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9585" yWindow="-15" windowWidth="9660" windowHeight="12150" tabRatio="797"/>
  </bookViews>
  <sheets>
    <sheet name="R7地区別社会動態" sheetId="54" r:id="rId1"/>
    <sheet name="R7地区別自然動態" sheetId="55" r:id="rId2"/>
    <sheet name="R7職権その他の増減" sheetId="56" r:id="rId3"/>
    <sheet name="R7地区別人口増減計" sheetId="57" r:id="rId4"/>
    <sheet name="R6地区別社会動態" sheetId="46" r:id="rId5"/>
    <sheet name="R6地区別自然動態" sheetId="47" r:id="rId6"/>
    <sheet name="R6職権その他の増減" sheetId="48" r:id="rId7"/>
    <sheet name="R6地区別人口増減計" sheetId="49" r:id="rId8"/>
    <sheet name="R5地区別社会動態" sheetId="43" r:id="rId9"/>
    <sheet name="R5地区別自然動態" sheetId="44" r:id="rId10"/>
    <sheet name="R5職権その他の増減" sheetId="45" r:id="rId11"/>
    <sheet name="R5地区別人口増減計" sheetId="42" r:id="rId12"/>
    <sheet name="R4地区別社会動態 " sheetId="38" r:id="rId13"/>
    <sheet name="R4地区別自然動態" sheetId="39" r:id="rId14"/>
    <sheet name="R4職権その他の増減 " sheetId="40" r:id="rId15"/>
    <sheet name="R4地区別人口増減計 " sheetId="41" r:id="rId16"/>
    <sheet name="R3地区別社会動態 " sheetId="34" r:id="rId17"/>
    <sheet name="R3地区別自然動態 " sheetId="35" r:id="rId18"/>
    <sheet name="Ｒ3職権その他の増減" sheetId="36" r:id="rId19"/>
    <sheet name="Ｒ3地区別人口増減計 " sheetId="37" r:id="rId20"/>
    <sheet name="R2地区別社会動態  " sheetId="33" r:id="rId21"/>
    <sheet name="R2地区別自然動態   " sheetId="32" r:id="rId22"/>
    <sheet name="Ｒ2職権その他の増減  " sheetId="31" r:id="rId23"/>
    <sheet name="Ｒ2地区別人口増減計   " sheetId="30" r:id="rId24"/>
    <sheet name="R元地区別社会動態  " sheetId="29" r:id="rId25"/>
    <sheet name="R元地区別自然動態   " sheetId="28" r:id="rId26"/>
    <sheet name="Ｒ元職権その他の増減  " sheetId="27" r:id="rId27"/>
    <sheet name="Ｒ元地区別人口増減計  " sheetId="26" r:id="rId28"/>
    <sheet name="H30地区別社会動態 " sheetId="25" r:id="rId29"/>
    <sheet name="H30地区別自然動態  " sheetId="24" r:id="rId30"/>
    <sheet name="H30職権その他の増減 " sheetId="23" r:id="rId31"/>
    <sheet name="Ｈ30地区別人口増減計 " sheetId="22" r:id="rId32"/>
    <sheet name="H29地区別社会動態" sheetId="21" r:id="rId33"/>
    <sheet name="H29地区別自然動態 " sheetId="20" r:id="rId34"/>
    <sheet name="H29職権その他の増減" sheetId="19" r:id="rId35"/>
    <sheet name="Ｈ29地区別人口増減計" sheetId="18" r:id="rId36"/>
    <sheet name="H28地区別社会動態" sheetId="8" r:id="rId37"/>
    <sheet name="H28地区別自然動態" sheetId="15" r:id="rId38"/>
    <sheet name="H28職権その他の増減" sheetId="16" r:id="rId39"/>
    <sheet name="Ｈ28地区別人口増減計" sheetId="17" r:id="rId40"/>
  </sheets>
  <definedNames>
    <definedName name="_xlnm.Print_Area" localSheetId="37">H28地区別自然動態!$B$1:$P$15</definedName>
    <definedName name="_xlnm.Print_Area" localSheetId="39">Ｈ28地区別人口増減計!$A$1:$R$16</definedName>
    <definedName name="_xlnm.Print_Area" localSheetId="33">'H29地区別自然動態 '!$B$1:$P$54</definedName>
    <definedName name="_xlnm.Print_Area" localSheetId="35">Ｈ29地区別人口増減計!$A$1:$R$54</definedName>
    <definedName name="_xlnm.Print_Area" localSheetId="29">'H30地区別自然動態  '!$B$1:$P$54</definedName>
    <definedName name="_xlnm.Print_Area" localSheetId="31">'Ｈ30地区別人口増減計 '!$A$1:$T$54</definedName>
    <definedName name="_xlnm.Print_Area" localSheetId="21">'R2地区別自然動態   '!$B$1:$P$54</definedName>
    <definedName name="_xlnm.Print_Area" localSheetId="23">'Ｒ2地区別人口増減計   '!$A$1:$T$54</definedName>
    <definedName name="_xlnm.Print_Area" localSheetId="17">'R3地区別自然動態 '!$B$1:$P$54</definedName>
    <definedName name="_xlnm.Print_Area" localSheetId="19">'Ｒ3地区別人口増減計 '!$A$1:$T$54</definedName>
    <definedName name="_xlnm.Print_Area" localSheetId="13">'R4地区別自然動態'!$B$1:$P$54</definedName>
    <definedName name="_xlnm.Print_Area" localSheetId="15">'R4地区別人口増減計 '!$A$1:$T$54</definedName>
    <definedName name="_xlnm.Print_Area" localSheetId="9">'R5地区別自然動態'!$B$1:$P$54</definedName>
    <definedName name="_xlnm.Print_Area" localSheetId="11">'R5地区別人口増減計'!$A$1:$T$54</definedName>
    <definedName name="_xlnm.Print_Area" localSheetId="5">'R6地区別自然動態'!$B$1:$P$54</definedName>
    <definedName name="_xlnm.Print_Area" localSheetId="7">'R6地区別人口増減計'!$A$1:$T$54</definedName>
    <definedName name="_xlnm.Print_Area" localSheetId="1">'R7地区別自然動態'!$B$1:$P$54</definedName>
    <definedName name="_xlnm.Print_Area" localSheetId="3">'R7地区別人口増減計'!$A$1:$T$54</definedName>
    <definedName name="_xlnm.Print_Area" localSheetId="25">'R元地区別自然動態   '!$B$1:$P$54</definedName>
    <definedName name="_xlnm.Print_Area" localSheetId="27">'Ｒ元地区別人口増減計  '!$A$1:$T$54</definedName>
    <definedName name="_xlnm.Print_Titles" localSheetId="36">H28地区別社会動態!$2:$4</definedName>
    <definedName name="_xlnm.Print_Titles" localSheetId="32">H29地区別社会動態!$2:$4</definedName>
    <definedName name="_xlnm.Print_Titles" localSheetId="28">'H30地区別社会動態 '!$2:$4</definedName>
    <definedName name="_xlnm.Print_Titles" localSheetId="20">'R2地区別社会動態  '!$2:$4</definedName>
    <definedName name="_xlnm.Print_Titles" localSheetId="16">'R3地区別社会動態 '!$2:$4</definedName>
    <definedName name="_xlnm.Print_Titles" localSheetId="12">'R4地区別社会動態 '!$2:$4</definedName>
    <definedName name="_xlnm.Print_Titles" localSheetId="8">'R5地区別社会動態'!$2:$4</definedName>
    <definedName name="_xlnm.Print_Titles" localSheetId="4">'R6地区別社会動態'!$2:$4</definedName>
    <definedName name="_xlnm.Print_Titles" localSheetId="0">'R7地区別社会動態'!$2:$4</definedName>
    <definedName name="_xlnm.Print_Titles" localSheetId="24">'R元地区別社会動態  '!$2:$4</definedName>
  </definedNames>
  <calcPr calcId="162913"/>
</workbook>
</file>

<file path=xl/calcChain.xml><?xml version="1.0" encoding="utf-8"?>
<calcChain xmlns="http://schemas.openxmlformats.org/spreadsheetml/2006/main">
  <c r="M33" i="55" l="1"/>
  <c r="N50" i="57"/>
  <c r="M50" i="57"/>
  <c r="K50" i="57"/>
  <c r="J50" i="57"/>
  <c r="H50" i="57"/>
  <c r="G50" i="57"/>
  <c r="F50" i="57"/>
  <c r="E50" i="57"/>
  <c r="N49" i="57"/>
  <c r="M49" i="57"/>
  <c r="K49" i="57"/>
  <c r="J49" i="57"/>
  <c r="H49" i="57"/>
  <c r="G49" i="57"/>
  <c r="F49" i="57"/>
  <c r="E49" i="57"/>
  <c r="N48" i="57"/>
  <c r="M48" i="57"/>
  <c r="K48" i="57"/>
  <c r="J48" i="57"/>
  <c r="H48" i="57"/>
  <c r="G48" i="57"/>
  <c r="F48" i="57"/>
  <c r="E48" i="57"/>
  <c r="N47" i="57"/>
  <c r="M47" i="57"/>
  <c r="K47" i="57"/>
  <c r="J47" i="57"/>
  <c r="H47" i="57"/>
  <c r="G47" i="57"/>
  <c r="F47" i="57"/>
  <c r="E47" i="57"/>
  <c r="N46" i="57"/>
  <c r="M46" i="57"/>
  <c r="K46" i="57"/>
  <c r="J46" i="57"/>
  <c r="H46" i="57"/>
  <c r="G46" i="57"/>
  <c r="F46" i="57"/>
  <c r="E46" i="57"/>
  <c r="N45" i="57"/>
  <c r="M45" i="57"/>
  <c r="K45" i="57"/>
  <c r="J45" i="57"/>
  <c r="H45" i="57"/>
  <c r="G45" i="57"/>
  <c r="F45" i="57"/>
  <c r="E45" i="57"/>
  <c r="N44" i="57"/>
  <c r="M44" i="57"/>
  <c r="K44" i="57"/>
  <c r="J44" i="57"/>
  <c r="H44" i="57"/>
  <c r="G44" i="57"/>
  <c r="F44" i="57"/>
  <c r="E44" i="57"/>
  <c r="N43" i="57"/>
  <c r="M43" i="57"/>
  <c r="K43" i="57"/>
  <c r="J43" i="57"/>
  <c r="H43" i="57"/>
  <c r="G43" i="57"/>
  <c r="F43" i="57"/>
  <c r="E43" i="57"/>
  <c r="N42" i="57"/>
  <c r="M42" i="57"/>
  <c r="K42" i="57"/>
  <c r="J42" i="57"/>
  <c r="H42" i="57"/>
  <c r="G42" i="57"/>
  <c r="F42" i="57"/>
  <c r="E42" i="57"/>
  <c r="N41" i="57"/>
  <c r="M41" i="57"/>
  <c r="K41" i="57"/>
  <c r="J41" i="57"/>
  <c r="H41" i="57"/>
  <c r="G41" i="57"/>
  <c r="F41" i="57"/>
  <c r="E41" i="57"/>
  <c r="N33" i="57"/>
  <c r="M33" i="57"/>
  <c r="K33" i="57"/>
  <c r="J33" i="57"/>
  <c r="H33" i="57"/>
  <c r="G33" i="57"/>
  <c r="F33" i="57"/>
  <c r="E33" i="57"/>
  <c r="D33" i="57"/>
  <c r="O32" i="57"/>
  <c r="L32" i="57"/>
  <c r="I32" i="57"/>
  <c r="P32" i="57" s="1"/>
  <c r="O31" i="57"/>
  <c r="L31" i="57"/>
  <c r="I31" i="57"/>
  <c r="O30" i="57"/>
  <c r="L30" i="57"/>
  <c r="I30" i="57"/>
  <c r="P30" i="57" s="1"/>
  <c r="O29" i="57"/>
  <c r="L29" i="57"/>
  <c r="I29" i="57"/>
  <c r="O28" i="57"/>
  <c r="L28" i="57"/>
  <c r="I28" i="57"/>
  <c r="P28" i="57" s="1"/>
  <c r="O27" i="57"/>
  <c r="L27" i="57"/>
  <c r="I27" i="57"/>
  <c r="O26" i="57"/>
  <c r="L26" i="57"/>
  <c r="I26" i="57"/>
  <c r="P26" i="57" s="1"/>
  <c r="O25" i="57"/>
  <c r="L25" i="57"/>
  <c r="I25" i="57"/>
  <c r="O24" i="57"/>
  <c r="L24" i="57"/>
  <c r="I24" i="57"/>
  <c r="P24" i="57" s="1"/>
  <c r="O23" i="57"/>
  <c r="L23" i="57"/>
  <c r="I23" i="57"/>
  <c r="I33" i="57" s="1"/>
  <c r="N15" i="57"/>
  <c r="M15" i="57"/>
  <c r="K15" i="57"/>
  <c r="K51" i="57" s="1"/>
  <c r="J15" i="57"/>
  <c r="J51" i="57" s="1"/>
  <c r="H15" i="57"/>
  <c r="G15" i="57"/>
  <c r="F15" i="57"/>
  <c r="E15" i="57"/>
  <c r="E51" i="57" s="1"/>
  <c r="D15" i="57"/>
  <c r="O14" i="57"/>
  <c r="L14" i="57"/>
  <c r="L50" i="57" s="1"/>
  <c r="I14" i="57"/>
  <c r="O13" i="57"/>
  <c r="O49" i="57" s="1"/>
  <c r="L13" i="57"/>
  <c r="I13" i="57"/>
  <c r="O12" i="57"/>
  <c r="L12" i="57"/>
  <c r="I12" i="57"/>
  <c r="I48" i="57" s="1"/>
  <c r="O11" i="57"/>
  <c r="L11" i="57"/>
  <c r="I11" i="57"/>
  <c r="I47" i="57" s="1"/>
  <c r="O10" i="57"/>
  <c r="O46" i="57" s="1"/>
  <c r="L10" i="57"/>
  <c r="L46" i="57" s="1"/>
  <c r="I10" i="57"/>
  <c r="O9" i="57"/>
  <c r="L9" i="57"/>
  <c r="I9" i="57"/>
  <c r="O8" i="57"/>
  <c r="L8" i="57"/>
  <c r="I8" i="57"/>
  <c r="O7" i="57"/>
  <c r="L7" i="57"/>
  <c r="I7" i="57"/>
  <c r="P7" i="57" s="1"/>
  <c r="O6" i="57"/>
  <c r="O42" i="57" s="1"/>
  <c r="L6" i="57"/>
  <c r="L42" i="57" s="1"/>
  <c r="I6" i="57"/>
  <c r="O5" i="57"/>
  <c r="L5" i="57"/>
  <c r="I5" i="57"/>
  <c r="I33" i="56"/>
  <c r="H33" i="56"/>
  <c r="G33" i="56" s="1"/>
  <c r="F33" i="56"/>
  <c r="E33" i="56"/>
  <c r="L32" i="56"/>
  <c r="K32" i="56"/>
  <c r="J32" i="56" s="1"/>
  <c r="G32" i="56"/>
  <c r="D32" i="56"/>
  <c r="L31" i="56"/>
  <c r="K31" i="56"/>
  <c r="J31" i="56" s="1"/>
  <c r="G31" i="56"/>
  <c r="D31" i="56"/>
  <c r="L30" i="56"/>
  <c r="K30" i="56"/>
  <c r="G30" i="56"/>
  <c r="D30" i="56"/>
  <c r="L29" i="56"/>
  <c r="K29" i="56"/>
  <c r="J29" i="56" s="1"/>
  <c r="G29" i="56"/>
  <c r="D29" i="56"/>
  <c r="L28" i="56"/>
  <c r="K28" i="56"/>
  <c r="J28" i="56" s="1"/>
  <c r="G28" i="56"/>
  <c r="D28" i="56"/>
  <c r="L27" i="56"/>
  <c r="K27" i="56"/>
  <c r="G27" i="56"/>
  <c r="D27" i="56"/>
  <c r="L26" i="56"/>
  <c r="K26" i="56"/>
  <c r="G26" i="56"/>
  <c r="D26" i="56"/>
  <c r="L25" i="56"/>
  <c r="K25" i="56"/>
  <c r="J25" i="56"/>
  <c r="G25" i="56"/>
  <c r="D25" i="56"/>
  <c r="L24" i="56"/>
  <c r="K24" i="56"/>
  <c r="G24" i="56"/>
  <c r="D24" i="56"/>
  <c r="L23" i="56"/>
  <c r="K23" i="56"/>
  <c r="G23" i="56"/>
  <c r="D23" i="56"/>
  <c r="I15" i="56"/>
  <c r="H15" i="56"/>
  <c r="F15" i="56"/>
  <c r="E15" i="56"/>
  <c r="L14" i="56"/>
  <c r="K14" i="56"/>
  <c r="G14" i="56"/>
  <c r="D14" i="56"/>
  <c r="L13" i="56"/>
  <c r="K13" i="56"/>
  <c r="G13" i="56"/>
  <c r="D13" i="56"/>
  <c r="L12" i="56"/>
  <c r="K12" i="56"/>
  <c r="G12" i="56"/>
  <c r="D12" i="56"/>
  <c r="L11" i="56"/>
  <c r="K11" i="56"/>
  <c r="J11" i="56"/>
  <c r="G11" i="56"/>
  <c r="D11" i="56"/>
  <c r="L10" i="56"/>
  <c r="K10" i="56"/>
  <c r="G10" i="56"/>
  <c r="D10" i="56"/>
  <c r="L9" i="56"/>
  <c r="K9" i="56"/>
  <c r="G9" i="56"/>
  <c r="D9" i="56"/>
  <c r="L8" i="56"/>
  <c r="K8" i="56"/>
  <c r="G8" i="56"/>
  <c r="D8" i="56"/>
  <c r="L7" i="56"/>
  <c r="K7" i="56"/>
  <c r="J7" i="56" s="1"/>
  <c r="G7" i="56"/>
  <c r="D7" i="56"/>
  <c r="L6" i="56"/>
  <c r="K6" i="56"/>
  <c r="G6" i="56"/>
  <c r="D6" i="56"/>
  <c r="L5" i="56"/>
  <c r="K5" i="56"/>
  <c r="G5" i="56"/>
  <c r="D5" i="56"/>
  <c r="M50" i="55"/>
  <c r="I50" i="55"/>
  <c r="H50" i="55"/>
  <c r="F50" i="55"/>
  <c r="E50" i="55"/>
  <c r="M49" i="55"/>
  <c r="I49" i="55"/>
  <c r="H49" i="55"/>
  <c r="F49" i="55"/>
  <c r="E49" i="55"/>
  <c r="M48" i="55"/>
  <c r="I48" i="55"/>
  <c r="H48" i="55"/>
  <c r="F48" i="55"/>
  <c r="E48" i="55"/>
  <c r="M47" i="55"/>
  <c r="I47" i="55"/>
  <c r="H47" i="55"/>
  <c r="F47" i="55"/>
  <c r="E47" i="55"/>
  <c r="M46" i="55"/>
  <c r="I46" i="55"/>
  <c r="H46" i="55"/>
  <c r="F46" i="55"/>
  <c r="E46" i="55"/>
  <c r="M45" i="55"/>
  <c r="I45" i="55"/>
  <c r="H45" i="55"/>
  <c r="F45" i="55"/>
  <c r="E45" i="55"/>
  <c r="M44" i="55"/>
  <c r="I44" i="55"/>
  <c r="H44" i="55"/>
  <c r="F44" i="55"/>
  <c r="E44" i="55"/>
  <c r="M43" i="55"/>
  <c r="I43" i="55"/>
  <c r="H43" i="55"/>
  <c r="F43" i="55"/>
  <c r="E43" i="55"/>
  <c r="M42" i="55"/>
  <c r="I42" i="55"/>
  <c r="H42" i="55"/>
  <c r="F42" i="55"/>
  <c r="E42" i="55"/>
  <c r="M41" i="55"/>
  <c r="I41" i="55"/>
  <c r="H41" i="55"/>
  <c r="F41" i="55"/>
  <c r="E41" i="55"/>
  <c r="I33" i="55"/>
  <c r="H33" i="55"/>
  <c r="F33" i="55"/>
  <c r="E33" i="55"/>
  <c r="O32" i="55"/>
  <c r="L32" i="55"/>
  <c r="K32" i="55"/>
  <c r="J32" i="55" s="1"/>
  <c r="P32" i="55" s="1"/>
  <c r="G32" i="55"/>
  <c r="D32" i="55"/>
  <c r="N32" i="55" s="1"/>
  <c r="N31" i="55"/>
  <c r="L31" i="55"/>
  <c r="K31" i="55"/>
  <c r="G31" i="55"/>
  <c r="O31" i="55" s="1"/>
  <c r="D31" i="55"/>
  <c r="L30" i="55"/>
  <c r="K30" i="55"/>
  <c r="G30" i="55"/>
  <c r="O30" i="55" s="1"/>
  <c r="D30" i="55"/>
  <c r="N30" i="55" s="1"/>
  <c r="L29" i="55"/>
  <c r="L47" i="55" s="1"/>
  <c r="K29" i="55"/>
  <c r="G29" i="55"/>
  <c r="O29" i="55" s="1"/>
  <c r="D29" i="55"/>
  <c r="N29" i="55" s="1"/>
  <c r="L28" i="55"/>
  <c r="K28" i="55"/>
  <c r="G28" i="55"/>
  <c r="O28" i="55" s="1"/>
  <c r="D28" i="55"/>
  <c r="N28" i="55" s="1"/>
  <c r="N27" i="55"/>
  <c r="L27" i="55"/>
  <c r="K27" i="55"/>
  <c r="G27" i="55"/>
  <c r="D27" i="55"/>
  <c r="L26" i="55"/>
  <c r="K26" i="55"/>
  <c r="G26" i="55"/>
  <c r="O26" i="55" s="1"/>
  <c r="D26" i="55"/>
  <c r="N26" i="55" s="1"/>
  <c r="N25" i="55"/>
  <c r="L25" i="55"/>
  <c r="K25" i="55"/>
  <c r="G25" i="55"/>
  <c r="O25" i="55" s="1"/>
  <c r="D25" i="55"/>
  <c r="L24" i="55"/>
  <c r="K24" i="55"/>
  <c r="J24" i="55"/>
  <c r="P24" i="55" s="1"/>
  <c r="G24" i="55"/>
  <c r="D24" i="55"/>
  <c r="L23" i="55"/>
  <c r="K23" i="55"/>
  <c r="G23" i="55"/>
  <c r="O23" i="55" s="1"/>
  <c r="D23" i="55"/>
  <c r="D33" i="55" s="1"/>
  <c r="N33" i="55" s="1"/>
  <c r="M15" i="55"/>
  <c r="M51" i="55" s="1"/>
  <c r="I15" i="55"/>
  <c r="I51" i="55" s="1"/>
  <c r="H15" i="55"/>
  <c r="H51" i="55" s="1"/>
  <c r="F15" i="55"/>
  <c r="E15" i="55"/>
  <c r="E51" i="55" s="1"/>
  <c r="L14" i="55"/>
  <c r="K14" i="55"/>
  <c r="G14" i="55"/>
  <c r="G50" i="55" s="1"/>
  <c r="D14" i="55"/>
  <c r="N14" i="55" s="1"/>
  <c r="L13" i="55"/>
  <c r="K13" i="55"/>
  <c r="G13" i="55"/>
  <c r="G49" i="55" s="1"/>
  <c r="D13" i="55"/>
  <c r="D49" i="55" s="1"/>
  <c r="L12" i="55"/>
  <c r="K12" i="55"/>
  <c r="K48" i="55" s="1"/>
  <c r="G12" i="55"/>
  <c r="D12" i="55"/>
  <c r="O11" i="55"/>
  <c r="L11" i="55"/>
  <c r="K11" i="55"/>
  <c r="G11" i="55"/>
  <c r="G47" i="55" s="1"/>
  <c r="D11" i="55"/>
  <c r="N11" i="55" s="1"/>
  <c r="L10" i="55"/>
  <c r="L46" i="55" s="1"/>
  <c r="K10" i="55"/>
  <c r="K46" i="55" s="1"/>
  <c r="G10" i="55"/>
  <c r="O10" i="55" s="1"/>
  <c r="D10" i="55"/>
  <c r="N10" i="55" s="1"/>
  <c r="L9" i="55"/>
  <c r="K9" i="55"/>
  <c r="G9" i="55"/>
  <c r="O9" i="55" s="1"/>
  <c r="D9" i="55"/>
  <c r="N9" i="55" s="1"/>
  <c r="L8" i="55"/>
  <c r="K8" i="55"/>
  <c r="K44" i="55" s="1"/>
  <c r="G8" i="55"/>
  <c r="G44" i="55" s="1"/>
  <c r="D8" i="55"/>
  <c r="N8" i="55" s="1"/>
  <c r="N44" i="55" s="1"/>
  <c r="L7" i="55"/>
  <c r="K7" i="55"/>
  <c r="J7" i="55" s="1"/>
  <c r="G7" i="55"/>
  <c r="G43" i="55" s="1"/>
  <c r="D7" i="55"/>
  <c r="N7" i="55" s="1"/>
  <c r="L6" i="55"/>
  <c r="L42" i="55" s="1"/>
  <c r="K6" i="55"/>
  <c r="G6" i="55"/>
  <c r="O6" i="55" s="1"/>
  <c r="D6" i="55"/>
  <c r="N6" i="55" s="1"/>
  <c r="L5" i="55"/>
  <c r="K5" i="55"/>
  <c r="G5" i="55"/>
  <c r="D5" i="55"/>
  <c r="D41" i="55" s="1"/>
  <c r="P50" i="54"/>
  <c r="L50" i="54"/>
  <c r="K50" i="54"/>
  <c r="I50" i="54"/>
  <c r="H50" i="54"/>
  <c r="F50" i="54"/>
  <c r="E50" i="54"/>
  <c r="P49" i="54"/>
  <c r="L49" i="54"/>
  <c r="K49" i="54"/>
  <c r="I49" i="54"/>
  <c r="H49" i="54"/>
  <c r="F49" i="54"/>
  <c r="E49" i="54"/>
  <c r="P48" i="54"/>
  <c r="L48" i="54"/>
  <c r="K48" i="54"/>
  <c r="I48" i="54"/>
  <c r="H48" i="54"/>
  <c r="F48" i="54"/>
  <c r="E48" i="54"/>
  <c r="P47" i="54"/>
  <c r="L47" i="54"/>
  <c r="K47" i="54"/>
  <c r="I47" i="54"/>
  <c r="H47" i="54"/>
  <c r="F47" i="54"/>
  <c r="E47" i="54"/>
  <c r="P46" i="54"/>
  <c r="L46" i="54"/>
  <c r="K46" i="54"/>
  <c r="I46" i="54"/>
  <c r="H46" i="54"/>
  <c r="F46" i="54"/>
  <c r="E46" i="54"/>
  <c r="P45" i="54"/>
  <c r="L45" i="54"/>
  <c r="K45" i="54"/>
  <c r="I45" i="54"/>
  <c r="H45" i="54"/>
  <c r="F45" i="54"/>
  <c r="E45" i="54"/>
  <c r="P44" i="54"/>
  <c r="L44" i="54"/>
  <c r="K44" i="54"/>
  <c r="I44" i="54"/>
  <c r="H44" i="54"/>
  <c r="F44" i="54"/>
  <c r="E44" i="54"/>
  <c r="P43" i="54"/>
  <c r="L43" i="54"/>
  <c r="K43" i="54"/>
  <c r="I43" i="54"/>
  <c r="H43" i="54"/>
  <c r="F43" i="54"/>
  <c r="E43" i="54"/>
  <c r="P42" i="54"/>
  <c r="L42" i="54"/>
  <c r="K42" i="54"/>
  <c r="I42" i="54"/>
  <c r="H42" i="54"/>
  <c r="F42" i="54"/>
  <c r="E42" i="54"/>
  <c r="P41" i="54"/>
  <c r="L41" i="54"/>
  <c r="K41" i="54"/>
  <c r="I41" i="54"/>
  <c r="H41" i="54"/>
  <c r="F41" i="54"/>
  <c r="E41" i="54"/>
  <c r="P33" i="54"/>
  <c r="L33" i="54"/>
  <c r="K33" i="54"/>
  <c r="I33" i="54"/>
  <c r="H33" i="54"/>
  <c r="F33" i="54"/>
  <c r="E33" i="54"/>
  <c r="O32" i="54"/>
  <c r="N32" i="54"/>
  <c r="J32" i="54"/>
  <c r="G32" i="54"/>
  <c r="R32" i="54" s="1"/>
  <c r="D32" i="54"/>
  <c r="Q32" i="54" s="1"/>
  <c r="O31" i="54"/>
  <c r="N31" i="54"/>
  <c r="J31" i="54"/>
  <c r="S31" i="54" s="1"/>
  <c r="G31" i="54"/>
  <c r="D31" i="54"/>
  <c r="Q31" i="54" s="1"/>
  <c r="O30" i="54"/>
  <c r="N30" i="54"/>
  <c r="J30" i="54"/>
  <c r="S30" i="54" s="1"/>
  <c r="G30" i="54"/>
  <c r="R30" i="54" s="1"/>
  <c r="D30" i="54"/>
  <c r="Q30" i="54" s="1"/>
  <c r="S29" i="54"/>
  <c r="R29" i="54"/>
  <c r="O29" i="54"/>
  <c r="N29" i="54"/>
  <c r="M29" i="54" s="1"/>
  <c r="T29" i="54" s="1"/>
  <c r="J29" i="54"/>
  <c r="G29" i="54"/>
  <c r="D29" i="54"/>
  <c r="Q29" i="54" s="1"/>
  <c r="S28" i="54"/>
  <c r="Q28" i="54"/>
  <c r="O28" i="54"/>
  <c r="R28" i="57" s="1"/>
  <c r="N28" i="54"/>
  <c r="Q28" i="57" s="1"/>
  <c r="J28" i="54"/>
  <c r="G28" i="54"/>
  <c r="D28" i="54"/>
  <c r="O27" i="54"/>
  <c r="N27" i="54"/>
  <c r="J27" i="54"/>
  <c r="S27" i="54" s="1"/>
  <c r="G27" i="54"/>
  <c r="R27" i="54" s="1"/>
  <c r="D27" i="54"/>
  <c r="Q27" i="54" s="1"/>
  <c r="Q26" i="54"/>
  <c r="O26" i="54"/>
  <c r="N26" i="54"/>
  <c r="J26" i="54"/>
  <c r="S26" i="54" s="1"/>
  <c r="G26" i="54"/>
  <c r="R26" i="54" s="1"/>
  <c r="D26" i="54"/>
  <c r="O25" i="54"/>
  <c r="N25" i="54"/>
  <c r="J25" i="54"/>
  <c r="G25" i="54"/>
  <c r="R25" i="54" s="1"/>
  <c r="D25" i="54"/>
  <c r="Q25" i="54" s="1"/>
  <c r="O24" i="54"/>
  <c r="R24" i="57" s="1"/>
  <c r="N24" i="54"/>
  <c r="J24" i="54"/>
  <c r="S24" i="54" s="1"/>
  <c r="G24" i="54"/>
  <c r="R24" i="54" s="1"/>
  <c r="D24" i="54"/>
  <c r="Q24" i="54" s="1"/>
  <c r="S23" i="54"/>
  <c r="O23" i="54"/>
  <c r="R23" i="57" s="1"/>
  <c r="N23" i="54"/>
  <c r="M23" i="54"/>
  <c r="T23" i="54" s="1"/>
  <c r="J23" i="54"/>
  <c r="G23" i="54"/>
  <c r="R23" i="54" s="1"/>
  <c r="D23" i="54"/>
  <c r="Q23" i="54" s="1"/>
  <c r="P15" i="54"/>
  <c r="L15" i="54"/>
  <c r="K15" i="54"/>
  <c r="I15" i="54"/>
  <c r="H15" i="54"/>
  <c r="F15" i="54"/>
  <c r="F51" i="54" s="1"/>
  <c r="E15" i="54"/>
  <c r="E51" i="54" s="1"/>
  <c r="O14" i="54"/>
  <c r="O50" i="54" s="1"/>
  <c r="N14" i="54"/>
  <c r="N50" i="54" s="1"/>
  <c r="J14" i="54"/>
  <c r="S14" i="54" s="1"/>
  <c r="G14" i="54"/>
  <c r="R14" i="54" s="1"/>
  <c r="D14" i="54"/>
  <c r="O13" i="54"/>
  <c r="N13" i="54"/>
  <c r="J13" i="54"/>
  <c r="J49" i="54" s="1"/>
  <c r="G13" i="54"/>
  <c r="R13" i="54" s="1"/>
  <c r="D13" i="54"/>
  <c r="Q13" i="54" s="1"/>
  <c r="Q49" i="54" s="1"/>
  <c r="O12" i="54"/>
  <c r="O48" i="54" s="1"/>
  <c r="N12" i="54"/>
  <c r="J12" i="54"/>
  <c r="J48" i="54" s="1"/>
  <c r="G12" i="54"/>
  <c r="R12" i="54" s="1"/>
  <c r="D12" i="54"/>
  <c r="D48" i="54" s="1"/>
  <c r="R11" i="54"/>
  <c r="Q11" i="54"/>
  <c r="O11" i="54"/>
  <c r="N11" i="54"/>
  <c r="J11" i="54"/>
  <c r="S11" i="54" s="1"/>
  <c r="S47" i="54" s="1"/>
  <c r="G11" i="54"/>
  <c r="G47" i="54" s="1"/>
  <c r="D11" i="54"/>
  <c r="O10" i="54"/>
  <c r="N10" i="54"/>
  <c r="M10" i="54" s="1"/>
  <c r="J10" i="54"/>
  <c r="G10" i="54"/>
  <c r="R10" i="54" s="1"/>
  <c r="D10" i="54"/>
  <c r="Q10" i="54" s="1"/>
  <c r="O9" i="54"/>
  <c r="N9" i="54"/>
  <c r="J9" i="54"/>
  <c r="S9" i="54" s="1"/>
  <c r="G9" i="54"/>
  <c r="D9" i="54"/>
  <c r="O8" i="54"/>
  <c r="N8" i="54"/>
  <c r="J8" i="54"/>
  <c r="S8" i="54" s="1"/>
  <c r="S44" i="54" s="1"/>
  <c r="G8" i="54"/>
  <c r="R8" i="54" s="1"/>
  <c r="D8" i="54"/>
  <c r="Q8" i="54" s="1"/>
  <c r="Q44" i="54" s="1"/>
  <c r="R7" i="54"/>
  <c r="O7" i="54"/>
  <c r="N7" i="54"/>
  <c r="J7" i="54"/>
  <c r="S7" i="54" s="1"/>
  <c r="G7" i="54"/>
  <c r="D7" i="54"/>
  <c r="O6" i="54"/>
  <c r="N6" i="54"/>
  <c r="J6" i="54"/>
  <c r="J42" i="54" s="1"/>
  <c r="G6" i="54"/>
  <c r="G42" i="54" s="1"/>
  <c r="D6" i="54"/>
  <c r="Q6" i="54" s="1"/>
  <c r="R5" i="54"/>
  <c r="O5" i="54"/>
  <c r="N5" i="54"/>
  <c r="J5" i="54"/>
  <c r="S5" i="54" s="1"/>
  <c r="G5" i="54"/>
  <c r="G41" i="54" s="1"/>
  <c r="D5" i="54"/>
  <c r="Q24" i="49"/>
  <c r="R24" i="49"/>
  <c r="Q25" i="49"/>
  <c r="R25" i="49"/>
  <c r="Q26" i="49"/>
  <c r="R26" i="49"/>
  <c r="Q27" i="49"/>
  <c r="R27" i="49"/>
  <c r="Q28" i="49"/>
  <c r="R28" i="49"/>
  <c r="Q29" i="49"/>
  <c r="R29" i="49"/>
  <c r="Q30" i="49"/>
  <c r="R30" i="49"/>
  <c r="Q31" i="49"/>
  <c r="R31" i="49"/>
  <c r="Q32" i="49"/>
  <c r="R32" i="49"/>
  <c r="Q33" i="49"/>
  <c r="R33" i="49"/>
  <c r="R23" i="49"/>
  <c r="Q23" i="49"/>
  <c r="Q6" i="49"/>
  <c r="R6" i="49"/>
  <c r="Q7" i="49"/>
  <c r="R7" i="49"/>
  <c r="Q8" i="49"/>
  <c r="R8" i="49"/>
  <c r="Q9" i="49"/>
  <c r="R9" i="49"/>
  <c r="Q10" i="49"/>
  <c r="R10" i="49"/>
  <c r="Q11" i="49"/>
  <c r="R11" i="49"/>
  <c r="Q12" i="49"/>
  <c r="R12" i="49"/>
  <c r="Q13" i="49"/>
  <c r="R13" i="49"/>
  <c r="Q14" i="49"/>
  <c r="R14" i="49"/>
  <c r="Q15" i="49"/>
  <c r="R15" i="49"/>
  <c r="R5" i="49"/>
  <c r="Q5" i="49"/>
  <c r="Q24" i="42"/>
  <c r="R24" i="42"/>
  <c r="Q25" i="42"/>
  <c r="R25" i="42"/>
  <c r="Q26" i="42"/>
  <c r="R26" i="42"/>
  <c r="Q27" i="42"/>
  <c r="R27" i="42"/>
  <c r="Q28" i="42"/>
  <c r="R28" i="42"/>
  <c r="Q29" i="42"/>
  <c r="R29" i="42"/>
  <c r="Q30" i="42"/>
  <c r="R30" i="42"/>
  <c r="Q31" i="42"/>
  <c r="R31" i="42"/>
  <c r="Q32" i="42"/>
  <c r="R32" i="42"/>
  <c r="Q33" i="42"/>
  <c r="R33" i="42"/>
  <c r="R23" i="42"/>
  <c r="Q23" i="42"/>
  <c r="R14" i="42"/>
  <c r="Q14" i="42"/>
  <c r="R13" i="42"/>
  <c r="Q13" i="42"/>
  <c r="R12" i="42"/>
  <c r="Q12" i="42"/>
  <c r="R11" i="42"/>
  <c r="Q11" i="42"/>
  <c r="R10" i="42"/>
  <c r="Q10" i="42"/>
  <c r="R9" i="42"/>
  <c r="Q9" i="42"/>
  <c r="R8" i="42"/>
  <c r="Q8" i="42"/>
  <c r="R7" i="42"/>
  <c r="Q7" i="42"/>
  <c r="R6" i="42"/>
  <c r="Q6" i="42"/>
  <c r="R5" i="42"/>
  <c r="Q15" i="42"/>
  <c r="R15" i="42"/>
  <c r="P15" i="42"/>
  <c r="Q5" i="42"/>
  <c r="Q5" i="37"/>
  <c r="Q5" i="41"/>
  <c r="P13" i="57" l="1"/>
  <c r="O50" i="57"/>
  <c r="O47" i="57"/>
  <c r="O15" i="57"/>
  <c r="O51" i="57" s="1"/>
  <c r="P10" i="57"/>
  <c r="P14" i="57"/>
  <c r="I15" i="57"/>
  <c r="J14" i="56"/>
  <c r="Q13" i="57"/>
  <c r="J10" i="56"/>
  <c r="J8" i="56"/>
  <c r="D15" i="56"/>
  <c r="G15" i="56"/>
  <c r="O13" i="55"/>
  <c r="O49" i="55" s="1"/>
  <c r="J13" i="55"/>
  <c r="J11" i="55"/>
  <c r="O8" i="55"/>
  <c r="D42" i="55"/>
  <c r="S12" i="54"/>
  <c r="M12" i="54"/>
  <c r="T12" i="54" s="1"/>
  <c r="S6" i="54"/>
  <c r="D15" i="54"/>
  <c r="Q15" i="54" s="1"/>
  <c r="J9" i="56"/>
  <c r="J5" i="56"/>
  <c r="R13" i="57"/>
  <c r="R9" i="57"/>
  <c r="Q7" i="57"/>
  <c r="Q43" i="57" s="1"/>
  <c r="J13" i="56"/>
  <c r="J26" i="56"/>
  <c r="Q26" i="57"/>
  <c r="R26" i="57"/>
  <c r="J24" i="56"/>
  <c r="J27" i="56"/>
  <c r="D33" i="56"/>
  <c r="J30" i="56"/>
  <c r="R29" i="57"/>
  <c r="L33" i="56"/>
  <c r="J14" i="55"/>
  <c r="G15" i="55"/>
  <c r="O15" i="55" s="1"/>
  <c r="O7" i="55"/>
  <c r="O43" i="55" s="1"/>
  <c r="J12" i="55"/>
  <c r="P12" i="55" s="1"/>
  <c r="P48" i="55" s="1"/>
  <c r="O14" i="55"/>
  <c r="O50" i="55" s="1"/>
  <c r="R8" i="57"/>
  <c r="R44" i="57" s="1"/>
  <c r="O5" i="55"/>
  <c r="O41" i="55" s="1"/>
  <c r="Q11" i="57"/>
  <c r="O46" i="55"/>
  <c r="Q5" i="57"/>
  <c r="D15" i="55"/>
  <c r="N15" i="55" s="1"/>
  <c r="N51" i="55" s="1"/>
  <c r="N13" i="55"/>
  <c r="N49" i="55" s="1"/>
  <c r="L48" i="55"/>
  <c r="N46" i="55"/>
  <c r="D43" i="55"/>
  <c r="K42" i="55"/>
  <c r="R10" i="57"/>
  <c r="R46" i="57" s="1"/>
  <c r="K15" i="55"/>
  <c r="K41" i="55"/>
  <c r="R6" i="57"/>
  <c r="R42" i="57" s="1"/>
  <c r="Q8" i="57"/>
  <c r="Q44" i="57" s="1"/>
  <c r="L15" i="55"/>
  <c r="J10" i="55"/>
  <c r="J46" i="55" s="1"/>
  <c r="L41" i="55"/>
  <c r="J30" i="55"/>
  <c r="P30" i="55" s="1"/>
  <c r="G46" i="55"/>
  <c r="L50" i="55"/>
  <c r="J28" i="55"/>
  <c r="P28" i="55" s="1"/>
  <c r="K43" i="55"/>
  <c r="Q32" i="57"/>
  <c r="J31" i="55"/>
  <c r="P31" i="55" s="1"/>
  <c r="J27" i="55"/>
  <c r="P27" i="55" s="1"/>
  <c r="R32" i="57"/>
  <c r="J26" i="55"/>
  <c r="P26" i="55" s="1"/>
  <c r="J25" i="55"/>
  <c r="P25" i="55" s="1"/>
  <c r="Q30" i="57"/>
  <c r="G41" i="55"/>
  <c r="L44" i="55"/>
  <c r="J29" i="55"/>
  <c r="P29" i="55" s="1"/>
  <c r="Q25" i="57"/>
  <c r="R31" i="57"/>
  <c r="L45" i="55"/>
  <c r="R25" i="57"/>
  <c r="L43" i="55"/>
  <c r="D46" i="55"/>
  <c r="D48" i="55"/>
  <c r="N42" i="55"/>
  <c r="K47" i="55"/>
  <c r="R30" i="57"/>
  <c r="F51" i="55"/>
  <c r="K49" i="55"/>
  <c r="L49" i="55"/>
  <c r="N24" i="55"/>
  <c r="D44" i="55"/>
  <c r="N47" i="55"/>
  <c r="Q31" i="57"/>
  <c r="Q49" i="57" s="1"/>
  <c r="K45" i="55"/>
  <c r="N45" i="55"/>
  <c r="O47" i="55"/>
  <c r="S13" i="54"/>
  <c r="S49" i="54" s="1"/>
  <c r="M6" i="54"/>
  <c r="T6" i="54" s="1"/>
  <c r="J47" i="54"/>
  <c r="M13" i="54"/>
  <c r="T13" i="54" s="1"/>
  <c r="R48" i="54"/>
  <c r="R6" i="54"/>
  <c r="R42" i="54" s="1"/>
  <c r="H51" i="54"/>
  <c r="I51" i="54"/>
  <c r="R41" i="54"/>
  <c r="R43" i="54"/>
  <c r="M7" i="54"/>
  <c r="T7" i="54" s="1"/>
  <c r="T43" i="54" s="1"/>
  <c r="M9" i="54"/>
  <c r="T9" i="54" s="1"/>
  <c r="G44" i="54"/>
  <c r="G46" i="54"/>
  <c r="Q5" i="54"/>
  <c r="Q41" i="54" s="1"/>
  <c r="D46" i="54"/>
  <c r="Q6" i="57"/>
  <c r="Q9" i="57"/>
  <c r="Q46" i="54"/>
  <c r="Q12" i="54"/>
  <c r="Q48" i="54" s="1"/>
  <c r="R7" i="57"/>
  <c r="R43" i="57" s="1"/>
  <c r="M25" i="54"/>
  <c r="T25" i="54" s="1"/>
  <c r="N43" i="54"/>
  <c r="S45" i="54"/>
  <c r="K51" i="54"/>
  <c r="M26" i="54"/>
  <c r="T26" i="54" s="1"/>
  <c r="O43" i="54"/>
  <c r="L51" i="54"/>
  <c r="S41" i="54"/>
  <c r="J41" i="54"/>
  <c r="O44" i="54"/>
  <c r="R28" i="54"/>
  <c r="R47" i="54"/>
  <c r="G48" i="54"/>
  <c r="G50" i="54"/>
  <c r="D42" i="54"/>
  <c r="D41" i="54"/>
  <c r="O46" i="54"/>
  <c r="N46" i="54"/>
  <c r="M32" i="54"/>
  <c r="T32" i="54" s="1"/>
  <c r="D47" i="54"/>
  <c r="N49" i="54"/>
  <c r="O49" i="54"/>
  <c r="D50" i="54"/>
  <c r="N33" i="54"/>
  <c r="M28" i="54"/>
  <c r="T28" i="54" s="1"/>
  <c r="M31" i="54"/>
  <c r="N44" i="54"/>
  <c r="P51" i="54"/>
  <c r="S48" i="54"/>
  <c r="R50" i="54"/>
  <c r="Q42" i="54"/>
  <c r="Q47" i="54"/>
  <c r="R46" i="54"/>
  <c r="S42" i="54"/>
  <c r="G51" i="57"/>
  <c r="I45" i="57"/>
  <c r="P11" i="57"/>
  <c r="P5" i="57"/>
  <c r="P9" i="57"/>
  <c r="M51" i="57"/>
  <c r="O44" i="57"/>
  <c r="O48" i="57"/>
  <c r="O41" i="57"/>
  <c r="P8" i="57"/>
  <c r="O33" i="57"/>
  <c r="O43" i="57"/>
  <c r="N51" i="57"/>
  <c r="O45" i="57"/>
  <c r="L44" i="57"/>
  <c r="L41" i="57"/>
  <c r="L45" i="57"/>
  <c r="L48" i="57"/>
  <c r="I42" i="57"/>
  <c r="P42" i="57" s="1"/>
  <c r="F51" i="57"/>
  <c r="I50" i="57"/>
  <c r="P50" i="57" s="1"/>
  <c r="P29" i="57"/>
  <c r="P27" i="57"/>
  <c r="H51" i="57"/>
  <c r="I41" i="57"/>
  <c r="I44" i="57"/>
  <c r="J23" i="56"/>
  <c r="K33" i="56"/>
  <c r="J33" i="56" s="1"/>
  <c r="M11" i="54"/>
  <c r="N47" i="54"/>
  <c r="R11" i="57"/>
  <c r="O47" i="54"/>
  <c r="O24" i="55"/>
  <c r="O42" i="55" s="1"/>
  <c r="G33" i="55"/>
  <c r="O41" i="54"/>
  <c r="O15" i="54"/>
  <c r="R5" i="57"/>
  <c r="R41" i="57" s="1"/>
  <c r="R44" i="54"/>
  <c r="J46" i="54"/>
  <c r="S10" i="54"/>
  <c r="S46" i="54" s="1"/>
  <c r="O44" i="55"/>
  <c r="J12" i="56"/>
  <c r="Q12" i="57"/>
  <c r="L43" i="57"/>
  <c r="P25" i="57"/>
  <c r="J47" i="55"/>
  <c r="P11" i="55"/>
  <c r="P47" i="55" s="1"/>
  <c r="R31" i="54"/>
  <c r="R49" i="54" s="1"/>
  <c r="G49" i="54"/>
  <c r="D51" i="54"/>
  <c r="G43" i="54"/>
  <c r="P7" i="55"/>
  <c r="G45" i="55"/>
  <c r="O27" i="55"/>
  <c r="O45" i="55" s="1"/>
  <c r="M5" i="54"/>
  <c r="N41" i="54"/>
  <c r="N15" i="54"/>
  <c r="G33" i="54"/>
  <c r="R33" i="54" s="1"/>
  <c r="T10" i="54"/>
  <c r="T46" i="54" s="1"/>
  <c r="J15" i="54"/>
  <c r="D45" i="54"/>
  <c r="Q9" i="54"/>
  <c r="Q45" i="54" s="1"/>
  <c r="M27" i="54"/>
  <c r="T27" i="54" s="1"/>
  <c r="N45" i="54"/>
  <c r="Q27" i="57"/>
  <c r="N50" i="55"/>
  <c r="K15" i="56"/>
  <c r="L47" i="57"/>
  <c r="P47" i="57" s="1"/>
  <c r="P13" i="55"/>
  <c r="P49" i="55" s="1"/>
  <c r="J49" i="55"/>
  <c r="D43" i="54"/>
  <c r="J33" i="54"/>
  <c r="G45" i="54"/>
  <c r="R9" i="54"/>
  <c r="R45" i="54" s="1"/>
  <c r="O45" i="54"/>
  <c r="R27" i="57"/>
  <c r="S32" i="54"/>
  <c r="S50" i="54" s="1"/>
  <c r="J50" i="54"/>
  <c r="N43" i="55"/>
  <c r="G48" i="55"/>
  <c r="P14" i="55"/>
  <c r="P50" i="55" s="1"/>
  <c r="J50" i="55"/>
  <c r="L15" i="56"/>
  <c r="L33" i="57"/>
  <c r="P33" i="57" s="1"/>
  <c r="P23" i="57"/>
  <c r="L49" i="57"/>
  <c r="P31" i="57"/>
  <c r="N42" i="54"/>
  <c r="D44" i="54"/>
  <c r="G42" i="55"/>
  <c r="D45" i="55"/>
  <c r="K50" i="55"/>
  <c r="Q23" i="57"/>
  <c r="Q29" i="57"/>
  <c r="L15" i="57"/>
  <c r="I46" i="57"/>
  <c r="P46" i="57" s="1"/>
  <c r="J45" i="54"/>
  <c r="I51" i="57"/>
  <c r="G15" i="54"/>
  <c r="O42" i="54"/>
  <c r="J43" i="54"/>
  <c r="D49" i="54"/>
  <c r="J6" i="55"/>
  <c r="J9" i="55"/>
  <c r="M8" i="54"/>
  <c r="M14" i="54"/>
  <c r="M24" i="54"/>
  <c r="M30" i="54"/>
  <c r="T30" i="54" s="1"/>
  <c r="T48" i="54" s="1"/>
  <c r="J23" i="55"/>
  <c r="D47" i="55"/>
  <c r="J6" i="56"/>
  <c r="P6" i="57"/>
  <c r="P12" i="57"/>
  <c r="Q14" i="57"/>
  <c r="Q50" i="57" s="1"/>
  <c r="R12" i="57"/>
  <c r="R14" i="57"/>
  <c r="O33" i="54"/>
  <c r="N12" i="55"/>
  <c r="N48" i="55" s="1"/>
  <c r="L33" i="55"/>
  <c r="Q14" i="54"/>
  <c r="Q50" i="54" s="1"/>
  <c r="S25" i="54"/>
  <c r="S43" i="54" s="1"/>
  <c r="D33" i="54"/>
  <c r="Q33" i="54" s="1"/>
  <c r="Q51" i="54" s="1"/>
  <c r="J5" i="55"/>
  <c r="J8" i="55"/>
  <c r="O12" i="55"/>
  <c r="O48" i="55" s="1"/>
  <c r="N23" i="55"/>
  <c r="D50" i="55"/>
  <c r="N48" i="54"/>
  <c r="Q24" i="57"/>
  <c r="K33" i="55"/>
  <c r="Q10" i="57"/>
  <c r="Q46" i="57" s="1"/>
  <c r="J44" i="54"/>
  <c r="Q7" i="54"/>
  <c r="Q43" i="54" s="1"/>
  <c r="I43" i="57"/>
  <c r="I49" i="57"/>
  <c r="N5" i="55"/>
  <c r="M15" i="47"/>
  <c r="P33" i="46"/>
  <c r="P15" i="46"/>
  <c r="E33" i="49"/>
  <c r="D33" i="49"/>
  <c r="E15" i="49"/>
  <c r="D15" i="49"/>
  <c r="M33" i="49"/>
  <c r="N33" i="49"/>
  <c r="N15" i="49"/>
  <c r="M15" i="49"/>
  <c r="E51" i="49"/>
  <c r="N50" i="49"/>
  <c r="M50" i="49"/>
  <c r="K50" i="49"/>
  <c r="J50" i="49"/>
  <c r="H50" i="49"/>
  <c r="G50" i="49"/>
  <c r="F50" i="49"/>
  <c r="E50" i="49"/>
  <c r="N49" i="49"/>
  <c r="M49" i="49"/>
  <c r="K49" i="49"/>
  <c r="J49" i="49"/>
  <c r="H49" i="49"/>
  <c r="G49" i="49"/>
  <c r="F49" i="49"/>
  <c r="E49" i="49"/>
  <c r="N48" i="49"/>
  <c r="M48" i="49"/>
  <c r="K48" i="49"/>
  <c r="J48" i="49"/>
  <c r="H48" i="49"/>
  <c r="G48" i="49"/>
  <c r="F48" i="49"/>
  <c r="E48" i="49"/>
  <c r="Q47" i="49"/>
  <c r="N47" i="49"/>
  <c r="M47" i="49"/>
  <c r="K47" i="49"/>
  <c r="J47" i="49"/>
  <c r="H47" i="49"/>
  <c r="G47" i="49"/>
  <c r="F47" i="49"/>
  <c r="E47" i="49"/>
  <c r="N46" i="49"/>
  <c r="M46" i="49"/>
  <c r="K46" i="49"/>
  <c r="J46" i="49"/>
  <c r="H46" i="49"/>
  <c r="G46" i="49"/>
  <c r="F46" i="49"/>
  <c r="E46" i="49"/>
  <c r="N45" i="49"/>
  <c r="M45" i="49"/>
  <c r="K45" i="49"/>
  <c r="J45" i="49"/>
  <c r="H45" i="49"/>
  <c r="G45" i="49"/>
  <c r="F45" i="49"/>
  <c r="E45" i="49"/>
  <c r="N44" i="49"/>
  <c r="M44" i="49"/>
  <c r="K44" i="49"/>
  <c r="J44" i="49"/>
  <c r="H44" i="49"/>
  <c r="G44" i="49"/>
  <c r="F44" i="49"/>
  <c r="E44" i="49"/>
  <c r="N43" i="49"/>
  <c r="M43" i="49"/>
  <c r="K43" i="49"/>
  <c r="J43" i="49"/>
  <c r="H43" i="49"/>
  <c r="G43" i="49"/>
  <c r="F43" i="49"/>
  <c r="E43" i="49"/>
  <c r="N42" i="49"/>
  <c r="M42" i="49"/>
  <c r="K42" i="49"/>
  <c r="J42" i="49"/>
  <c r="H42" i="49"/>
  <c r="G42" i="49"/>
  <c r="F42" i="49"/>
  <c r="E42" i="49"/>
  <c r="N41" i="49"/>
  <c r="M41" i="49"/>
  <c r="K41" i="49"/>
  <c r="J41" i="49"/>
  <c r="H41" i="49"/>
  <c r="G41" i="49"/>
  <c r="F41" i="49"/>
  <c r="E41" i="49"/>
  <c r="K33" i="49"/>
  <c r="J33" i="49"/>
  <c r="H33" i="49"/>
  <c r="G33" i="49"/>
  <c r="F33" i="49"/>
  <c r="O32" i="49"/>
  <c r="L32" i="49"/>
  <c r="I32" i="49"/>
  <c r="O31" i="49"/>
  <c r="L31" i="49"/>
  <c r="I31" i="49"/>
  <c r="P31" i="49" s="1"/>
  <c r="O30" i="49"/>
  <c r="L30" i="49"/>
  <c r="I30" i="49"/>
  <c r="R47" i="49"/>
  <c r="O29" i="49"/>
  <c r="L29" i="49"/>
  <c r="I29" i="49"/>
  <c r="O28" i="49"/>
  <c r="L28" i="49"/>
  <c r="I28" i="49"/>
  <c r="O27" i="49"/>
  <c r="L27" i="49"/>
  <c r="I27" i="49"/>
  <c r="P27" i="49" s="1"/>
  <c r="O26" i="49"/>
  <c r="L26" i="49"/>
  <c r="I26" i="49"/>
  <c r="O25" i="49"/>
  <c r="L25" i="49"/>
  <c r="L43" i="49" s="1"/>
  <c r="I25" i="49"/>
  <c r="O24" i="49"/>
  <c r="L24" i="49"/>
  <c r="P24" i="49" s="1"/>
  <c r="I24" i="49"/>
  <c r="O23" i="49"/>
  <c r="L23" i="49"/>
  <c r="L33" i="49" s="1"/>
  <c r="I23" i="49"/>
  <c r="Q51" i="49"/>
  <c r="K15" i="49"/>
  <c r="J15" i="49"/>
  <c r="H15" i="49"/>
  <c r="G15" i="49"/>
  <c r="F15" i="49"/>
  <c r="O14" i="49"/>
  <c r="L14" i="49"/>
  <c r="I14" i="49"/>
  <c r="I50" i="49" s="1"/>
  <c r="Q49" i="49"/>
  <c r="O13" i="49"/>
  <c r="O49" i="49" s="1"/>
  <c r="L13" i="49"/>
  <c r="I13" i="49"/>
  <c r="O12" i="49"/>
  <c r="L12" i="49"/>
  <c r="I12" i="49"/>
  <c r="O11" i="49"/>
  <c r="L11" i="49"/>
  <c r="L47" i="49" s="1"/>
  <c r="I11" i="49"/>
  <c r="R46" i="49"/>
  <c r="O10" i="49"/>
  <c r="L10" i="49"/>
  <c r="I10" i="49"/>
  <c r="O9" i="49"/>
  <c r="L9" i="49"/>
  <c r="I9" i="49"/>
  <c r="R44" i="49"/>
  <c r="Q44" i="49"/>
  <c r="O8" i="49"/>
  <c r="O44" i="49" s="1"/>
  <c r="L8" i="49"/>
  <c r="I8" i="49"/>
  <c r="O7" i="49"/>
  <c r="L7" i="49"/>
  <c r="I7" i="49"/>
  <c r="O6" i="49"/>
  <c r="L6" i="49"/>
  <c r="I6" i="49"/>
  <c r="R41" i="49"/>
  <c r="Q41" i="49"/>
  <c r="O5" i="49"/>
  <c r="L5" i="49"/>
  <c r="I5" i="49"/>
  <c r="I33" i="48"/>
  <c r="H33" i="48"/>
  <c r="G33" i="48" s="1"/>
  <c r="F33" i="48"/>
  <c r="E33" i="48"/>
  <c r="D33" i="48" s="1"/>
  <c r="L32" i="48"/>
  <c r="K32" i="48"/>
  <c r="G32" i="48"/>
  <c r="D32" i="48"/>
  <c r="L31" i="48"/>
  <c r="K31" i="48"/>
  <c r="J31" i="48" s="1"/>
  <c r="G31" i="48"/>
  <c r="D31" i="48"/>
  <c r="L30" i="48"/>
  <c r="K30" i="48"/>
  <c r="J30" i="48" s="1"/>
  <c r="G30" i="48"/>
  <c r="D30" i="48"/>
  <c r="L29" i="48"/>
  <c r="K29" i="48"/>
  <c r="G29" i="48"/>
  <c r="D29" i="48"/>
  <c r="L28" i="48"/>
  <c r="K28" i="48"/>
  <c r="J28" i="48" s="1"/>
  <c r="G28" i="48"/>
  <c r="D28" i="48"/>
  <c r="L27" i="48"/>
  <c r="K27" i="48"/>
  <c r="J27" i="48"/>
  <c r="G27" i="48"/>
  <c r="D27" i="48"/>
  <c r="L26" i="48"/>
  <c r="K26" i="48"/>
  <c r="J26" i="48" s="1"/>
  <c r="G26" i="48"/>
  <c r="D26" i="48"/>
  <c r="L25" i="48"/>
  <c r="K25" i="48"/>
  <c r="G25" i="48"/>
  <c r="D25" i="48"/>
  <c r="L24" i="48"/>
  <c r="K24" i="48"/>
  <c r="J24" i="48" s="1"/>
  <c r="G24" i="48"/>
  <c r="D24" i="48"/>
  <c r="L23" i="48"/>
  <c r="K23" i="48"/>
  <c r="J23" i="48" s="1"/>
  <c r="G23" i="48"/>
  <c r="D23" i="48"/>
  <c r="I15" i="48"/>
  <c r="H15" i="48"/>
  <c r="G15" i="48" s="1"/>
  <c r="F15" i="48"/>
  <c r="E15" i="48"/>
  <c r="D15" i="48"/>
  <c r="L14" i="48"/>
  <c r="K14" i="48"/>
  <c r="G14" i="48"/>
  <c r="D14" i="48"/>
  <c r="L13" i="48"/>
  <c r="K13" i="48"/>
  <c r="G13" i="48"/>
  <c r="D13" i="48"/>
  <c r="L12" i="48"/>
  <c r="K12" i="48"/>
  <c r="G12" i="48"/>
  <c r="D12" i="48"/>
  <c r="L11" i="48"/>
  <c r="K11" i="48"/>
  <c r="G11" i="48"/>
  <c r="D11" i="48"/>
  <c r="L10" i="48"/>
  <c r="K10" i="48"/>
  <c r="G10" i="48"/>
  <c r="D10" i="48"/>
  <c r="L9" i="48"/>
  <c r="K9" i="48"/>
  <c r="J9" i="48" s="1"/>
  <c r="G9" i="48"/>
  <c r="D9" i="48"/>
  <c r="L8" i="48"/>
  <c r="K8" i="48"/>
  <c r="G8" i="48"/>
  <c r="D8" i="48"/>
  <c r="L7" i="48"/>
  <c r="K7" i="48"/>
  <c r="G7" i="48"/>
  <c r="D7" i="48"/>
  <c r="L6" i="48"/>
  <c r="K6" i="48"/>
  <c r="G6" i="48"/>
  <c r="D6" i="48"/>
  <c r="L5" i="48"/>
  <c r="K5" i="48"/>
  <c r="G5" i="48"/>
  <c r="D5" i="48"/>
  <c r="M51" i="47"/>
  <c r="M50" i="47"/>
  <c r="I50" i="47"/>
  <c r="H50" i="47"/>
  <c r="F50" i="47"/>
  <c r="E50" i="47"/>
  <c r="M49" i="47"/>
  <c r="I49" i="47"/>
  <c r="H49" i="47"/>
  <c r="F49" i="47"/>
  <c r="E49" i="47"/>
  <c r="M48" i="47"/>
  <c r="I48" i="47"/>
  <c r="H48" i="47"/>
  <c r="F48" i="47"/>
  <c r="E48" i="47"/>
  <c r="M47" i="47"/>
  <c r="I47" i="47"/>
  <c r="H47" i="47"/>
  <c r="F47" i="47"/>
  <c r="E47" i="47"/>
  <c r="M46" i="47"/>
  <c r="I46" i="47"/>
  <c r="H46" i="47"/>
  <c r="F46" i="47"/>
  <c r="E46" i="47"/>
  <c r="M45" i="47"/>
  <c r="I45" i="47"/>
  <c r="H45" i="47"/>
  <c r="F45" i="47"/>
  <c r="E45" i="47"/>
  <c r="M44" i="47"/>
  <c r="I44" i="47"/>
  <c r="H44" i="47"/>
  <c r="F44" i="47"/>
  <c r="E44" i="47"/>
  <c r="M43" i="47"/>
  <c r="I43" i="47"/>
  <c r="H43" i="47"/>
  <c r="F43" i="47"/>
  <c r="E43" i="47"/>
  <c r="M42" i="47"/>
  <c r="I42" i="47"/>
  <c r="H42" i="47"/>
  <c r="F42" i="47"/>
  <c r="E42" i="47"/>
  <c r="M41" i="47"/>
  <c r="I41" i="47"/>
  <c r="H41" i="47"/>
  <c r="F41" i="47"/>
  <c r="E41" i="47"/>
  <c r="I33" i="47"/>
  <c r="H33" i="47"/>
  <c r="F33" i="47"/>
  <c r="E33" i="47"/>
  <c r="L32" i="47"/>
  <c r="K32" i="47"/>
  <c r="G32" i="47"/>
  <c r="O32" i="47" s="1"/>
  <c r="D32" i="47"/>
  <c r="N32" i="47" s="1"/>
  <c r="L31" i="47"/>
  <c r="K31" i="47"/>
  <c r="J31" i="47" s="1"/>
  <c r="P31" i="47" s="1"/>
  <c r="G31" i="47"/>
  <c r="O31" i="47" s="1"/>
  <c r="D31" i="47"/>
  <c r="N31" i="47" s="1"/>
  <c r="L30" i="47"/>
  <c r="J30" i="47" s="1"/>
  <c r="P30" i="47" s="1"/>
  <c r="K30" i="47"/>
  <c r="G30" i="47"/>
  <c r="O30" i="47" s="1"/>
  <c r="D30" i="47"/>
  <c r="N30" i="47" s="1"/>
  <c r="N29" i="47"/>
  <c r="L29" i="47"/>
  <c r="K29" i="47"/>
  <c r="G29" i="47"/>
  <c r="O29" i="47" s="1"/>
  <c r="D29" i="47"/>
  <c r="L28" i="47"/>
  <c r="K28" i="47"/>
  <c r="G28" i="47"/>
  <c r="O28" i="47" s="1"/>
  <c r="D28" i="47"/>
  <c r="N28" i="47" s="1"/>
  <c r="L27" i="47"/>
  <c r="K27" i="47"/>
  <c r="J27" i="47" s="1"/>
  <c r="P27" i="47" s="1"/>
  <c r="G27" i="47"/>
  <c r="O27" i="47" s="1"/>
  <c r="D27" i="47"/>
  <c r="N27" i="47" s="1"/>
  <c r="L26" i="47"/>
  <c r="K26" i="47"/>
  <c r="J26" i="47" s="1"/>
  <c r="P26" i="47" s="1"/>
  <c r="G26" i="47"/>
  <c r="O26" i="47" s="1"/>
  <c r="D26" i="47"/>
  <c r="N26" i="47" s="1"/>
  <c r="L25" i="47"/>
  <c r="K25" i="47"/>
  <c r="G25" i="47"/>
  <c r="O25" i="47" s="1"/>
  <c r="D25" i="47"/>
  <c r="N25" i="47" s="1"/>
  <c r="L24" i="47"/>
  <c r="K24" i="47"/>
  <c r="G24" i="47"/>
  <c r="O24" i="47" s="1"/>
  <c r="D24" i="47"/>
  <c r="L23" i="47"/>
  <c r="K23" i="47"/>
  <c r="G23" i="47"/>
  <c r="D23" i="47"/>
  <c r="N23" i="47" s="1"/>
  <c r="I15" i="47"/>
  <c r="I51" i="47" s="1"/>
  <c r="H15" i="47"/>
  <c r="H51" i="47" s="1"/>
  <c r="F15" i="47"/>
  <c r="E15" i="47"/>
  <c r="L14" i="47"/>
  <c r="K14" i="47"/>
  <c r="G14" i="47"/>
  <c r="O14" i="47" s="1"/>
  <c r="O50" i="47" s="1"/>
  <c r="D14" i="47"/>
  <c r="N14" i="47" s="1"/>
  <c r="L13" i="47"/>
  <c r="K13" i="47"/>
  <c r="G13" i="47"/>
  <c r="G49" i="47" s="1"/>
  <c r="D13" i="47"/>
  <c r="N13" i="47" s="1"/>
  <c r="N12" i="47"/>
  <c r="L12" i="47"/>
  <c r="K12" i="47"/>
  <c r="K48" i="47" s="1"/>
  <c r="G12" i="47"/>
  <c r="G48" i="47" s="1"/>
  <c r="D12" i="47"/>
  <c r="L11" i="47"/>
  <c r="K11" i="47"/>
  <c r="G11" i="47"/>
  <c r="O11" i="47" s="1"/>
  <c r="D11" i="47"/>
  <c r="N11" i="47" s="1"/>
  <c r="L10" i="47"/>
  <c r="K10" i="47"/>
  <c r="J10" i="47" s="1"/>
  <c r="P10" i="47" s="1"/>
  <c r="G10" i="47"/>
  <c r="O10" i="47" s="1"/>
  <c r="D10" i="47"/>
  <c r="D46" i="47" s="1"/>
  <c r="L9" i="47"/>
  <c r="K9" i="47"/>
  <c r="G9" i="47"/>
  <c r="O9" i="47" s="1"/>
  <c r="O45" i="47" s="1"/>
  <c r="D9" i="47"/>
  <c r="D45" i="47" s="1"/>
  <c r="L8" i="47"/>
  <c r="L44" i="47" s="1"/>
  <c r="K8" i="47"/>
  <c r="K44" i="47" s="1"/>
  <c r="G8" i="47"/>
  <c r="O8" i="47" s="1"/>
  <c r="D8" i="47"/>
  <c r="D44" i="47" s="1"/>
  <c r="L7" i="47"/>
  <c r="K7" i="47"/>
  <c r="G7" i="47"/>
  <c r="O7" i="47" s="1"/>
  <c r="D7" i="47"/>
  <c r="L6" i="47"/>
  <c r="K6" i="47"/>
  <c r="K42" i="47" s="1"/>
  <c r="G6" i="47"/>
  <c r="G42" i="47" s="1"/>
  <c r="D6" i="47"/>
  <c r="N6" i="47" s="1"/>
  <c r="L5" i="47"/>
  <c r="K5" i="47"/>
  <c r="G5" i="47"/>
  <c r="D5" i="47"/>
  <c r="P51" i="46"/>
  <c r="P50" i="46"/>
  <c r="L50" i="46"/>
  <c r="K50" i="46"/>
  <c r="I50" i="46"/>
  <c r="H50" i="46"/>
  <c r="F50" i="46"/>
  <c r="E50" i="46"/>
  <c r="P49" i="46"/>
  <c r="L49" i="46"/>
  <c r="K49" i="46"/>
  <c r="I49" i="46"/>
  <c r="H49" i="46"/>
  <c r="F49" i="46"/>
  <c r="E49" i="46"/>
  <c r="P48" i="46"/>
  <c r="L48" i="46"/>
  <c r="K48" i="46"/>
  <c r="I48" i="46"/>
  <c r="H48" i="46"/>
  <c r="F48" i="46"/>
  <c r="E48" i="46"/>
  <c r="P47" i="46"/>
  <c r="L47" i="46"/>
  <c r="K47" i="46"/>
  <c r="I47" i="46"/>
  <c r="H47" i="46"/>
  <c r="F47" i="46"/>
  <c r="E47" i="46"/>
  <c r="P46" i="46"/>
  <c r="L46" i="46"/>
  <c r="K46" i="46"/>
  <c r="I46" i="46"/>
  <c r="H46" i="46"/>
  <c r="F46" i="46"/>
  <c r="E46" i="46"/>
  <c r="P45" i="46"/>
  <c r="L45" i="46"/>
  <c r="K45" i="46"/>
  <c r="I45" i="46"/>
  <c r="H45" i="46"/>
  <c r="F45" i="46"/>
  <c r="E45" i="46"/>
  <c r="P44" i="46"/>
  <c r="L44" i="46"/>
  <c r="K44" i="46"/>
  <c r="I44" i="46"/>
  <c r="H44" i="46"/>
  <c r="F44" i="46"/>
  <c r="E44" i="46"/>
  <c r="P43" i="46"/>
  <c r="L43" i="46"/>
  <c r="K43" i="46"/>
  <c r="I43" i="46"/>
  <c r="H43" i="46"/>
  <c r="F43" i="46"/>
  <c r="E43" i="46"/>
  <c r="P42" i="46"/>
  <c r="L42" i="46"/>
  <c r="K42" i="46"/>
  <c r="I42" i="46"/>
  <c r="H42" i="46"/>
  <c r="F42" i="46"/>
  <c r="E42" i="46"/>
  <c r="P41" i="46"/>
  <c r="L41" i="46"/>
  <c r="K41" i="46"/>
  <c r="I41" i="46"/>
  <c r="H41" i="46"/>
  <c r="F41" i="46"/>
  <c r="E41" i="46"/>
  <c r="L33" i="46"/>
  <c r="K33" i="46"/>
  <c r="I33" i="46"/>
  <c r="H33" i="46"/>
  <c r="F33" i="46"/>
  <c r="E33" i="46"/>
  <c r="S32" i="46"/>
  <c r="O32" i="46"/>
  <c r="N32" i="46"/>
  <c r="J32" i="46"/>
  <c r="G32" i="46"/>
  <c r="R32" i="46" s="1"/>
  <c r="D32" i="46"/>
  <c r="Q32" i="46" s="1"/>
  <c r="Q31" i="46"/>
  <c r="O31" i="46"/>
  <c r="N31" i="46"/>
  <c r="J31" i="46"/>
  <c r="S31" i="46" s="1"/>
  <c r="G31" i="46"/>
  <c r="R31" i="46" s="1"/>
  <c r="D31" i="46"/>
  <c r="O30" i="46"/>
  <c r="N30" i="46"/>
  <c r="M30" i="46" s="1"/>
  <c r="T30" i="46" s="1"/>
  <c r="J30" i="46"/>
  <c r="G30" i="46"/>
  <c r="R30" i="46" s="1"/>
  <c r="D30" i="46"/>
  <c r="Q30" i="46" s="1"/>
  <c r="O29" i="46"/>
  <c r="N29" i="46"/>
  <c r="J29" i="46"/>
  <c r="S29" i="46" s="1"/>
  <c r="G29" i="46"/>
  <c r="R29" i="46" s="1"/>
  <c r="D29" i="46"/>
  <c r="D47" i="46" s="1"/>
  <c r="O28" i="46"/>
  <c r="N28" i="46"/>
  <c r="M28" i="46" s="1"/>
  <c r="T28" i="46" s="1"/>
  <c r="J28" i="46"/>
  <c r="S28" i="46" s="1"/>
  <c r="G28" i="46"/>
  <c r="R28" i="46" s="1"/>
  <c r="D28" i="46"/>
  <c r="Q28" i="46" s="1"/>
  <c r="O27" i="46"/>
  <c r="N27" i="46"/>
  <c r="J27" i="46"/>
  <c r="S27" i="46" s="1"/>
  <c r="G27" i="46"/>
  <c r="R27" i="46" s="1"/>
  <c r="D27" i="46"/>
  <c r="Q27" i="46" s="1"/>
  <c r="S26" i="46"/>
  <c r="O26" i="46"/>
  <c r="N26" i="46"/>
  <c r="J26" i="46"/>
  <c r="G26" i="46"/>
  <c r="R26" i="46" s="1"/>
  <c r="D26" i="46"/>
  <c r="Q26" i="46" s="1"/>
  <c r="Q25" i="46"/>
  <c r="O25" i="46"/>
  <c r="N25" i="46"/>
  <c r="J25" i="46"/>
  <c r="S25" i="46" s="1"/>
  <c r="G25" i="46"/>
  <c r="R25" i="46" s="1"/>
  <c r="D25" i="46"/>
  <c r="O24" i="46"/>
  <c r="M24" i="46" s="1"/>
  <c r="T24" i="46" s="1"/>
  <c r="N24" i="46"/>
  <c r="J24" i="46"/>
  <c r="S24" i="46" s="1"/>
  <c r="G24" i="46"/>
  <c r="R24" i="46" s="1"/>
  <c r="D24" i="46"/>
  <c r="Q24" i="46" s="1"/>
  <c r="O23" i="46"/>
  <c r="N23" i="46"/>
  <c r="M23" i="46" s="1"/>
  <c r="J23" i="46"/>
  <c r="S23" i="46" s="1"/>
  <c r="G23" i="46"/>
  <c r="D23" i="46"/>
  <c r="Q23" i="46" s="1"/>
  <c r="L15" i="46"/>
  <c r="L51" i="46" s="1"/>
  <c r="K15" i="46"/>
  <c r="K51" i="46" s="1"/>
  <c r="I15" i="46"/>
  <c r="H15" i="46"/>
  <c r="F15" i="46"/>
  <c r="F51" i="46" s="1"/>
  <c r="E15" i="46"/>
  <c r="E51" i="46" s="1"/>
  <c r="O14" i="46"/>
  <c r="O50" i="46" s="1"/>
  <c r="N14" i="46"/>
  <c r="J14" i="46"/>
  <c r="S14" i="46" s="1"/>
  <c r="G14" i="46"/>
  <c r="G50" i="46" s="1"/>
  <c r="D14" i="46"/>
  <c r="Q14" i="46" s="1"/>
  <c r="O13" i="46"/>
  <c r="N13" i="46"/>
  <c r="J13" i="46"/>
  <c r="S13" i="46" s="1"/>
  <c r="G13" i="46"/>
  <c r="R13" i="46" s="1"/>
  <c r="D13" i="46"/>
  <c r="Q13" i="46" s="1"/>
  <c r="O12" i="46"/>
  <c r="N12" i="46"/>
  <c r="N48" i="46" s="1"/>
  <c r="J12" i="46"/>
  <c r="S12" i="46" s="1"/>
  <c r="G12" i="46"/>
  <c r="D12" i="46"/>
  <c r="Q12" i="46" s="1"/>
  <c r="O11" i="46"/>
  <c r="N11" i="46"/>
  <c r="M11" i="46" s="1"/>
  <c r="J11" i="46"/>
  <c r="S11" i="46" s="1"/>
  <c r="G11" i="46"/>
  <c r="G47" i="46" s="1"/>
  <c r="D11" i="46"/>
  <c r="Q11" i="46" s="1"/>
  <c r="O10" i="46"/>
  <c r="O46" i="46" s="1"/>
  <c r="N10" i="46"/>
  <c r="N46" i="46" s="1"/>
  <c r="J10" i="46"/>
  <c r="S10" i="46" s="1"/>
  <c r="G10" i="46"/>
  <c r="G46" i="46" s="1"/>
  <c r="D10" i="46"/>
  <c r="D46" i="46" s="1"/>
  <c r="O9" i="46"/>
  <c r="N9" i="46"/>
  <c r="J9" i="46"/>
  <c r="J45" i="46" s="1"/>
  <c r="G9" i="46"/>
  <c r="R9" i="46" s="1"/>
  <c r="D9" i="46"/>
  <c r="D45" i="46" s="1"/>
  <c r="O8" i="46"/>
  <c r="O44" i="46" s="1"/>
  <c r="N8" i="46"/>
  <c r="N44" i="46" s="1"/>
  <c r="J8" i="46"/>
  <c r="S8" i="46" s="1"/>
  <c r="G8" i="46"/>
  <c r="R8" i="46" s="1"/>
  <c r="D8" i="46"/>
  <c r="Q8" i="46" s="1"/>
  <c r="S7" i="46"/>
  <c r="O7" i="46"/>
  <c r="O43" i="46" s="1"/>
  <c r="N7" i="46"/>
  <c r="J7" i="46"/>
  <c r="J43" i="46" s="1"/>
  <c r="G7" i="46"/>
  <c r="D7" i="46"/>
  <c r="Q7" i="46" s="1"/>
  <c r="Q6" i="46"/>
  <c r="O6" i="46"/>
  <c r="N6" i="46"/>
  <c r="J6" i="46"/>
  <c r="J42" i="46" s="1"/>
  <c r="G6" i="46"/>
  <c r="G42" i="46" s="1"/>
  <c r="D6" i="46"/>
  <c r="D42" i="46" s="1"/>
  <c r="O5" i="46"/>
  <c r="N5" i="46"/>
  <c r="J5" i="46"/>
  <c r="G5" i="46"/>
  <c r="R5" i="46" s="1"/>
  <c r="D5" i="46"/>
  <c r="P44" i="57" l="1"/>
  <c r="P45" i="57"/>
  <c r="P41" i="57"/>
  <c r="J48" i="55"/>
  <c r="D51" i="55"/>
  <c r="P10" i="55"/>
  <c r="P46" i="55" s="1"/>
  <c r="R49" i="57"/>
  <c r="R45" i="57"/>
  <c r="Q47" i="57"/>
  <c r="R50" i="57"/>
  <c r="R47" i="57"/>
  <c r="Q41" i="57"/>
  <c r="L51" i="55"/>
  <c r="J43" i="55"/>
  <c r="Q48" i="57"/>
  <c r="P43" i="55"/>
  <c r="R33" i="57"/>
  <c r="R48" i="57"/>
  <c r="Q45" i="57"/>
  <c r="T45" i="54"/>
  <c r="M43" i="54"/>
  <c r="Q42" i="57"/>
  <c r="M46" i="54"/>
  <c r="M48" i="54"/>
  <c r="Q33" i="57"/>
  <c r="T31" i="54"/>
  <c r="T49" i="54" s="1"/>
  <c r="M49" i="54"/>
  <c r="P49" i="57"/>
  <c r="P48" i="57"/>
  <c r="L51" i="57"/>
  <c r="P43" i="57"/>
  <c r="T24" i="54"/>
  <c r="T42" i="54" s="1"/>
  <c r="M42" i="54"/>
  <c r="R15" i="57"/>
  <c r="O51" i="54"/>
  <c r="T11" i="54"/>
  <c r="T47" i="54" s="1"/>
  <c r="M47" i="54"/>
  <c r="T14" i="54"/>
  <c r="T50" i="54" s="1"/>
  <c r="M50" i="54"/>
  <c r="T8" i="54"/>
  <c r="T44" i="54" s="1"/>
  <c r="M44" i="54"/>
  <c r="Q15" i="57"/>
  <c r="N51" i="54"/>
  <c r="K51" i="55"/>
  <c r="N41" i="55"/>
  <c r="J44" i="55"/>
  <c r="P8" i="55"/>
  <c r="P44" i="55" s="1"/>
  <c r="J51" i="54"/>
  <c r="J15" i="55"/>
  <c r="P5" i="55"/>
  <c r="J41" i="55"/>
  <c r="J15" i="56"/>
  <c r="O33" i="55"/>
  <c r="O51" i="55" s="1"/>
  <c r="G51" i="55"/>
  <c r="R15" i="54"/>
  <c r="R51" i="54" s="1"/>
  <c r="G51" i="54"/>
  <c r="P23" i="55"/>
  <c r="J33" i="55"/>
  <c r="P33" i="55" s="1"/>
  <c r="P51" i="57"/>
  <c r="M45" i="54"/>
  <c r="M33" i="54"/>
  <c r="T33" i="54" s="1"/>
  <c r="J45" i="55"/>
  <c r="P9" i="55"/>
  <c r="P45" i="55" s="1"/>
  <c r="P15" i="57"/>
  <c r="J42" i="55"/>
  <c r="P6" i="55"/>
  <c r="P42" i="55" s="1"/>
  <c r="M41" i="54"/>
  <c r="M15" i="54"/>
  <c r="T5" i="54"/>
  <c r="T41" i="54" s="1"/>
  <c r="M9" i="46"/>
  <c r="T9" i="46" s="1"/>
  <c r="M5" i="46"/>
  <c r="I44" i="49"/>
  <c r="P9" i="49"/>
  <c r="P11" i="49"/>
  <c r="J10" i="48"/>
  <c r="J13" i="48"/>
  <c r="J7" i="48"/>
  <c r="M7" i="46"/>
  <c r="M43" i="46" s="1"/>
  <c r="M6" i="46"/>
  <c r="T6" i="46" s="1"/>
  <c r="T42" i="46" s="1"/>
  <c r="Q42" i="46"/>
  <c r="Q42" i="49"/>
  <c r="R49" i="49"/>
  <c r="R51" i="49"/>
  <c r="L45" i="49"/>
  <c r="O47" i="49"/>
  <c r="I43" i="49"/>
  <c r="O45" i="49"/>
  <c r="L50" i="49"/>
  <c r="P30" i="49"/>
  <c r="R42" i="49"/>
  <c r="Q45" i="49"/>
  <c r="I48" i="49"/>
  <c r="O33" i="49"/>
  <c r="R45" i="49"/>
  <c r="L48" i="49"/>
  <c r="Q50" i="49"/>
  <c r="P28" i="49"/>
  <c r="Q43" i="49"/>
  <c r="I46" i="49"/>
  <c r="R50" i="49"/>
  <c r="R43" i="49"/>
  <c r="Q48" i="49"/>
  <c r="P26" i="49"/>
  <c r="L49" i="49"/>
  <c r="J51" i="49"/>
  <c r="O46" i="49"/>
  <c r="R48" i="49"/>
  <c r="P29" i="49"/>
  <c r="K51" i="49"/>
  <c r="Q46" i="49"/>
  <c r="O42" i="49"/>
  <c r="P8" i="49"/>
  <c r="I15" i="49"/>
  <c r="P6" i="49"/>
  <c r="H51" i="49"/>
  <c r="I45" i="49"/>
  <c r="L15" i="49"/>
  <c r="L51" i="49" s="1"/>
  <c r="P12" i="49"/>
  <c r="L44" i="49"/>
  <c r="P14" i="49"/>
  <c r="O15" i="49"/>
  <c r="O51" i="49" s="1"/>
  <c r="O43" i="49"/>
  <c r="P10" i="49"/>
  <c r="P32" i="49"/>
  <c r="O50" i="49"/>
  <c r="P50" i="49"/>
  <c r="M51" i="49"/>
  <c r="O48" i="49"/>
  <c r="N51" i="49"/>
  <c r="O41" i="49"/>
  <c r="P25" i="49"/>
  <c r="L42" i="49"/>
  <c r="L46" i="49"/>
  <c r="I49" i="49"/>
  <c r="G51" i="49"/>
  <c r="I33" i="49"/>
  <c r="P33" i="49" s="1"/>
  <c r="I42" i="49"/>
  <c r="F51" i="49"/>
  <c r="K15" i="48"/>
  <c r="J15" i="48" s="1"/>
  <c r="J11" i="48"/>
  <c r="J14" i="48"/>
  <c r="J5" i="48"/>
  <c r="J8" i="48"/>
  <c r="L15" i="48"/>
  <c r="J12" i="48"/>
  <c r="J32" i="48"/>
  <c r="J25" i="48"/>
  <c r="L33" i="48"/>
  <c r="K33" i="48"/>
  <c r="G15" i="47"/>
  <c r="O15" i="47" s="1"/>
  <c r="J7" i="47"/>
  <c r="P7" i="47" s="1"/>
  <c r="P43" i="47" s="1"/>
  <c r="K15" i="47"/>
  <c r="J13" i="47"/>
  <c r="J49" i="47"/>
  <c r="P13" i="47"/>
  <c r="P49" i="47" s="1"/>
  <c r="L46" i="47"/>
  <c r="L15" i="47"/>
  <c r="J11" i="47"/>
  <c r="K47" i="47"/>
  <c r="L41" i="47"/>
  <c r="D42" i="47"/>
  <c r="N9" i="47"/>
  <c r="D15" i="47"/>
  <c r="N15" i="47" s="1"/>
  <c r="N45" i="47"/>
  <c r="N47" i="47"/>
  <c r="J25" i="47"/>
  <c r="J28" i="47"/>
  <c r="P28" i="47" s="1"/>
  <c r="L49" i="47"/>
  <c r="K49" i="47"/>
  <c r="O47" i="47"/>
  <c r="J32" i="47"/>
  <c r="P32" i="47" s="1"/>
  <c r="P46" i="47"/>
  <c r="G46" i="47"/>
  <c r="G33" i="47"/>
  <c r="O33" i="47" s="1"/>
  <c r="G41" i="47"/>
  <c r="J24" i="47"/>
  <c r="P24" i="47" s="1"/>
  <c r="G45" i="47"/>
  <c r="D48" i="47"/>
  <c r="L42" i="47"/>
  <c r="K33" i="47"/>
  <c r="K46" i="47"/>
  <c r="L47" i="47"/>
  <c r="K45" i="47"/>
  <c r="K50" i="47"/>
  <c r="D43" i="47"/>
  <c r="N50" i="47"/>
  <c r="L50" i="47"/>
  <c r="L33" i="47"/>
  <c r="L43" i="47"/>
  <c r="L48" i="47"/>
  <c r="E51" i="47"/>
  <c r="L45" i="47"/>
  <c r="F51" i="47"/>
  <c r="K43" i="47"/>
  <c r="J15" i="46"/>
  <c r="S49" i="46"/>
  <c r="J46" i="46"/>
  <c r="S5" i="46"/>
  <c r="S41" i="46" s="1"/>
  <c r="S9" i="46"/>
  <c r="S45" i="46" s="1"/>
  <c r="J48" i="46"/>
  <c r="R11" i="46"/>
  <c r="R47" i="46" s="1"/>
  <c r="M8" i="46"/>
  <c r="T8" i="46" s="1"/>
  <c r="M12" i="46"/>
  <c r="T12" i="46" s="1"/>
  <c r="T48" i="46" s="1"/>
  <c r="R10" i="46"/>
  <c r="R46" i="46" s="1"/>
  <c r="M14" i="46"/>
  <c r="T14" i="46" s="1"/>
  <c r="D15" i="46"/>
  <c r="O15" i="46"/>
  <c r="O47" i="46"/>
  <c r="Q10" i="46"/>
  <c r="Q46" i="46" s="1"/>
  <c r="S46" i="46"/>
  <c r="S47" i="46"/>
  <c r="O48" i="46"/>
  <c r="J47" i="46"/>
  <c r="M42" i="46"/>
  <c r="S50" i="46"/>
  <c r="N42" i="46"/>
  <c r="S44" i="46"/>
  <c r="O42" i="46"/>
  <c r="J49" i="46"/>
  <c r="J41" i="46"/>
  <c r="G45" i="46"/>
  <c r="G33" i="46"/>
  <c r="R33" i="46" s="1"/>
  <c r="R44" i="46"/>
  <c r="R45" i="46"/>
  <c r="R49" i="46"/>
  <c r="N49" i="46"/>
  <c r="G41" i="46"/>
  <c r="H51" i="46"/>
  <c r="I51" i="46"/>
  <c r="M26" i="46"/>
  <c r="T26" i="46" s="1"/>
  <c r="G48" i="46"/>
  <c r="G43" i="46"/>
  <c r="Q49" i="46"/>
  <c r="Q50" i="46"/>
  <c r="M27" i="46"/>
  <c r="T27" i="46" s="1"/>
  <c r="T45" i="46" s="1"/>
  <c r="M29" i="46"/>
  <c r="T29" i="46" s="1"/>
  <c r="M31" i="46"/>
  <c r="T31" i="46" s="1"/>
  <c r="O49" i="46"/>
  <c r="D48" i="46"/>
  <c r="D50" i="46"/>
  <c r="M32" i="46"/>
  <c r="N50" i="46"/>
  <c r="Q43" i="46"/>
  <c r="N45" i="46"/>
  <c r="N33" i="46"/>
  <c r="Q44" i="46"/>
  <c r="D44" i="46"/>
  <c r="O45" i="46"/>
  <c r="O33" i="46"/>
  <c r="Q15" i="46"/>
  <c r="O43" i="47"/>
  <c r="T11" i="46"/>
  <c r="T47" i="46" s="1"/>
  <c r="N49" i="47"/>
  <c r="O44" i="47"/>
  <c r="P25" i="47"/>
  <c r="P43" i="49"/>
  <c r="T5" i="46"/>
  <c r="M41" i="46"/>
  <c r="P11" i="47"/>
  <c r="I51" i="49"/>
  <c r="Q47" i="46"/>
  <c r="Q48" i="46"/>
  <c r="O46" i="47"/>
  <c r="J33" i="48"/>
  <c r="S43" i="46"/>
  <c r="T23" i="46"/>
  <c r="K51" i="47"/>
  <c r="J46" i="47"/>
  <c r="N48" i="47"/>
  <c r="G15" i="46"/>
  <c r="R6" i="46"/>
  <c r="R42" i="46" s="1"/>
  <c r="M10" i="46"/>
  <c r="R12" i="46"/>
  <c r="R48" i="46" s="1"/>
  <c r="J33" i="46"/>
  <c r="J50" i="46"/>
  <c r="N7" i="47"/>
  <c r="N43" i="47" s="1"/>
  <c r="N10" i="47"/>
  <c r="N46" i="47" s="1"/>
  <c r="N24" i="47"/>
  <c r="N42" i="47" s="1"/>
  <c r="G43" i="47"/>
  <c r="M45" i="46"/>
  <c r="Q5" i="46"/>
  <c r="Q41" i="46" s="1"/>
  <c r="S6" i="46"/>
  <c r="S42" i="46" s="1"/>
  <c r="M25" i="46"/>
  <c r="T25" i="46" s="1"/>
  <c r="N47" i="46"/>
  <c r="D49" i="46"/>
  <c r="J6" i="47"/>
  <c r="J9" i="47"/>
  <c r="J12" i="47"/>
  <c r="O13" i="47"/>
  <c r="O49" i="47" s="1"/>
  <c r="J23" i="47"/>
  <c r="J29" i="47"/>
  <c r="P29" i="47" s="1"/>
  <c r="G44" i="47"/>
  <c r="D47" i="47"/>
  <c r="J6" i="48"/>
  <c r="J29" i="48"/>
  <c r="D50" i="47"/>
  <c r="Q9" i="46"/>
  <c r="Q45" i="46" s="1"/>
  <c r="N43" i="46"/>
  <c r="J5" i="47"/>
  <c r="O6" i="47"/>
  <c r="O42" i="47" s="1"/>
  <c r="J8" i="47"/>
  <c r="O12" i="47"/>
  <c r="O48" i="47" s="1"/>
  <c r="J14" i="47"/>
  <c r="O23" i="47"/>
  <c r="G44" i="46"/>
  <c r="M13" i="46"/>
  <c r="D33" i="46"/>
  <c r="Q33" i="46" s="1"/>
  <c r="J44" i="46"/>
  <c r="P23" i="49"/>
  <c r="I41" i="49"/>
  <c r="I47" i="49"/>
  <c r="K41" i="47"/>
  <c r="D49" i="47"/>
  <c r="N41" i="46"/>
  <c r="D43" i="46"/>
  <c r="D33" i="47"/>
  <c r="N33" i="47" s="1"/>
  <c r="D41" i="47"/>
  <c r="G50" i="47"/>
  <c r="P5" i="49"/>
  <c r="P7" i="49"/>
  <c r="P13" i="49"/>
  <c r="G47" i="47"/>
  <c r="R14" i="46"/>
  <c r="R50" i="46" s="1"/>
  <c r="Q29" i="46"/>
  <c r="S30" i="46"/>
  <c r="S48" i="46" s="1"/>
  <c r="O41" i="46"/>
  <c r="N5" i="47"/>
  <c r="N41" i="47" s="1"/>
  <c r="N8" i="47"/>
  <c r="N44" i="47" s="1"/>
  <c r="G51" i="47"/>
  <c r="G49" i="46"/>
  <c r="N15" i="46"/>
  <c r="R23" i="46"/>
  <c r="R41" i="46" s="1"/>
  <c r="D41" i="46"/>
  <c r="O5" i="47"/>
  <c r="L41" i="49"/>
  <c r="R7" i="46"/>
  <c r="R43" i="46" s="1"/>
  <c r="I5" i="37"/>
  <c r="R51" i="57" l="1"/>
  <c r="P41" i="55"/>
  <c r="Q51" i="57"/>
  <c r="P15" i="55"/>
  <c r="P51" i="55" s="1"/>
  <c r="J51" i="55"/>
  <c r="M51" i="54"/>
  <c r="T15" i="54"/>
  <c r="T51" i="54" s="1"/>
  <c r="P44" i="49"/>
  <c r="T7" i="46"/>
  <c r="J51" i="46"/>
  <c r="P47" i="49"/>
  <c r="P46" i="49"/>
  <c r="P42" i="49"/>
  <c r="P15" i="49"/>
  <c r="P45" i="49"/>
  <c r="P49" i="49"/>
  <c r="O51" i="47"/>
  <c r="J43" i="47"/>
  <c r="P48" i="49"/>
  <c r="P51" i="49"/>
  <c r="L51" i="47"/>
  <c r="T44" i="46"/>
  <c r="M48" i="46"/>
  <c r="O51" i="46"/>
  <c r="M15" i="46"/>
  <c r="M51" i="46" s="1"/>
  <c r="M33" i="46"/>
  <c r="T33" i="46" s="1"/>
  <c r="M44" i="46"/>
  <c r="M50" i="46"/>
  <c r="T32" i="46"/>
  <c r="T50" i="46" s="1"/>
  <c r="N51" i="46"/>
  <c r="T41" i="46"/>
  <c r="M47" i="46"/>
  <c r="D51" i="47"/>
  <c r="M49" i="46"/>
  <c r="T13" i="46"/>
  <c r="T49" i="46" s="1"/>
  <c r="R15" i="46"/>
  <c r="R51" i="46" s="1"/>
  <c r="G51" i="46"/>
  <c r="J50" i="47"/>
  <c r="P14" i="47"/>
  <c r="P50" i="47" s="1"/>
  <c r="P8" i="47"/>
  <c r="P44" i="47" s="1"/>
  <c r="J44" i="47"/>
  <c r="O41" i="47"/>
  <c r="P9" i="47"/>
  <c r="P45" i="47" s="1"/>
  <c r="J45" i="47"/>
  <c r="P6" i="47"/>
  <c r="P42" i="47" s="1"/>
  <c r="J42" i="47"/>
  <c r="T43" i="46"/>
  <c r="J47" i="47"/>
  <c r="P23" i="47"/>
  <c r="J33" i="47"/>
  <c r="P33" i="47" s="1"/>
  <c r="J48" i="47"/>
  <c r="P12" i="47"/>
  <c r="P48" i="47" s="1"/>
  <c r="P41" i="49"/>
  <c r="M46" i="46"/>
  <c r="T10" i="46"/>
  <c r="T46" i="46" s="1"/>
  <c r="P47" i="47"/>
  <c r="Q51" i="46"/>
  <c r="N51" i="47"/>
  <c r="P5" i="47"/>
  <c r="J15" i="47"/>
  <c r="J41" i="47"/>
  <c r="D51" i="46"/>
  <c r="O23" i="43"/>
  <c r="N23" i="43"/>
  <c r="M23" i="43"/>
  <c r="O32" i="43"/>
  <c r="N32" i="43"/>
  <c r="M32" i="43"/>
  <c r="O31" i="43"/>
  <c r="M31" i="43" s="1"/>
  <c r="N31" i="43"/>
  <c r="O30" i="43"/>
  <c r="N30" i="43"/>
  <c r="M30" i="43" s="1"/>
  <c r="O29" i="43"/>
  <c r="N29" i="43"/>
  <c r="M29" i="43"/>
  <c r="O28" i="43"/>
  <c r="N28" i="43"/>
  <c r="M28" i="43"/>
  <c r="O27" i="43"/>
  <c r="M27" i="43" s="1"/>
  <c r="N27" i="43"/>
  <c r="O26" i="43"/>
  <c r="N26" i="43"/>
  <c r="M26" i="43" s="1"/>
  <c r="O25" i="43"/>
  <c r="N25" i="43"/>
  <c r="M25" i="43"/>
  <c r="O24" i="43"/>
  <c r="N24" i="43"/>
  <c r="M24" i="43"/>
  <c r="N5" i="43"/>
  <c r="G12" i="43"/>
  <c r="G13" i="43"/>
  <c r="N33" i="43"/>
  <c r="K15" i="43"/>
  <c r="T15" i="46" l="1"/>
  <c r="T51" i="46" s="1"/>
  <c r="P41" i="47"/>
  <c r="J51" i="47"/>
  <c r="P15" i="47"/>
  <c r="P51" i="47" s="1"/>
  <c r="H46" i="44"/>
  <c r="F41" i="42"/>
  <c r="K5" i="45"/>
  <c r="J7" i="45"/>
  <c r="G6" i="45"/>
  <c r="G7" i="45"/>
  <c r="H33" i="45"/>
  <c r="G33" i="45" s="1"/>
  <c r="I33" i="45"/>
  <c r="F33" i="45"/>
  <c r="E33" i="45"/>
  <c r="D33" i="45"/>
  <c r="L32" i="45"/>
  <c r="K32" i="45"/>
  <c r="J32" i="45"/>
  <c r="G32" i="45"/>
  <c r="D32" i="45"/>
  <c r="L31" i="45"/>
  <c r="K31" i="45"/>
  <c r="J31" i="45" s="1"/>
  <c r="G31" i="45"/>
  <c r="D31" i="45"/>
  <c r="L30" i="45"/>
  <c r="K30" i="45"/>
  <c r="J30" i="45" s="1"/>
  <c r="G30" i="45"/>
  <c r="D30" i="45"/>
  <c r="L29" i="45"/>
  <c r="K29" i="45"/>
  <c r="G29" i="45"/>
  <c r="D29" i="45"/>
  <c r="L28" i="45"/>
  <c r="J28" i="45" s="1"/>
  <c r="K28" i="45"/>
  <c r="G28" i="45"/>
  <c r="D28" i="45"/>
  <c r="L27" i="45"/>
  <c r="J27" i="45" s="1"/>
  <c r="K27" i="45"/>
  <c r="G27" i="45"/>
  <c r="D27" i="45"/>
  <c r="L26" i="45"/>
  <c r="K26" i="45"/>
  <c r="J26" i="45" s="1"/>
  <c r="G26" i="45"/>
  <c r="D26" i="45"/>
  <c r="L25" i="45"/>
  <c r="K25" i="45"/>
  <c r="J25" i="45"/>
  <c r="G25" i="45"/>
  <c r="D25" i="45"/>
  <c r="L24" i="45"/>
  <c r="K24" i="45"/>
  <c r="J24" i="45"/>
  <c r="G24" i="45"/>
  <c r="D24" i="45"/>
  <c r="L23" i="45"/>
  <c r="K23" i="45"/>
  <c r="J23" i="45" s="1"/>
  <c r="G23" i="45"/>
  <c r="D23" i="45"/>
  <c r="I15" i="45"/>
  <c r="H15" i="45"/>
  <c r="F15" i="45"/>
  <c r="E15" i="45"/>
  <c r="L14" i="45"/>
  <c r="J14" i="45" s="1"/>
  <c r="K14" i="45"/>
  <c r="G14" i="45"/>
  <c r="D14" i="45"/>
  <c r="L13" i="45"/>
  <c r="K13" i="45"/>
  <c r="J13" i="45"/>
  <c r="G13" i="45"/>
  <c r="D13" i="45"/>
  <c r="L12" i="45"/>
  <c r="K12" i="45"/>
  <c r="J12" i="45"/>
  <c r="G12" i="45"/>
  <c r="D12" i="45"/>
  <c r="L11" i="45"/>
  <c r="K11" i="45"/>
  <c r="J11" i="45" s="1"/>
  <c r="G11" i="45"/>
  <c r="D11" i="45"/>
  <c r="L10" i="45"/>
  <c r="K10" i="45"/>
  <c r="J10" i="45" s="1"/>
  <c r="G10" i="45"/>
  <c r="D10" i="45"/>
  <c r="L9" i="45"/>
  <c r="K9" i="45"/>
  <c r="J9" i="45"/>
  <c r="G9" i="45"/>
  <c r="D9" i="45"/>
  <c r="L8" i="45"/>
  <c r="K8" i="45"/>
  <c r="G8" i="45"/>
  <c r="D8" i="45"/>
  <c r="L7" i="45"/>
  <c r="K7" i="45"/>
  <c r="D7" i="45"/>
  <c r="L6" i="45"/>
  <c r="K6" i="45"/>
  <c r="D6" i="45"/>
  <c r="L5" i="45"/>
  <c r="G5" i="45"/>
  <c r="D5" i="45"/>
  <c r="M51" i="44"/>
  <c r="M50" i="44"/>
  <c r="I50" i="44"/>
  <c r="H50" i="44"/>
  <c r="F50" i="44"/>
  <c r="E50" i="44"/>
  <c r="M49" i="44"/>
  <c r="I49" i="44"/>
  <c r="H49" i="44"/>
  <c r="F49" i="44"/>
  <c r="E49" i="44"/>
  <c r="M48" i="44"/>
  <c r="I48" i="44"/>
  <c r="H48" i="44"/>
  <c r="F48" i="44"/>
  <c r="E48" i="44"/>
  <c r="M47" i="44"/>
  <c r="I47" i="44"/>
  <c r="H47" i="44"/>
  <c r="F47" i="44"/>
  <c r="E47" i="44"/>
  <c r="M46" i="44"/>
  <c r="I46" i="44"/>
  <c r="F46" i="44"/>
  <c r="E46" i="44"/>
  <c r="M45" i="44"/>
  <c r="I45" i="44"/>
  <c r="H45" i="44"/>
  <c r="F45" i="44"/>
  <c r="E45" i="44"/>
  <c r="M44" i="44"/>
  <c r="I44" i="44"/>
  <c r="H44" i="44"/>
  <c r="F44" i="44"/>
  <c r="E44" i="44"/>
  <c r="M43" i="44"/>
  <c r="I43" i="44"/>
  <c r="H43" i="44"/>
  <c r="F43" i="44"/>
  <c r="E43" i="44"/>
  <c r="M42" i="44"/>
  <c r="F42" i="44"/>
  <c r="E42" i="44"/>
  <c r="M41" i="44"/>
  <c r="E41" i="44"/>
  <c r="E33" i="44"/>
  <c r="L32" i="44"/>
  <c r="K32" i="44"/>
  <c r="J32" i="44" s="1"/>
  <c r="P32" i="44" s="1"/>
  <c r="G32" i="44"/>
  <c r="O32" i="44" s="1"/>
  <c r="D32" i="44"/>
  <c r="L31" i="44"/>
  <c r="K31" i="44"/>
  <c r="J31" i="44" s="1"/>
  <c r="P31" i="44" s="1"/>
  <c r="G31" i="44"/>
  <c r="O31" i="44" s="1"/>
  <c r="D31" i="44"/>
  <c r="L30" i="44"/>
  <c r="K30" i="44"/>
  <c r="J30" i="44" s="1"/>
  <c r="P30" i="44" s="1"/>
  <c r="G30" i="44"/>
  <c r="O30" i="44" s="1"/>
  <c r="D30" i="44"/>
  <c r="N30" i="44" s="1"/>
  <c r="O29" i="44"/>
  <c r="L29" i="44"/>
  <c r="K29" i="44"/>
  <c r="G29" i="44"/>
  <c r="D29" i="44"/>
  <c r="N29" i="44" s="1"/>
  <c r="L28" i="44"/>
  <c r="K28" i="44"/>
  <c r="G28" i="44"/>
  <c r="O28" i="44" s="1"/>
  <c r="D28" i="44"/>
  <c r="N28" i="44" s="1"/>
  <c r="L27" i="44"/>
  <c r="L45" i="44" s="1"/>
  <c r="K27" i="44"/>
  <c r="G27" i="44"/>
  <c r="O27" i="44" s="1"/>
  <c r="D27" i="44"/>
  <c r="N27" i="44" s="1"/>
  <c r="O26" i="44"/>
  <c r="L26" i="44"/>
  <c r="K26" i="44"/>
  <c r="G26" i="44"/>
  <c r="D26" i="44"/>
  <c r="N26" i="44" s="1"/>
  <c r="L25" i="44"/>
  <c r="K25" i="44"/>
  <c r="J25" i="44" s="1"/>
  <c r="P25" i="44" s="1"/>
  <c r="G25" i="44"/>
  <c r="O25" i="44" s="1"/>
  <c r="D25" i="44"/>
  <c r="D43" i="44" s="1"/>
  <c r="I42" i="44"/>
  <c r="H42" i="44"/>
  <c r="G24" i="44"/>
  <c r="O24" i="44" s="1"/>
  <c r="D24" i="44"/>
  <c r="N24" i="44" s="1"/>
  <c r="I41" i="44"/>
  <c r="K23" i="44"/>
  <c r="G23" i="44"/>
  <c r="G33" i="44" s="1"/>
  <c r="O33" i="44" s="1"/>
  <c r="L23" i="44"/>
  <c r="D23" i="44"/>
  <c r="N23" i="44" s="1"/>
  <c r="I15" i="44"/>
  <c r="H15" i="44"/>
  <c r="F15" i="44"/>
  <c r="E15" i="44"/>
  <c r="E51" i="44" s="1"/>
  <c r="L14" i="44"/>
  <c r="K14" i="44"/>
  <c r="G14" i="44"/>
  <c r="O14" i="44" s="1"/>
  <c r="D14" i="44"/>
  <c r="N14" i="44" s="1"/>
  <c r="L13" i="44"/>
  <c r="K13" i="44"/>
  <c r="J13" i="44" s="1"/>
  <c r="G13" i="44"/>
  <c r="D13" i="44"/>
  <c r="N13" i="44" s="1"/>
  <c r="L12" i="44"/>
  <c r="K12" i="44"/>
  <c r="G12" i="44"/>
  <c r="O12" i="44" s="1"/>
  <c r="D12" i="44"/>
  <c r="L11" i="44"/>
  <c r="K11" i="44"/>
  <c r="G11" i="44"/>
  <c r="G47" i="44" s="1"/>
  <c r="D11" i="44"/>
  <c r="N11" i="44" s="1"/>
  <c r="N10" i="44"/>
  <c r="L10" i="44"/>
  <c r="K10" i="44"/>
  <c r="G10" i="44"/>
  <c r="G46" i="44" s="1"/>
  <c r="D10" i="44"/>
  <c r="L9" i="44"/>
  <c r="K9" i="44"/>
  <c r="J9" i="44" s="1"/>
  <c r="P9" i="44" s="1"/>
  <c r="G9" i="44"/>
  <c r="G45" i="44" s="1"/>
  <c r="D9" i="44"/>
  <c r="L8" i="44"/>
  <c r="K8" i="44"/>
  <c r="G8" i="44"/>
  <c r="D8" i="44"/>
  <c r="N8" i="44" s="1"/>
  <c r="N7" i="44"/>
  <c r="L7" i="44"/>
  <c r="K7" i="44"/>
  <c r="G7" i="44"/>
  <c r="G43" i="44" s="1"/>
  <c r="D7" i="44"/>
  <c r="L6" i="44"/>
  <c r="K6" i="44"/>
  <c r="G6" i="44"/>
  <c r="O6" i="44" s="1"/>
  <c r="D6" i="44"/>
  <c r="N5" i="44"/>
  <c r="L5" i="44"/>
  <c r="K5" i="44"/>
  <c r="G5" i="44"/>
  <c r="D5" i="44"/>
  <c r="P51" i="43"/>
  <c r="P50" i="43"/>
  <c r="L50" i="43"/>
  <c r="K50" i="43"/>
  <c r="I50" i="43"/>
  <c r="H50" i="43"/>
  <c r="F50" i="43"/>
  <c r="E50" i="43"/>
  <c r="P49" i="43"/>
  <c r="L49" i="43"/>
  <c r="K49" i="43"/>
  <c r="I49" i="43"/>
  <c r="H49" i="43"/>
  <c r="F49" i="43"/>
  <c r="E49" i="43"/>
  <c r="P48" i="43"/>
  <c r="L48" i="43"/>
  <c r="K48" i="43"/>
  <c r="I48" i="43"/>
  <c r="H48" i="43"/>
  <c r="F48" i="43"/>
  <c r="E48" i="43"/>
  <c r="P47" i="43"/>
  <c r="L47" i="43"/>
  <c r="K47" i="43"/>
  <c r="I47" i="43"/>
  <c r="H47" i="43"/>
  <c r="F47" i="43"/>
  <c r="E47" i="43"/>
  <c r="P46" i="43"/>
  <c r="L46" i="43"/>
  <c r="K46" i="43"/>
  <c r="I46" i="43"/>
  <c r="H46" i="43"/>
  <c r="F46" i="43"/>
  <c r="E46" i="43"/>
  <c r="P45" i="43"/>
  <c r="L45" i="43"/>
  <c r="K45" i="43"/>
  <c r="I45" i="43"/>
  <c r="H45" i="43"/>
  <c r="F45" i="43"/>
  <c r="E45" i="43"/>
  <c r="P44" i="43"/>
  <c r="L44" i="43"/>
  <c r="K44" i="43"/>
  <c r="I44" i="43"/>
  <c r="H44" i="43"/>
  <c r="F44" i="43"/>
  <c r="E44" i="43"/>
  <c r="P43" i="43"/>
  <c r="L43" i="43"/>
  <c r="K43" i="43"/>
  <c r="I43" i="43"/>
  <c r="H43" i="43"/>
  <c r="F43" i="43"/>
  <c r="E43" i="43"/>
  <c r="P42" i="43"/>
  <c r="L42" i="43"/>
  <c r="K42" i="43"/>
  <c r="I42" i="43"/>
  <c r="H42" i="43"/>
  <c r="F42" i="43"/>
  <c r="E42" i="43"/>
  <c r="P41" i="43"/>
  <c r="L41" i="43"/>
  <c r="K41" i="43"/>
  <c r="I41" i="43"/>
  <c r="H41" i="43"/>
  <c r="F41" i="43"/>
  <c r="E41" i="43"/>
  <c r="L33" i="43"/>
  <c r="K33" i="43"/>
  <c r="I33" i="43"/>
  <c r="H33" i="43"/>
  <c r="F33" i="43"/>
  <c r="E33" i="43"/>
  <c r="J32" i="43"/>
  <c r="S32" i="43" s="1"/>
  <c r="G32" i="43"/>
  <c r="R32" i="43" s="1"/>
  <c r="D32" i="43"/>
  <c r="Q32" i="43" s="1"/>
  <c r="J31" i="43"/>
  <c r="S31" i="43" s="1"/>
  <c r="G31" i="43"/>
  <c r="R31" i="43" s="1"/>
  <c r="D31" i="43"/>
  <c r="Q31" i="43" s="1"/>
  <c r="T30" i="43"/>
  <c r="J30" i="43"/>
  <c r="S30" i="43" s="1"/>
  <c r="G30" i="43"/>
  <c r="R30" i="43" s="1"/>
  <c r="D30" i="43"/>
  <c r="Q30" i="43" s="1"/>
  <c r="Q29" i="43"/>
  <c r="J29" i="43"/>
  <c r="S29" i="43" s="1"/>
  <c r="G29" i="43"/>
  <c r="R29" i="43" s="1"/>
  <c r="D29" i="43"/>
  <c r="R28" i="43"/>
  <c r="Q28" i="43"/>
  <c r="J28" i="43"/>
  <c r="S28" i="43" s="1"/>
  <c r="G28" i="43"/>
  <c r="D28" i="43"/>
  <c r="T27" i="43"/>
  <c r="J27" i="43"/>
  <c r="J45" i="43" s="1"/>
  <c r="G27" i="43"/>
  <c r="R27" i="43" s="1"/>
  <c r="D27" i="43"/>
  <c r="Q27" i="43" s="1"/>
  <c r="J26" i="43"/>
  <c r="S26" i="43" s="1"/>
  <c r="G26" i="43"/>
  <c r="D26" i="43"/>
  <c r="D44" i="43" s="1"/>
  <c r="T25" i="43"/>
  <c r="J25" i="43"/>
  <c r="S25" i="43" s="1"/>
  <c r="G25" i="43"/>
  <c r="R25" i="43" s="1"/>
  <c r="D25" i="43"/>
  <c r="Q25" i="43" s="1"/>
  <c r="J24" i="43"/>
  <c r="S24" i="43" s="1"/>
  <c r="G24" i="43"/>
  <c r="R24" i="43" s="1"/>
  <c r="D24" i="43"/>
  <c r="Q24" i="43" s="1"/>
  <c r="T23" i="43"/>
  <c r="J23" i="43"/>
  <c r="S23" i="43" s="1"/>
  <c r="G23" i="43"/>
  <c r="R23" i="43" s="1"/>
  <c r="D23" i="43"/>
  <c r="L15" i="43"/>
  <c r="L51" i="43" s="1"/>
  <c r="K51" i="43"/>
  <c r="I15" i="43"/>
  <c r="I51" i="43" s="1"/>
  <c r="H15" i="43"/>
  <c r="H51" i="43" s="1"/>
  <c r="F15" i="43"/>
  <c r="F51" i="43" s="1"/>
  <c r="E15" i="43"/>
  <c r="E51" i="43" s="1"/>
  <c r="R14" i="43"/>
  <c r="O14" i="43"/>
  <c r="O50" i="43" s="1"/>
  <c r="N14" i="43"/>
  <c r="J14" i="43"/>
  <c r="S14" i="43" s="1"/>
  <c r="S50" i="43" s="1"/>
  <c r="G14" i="43"/>
  <c r="D14" i="43"/>
  <c r="Q14" i="43" s="1"/>
  <c r="Q50" i="43" s="1"/>
  <c r="O13" i="43"/>
  <c r="N13" i="43"/>
  <c r="J13" i="43"/>
  <c r="S13" i="43" s="1"/>
  <c r="G49" i="43"/>
  <c r="D13" i="43"/>
  <c r="Q13" i="43" s="1"/>
  <c r="R12" i="43"/>
  <c r="O12" i="43"/>
  <c r="N12" i="43"/>
  <c r="J12" i="43"/>
  <c r="J48" i="43" s="1"/>
  <c r="D12" i="43"/>
  <c r="Q12" i="43" s="1"/>
  <c r="Q11" i="43"/>
  <c r="Q47" i="43" s="1"/>
  <c r="O11" i="43"/>
  <c r="N11" i="43"/>
  <c r="J11" i="43"/>
  <c r="S11" i="43" s="1"/>
  <c r="G11" i="43"/>
  <c r="G47" i="43" s="1"/>
  <c r="D11" i="43"/>
  <c r="D47" i="43" s="1"/>
  <c r="O10" i="43"/>
  <c r="O46" i="43" s="1"/>
  <c r="N10" i="43"/>
  <c r="J10" i="43"/>
  <c r="S10" i="43" s="1"/>
  <c r="G10" i="43"/>
  <c r="R10" i="43" s="1"/>
  <c r="D10" i="43"/>
  <c r="D46" i="43" s="1"/>
  <c r="O9" i="43"/>
  <c r="N9" i="43"/>
  <c r="J9" i="43"/>
  <c r="S9" i="43" s="1"/>
  <c r="G9" i="43"/>
  <c r="R9" i="43" s="1"/>
  <c r="D9" i="43"/>
  <c r="O8" i="43"/>
  <c r="O44" i="43" s="1"/>
  <c r="N8" i="43"/>
  <c r="J8" i="43"/>
  <c r="S8" i="43" s="1"/>
  <c r="G8" i="43"/>
  <c r="G44" i="43" s="1"/>
  <c r="D8" i="43"/>
  <c r="Q8" i="43" s="1"/>
  <c r="S7" i="43"/>
  <c r="O7" i="43"/>
  <c r="O43" i="43" s="1"/>
  <c r="N7" i="43"/>
  <c r="J7" i="43"/>
  <c r="G7" i="43"/>
  <c r="R7" i="43" s="1"/>
  <c r="D7" i="43"/>
  <c r="Q7" i="43" s="1"/>
  <c r="O6" i="43"/>
  <c r="N6" i="43"/>
  <c r="J6" i="43"/>
  <c r="S6" i="43" s="1"/>
  <c r="G6" i="43"/>
  <c r="G42" i="43" s="1"/>
  <c r="D6" i="43"/>
  <c r="D42" i="43" s="1"/>
  <c r="Q5" i="43"/>
  <c r="O5" i="43"/>
  <c r="O41" i="43" s="1"/>
  <c r="J5" i="43"/>
  <c r="G5" i="43"/>
  <c r="D5" i="43"/>
  <c r="N29" i="38"/>
  <c r="N29" i="39"/>
  <c r="M13" i="43" l="1"/>
  <c r="S12" i="43"/>
  <c r="M11" i="43"/>
  <c r="T11" i="43" s="1"/>
  <c r="M9" i="43"/>
  <c r="T9" i="43" s="1"/>
  <c r="T45" i="43" s="1"/>
  <c r="J15" i="43"/>
  <c r="M5" i="43"/>
  <c r="S48" i="43"/>
  <c r="S43" i="43"/>
  <c r="M12" i="43"/>
  <c r="M48" i="43" s="1"/>
  <c r="R13" i="43"/>
  <c r="R49" i="43" s="1"/>
  <c r="N49" i="43"/>
  <c r="R48" i="43"/>
  <c r="Q48" i="43"/>
  <c r="M10" i="43"/>
  <c r="M46" i="43" s="1"/>
  <c r="M8" i="43"/>
  <c r="T8" i="43" s="1"/>
  <c r="N44" i="43"/>
  <c r="R8" i="43"/>
  <c r="R43" i="43"/>
  <c r="M7" i="43"/>
  <c r="Q43" i="43"/>
  <c r="M6" i="43"/>
  <c r="R6" i="43"/>
  <c r="R42" i="43" s="1"/>
  <c r="Q6" i="43"/>
  <c r="Q42" i="43" s="1"/>
  <c r="D15" i="43"/>
  <c r="D51" i="43" s="1"/>
  <c r="N15" i="43"/>
  <c r="N51" i="43" s="1"/>
  <c r="J49" i="43"/>
  <c r="T32" i="43"/>
  <c r="O47" i="43"/>
  <c r="J44" i="43"/>
  <c r="S46" i="43"/>
  <c r="J42" i="43"/>
  <c r="M45" i="43"/>
  <c r="N45" i="43"/>
  <c r="N50" i="43"/>
  <c r="O45" i="43"/>
  <c r="N47" i="43"/>
  <c r="R50" i="43"/>
  <c r="R46" i="43"/>
  <c r="G43" i="43"/>
  <c r="G45" i="43"/>
  <c r="G41" i="43"/>
  <c r="G48" i="43"/>
  <c r="G33" i="43"/>
  <c r="R33" i="43" s="1"/>
  <c r="N48" i="43"/>
  <c r="O42" i="43"/>
  <c r="R45" i="43"/>
  <c r="O48" i="43"/>
  <c r="T24" i="43"/>
  <c r="T28" i="43"/>
  <c r="T31" i="43"/>
  <c r="D33" i="43"/>
  <c r="Q33" i="43" s="1"/>
  <c r="T26" i="43"/>
  <c r="T29" i="43"/>
  <c r="T47" i="43" s="1"/>
  <c r="D48" i="43"/>
  <c r="D41" i="43"/>
  <c r="O33" i="43"/>
  <c r="D43" i="43"/>
  <c r="O49" i="43"/>
  <c r="N41" i="43"/>
  <c r="M41" i="43"/>
  <c r="Q23" i="43"/>
  <c r="Q41" i="43" s="1"/>
  <c r="S47" i="43"/>
  <c r="S42" i="43"/>
  <c r="D50" i="44"/>
  <c r="D49" i="44"/>
  <c r="J10" i="44"/>
  <c r="D15" i="44"/>
  <c r="N15" i="44" s="1"/>
  <c r="J7" i="44"/>
  <c r="P7" i="44" s="1"/>
  <c r="J28" i="44"/>
  <c r="P28" i="44" s="1"/>
  <c r="O50" i="44"/>
  <c r="O23" i="44"/>
  <c r="J26" i="44"/>
  <c r="P26" i="44" s="1"/>
  <c r="G50" i="44"/>
  <c r="G44" i="44"/>
  <c r="G49" i="44"/>
  <c r="G41" i="44"/>
  <c r="J29" i="44"/>
  <c r="P29" i="44" s="1"/>
  <c r="D47" i="44"/>
  <c r="N32" i="44"/>
  <c r="N50" i="44" s="1"/>
  <c r="N46" i="44"/>
  <c r="L49" i="44"/>
  <c r="N47" i="44"/>
  <c r="P43" i="44"/>
  <c r="J12" i="44"/>
  <c r="P12" i="44" s="1"/>
  <c r="P48" i="44" s="1"/>
  <c r="J6" i="44"/>
  <c r="P6" i="44" s="1"/>
  <c r="J11" i="44"/>
  <c r="G48" i="44"/>
  <c r="O8" i="44"/>
  <c r="O44" i="44" s="1"/>
  <c r="O11" i="44"/>
  <c r="O47" i="44" s="1"/>
  <c r="K45" i="44"/>
  <c r="K43" i="44"/>
  <c r="L43" i="44"/>
  <c r="J8" i="44"/>
  <c r="P8" i="44" s="1"/>
  <c r="L44" i="44"/>
  <c r="L15" i="44"/>
  <c r="O5" i="44"/>
  <c r="O41" i="44" s="1"/>
  <c r="L47" i="44"/>
  <c r="N44" i="44"/>
  <c r="D45" i="44"/>
  <c r="J49" i="44"/>
  <c r="K49" i="44"/>
  <c r="J27" i="44"/>
  <c r="K44" i="44"/>
  <c r="D46" i="44"/>
  <c r="D48" i="44"/>
  <c r="J43" i="44"/>
  <c r="D44" i="44"/>
  <c r="K50" i="44"/>
  <c r="J46" i="44"/>
  <c r="L50" i="44"/>
  <c r="K46" i="44"/>
  <c r="K48" i="44"/>
  <c r="K47" i="44"/>
  <c r="L46" i="44"/>
  <c r="L48" i="44"/>
  <c r="G15" i="45"/>
  <c r="L15" i="45"/>
  <c r="D15" i="45"/>
  <c r="J8" i="45"/>
  <c r="J5" i="45"/>
  <c r="J29" i="45"/>
  <c r="K33" i="45"/>
  <c r="L33" i="45"/>
  <c r="T13" i="43"/>
  <c r="S44" i="43"/>
  <c r="M43" i="43"/>
  <c r="T7" i="43"/>
  <c r="T43" i="43" s="1"/>
  <c r="S49" i="43"/>
  <c r="O42" i="44"/>
  <c r="P11" i="44"/>
  <c r="P47" i="44" s="1"/>
  <c r="J47" i="44"/>
  <c r="K41" i="44"/>
  <c r="L41" i="44"/>
  <c r="M44" i="43"/>
  <c r="N41" i="44"/>
  <c r="J23" i="44"/>
  <c r="Q49" i="43"/>
  <c r="O48" i="44"/>
  <c r="J47" i="43"/>
  <c r="O15" i="43"/>
  <c r="N42" i="43"/>
  <c r="J50" i="43"/>
  <c r="D41" i="44"/>
  <c r="J43" i="43"/>
  <c r="D49" i="43"/>
  <c r="O7" i="44"/>
  <c r="O43" i="44" s="1"/>
  <c r="O10" i="44"/>
  <c r="O46" i="44" s="1"/>
  <c r="O13" i="44"/>
  <c r="O49" i="44" s="1"/>
  <c r="N25" i="44"/>
  <c r="N43" i="44" s="1"/>
  <c r="N31" i="44"/>
  <c r="N49" i="44" s="1"/>
  <c r="D42" i="44"/>
  <c r="M47" i="43"/>
  <c r="G46" i="43"/>
  <c r="P10" i="44"/>
  <c r="P46" i="44" s="1"/>
  <c r="P13" i="44"/>
  <c r="P49" i="44" s="1"/>
  <c r="G15" i="44"/>
  <c r="F33" i="44"/>
  <c r="F51" i="44" s="1"/>
  <c r="F41" i="44"/>
  <c r="G50" i="43"/>
  <c r="S27" i="43"/>
  <c r="S45" i="43" s="1"/>
  <c r="S5" i="43"/>
  <c r="S41" i="43" s="1"/>
  <c r="Q10" i="43"/>
  <c r="Q46" i="43" s="1"/>
  <c r="R26" i="43"/>
  <c r="R44" i="43" s="1"/>
  <c r="J41" i="43"/>
  <c r="K24" i="44"/>
  <c r="K33" i="44" s="1"/>
  <c r="T5" i="43"/>
  <c r="T41" i="43" s="1"/>
  <c r="M14" i="43"/>
  <c r="J46" i="43"/>
  <c r="N6" i="44"/>
  <c r="N42" i="44" s="1"/>
  <c r="N9" i="44"/>
  <c r="N45" i="44" s="1"/>
  <c r="N12" i="44"/>
  <c r="N48" i="44" s="1"/>
  <c r="L24" i="44"/>
  <c r="L42" i="44" s="1"/>
  <c r="H33" i="44"/>
  <c r="H51" i="44" s="1"/>
  <c r="H41" i="44"/>
  <c r="G42" i="44"/>
  <c r="J33" i="43"/>
  <c r="R5" i="43"/>
  <c r="R41" i="43" s="1"/>
  <c r="G15" i="43"/>
  <c r="Q26" i="43"/>
  <c r="Q44" i="43" s="1"/>
  <c r="Q9" i="43"/>
  <c r="Q45" i="43" s="1"/>
  <c r="N43" i="43"/>
  <c r="D45" i="43"/>
  <c r="J5" i="44"/>
  <c r="O9" i="44"/>
  <c r="O45" i="44" s="1"/>
  <c r="J14" i="44"/>
  <c r="I33" i="44"/>
  <c r="I51" i="44" s="1"/>
  <c r="N46" i="43"/>
  <c r="T6" i="43"/>
  <c r="R11" i="43"/>
  <c r="R47" i="43" s="1"/>
  <c r="D50" i="43"/>
  <c r="K15" i="44"/>
  <c r="J6" i="45"/>
  <c r="K15" i="45"/>
  <c r="J15" i="45" s="1"/>
  <c r="D33" i="44"/>
  <c r="N33" i="44" s="1"/>
  <c r="O15" i="42"/>
  <c r="O14" i="42"/>
  <c r="L14" i="42"/>
  <c r="L6" i="42"/>
  <c r="H15" i="42"/>
  <c r="I5" i="42"/>
  <c r="P5" i="42" s="1"/>
  <c r="J51" i="43" l="1"/>
  <c r="T12" i="43"/>
  <c r="T48" i="43" s="1"/>
  <c r="T10" i="43"/>
  <c r="T46" i="43" s="1"/>
  <c r="Q15" i="43"/>
  <c r="Q51" i="43" s="1"/>
  <c r="M49" i="43"/>
  <c r="T49" i="43"/>
  <c r="T42" i="43"/>
  <c r="M42" i="43"/>
  <c r="M33" i="43"/>
  <c r="T33" i="43" s="1"/>
  <c r="T44" i="43"/>
  <c r="O51" i="43"/>
  <c r="J48" i="44"/>
  <c r="P44" i="44"/>
  <c r="J44" i="44"/>
  <c r="D51" i="44"/>
  <c r="P27" i="44"/>
  <c r="P45" i="44" s="1"/>
  <c r="J45" i="44"/>
  <c r="J33" i="45"/>
  <c r="M50" i="43"/>
  <c r="T14" i="43"/>
  <c r="T50" i="43" s="1"/>
  <c r="O15" i="44"/>
  <c r="O51" i="44" s="1"/>
  <c r="G51" i="44"/>
  <c r="P23" i="44"/>
  <c r="R15" i="43"/>
  <c r="R51" i="43" s="1"/>
  <c r="G51" i="43"/>
  <c r="J24" i="44"/>
  <c r="J33" i="44" s="1"/>
  <c r="P33" i="44" s="1"/>
  <c r="K42" i="44"/>
  <c r="L33" i="44"/>
  <c r="L51" i="44" s="1"/>
  <c r="P14" i="44"/>
  <c r="P50" i="44" s="1"/>
  <c r="J50" i="44"/>
  <c r="M15" i="43"/>
  <c r="N51" i="44"/>
  <c r="P5" i="44"/>
  <c r="J41" i="44"/>
  <c r="J15" i="44"/>
  <c r="K51" i="44"/>
  <c r="E41" i="42"/>
  <c r="K33" i="42"/>
  <c r="J33" i="42"/>
  <c r="G33" i="42"/>
  <c r="F33" i="42"/>
  <c r="O32" i="42"/>
  <c r="L32" i="42"/>
  <c r="I32" i="42"/>
  <c r="P32" i="42" s="1"/>
  <c r="O31" i="42"/>
  <c r="O49" i="42" s="1"/>
  <c r="L31" i="42"/>
  <c r="I31" i="42"/>
  <c r="P31" i="42" s="1"/>
  <c r="O30" i="42"/>
  <c r="L30" i="42"/>
  <c r="I30" i="42"/>
  <c r="P30" i="42" s="1"/>
  <c r="O29" i="42"/>
  <c r="L29" i="42"/>
  <c r="I29" i="42"/>
  <c r="O28" i="42"/>
  <c r="L28" i="42"/>
  <c r="I28" i="42"/>
  <c r="P28" i="42" s="1"/>
  <c r="O27" i="42"/>
  <c r="L27" i="42"/>
  <c r="I27" i="42"/>
  <c r="P27" i="42" s="1"/>
  <c r="R44" i="42"/>
  <c r="Q44" i="42"/>
  <c r="O26" i="42"/>
  <c r="L26" i="42"/>
  <c r="I26" i="42"/>
  <c r="P26" i="42" s="1"/>
  <c r="O25" i="42"/>
  <c r="L25" i="42"/>
  <c r="I25" i="42"/>
  <c r="P25" i="42" s="1"/>
  <c r="R42" i="42"/>
  <c r="Q42" i="42"/>
  <c r="O24" i="42"/>
  <c r="L24" i="42"/>
  <c r="I24" i="42"/>
  <c r="O23" i="42"/>
  <c r="O33" i="42" s="1"/>
  <c r="L23" i="42"/>
  <c r="L33" i="42" s="1"/>
  <c r="I23" i="42"/>
  <c r="Q13" i="41"/>
  <c r="I23" i="41"/>
  <c r="I5" i="41"/>
  <c r="E51" i="42"/>
  <c r="Q50" i="42"/>
  <c r="N50" i="42"/>
  <c r="M50" i="42"/>
  <c r="K50" i="42"/>
  <c r="J50" i="42"/>
  <c r="G50" i="42"/>
  <c r="F50" i="42"/>
  <c r="E50" i="42"/>
  <c r="N49" i="42"/>
  <c r="M49" i="42"/>
  <c r="K49" i="42"/>
  <c r="J49" i="42"/>
  <c r="H49" i="42"/>
  <c r="G49" i="42"/>
  <c r="F49" i="42"/>
  <c r="E49" i="42"/>
  <c r="Q48" i="42"/>
  <c r="N48" i="42"/>
  <c r="M48" i="42"/>
  <c r="K48" i="42"/>
  <c r="J48" i="42"/>
  <c r="G48" i="42"/>
  <c r="F48" i="42"/>
  <c r="E48" i="42"/>
  <c r="N47" i="42"/>
  <c r="M47" i="42"/>
  <c r="K47" i="42"/>
  <c r="J47" i="42"/>
  <c r="H47" i="42"/>
  <c r="G47" i="42"/>
  <c r="F47" i="42"/>
  <c r="E47" i="42"/>
  <c r="N46" i="42"/>
  <c r="M46" i="42"/>
  <c r="K46" i="42"/>
  <c r="J46" i="42"/>
  <c r="G46" i="42"/>
  <c r="F46" i="42"/>
  <c r="E46" i="42"/>
  <c r="N45" i="42"/>
  <c r="M45" i="42"/>
  <c r="K45" i="42"/>
  <c r="J45" i="42"/>
  <c r="G45" i="42"/>
  <c r="F45" i="42"/>
  <c r="E45" i="42"/>
  <c r="N44" i="42"/>
  <c r="M44" i="42"/>
  <c r="K44" i="42"/>
  <c r="J44" i="42"/>
  <c r="H44" i="42"/>
  <c r="G44" i="42"/>
  <c r="F44" i="42"/>
  <c r="E44" i="42"/>
  <c r="N43" i="42"/>
  <c r="M43" i="42"/>
  <c r="K43" i="42"/>
  <c r="J43" i="42"/>
  <c r="G43" i="42"/>
  <c r="F43" i="42"/>
  <c r="E43" i="42"/>
  <c r="N42" i="42"/>
  <c r="M42" i="42"/>
  <c r="K42" i="42"/>
  <c r="J42" i="42"/>
  <c r="G42" i="42"/>
  <c r="F42" i="42"/>
  <c r="E42" i="42"/>
  <c r="N41" i="42"/>
  <c r="M41" i="42"/>
  <c r="K41" i="42"/>
  <c r="J41" i="42"/>
  <c r="H41" i="42"/>
  <c r="G41" i="42"/>
  <c r="R48" i="42"/>
  <c r="L47" i="42"/>
  <c r="O46" i="42"/>
  <c r="L41" i="42"/>
  <c r="R51" i="42"/>
  <c r="K15" i="42"/>
  <c r="K51" i="42" s="1"/>
  <c r="J15" i="42"/>
  <c r="J51" i="42" s="1"/>
  <c r="G15" i="42"/>
  <c r="F15" i="42"/>
  <c r="H50" i="42"/>
  <c r="O13" i="42"/>
  <c r="L13" i="42"/>
  <c r="I13" i="42"/>
  <c r="P13" i="42" s="1"/>
  <c r="O12" i="42"/>
  <c r="L12" i="42"/>
  <c r="O11" i="42"/>
  <c r="L11" i="42"/>
  <c r="I11" i="42"/>
  <c r="R46" i="42"/>
  <c r="Q46" i="42"/>
  <c r="O10" i="42"/>
  <c r="L10" i="42"/>
  <c r="I10" i="42"/>
  <c r="O9" i="42"/>
  <c r="O45" i="42" s="1"/>
  <c r="L9" i="42"/>
  <c r="L45" i="42" s="1"/>
  <c r="I9" i="42"/>
  <c r="O8" i="42"/>
  <c r="O44" i="42" s="1"/>
  <c r="L8" i="42"/>
  <c r="L44" i="42" s="1"/>
  <c r="I8" i="42"/>
  <c r="O7" i="42"/>
  <c r="O43" i="42" s="1"/>
  <c r="L7" i="42"/>
  <c r="I7" i="42"/>
  <c r="O6" i="42"/>
  <c r="L42" i="42"/>
  <c r="R41" i="42"/>
  <c r="Q41" i="42"/>
  <c r="O5" i="42"/>
  <c r="L5" i="42"/>
  <c r="P29" i="42" l="1"/>
  <c r="P23" i="42"/>
  <c r="I41" i="42"/>
  <c r="P24" i="44"/>
  <c r="P42" i="44" s="1"/>
  <c r="J42" i="44"/>
  <c r="J51" i="44"/>
  <c r="P15" i="44"/>
  <c r="P51" i="44" s="1"/>
  <c r="P41" i="44"/>
  <c r="M51" i="43"/>
  <c r="T15" i="43"/>
  <c r="T51" i="43" s="1"/>
  <c r="L15" i="42"/>
  <c r="P11" i="42"/>
  <c r="G51" i="42"/>
  <c r="I33" i="42"/>
  <c r="P33" i="42" s="1"/>
  <c r="P24" i="42"/>
  <c r="L49" i="42"/>
  <c r="H33" i="42"/>
  <c r="Q49" i="42"/>
  <c r="R47" i="42"/>
  <c r="R49" i="42"/>
  <c r="Q45" i="42"/>
  <c r="Q43" i="42"/>
  <c r="H46" i="42"/>
  <c r="R45" i="42"/>
  <c r="Q47" i="42"/>
  <c r="H48" i="42"/>
  <c r="R43" i="42"/>
  <c r="R50" i="42"/>
  <c r="O42" i="42"/>
  <c r="M51" i="42"/>
  <c r="N51" i="42"/>
  <c r="O48" i="42"/>
  <c r="O50" i="42"/>
  <c r="L43" i="42"/>
  <c r="L50" i="42"/>
  <c r="L48" i="42"/>
  <c r="L46" i="42"/>
  <c r="I46" i="42"/>
  <c r="F51" i="42"/>
  <c r="I47" i="42"/>
  <c r="P9" i="42"/>
  <c r="I45" i="42"/>
  <c r="P45" i="42" s="1"/>
  <c r="I43" i="42"/>
  <c r="O41" i="42"/>
  <c r="O47" i="42"/>
  <c r="P47" i="42" s="1"/>
  <c r="I6" i="42"/>
  <c r="I44" i="42"/>
  <c r="P44" i="42" s="1"/>
  <c r="P8" i="42"/>
  <c r="I12" i="42"/>
  <c r="H45" i="42"/>
  <c r="P10" i="42"/>
  <c r="I14" i="42"/>
  <c r="O51" i="42"/>
  <c r="P7" i="42"/>
  <c r="H42" i="42"/>
  <c r="L51" i="42"/>
  <c r="H43" i="42"/>
  <c r="I49" i="42"/>
  <c r="O30" i="41"/>
  <c r="O12" i="41"/>
  <c r="H32" i="41"/>
  <c r="H31" i="41"/>
  <c r="H30" i="41"/>
  <c r="H28" i="41"/>
  <c r="H46" i="41" s="1"/>
  <c r="H27" i="41"/>
  <c r="H25" i="41"/>
  <c r="I25" i="41" s="1"/>
  <c r="H24" i="41"/>
  <c r="H33" i="41" s="1"/>
  <c r="L32" i="39"/>
  <c r="K32" i="39"/>
  <c r="L31" i="39"/>
  <c r="K31" i="39"/>
  <c r="L30" i="39"/>
  <c r="K30" i="39"/>
  <c r="L29" i="39"/>
  <c r="K29" i="39"/>
  <c r="L28" i="39"/>
  <c r="K28" i="39"/>
  <c r="L27" i="39"/>
  <c r="K27" i="39"/>
  <c r="J27" i="39" s="1"/>
  <c r="P27" i="39" s="1"/>
  <c r="L26" i="39"/>
  <c r="K26" i="39"/>
  <c r="L25" i="39"/>
  <c r="K25" i="39"/>
  <c r="L24" i="39"/>
  <c r="K24" i="39"/>
  <c r="L23" i="39"/>
  <c r="K23" i="39"/>
  <c r="I24" i="39"/>
  <c r="H24" i="39"/>
  <c r="I23" i="39"/>
  <c r="H23" i="39"/>
  <c r="H41" i="39" s="1"/>
  <c r="F23" i="39"/>
  <c r="N50" i="41"/>
  <c r="M50" i="41"/>
  <c r="K50" i="41"/>
  <c r="J50" i="41"/>
  <c r="G50" i="41"/>
  <c r="F50" i="41"/>
  <c r="E50" i="41"/>
  <c r="N49" i="41"/>
  <c r="M49" i="41"/>
  <c r="K49" i="41"/>
  <c r="J49" i="41"/>
  <c r="G49" i="41"/>
  <c r="F49" i="41"/>
  <c r="E49" i="41"/>
  <c r="O48" i="41"/>
  <c r="N48" i="41"/>
  <c r="M48" i="41"/>
  <c r="K48" i="41"/>
  <c r="J48" i="41"/>
  <c r="G48" i="41"/>
  <c r="F48" i="41"/>
  <c r="E48" i="41"/>
  <c r="N47" i="41"/>
  <c r="M47" i="41"/>
  <c r="K47" i="41"/>
  <c r="J47" i="41"/>
  <c r="H47" i="41"/>
  <c r="G47" i="41"/>
  <c r="F47" i="41"/>
  <c r="E47" i="41"/>
  <c r="N46" i="41"/>
  <c r="M46" i="41"/>
  <c r="K46" i="41"/>
  <c r="J46" i="41"/>
  <c r="G46" i="41"/>
  <c r="F46" i="41"/>
  <c r="E46" i="41"/>
  <c r="N45" i="41"/>
  <c r="M45" i="41"/>
  <c r="K45" i="41"/>
  <c r="J45" i="41"/>
  <c r="H45" i="41"/>
  <c r="G45" i="41"/>
  <c r="F45" i="41"/>
  <c r="E45" i="41"/>
  <c r="N44" i="41"/>
  <c r="M44" i="41"/>
  <c r="K44" i="41"/>
  <c r="J44" i="41"/>
  <c r="H44" i="41"/>
  <c r="G44" i="41"/>
  <c r="F44" i="41"/>
  <c r="E44" i="41"/>
  <c r="N43" i="41"/>
  <c r="M43" i="41"/>
  <c r="K43" i="41"/>
  <c r="J43" i="41"/>
  <c r="G43" i="41"/>
  <c r="F43" i="41"/>
  <c r="E43" i="41"/>
  <c r="N42" i="41"/>
  <c r="M42" i="41"/>
  <c r="K42" i="41"/>
  <c r="J42" i="41"/>
  <c r="G42" i="41"/>
  <c r="F42" i="41"/>
  <c r="E42" i="41"/>
  <c r="N41" i="41"/>
  <c r="M41" i="41"/>
  <c r="K41" i="41"/>
  <c r="J41" i="41"/>
  <c r="H41" i="41"/>
  <c r="G41" i="41"/>
  <c r="F41" i="41"/>
  <c r="E41" i="41"/>
  <c r="K33" i="41"/>
  <c r="J33" i="41"/>
  <c r="J51" i="41" s="1"/>
  <c r="G33" i="41"/>
  <c r="F33" i="41"/>
  <c r="O32" i="41"/>
  <c r="L32" i="41"/>
  <c r="I32" i="41"/>
  <c r="O31" i="41"/>
  <c r="L31" i="41"/>
  <c r="I31" i="41"/>
  <c r="P31" i="41" s="1"/>
  <c r="L30" i="41"/>
  <c r="I30" i="41"/>
  <c r="O29" i="41"/>
  <c r="L29" i="41"/>
  <c r="I29" i="41"/>
  <c r="O28" i="41"/>
  <c r="L28" i="41"/>
  <c r="I28" i="41"/>
  <c r="P28" i="41" s="1"/>
  <c r="O27" i="41"/>
  <c r="L27" i="41"/>
  <c r="I27" i="41"/>
  <c r="O26" i="41"/>
  <c r="L26" i="41"/>
  <c r="I26" i="41"/>
  <c r="O25" i="41"/>
  <c r="L25" i="41"/>
  <c r="L43" i="41" s="1"/>
  <c r="O24" i="41"/>
  <c r="L24" i="41"/>
  <c r="I24" i="41"/>
  <c r="P24" i="41" s="1"/>
  <c r="O23" i="41"/>
  <c r="P23" i="41" s="1"/>
  <c r="L23" i="41"/>
  <c r="I41" i="41"/>
  <c r="K15" i="41"/>
  <c r="J15" i="41"/>
  <c r="G15" i="41"/>
  <c r="G51" i="41" s="1"/>
  <c r="F15" i="41"/>
  <c r="E51" i="41"/>
  <c r="O14" i="41"/>
  <c r="L14" i="41"/>
  <c r="H50" i="41"/>
  <c r="O13" i="41"/>
  <c r="L13" i="41"/>
  <c r="H49" i="41"/>
  <c r="L12" i="41"/>
  <c r="H48" i="41"/>
  <c r="O11" i="41"/>
  <c r="L11" i="41"/>
  <c r="I11" i="41"/>
  <c r="I47" i="41" s="1"/>
  <c r="O10" i="41"/>
  <c r="L10" i="41"/>
  <c r="I10" i="41"/>
  <c r="O9" i="41"/>
  <c r="L9" i="41"/>
  <c r="I9" i="41"/>
  <c r="O8" i="41"/>
  <c r="L8" i="41"/>
  <c r="I8" i="41"/>
  <c r="O7" i="41"/>
  <c r="L7" i="41"/>
  <c r="I7" i="41"/>
  <c r="H43" i="41"/>
  <c r="O6" i="41"/>
  <c r="L6" i="41"/>
  <c r="I6" i="41"/>
  <c r="O5" i="41"/>
  <c r="L5" i="41"/>
  <c r="I33" i="40"/>
  <c r="G33" i="40"/>
  <c r="F33" i="40"/>
  <c r="E33" i="40"/>
  <c r="L32" i="40"/>
  <c r="K32" i="40"/>
  <c r="G32" i="40"/>
  <c r="D32" i="40"/>
  <c r="L31" i="40"/>
  <c r="J31" i="40" s="1"/>
  <c r="K31" i="40"/>
  <c r="G31" i="40"/>
  <c r="D31" i="40"/>
  <c r="L30" i="40"/>
  <c r="K30" i="40"/>
  <c r="J30" i="40" s="1"/>
  <c r="G30" i="40"/>
  <c r="D30" i="40"/>
  <c r="L29" i="40"/>
  <c r="K29" i="40"/>
  <c r="J29" i="40" s="1"/>
  <c r="G29" i="40"/>
  <c r="D29" i="40"/>
  <c r="L28" i="40"/>
  <c r="K28" i="40"/>
  <c r="G28" i="40"/>
  <c r="D28" i="40"/>
  <c r="L27" i="40"/>
  <c r="K27" i="40"/>
  <c r="G27" i="40"/>
  <c r="D27" i="40"/>
  <c r="L26" i="40"/>
  <c r="K26" i="40"/>
  <c r="J26" i="40" s="1"/>
  <c r="G26" i="40"/>
  <c r="D26" i="40"/>
  <c r="L25" i="40"/>
  <c r="K25" i="40"/>
  <c r="G25" i="40"/>
  <c r="D25" i="40"/>
  <c r="L24" i="40"/>
  <c r="K24" i="40"/>
  <c r="J24" i="40"/>
  <c r="G24" i="40"/>
  <c r="D24" i="40"/>
  <c r="L23" i="40"/>
  <c r="K23" i="40"/>
  <c r="J23" i="40" s="1"/>
  <c r="G23" i="40"/>
  <c r="D23" i="40"/>
  <c r="I15" i="40"/>
  <c r="H15" i="40"/>
  <c r="F15" i="40"/>
  <c r="E15" i="40"/>
  <c r="L14" i="40"/>
  <c r="K14" i="40"/>
  <c r="G14" i="40"/>
  <c r="D14" i="40"/>
  <c r="L13" i="40"/>
  <c r="K13" i="40"/>
  <c r="G13" i="40"/>
  <c r="D13" i="40"/>
  <c r="L12" i="40"/>
  <c r="K12" i="40"/>
  <c r="G12" i="40"/>
  <c r="D12" i="40"/>
  <c r="L11" i="40"/>
  <c r="K11" i="40"/>
  <c r="G11" i="40"/>
  <c r="D11" i="40"/>
  <c r="L10" i="40"/>
  <c r="K10" i="40"/>
  <c r="G10" i="40"/>
  <c r="D10" i="40"/>
  <c r="L9" i="40"/>
  <c r="K9" i="40"/>
  <c r="J9" i="40" s="1"/>
  <c r="G9" i="40"/>
  <c r="D9" i="40"/>
  <c r="L8" i="40"/>
  <c r="K8" i="40"/>
  <c r="G8" i="40"/>
  <c r="D8" i="40"/>
  <c r="L7" i="40"/>
  <c r="K7" i="40"/>
  <c r="G7" i="40"/>
  <c r="D7" i="40"/>
  <c r="L6" i="40"/>
  <c r="K6" i="40"/>
  <c r="J6" i="40" s="1"/>
  <c r="G6" i="40"/>
  <c r="D6" i="40"/>
  <c r="L5" i="40"/>
  <c r="K5" i="40"/>
  <c r="G5" i="40"/>
  <c r="D5" i="40"/>
  <c r="M51" i="39"/>
  <c r="M50" i="39"/>
  <c r="I50" i="39"/>
  <c r="H50" i="39"/>
  <c r="F50" i="39"/>
  <c r="E50" i="39"/>
  <c r="M49" i="39"/>
  <c r="I49" i="39"/>
  <c r="H49" i="39"/>
  <c r="F49" i="39"/>
  <c r="E49" i="39"/>
  <c r="M48" i="39"/>
  <c r="I48" i="39"/>
  <c r="H48" i="39"/>
  <c r="F48" i="39"/>
  <c r="E48" i="39"/>
  <c r="M47" i="39"/>
  <c r="I47" i="39"/>
  <c r="H47" i="39"/>
  <c r="F47" i="39"/>
  <c r="E47" i="39"/>
  <c r="M46" i="39"/>
  <c r="I46" i="39"/>
  <c r="H46" i="39"/>
  <c r="F46" i="39"/>
  <c r="E46" i="39"/>
  <c r="M45" i="39"/>
  <c r="I45" i="39"/>
  <c r="H45" i="39"/>
  <c r="F45" i="39"/>
  <c r="E45" i="39"/>
  <c r="M44" i="39"/>
  <c r="I44" i="39"/>
  <c r="H44" i="39"/>
  <c r="F44" i="39"/>
  <c r="E44" i="39"/>
  <c r="M43" i="39"/>
  <c r="I43" i="39"/>
  <c r="H43" i="39"/>
  <c r="F43" i="39"/>
  <c r="E43" i="39"/>
  <c r="M42" i="39"/>
  <c r="F42" i="39"/>
  <c r="E42" i="39"/>
  <c r="M41" i="39"/>
  <c r="I41" i="39"/>
  <c r="F41" i="39"/>
  <c r="E41" i="39"/>
  <c r="I33" i="39"/>
  <c r="H33" i="39"/>
  <c r="F33" i="39"/>
  <c r="E33" i="39"/>
  <c r="J32" i="39"/>
  <c r="P32" i="39" s="1"/>
  <c r="G32" i="39"/>
  <c r="O32" i="39" s="1"/>
  <c r="D32" i="39"/>
  <c r="N32" i="39" s="1"/>
  <c r="G31" i="39"/>
  <c r="O31" i="39" s="1"/>
  <c r="D31" i="39"/>
  <c r="N31" i="39" s="1"/>
  <c r="N30" i="39"/>
  <c r="G30" i="39"/>
  <c r="O30" i="39" s="1"/>
  <c r="D30" i="39"/>
  <c r="G29" i="39"/>
  <c r="O29" i="39" s="1"/>
  <c r="D29" i="39"/>
  <c r="O28" i="39"/>
  <c r="N28" i="39"/>
  <c r="G28" i="39"/>
  <c r="D28" i="39"/>
  <c r="G27" i="39"/>
  <c r="O27" i="39" s="1"/>
  <c r="D27" i="39"/>
  <c r="N27" i="39" s="1"/>
  <c r="G26" i="39"/>
  <c r="O26" i="39" s="1"/>
  <c r="D26" i="39"/>
  <c r="N26" i="39" s="1"/>
  <c r="G25" i="39"/>
  <c r="O25" i="39" s="1"/>
  <c r="D25" i="39"/>
  <c r="N25" i="39" s="1"/>
  <c r="N24" i="39"/>
  <c r="G24" i="39"/>
  <c r="O24" i="39" s="1"/>
  <c r="D24" i="39"/>
  <c r="G23" i="39"/>
  <c r="O23" i="39" s="1"/>
  <c r="D23" i="39"/>
  <c r="N23" i="39" s="1"/>
  <c r="E15" i="39"/>
  <c r="E51" i="39" s="1"/>
  <c r="L14" i="39"/>
  <c r="K14" i="39"/>
  <c r="K50" i="39" s="1"/>
  <c r="G14" i="39"/>
  <c r="O14" i="39" s="1"/>
  <c r="D14" i="39"/>
  <c r="D50" i="39" s="1"/>
  <c r="N13" i="39"/>
  <c r="L13" i="39"/>
  <c r="K13" i="39"/>
  <c r="G13" i="39"/>
  <c r="G49" i="39" s="1"/>
  <c r="D13" i="39"/>
  <c r="D49" i="39" s="1"/>
  <c r="L12" i="39"/>
  <c r="L48" i="39" s="1"/>
  <c r="K12" i="39"/>
  <c r="K48" i="39" s="1"/>
  <c r="G12" i="39"/>
  <c r="D12" i="39"/>
  <c r="N12" i="39" s="1"/>
  <c r="L11" i="39"/>
  <c r="L47" i="39" s="1"/>
  <c r="K11" i="39"/>
  <c r="K47" i="39" s="1"/>
  <c r="G11" i="39"/>
  <c r="G47" i="39" s="1"/>
  <c r="D11" i="39"/>
  <c r="N11" i="39" s="1"/>
  <c r="L10" i="39"/>
  <c r="K10" i="39"/>
  <c r="G10" i="39"/>
  <c r="D10" i="39"/>
  <c r="N10" i="39" s="1"/>
  <c r="L9" i="39"/>
  <c r="K9" i="39"/>
  <c r="J9" i="39" s="1"/>
  <c r="P9" i="39" s="1"/>
  <c r="G9" i="39"/>
  <c r="O9" i="39" s="1"/>
  <c r="O45" i="39" s="1"/>
  <c r="D9" i="39"/>
  <c r="D45" i="39" s="1"/>
  <c r="L8" i="39"/>
  <c r="K8" i="39"/>
  <c r="G8" i="39"/>
  <c r="O8" i="39" s="1"/>
  <c r="D8" i="39"/>
  <c r="N8" i="39" s="1"/>
  <c r="L7" i="39"/>
  <c r="K7" i="39"/>
  <c r="G7" i="39"/>
  <c r="O7" i="39" s="1"/>
  <c r="D7" i="39"/>
  <c r="N7" i="39" s="1"/>
  <c r="I42" i="39"/>
  <c r="K6" i="39"/>
  <c r="G6" i="39"/>
  <c r="G42" i="39" s="1"/>
  <c r="D6" i="39"/>
  <c r="N6" i="39" s="1"/>
  <c r="N42" i="39" s="1"/>
  <c r="I15" i="39"/>
  <c r="K5" i="39"/>
  <c r="G5" i="39"/>
  <c r="F15" i="39"/>
  <c r="D5" i="39"/>
  <c r="N5" i="39" s="1"/>
  <c r="P51" i="38"/>
  <c r="P50" i="38"/>
  <c r="L50" i="38"/>
  <c r="K50" i="38"/>
  <c r="I50" i="38"/>
  <c r="H50" i="38"/>
  <c r="F50" i="38"/>
  <c r="E50" i="38"/>
  <c r="P49" i="38"/>
  <c r="L49" i="38"/>
  <c r="K49" i="38"/>
  <c r="I49" i="38"/>
  <c r="H49" i="38"/>
  <c r="F49" i="38"/>
  <c r="E49" i="38"/>
  <c r="P48" i="38"/>
  <c r="L48" i="38"/>
  <c r="K48" i="38"/>
  <c r="I48" i="38"/>
  <c r="H48" i="38"/>
  <c r="F48" i="38"/>
  <c r="E48" i="38"/>
  <c r="P47" i="38"/>
  <c r="L47" i="38"/>
  <c r="K47" i="38"/>
  <c r="I47" i="38"/>
  <c r="H47" i="38"/>
  <c r="F47" i="38"/>
  <c r="E47" i="38"/>
  <c r="P46" i="38"/>
  <c r="L46" i="38"/>
  <c r="K46" i="38"/>
  <c r="I46" i="38"/>
  <c r="H46" i="38"/>
  <c r="F46" i="38"/>
  <c r="E46" i="38"/>
  <c r="P45" i="38"/>
  <c r="L45" i="38"/>
  <c r="K45" i="38"/>
  <c r="I45" i="38"/>
  <c r="H45" i="38"/>
  <c r="F45" i="38"/>
  <c r="E45" i="38"/>
  <c r="P44" i="38"/>
  <c r="L44" i="38"/>
  <c r="K44" i="38"/>
  <c r="I44" i="38"/>
  <c r="H44" i="38"/>
  <c r="F44" i="38"/>
  <c r="E44" i="38"/>
  <c r="P43" i="38"/>
  <c r="L43" i="38"/>
  <c r="K43" i="38"/>
  <c r="I43" i="38"/>
  <c r="H43" i="38"/>
  <c r="F43" i="38"/>
  <c r="E43" i="38"/>
  <c r="P42" i="38"/>
  <c r="L42" i="38"/>
  <c r="K42" i="38"/>
  <c r="I42" i="38"/>
  <c r="H42" i="38"/>
  <c r="F42" i="38"/>
  <c r="E42" i="38"/>
  <c r="P41" i="38"/>
  <c r="L41" i="38"/>
  <c r="K41" i="38"/>
  <c r="I41" i="38"/>
  <c r="H41" i="38"/>
  <c r="F41" i="38"/>
  <c r="E41" i="38"/>
  <c r="L33" i="38"/>
  <c r="K33" i="38"/>
  <c r="I33" i="38"/>
  <c r="H33" i="38"/>
  <c r="F33" i="38"/>
  <c r="E33" i="38"/>
  <c r="R32" i="38"/>
  <c r="O32" i="38"/>
  <c r="N32" i="38"/>
  <c r="J32" i="38"/>
  <c r="S32" i="38" s="1"/>
  <c r="G32" i="38"/>
  <c r="D32" i="38"/>
  <c r="Q32" i="38" s="1"/>
  <c r="O31" i="38"/>
  <c r="N31" i="38"/>
  <c r="J31" i="38"/>
  <c r="S31" i="38" s="1"/>
  <c r="G31" i="38"/>
  <c r="R31" i="38" s="1"/>
  <c r="D31" i="38"/>
  <c r="Q31" i="38" s="1"/>
  <c r="O30" i="38"/>
  <c r="N30" i="38"/>
  <c r="J30" i="38"/>
  <c r="S30" i="38" s="1"/>
  <c r="G30" i="38"/>
  <c r="R30" i="38" s="1"/>
  <c r="D30" i="38"/>
  <c r="Q30" i="38" s="1"/>
  <c r="O29" i="38"/>
  <c r="J29" i="38"/>
  <c r="S29" i="38" s="1"/>
  <c r="G29" i="38"/>
  <c r="R29" i="38" s="1"/>
  <c r="D29" i="38"/>
  <c r="Q29" i="38" s="1"/>
  <c r="O28" i="38"/>
  <c r="N28" i="38"/>
  <c r="J28" i="38"/>
  <c r="S28" i="38" s="1"/>
  <c r="G28" i="38"/>
  <c r="R28" i="38" s="1"/>
  <c r="D28" i="38"/>
  <c r="Q28" i="38" s="1"/>
  <c r="S27" i="38"/>
  <c r="O27" i="38"/>
  <c r="N27" i="38"/>
  <c r="J27" i="38"/>
  <c r="G27" i="38"/>
  <c r="R27" i="38" s="1"/>
  <c r="D27" i="38"/>
  <c r="Q27" i="38" s="1"/>
  <c r="R26" i="38"/>
  <c r="O26" i="38"/>
  <c r="N26" i="38"/>
  <c r="M26" i="38" s="1"/>
  <c r="T26" i="38" s="1"/>
  <c r="J26" i="38"/>
  <c r="S26" i="38" s="1"/>
  <c r="G26" i="38"/>
  <c r="D26" i="38"/>
  <c r="Q26" i="38" s="1"/>
  <c r="O25" i="38"/>
  <c r="N25" i="38"/>
  <c r="J25" i="38"/>
  <c r="S25" i="38" s="1"/>
  <c r="G25" i="38"/>
  <c r="R25" i="38" s="1"/>
  <c r="D25" i="38"/>
  <c r="Q25" i="38" s="1"/>
  <c r="O24" i="38"/>
  <c r="N24" i="38"/>
  <c r="M24" i="38" s="1"/>
  <c r="T24" i="38" s="1"/>
  <c r="J24" i="38"/>
  <c r="S24" i="38" s="1"/>
  <c r="G24" i="38"/>
  <c r="R24" i="38" s="1"/>
  <c r="D24" i="38"/>
  <c r="Q24" i="38" s="1"/>
  <c r="O23" i="38"/>
  <c r="N23" i="38"/>
  <c r="J23" i="38"/>
  <c r="S23" i="38" s="1"/>
  <c r="G23" i="38"/>
  <c r="D23" i="38"/>
  <c r="Q23" i="38" s="1"/>
  <c r="L15" i="38"/>
  <c r="L51" i="38" s="1"/>
  <c r="K15" i="38"/>
  <c r="K51" i="38" s="1"/>
  <c r="I15" i="38"/>
  <c r="I51" i="38" s="1"/>
  <c r="H15" i="38"/>
  <c r="H51" i="38" s="1"/>
  <c r="F15" i="38"/>
  <c r="E15" i="38"/>
  <c r="O14" i="38"/>
  <c r="N14" i="38"/>
  <c r="J14" i="38"/>
  <c r="S14" i="38" s="1"/>
  <c r="G14" i="38"/>
  <c r="G50" i="38" s="1"/>
  <c r="D14" i="38"/>
  <c r="D50" i="38" s="1"/>
  <c r="O13" i="38"/>
  <c r="N13" i="38"/>
  <c r="J13" i="38"/>
  <c r="S13" i="38" s="1"/>
  <c r="G13" i="38"/>
  <c r="R13" i="38" s="1"/>
  <c r="D13" i="38"/>
  <c r="Q13" i="38" s="1"/>
  <c r="O12" i="38"/>
  <c r="N12" i="38"/>
  <c r="J12" i="38"/>
  <c r="S12" i="38" s="1"/>
  <c r="G12" i="38"/>
  <c r="G48" i="38" s="1"/>
  <c r="D12" i="38"/>
  <c r="Q12" i="38" s="1"/>
  <c r="O11" i="38"/>
  <c r="N11" i="38"/>
  <c r="J11" i="38"/>
  <c r="J47" i="38" s="1"/>
  <c r="G11" i="38"/>
  <c r="R11" i="38" s="1"/>
  <c r="D11" i="38"/>
  <c r="Q11" i="38" s="1"/>
  <c r="O10" i="38"/>
  <c r="N10" i="38"/>
  <c r="J10" i="38"/>
  <c r="J46" i="38" s="1"/>
  <c r="G10" i="38"/>
  <c r="R10" i="38" s="1"/>
  <c r="D10" i="38"/>
  <c r="Q10" i="38" s="1"/>
  <c r="O9" i="38"/>
  <c r="O45" i="38" s="1"/>
  <c r="N9" i="38"/>
  <c r="J9" i="38"/>
  <c r="J45" i="38" s="1"/>
  <c r="G9" i="38"/>
  <c r="G45" i="38" s="1"/>
  <c r="D9" i="38"/>
  <c r="Q9" i="38" s="1"/>
  <c r="O8" i="38"/>
  <c r="N8" i="38"/>
  <c r="J8" i="38"/>
  <c r="S8" i="38" s="1"/>
  <c r="G8" i="38"/>
  <c r="R8" i="38" s="1"/>
  <c r="R44" i="38" s="1"/>
  <c r="D8" i="38"/>
  <c r="Q8" i="38" s="1"/>
  <c r="O7" i="38"/>
  <c r="N7" i="38"/>
  <c r="J7" i="38"/>
  <c r="S7" i="38" s="1"/>
  <c r="G7" i="38"/>
  <c r="D7" i="38"/>
  <c r="Q7" i="38" s="1"/>
  <c r="O6" i="38"/>
  <c r="N6" i="38"/>
  <c r="J6" i="38"/>
  <c r="G6" i="38"/>
  <c r="R6" i="38" s="1"/>
  <c r="D6" i="38"/>
  <c r="Q6" i="38" s="1"/>
  <c r="O5" i="38"/>
  <c r="N5" i="38"/>
  <c r="J5" i="38"/>
  <c r="S5" i="38" s="1"/>
  <c r="G5" i="38"/>
  <c r="R5" i="38" s="1"/>
  <c r="D5" i="38"/>
  <c r="Q5" i="38" s="1"/>
  <c r="P41" i="42" l="1"/>
  <c r="P49" i="42"/>
  <c r="H51" i="42"/>
  <c r="P46" i="42"/>
  <c r="P43" i="42"/>
  <c r="O49" i="41"/>
  <c r="O45" i="41"/>
  <c r="O33" i="41"/>
  <c r="O50" i="41"/>
  <c r="L42" i="41"/>
  <c r="L50" i="41"/>
  <c r="P29" i="41"/>
  <c r="L46" i="41"/>
  <c r="P30" i="41"/>
  <c r="I15" i="42"/>
  <c r="I42" i="42"/>
  <c r="P42" i="42" s="1"/>
  <c r="P6" i="42"/>
  <c r="P14" i="42"/>
  <c r="I50" i="42"/>
  <c r="P50" i="42" s="1"/>
  <c r="I48" i="42"/>
  <c r="P48" i="42" s="1"/>
  <c r="P12" i="42"/>
  <c r="O42" i="41"/>
  <c r="O43" i="41"/>
  <c r="K51" i="41"/>
  <c r="P5" i="41"/>
  <c r="G15" i="40"/>
  <c r="J12" i="40"/>
  <c r="J11" i="40"/>
  <c r="J10" i="40"/>
  <c r="D15" i="40"/>
  <c r="J8" i="40"/>
  <c r="J13" i="40"/>
  <c r="R14" i="41"/>
  <c r="R12" i="41"/>
  <c r="J10" i="39"/>
  <c r="J7" i="39"/>
  <c r="G43" i="39"/>
  <c r="J13" i="39"/>
  <c r="P13" i="39" s="1"/>
  <c r="Q12" i="41"/>
  <c r="O15" i="41"/>
  <c r="O51" i="41" s="1"/>
  <c r="P7" i="41"/>
  <c r="L44" i="41"/>
  <c r="P11" i="41"/>
  <c r="P8" i="41"/>
  <c r="L45" i="41"/>
  <c r="L15" i="41"/>
  <c r="N51" i="41"/>
  <c r="M51" i="41"/>
  <c r="O46" i="41"/>
  <c r="O44" i="41"/>
  <c r="P32" i="41"/>
  <c r="P26" i="41"/>
  <c r="L48" i="41"/>
  <c r="P27" i="41"/>
  <c r="P25" i="41"/>
  <c r="L49" i="41"/>
  <c r="L47" i="41"/>
  <c r="L33" i="41"/>
  <c r="F51" i="41"/>
  <c r="I43" i="41"/>
  <c r="P43" i="41" s="1"/>
  <c r="Q10" i="41"/>
  <c r="J14" i="40"/>
  <c r="K15" i="40"/>
  <c r="R11" i="41"/>
  <c r="L15" i="40"/>
  <c r="R10" i="41"/>
  <c r="J7" i="40"/>
  <c r="J27" i="40"/>
  <c r="J28" i="40"/>
  <c r="K33" i="40"/>
  <c r="J32" i="40"/>
  <c r="R27" i="41"/>
  <c r="D33" i="40"/>
  <c r="J25" i="40"/>
  <c r="R30" i="41"/>
  <c r="L33" i="40"/>
  <c r="O11" i="39"/>
  <c r="O47" i="39" s="1"/>
  <c r="J11" i="39"/>
  <c r="P11" i="39" s="1"/>
  <c r="J12" i="39"/>
  <c r="P12" i="39" s="1"/>
  <c r="R13" i="41"/>
  <c r="G15" i="39"/>
  <c r="O15" i="39" s="1"/>
  <c r="Q11" i="41"/>
  <c r="J14" i="39"/>
  <c r="J50" i="39" s="1"/>
  <c r="N14" i="39"/>
  <c r="N50" i="39" s="1"/>
  <c r="Q9" i="41"/>
  <c r="Q14" i="41"/>
  <c r="L45" i="39"/>
  <c r="D46" i="39"/>
  <c r="R7" i="41"/>
  <c r="N46" i="39"/>
  <c r="N47" i="39"/>
  <c r="R23" i="41"/>
  <c r="L50" i="39"/>
  <c r="O43" i="39"/>
  <c r="J30" i="39"/>
  <c r="P30" i="39" s="1"/>
  <c r="J23" i="39"/>
  <c r="P23" i="39" s="1"/>
  <c r="J28" i="39"/>
  <c r="P28" i="39" s="1"/>
  <c r="G33" i="39"/>
  <c r="O33" i="39" s="1"/>
  <c r="J26" i="39"/>
  <c r="P26" i="39" s="1"/>
  <c r="G48" i="39"/>
  <c r="I51" i="39"/>
  <c r="J24" i="39"/>
  <c r="P24" i="39" s="1"/>
  <c r="J29" i="39"/>
  <c r="P29" i="39" s="1"/>
  <c r="G41" i="39"/>
  <c r="G46" i="39"/>
  <c r="R32" i="41"/>
  <c r="R50" i="41" s="1"/>
  <c r="K44" i="39"/>
  <c r="K46" i="39"/>
  <c r="L44" i="39"/>
  <c r="L46" i="39"/>
  <c r="D43" i="39"/>
  <c r="R28" i="41"/>
  <c r="J25" i="39"/>
  <c r="P25" i="39" s="1"/>
  <c r="J31" i="39"/>
  <c r="P31" i="39" s="1"/>
  <c r="R24" i="41"/>
  <c r="Q31" i="41"/>
  <c r="P45" i="39"/>
  <c r="L49" i="39"/>
  <c r="K33" i="39"/>
  <c r="R31" i="41"/>
  <c r="N41" i="39"/>
  <c r="K43" i="39"/>
  <c r="K45" i="39"/>
  <c r="N49" i="39"/>
  <c r="L33" i="39"/>
  <c r="F51" i="39"/>
  <c r="L43" i="39"/>
  <c r="D44" i="39"/>
  <c r="R26" i="41"/>
  <c r="Q29" i="41"/>
  <c r="Q27" i="41"/>
  <c r="R29" i="41"/>
  <c r="N43" i="39"/>
  <c r="N48" i="39"/>
  <c r="R42" i="38"/>
  <c r="S44" i="38"/>
  <c r="S49" i="38"/>
  <c r="J42" i="38"/>
  <c r="S43" i="38"/>
  <c r="S50" i="38"/>
  <c r="R49" i="38"/>
  <c r="G33" i="38"/>
  <c r="R33" i="38" s="1"/>
  <c r="G43" i="38"/>
  <c r="R46" i="38"/>
  <c r="M7" i="38"/>
  <c r="T7" i="38" s="1"/>
  <c r="R9" i="38"/>
  <c r="R45" i="38" s="1"/>
  <c r="N41" i="38"/>
  <c r="M23" i="38"/>
  <c r="T23" i="38" s="1"/>
  <c r="N49" i="38"/>
  <c r="M30" i="38"/>
  <c r="T30" i="38" s="1"/>
  <c r="Q45" i="38"/>
  <c r="M28" i="38"/>
  <c r="T28" i="38" s="1"/>
  <c r="M32" i="38"/>
  <c r="T32" i="38" s="1"/>
  <c r="D46" i="38"/>
  <c r="O47" i="38"/>
  <c r="Q48" i="38"/>
  <c r="Q44" i="38"/>
  <c r="F51" i="38"/>
  <c r="Q43" i="38"/>
  <c r="Q41" i="38"/>
  <c r="Q49" i="38"/>
  <c r="M27" i="38"/>
  <c r="T27" i="38" s="1"/>
  <c r="E51" i="38"/>
  <c r="Q42" i="38"/>
  <c r="N44" i="38"/>
  <c r="O44" i="38"/>
  <c r="N33" i="38"/>
  <c r="Q51" i="42" s="1"/>
  <c r="M29" i="38"/>
  <c r="T29" i="38" s="1"/>
  <c r="O33" i="38"/>
  <c r="O50" i="38"/>
  <c r="S10" i="38"/>
  <c r="S46" i="38" s="1"/>
  <c r="S6" i="38"/>
  <c r="S42" i="38" s="1"/>
  <c r="J41" i="38"/>
  <c r="S11" i="38"/>
  <c r="S47" i="38" s="1"/>
  <c r="G15" i="38"/>
  <c r="G51" i="38" s="1"/>
  <c r="M13" i="38"/>
  <c r="T13" i="38" s="1"/>
  <c r="N47" i="38"/>
  <c r="G42" i="38"/>
  <c r="O15" i="38"/>
  <c r="O51" i="38" s="1"/>
  <c r="D45" i="38"/>
  <c r="Q7" i="41"/>
  <c r="M9" i="38"/>
  <c r="T9" i="38" s="1"/>
  <c r="M14" i="38"/>
  <c r="T14" i="38" s="1"/>
  <c r="D42" i="38"/>
  <c r="N43" i="38"/>
  <c r="O43" i="38"/>
  <c r="N48" i="38"/>
  <c r="M11" i="38"/>
  <c r="T11" i="38" s="1"/>
  <c r="Q47" i="38"/>
  <c r="M8" i="38"/>
  <c r="T8" i="38" s="1"/>
  <c r="T44" i="38" s="1"/>
  <c r="N15" i="38"/>
  <c r="D15" i="38"/>
  <c r="Q15" i="38" s="1"/>
  <c r="N50" i="38"/>
  <c r="S48" i="38"/>
  <c r="Q46" i="38"/>
  <c r="I42" i="41"/>
  <c r="P42" i="41" s="1"/>
  <c r="P6" i="41"/>
  <c r="S41" i="38"/>
  <c r="P9" i="41"/>
  <c r="I45" i="41"/>
  <c r="O50" i="39"/>
  <c r="J33" i="40"/>
  <c r="K15" i="39"/>
  <c r="R47" i="38"/>
  <c r="K42" i="39"/>
  <c r="N44" i="39"/>
  <c r="I46" i="41"/>
  <c r="P10" i="41"/>
  <c r="O44" i="39"/>
  <c r="G44" i="38"/>
  <c r="N45" i="38"/>
  <c r="D47" i="38"/>
  <c r="K49" i="39"/>
  <c r="D15" i="39"/>
  <c r="J15" i="38"/>
  <c r="H42" i="39"/>
  <c r="D33" i="38"/>
  <c r="Q33" i="38" s="1"/>
  <c r="J44" i="38"/>
  <c r="M10" i="38"/>
  <c r="R12" i="38"/>
  <c r="R48" i="38" s="1"/>
  <c r="J33" i="38"/>
  <c r="G41" i="38"/>
  <c r="N42" i="38"/>
  <c r="D44" i="38"/>
  <c r="O49" i="38"/>
  <c r="J50" i="38"/>
  <c r="O5" i="39"/>
  <c r="O41" i="39" s="1"/>
  <c r="D33" i="39"/>
  <c r="N33" i="39" s="1"/>
  <c r="D41" i="39"/>
  <c r="G50" i="39"/>
  <c r="Q30" i="41"/>
  <c r="Q48" i="41" s="1"/>
  <c r="Q32" i="41"/>
  <c r="O41" i="41"/>
  <c r="I44" i="41"/>
  <c r="O47" i="41"/>
  <c r="M25" i="38"/>
  <c r="M31" i="38"/>
  <c r="T31" i="38" s="1"/>
  <c r="O42" i="38"/>
  <c r="J43" i="38"/>
  <c r="G46" i="38"/>
  <c r="D49" i="38"/>
  <c r="D42" i="39"/>
  <c r="J5" i="40"/>
  <c r="I13" i="41"/>
  <c r="Q24" i="41"/>
  <c r="Q26" i="41"/>
  <c r="Q28" i="41"/>
  <c r="G47" i="38"/>
  <c r="D47" i="39"/>
  <c r="H15" i="41"/>
  <c r="I33" i="41"/>
  <c r="P33" i="41" s="1"/>
  <c r="J48" i="38"/>
  <c r="S9" i="38"/>
  <c r="S45" i="38" s="1"/>
  <c r="Q14" i="38"/>
  <c r="Q50" i="38" s="1"/>
  <c r="D43" i="38"/>
  <c r="O48" i="38"/>
  <c r="J49" i="38"/>
  <c r="P7" i="39"/>
  <c r="P10" i="39"/>
  <c r="G45" i="39"/>
  <c r="D48" i="39"/>
  <c r="Q6" i="41"/>
  <c r="I12" i="41"/>
  <c r="Q25" i="41"/>
  <c r="H42" i="41"/>
  <c r="H51" i="41" s="1"/>
  <c r="R9" i="41"/>
  <c r="R45" i="41" s="1"/>
  <c r="O10" i="39"/>
  <c r="O46" i="39" s="1"/>
  <c r="M6" i="38"/>
  <c r="M12" i="38"/>
  <c r="R14" i="38"/>
  <c r="R50" i="38" s="1"/>
  <c r="O41" i="38"/>
  <c r="N46" i="38"/>
  <c r="D48" i="38"/>
  <c r="L6" i="39"/>
  <c r="L42" i="39" s="1"/>
  <c r="H15" i="39"/>
  <c r="H51" i="39" s="1"/>
  <c r="Q8" i="41"/>
  <c r="I14" i="41"/>
  <c r="R25" i="41"/>
  <c r="O13" i="39"/>
  <c r="O49" i="39" s="1"/>
  <c r="G44" i="39"/>
  <c r="R23" i="38"/>
  <c r="R41" i="38" s="1"/>
  <c r="D41" i="38"/>
  <c r="O46" i="38"/>
  <c r="N9" i="39"/>
  <c r="N45" i="39" s="1"/>
  <c r="R8" i="41"/>
  <c r="L41" i="41"/>
  <c r="G49" i="38"/>
  <c r="M5" i="38"/>
  <c r="R7" i="38"/>
  <c r="R43" i="38" s="1"/>
  <c r="L5" i="39"/>
  <c r="O6" i="39"/>
  <c r="O42" i="39" s="1"/>
  <c r="J8" i="39"/>
  <c r="O12" i="39"/>
  <c r="O48" i="39" s="1"/>
  <c r="J45" i="39"/>
  <c r="R33" i="30"/>
  <c r="Q33" i="30"/>
  <c r="R32" i="30"/>
  <c r="Q32" i="30"/>
  <c r="R31" i="30"/>
  <c r="Q31" i="30"/>
  <c r="R30" i="30"/>
  <c r="Q30" i="30"/>
  <c r="R29" i="30"/>
  <c r="Q29" i="30"/>
  <c r="R28" i="30"/>
  <c r="Q28" i="30"/>
  <c r="R27" i="30"/>
  <c r="Q27" i="30"/>
  <c r="R26" i="30"/>
  <c r="Q26" i="30"/>
  <c r="R25" i="30"/>
  <c r="Q25" i="30"/>
  <c r="R24" i="30"/>
  <c r="Q24" i="30"/>
  <c r="R23" i="30"/>
  <c r="Q23" i="30"/>
  <c r="Q6" i="30"/>
  <c r="R6" i="30"/>
  <c r="Q7" i="30"/>
  <c r="R7" i="30"/>
  <c r="Q8" i="30"/>
  <c r="R8" i="30"/>
  <c r="Q9" i="30"/>
  <c r="R9" i="30"/>
  <c r="Q10" i="30"/>
  <c r="R10" i="30"/>
  <c r="Q11" i="30"/>
  <c r="R11" i="30"/>
  <c r="Q12" i="30"/>
  <c r="R12" i="30"/>
  <c r="Q13" i="30"/>
  <c r="R13" i="30"/>
  <c r="Q14" i="30"/>
  <c r="R14" i="30"/>
  <c r="Q15" i="30"/>
  <c r="R15" i="30"/>
  <c r="R5" i="30"/>
  <c r="Q5" i="30"/>
  <c r="R33" i="26"/>
  <c r="Q33" i="26"/>
  <c r="R32" i="26"/>
  <c r="Q32" i="26"/>
  <c r="R31" i="26"/>
  <c r="Q31" i="26"/>
  <c r="R30" i="26"/>
  <c r="Q30" i="26"/>
  <c r="R29" i="26"/>
  <c r="Q29" i="26"/>
  <c r="R28" i="26"/>
  <c r="Q28" i="26"/>
  <c r="R27" i="26"/>
  <c r="Q27" i="26"/>
  <c r="R26" i="26"/>
  <c r="Q26" i="26"/>
  <c r="R25" i="26"/>
  <c r="Q25" i="26"/>
  <c r="R24" i="26"/>
  <c r="Q24" i="26"/>
  <c r="R23" i="26"/>
  <c r="Q23" i="26"/>
  <c r="Q6" i="26"/>
  <c r="R6" i="26"/>
  <c r="Q7" i="26"/>
  <c r="R7" i="26"/>
  <c r="Q8" i="26"/>
  <c r="R8" i="26"/>
  <c r="Q9" i="26"/>
  <c r="R9" i="26"/>
  <c r="Q10" i="26"/>
  <c r="R10" i="26"/>
  <c r="Q11" i="26"/>
  <c r="R11" i="26"/>
  <c r="Q12" i="26"/>
  <c r="R12" i="26"/>
  <c r="Q13" i="26"/>
  <c r="R13" i="26"/>
  <c r="Q14" i="26"/>
  <c r="R14" i="26"/>
  <c r="Q15" i="26"/>
  <c r="R15" i="26"/>
  <c r="R5" i="26"/>
  <c r="Q5" i="26"/>
  <c r="Q24" i="37"/>
  <c r="R24" i="37"/>
  <c r="Q25" i="37"/>
  <c r="R25" i="37"/>
  <c r="Q26" i="37"/>
  <c r="R26" i="37"/>
  <c r="Q27" i="37"/>
  <c r="R27" i="37"/>
  <c r="Q28" i="37"/>
  <c r="R28" i="37"/>
  <c r="Q29" i="37"/>
  <c r="R29" i="37"/>
  <c r="Q30" i="37"/>
  <c r="R30" i="37"/>
  <c r="Q31" i="37"/>
  <c r="R31" i="37"/>
  <c r="Q32" i="37"/>
  <c r="R32" i="37"/>
  <c r="Q33" i="37"/>
  <c r="R33" i="37"/>
  <c r="R23" i="37"/>
  <c r="Q23" i="37"/>
  <c r="Q15" i="37"/>
  <c r="R15" i="37"/>
  <c r="Q6" i="37"/>
  <c r="R6" i="37"/>
  <c r="Q7" i="37"/>
  <c r="R7" i="37"/>
  <c r="Q8" i="37"/>
  <c r="R8" i="37"/>
  <c r="Q9" i="37"/>
  <c r="R9" i="37"/>
  <c r="Q10" i="37"/>
  <c r="R10" i="37"/>
  <c r="Q11" i="37"/>
  <c r="R11" i="37"/>
  <c r="Q12" i="37"/>
  <c r="R12" i="37"/>
  <c r="Q13" i="37"/>
  <c r="R13" i="37"/>
  <c r="Q14" i="37"/>
  <c r="R14" i="37"/>
  <c r="R5" i="37"/>
  <c r="P44" i="41" l="1"/>
  <c r="P45" i="41"/>
  <c r="I51" i="42"/>
  <c r="P51" i="42" s="1"/>
  <c r="P47" i="41"/>
  <c r="R43" i="41"/>
  <c r="R49" i="41"/>
  <c r="R48" i="41"/>
  <c r="P48" i="39"/>
  <c r="R47" i="41"/>
  <c r="J48" i="39"/>
  <c r="P14" i="39"/>
  <c r="P50" i="39" s="1"/>
  <c r="Q46" i="41"/>
  <c r="P41" i="41"/>
  <c r="L51" i="41"/>
  <c r="I15" i="41"/>
  <c r="I51" i="41" s="1"/>
  <c r="P51" i="41" s="1"/>
  <c r="P46" i="41"/>
  <c r="R46" i="41"/>
  <c r="Q47" i="41"/>
  <c r="J15" i="40"/>
  <c r="Q50" i="41"/>
  <c r="J6" i="39"/>
  <c r="J42" i="39" s="1"/>
  <c r="R6" i="41"/>
  <c r="R42" i="41" s="1"/>
  <c r="Q45" i="41"/>
  <c r="P43" i="39"/>
  <c r="J47" i="39"/>
  <c r="J46" i="39"/>
  <c r="P47" i="39"/>
  <c r="P46" i="39"/>
  <c r="G51" i="39"/>
  <c r="J43" i="39"/>
  <c r="Q23" i="41"/>
  <c r="Q41" i="41" s="1"/>
  <c r="O51" i="39"/>
  <c r="K41" i="39"/>
  <c r="K51" i="39"/>
  <c r="R44" i="41"/>
  <c r="Q49" i="41"/>
  <c r="J33" i="39"/>
  <c r="P33" i="39" s="1"/>
  <c r="P49" i="39"/>
  <c r="R33" i="41"/>
  <c r="Q33" i="41"/>
  <c r="J49" i="39"/>
  <c r="R15" i="38"/>
  <c r="R51" i="38" s="1"/>
  <c r="T47" i="38"/>
  <c r="N51" i="38"/>
  <c r="T45" i="38"/>
  <c r="T49" i="38"/>
  <c r="Q51" i="38"/>
  <c r="Q42" i="41"/>
  <c r="M49" i="38"/>
  <c r="M45" i="38"/>
  <c r="Q43" i="41"/>
  <c r="Q15" i="41"/>
  <c r="M44" i="38"/>
  <c r="M47" i="38"/>
  <c r="M50" i="38"/>
  <c r="T50" i="38"/>
  <c r="P8" i="39"/>
  <c r="P44" i="39" s="1"/>
  <c r="J44" i="39"/>
  <c r="T12" i="38"/>
  <c r="T48" i="38" s="1"/>
  <c r="M48" i="38"/>
  <c r="T10" i="38"/>
  <c r="T46" i="38" s="1"/>
  <c r="M46" i="38"/>
  <c r="P12" i="41"/>
  <c r="I48" i="41"/>
  <c r="P48" i="41" s="1"/>
  <c r="M42" i="38"/>
  <c r="T6" i="38"/>
  <c r="T42" i="38" s="1"/>
  <c r="D51" i="38"/>
  <c r="L41" i="39"/>
  <c r="L15" i="39"/>
  <c r="M33" i="38"/>
  <c r="T33" i="38" s="1"/>
  <c r="T25" i="38"/>
  <c r="T43" i="38" s="1"/>
  <c r="M43" i="38"/>
  <c r="J51" i="38"/>
  <c r="P14" i="41"/>
  <c r="I50" i="41"/>
  <c r="P50" i="41" s="1"/>
  <c r="Q44" i="41"/>
  <c r="I49" i="41"/>
  <c r="P49" i="41" s="1"/>
  <c r="P13" i="41"/>
  <c r="M15" i="38"/>
  <c r="M41" i="38"/>
  <c r="T5" i="38"/>
  <c r="T41" i="38" s="1"/>
  <c r="D51" i="39"/>
  <c r="N15" i="39"/>
  <c r="N51" i="39" s="1"/>
  <c r="J5" i="39"/>
  <c r="R5" i="41"/>
  <c r="R41" i="41" s="1"/>
  <c r="H14" i="37"/>
  <c r="H13" i="37"/>
  <c r="H12" i="37"/>
  <c r="H10" i="37"/>
  <c r="H9" i="37"/>
  <c r="H7" i="37"/>
  <c r="H6" i="37"/>
  <c r="P6" i="39" l="1"/>
  <c r="P42" i="39" s="1"/>
  <c r="P15" i="41"/>
  <c r="Q51" i="41"/>
  <c r="L51" i="39"/>
  <c r="R15" i="41"/>
  <c r="R51" i="41" s="1"/>
  <c r="M51" i="38"/>
  <c r="T15" i="38"/>
  <c r="T51" i="38" s="1"/>
  <c r="J15" i="39"/>
  <c r="J41" i="39"/>
  <c r="P5" i="39"/>
  <c r="P41" i="39" s="1"/>
  <c r="I15" i="36"/>
  <c r="H15" i="36"/>
  <c r="I6" i="35"/>
  <c r="H6" i="35"/>
  <c r="I5" i="35"/>
  <c r="H5" i="35"/>
  <c r="F5" i="35"/>
  <c r="I14" i="37"/>
  <c r="I12" i="37"/>
  <c r="I48" i="37" s="1"/>
  <c r="H45" i="37"/>
  <c r="D15" i="37"/>
  <c r="K33" i="37"/>
  <c r="J33" i="37"/>
  <c r="H33" i="37"/>
  <c r="G33" i="37"/>
  <c r="F33" i="37"/>
  <c r="E33" i="37"/>
  <c r="O32" i="37"/>
  <c r="L32" i="37"/>
  <c r="I32" i="37"/>
  <c r="P32" i="37" s="1"/>
  <c r="O31" i="37"/>
  <c r="L31" i="37"/>
  <c r="I31" i="37"/>
  <c r="P31" i="37" s="1"/>
  <c r="L30" i="37"/>
  <c r="I30" i="37"/>
  <c r="O29" i="37"/>
  <c r="L29" i="37"/>
  <c r="I29" i="37"/>
  <c r="P29" i="37" s="1"/>
  <c r="Q46" i="37"/>
  <c r="O28" i="37"/>
  <c r="L28" i="37"/>
  <c r="I28" i="37"/>
  <c r="P28" i="37" s="1"/>
  <c r="O27" i="37"/>
  <c r="L27" i="37"/>
  <c r="I27" i="37"/>
  <c r="P27" i="37" s="1"/>
  <c r="O26" i="37"/>
  <c r="L26" i="37"/>
  <c r="I26" i="37"/>
  <c r="O25" i="37"/>
  <c r="L25" i="37"/>
  <c r="I25" i="37"/>
  <c r="P25" i="37" s="1"/>
  <c r="O24" i="37"/>
  <c r="L24" i="37"/>
  <c r="I24" i="37"/>
  <c r="P24" i="37" s="1"/>
  <c r="O23" i="37"/>
  <c r="O41" i="37" s="1"/>
  <c r="L23" i="37"/>
  <c r="I23" i="37"/>
  <c r="I33" i="37" s="1"/>
  <c r="I33" i="36"/>
  <c r="G33" i="36" s="1"/>
  <c r="F33" i="36"/>
  <c r="E33" i="36"/>
  <c r="D33" i="36"/>
  <c r="L32" i="36"/>
  <c r="K32" i="36"/>
  <c r="J32" i="36" s="1"/>
  <c r="G32" i="36"/>
  <c r="D32" i="36"/>
  <c r="L31" i="36"/>
  <c r="K31" i="36"/>
  <c r="J31" i="36"/>
  <c r="G31" i="36"/>
  <c r="D31" i="36"/>
  <c r="L30" i="36"/>
  <c r="K30" i="36"/>
  <c r="J30" i="36"/>
  <c r="G30" i="36"/>
  <c r="D30" i="36"/>
  <c r="L29" i="36"/>
  <c r="K29" i="36"/>
  <c r="J29" i="36" s="1"/>
  <c r="G29" i="36"/>
  <c r="D29" i="36"/>
  <c r="L28" i="36"/>
  <c r="K28" i="36"/>
  <c r="J28" i="36"/>
  <c r="G28" i="36"/>
  <c r="D28" i="36"/>
  <c r="L27" i="36"/>
  <c r="K27" i="36"/>
  <c r="J27" i="36"/>
  <c r="G27" i="36"/>
  <c r="D27" i="36"/>
  <c r="L26" i="36"/>
  <c r="K26" i="36"/>
  <c r="J26" i="36" s="1"/>
  <c r="G26" i="36"/>
  <c r="D26" i="36"/>
  <c r="L25" i="36"/>
  <c r="K25" i="36"/>
  <c r="J25" i="36"/>
  <c r="G25" i="36"/>
  <c r="D25" i="36"/>
  <c r="L24" i="36"/>
  <c r="J24" i="36" s="1"/>
  <c r="K24" i="36"/>
  <c r="G24" i="36"/>
  <c r="D24" i="36"/>
  <c r="L23" i="36"/>
  <c r="K23" i="36"/>
  <c r="K33" i="36" s="1"/>
  <c r="J23" i="36"/>
  <c r="G23" i="36"/>
  <c r="D23" i="36"/>
  <c r="I33" i="35"/>
  <c r="H33" i="35"/>
  <c r="G33" i="35"/>
  <c r="O33" i="35" s="1"/>
  <c r="F33" i="35"/>
  <c r="E33" i="35"/>
  <c r="L32" i="35"/>
  <c r="K32" i="35"/>
  <c r="G32" i="35"/>
  <c r="O32" i="35" s="1"/>
  <c r="D32" i="35"/>
  <c r="N32" i="35" s="1"/>
  <c r="O31" i="35"/>
  <c r="N31" i="35"/>
  <c r="L31" i="35"/>
  <c r="J31" i="35" s="1"/>
  <c r="P31" i="35" s="1"/>
  <c r="K31" i="35"/>
  <c r="G31" i="35"/>
  <c r="D31" i="35"/>
  <c r="L30" i="35"/>
  <c r="K30" i="35"/>
  <c r="J30" i="35" s="1"/>
  <c r="P30" i="35" s="1"/>
  <c r="G30" i="35"/>
  <c r="O30" i="35" s="1"/>
  <c r="D30" i="35"/>
  <c r="N30" i="35" s="1"/>
  <c r="L29" i="35"/>
  <c r="K29" i="35"/>
  <c r="J29" i="35" s="1"/>
  <c r="P29" i="35" s="1"/>
  <c r="G29" i="35"/>
  <c r="O29" i="35" s="1"/>
  <c r="D29" i="35"/>
  <c r="N29" i="35" s="1"/>
  <c r="O28" i="35"/>
  <c r="N28" i="35"/>
  <c r="L28" i="35"/>
  <c r="J28" i="35" s="1"/>
  <c r="P28" i="35" s="1"/>
  <c r="K28" i="35"/>
  <c r="G28" i="35"/>
  <c r="D28" i="35"/>
  <c r="L27" i="35"/>
  <c r="K27" i="35"/>
  <c r="J27" i="35" s="1"/>
  <c r="P27" i="35" s="1"/>
  <c r="G27" i="35"/>
  <c r="O27" i="35" s="1"/>
  <c r="D27" i="35"/>
  <c r="N27" i="35" s="1"/>
  <c r="L26" i="35"/>
  <c r="K26" i="35"/>
  <c r="J26" i="35" s="1"/>
  <c r="P26" i="35" s="1"/>
  <c r="G26" i="35"/>
  <c r="O26" i="35" s="1"/>
  <c r="D26" i="35"/>
  <c r="O25" i="35"/>
  <c r="N25" i="35"/>
  <c r="L25" i="35"/>
  <c r="J25" i="35" s="1"/>
  <c r="P25" i="35" s="1"/>
  <c r="K25" i="35"/>
  <c r="G25" i="35"/>
  <c r="D25" i="35"/>
  <c r="L24" i="35"/>
  <c r="K24" i="35"/>
  <c r="J24" i="35" s="1"/>
  <c r="P24" i="35" s="1"/>
  <c r="G24" i="35"/>
  <c r="D24" i="35"/>
  <c r="N24" i="35" s="1"/>
  <c r="L23" i="35"/>
  <c r="L33" i="35" s="1"/>
  <c r="K23" i="35"/>
  <c r="K33" i="35" s="1"/>
  <c r="G23" i="35"/>
  <c r="O23" i="35" s="1"/>
  <c r="D23" i="35"/>
  <c r="N23" i="35" s="1"/>
  <c r="L33" i="34"/>
  <c r="K33" i="34"/>
  <c r="I33" i="34"/>
  <c r="H33" i="34"/>
  <c r="F33" i="34"/>
  <c r="E33" i="34"/>
  <c r="Q32" i="34"/>
  <c r="O32" i="34"/>
  <c r="N32" i="34"/>
  <c r="M32" i="34"/>
  <c r="T32" i="34" s="1"/>
  <c r="J32" i="34"/>
  <c r="S32" i="34" s="1"/>
  <c r="G32" i="34"/>
  <c r="R32" i="34" s="1"/>
  <c r="D32" i="34"/>
  <c r="O31" i="34"/>
  <c r="N31" i="34"/>
  <c r="M31" i="34"/>
  <c r="T31" i="34" s="1"/>
  <c r="J31" i="34"/>
  <c r="S31" i="34" s="1"/>
  <c r="G31" i="34"/>
  <c r="R31" i="34" s="1"/>
  <c r="D31" i="34"/>
  <c r="Q31" i="34" s="1"/>
  <c r="O30" i="34"/>
  <c r="M30" i="34" s="1"/>
  <c r="T30" i="34" s="1"/>
  <c r="N30" i="34"/>
  <c r="J30" i="34"/>
  <c r="S30" i="34" s="1"/>
  <c r="G30" i="34"/>
  <c r="R30" i="34" s="1"/>
  <c r="D30" i="34"/>
  <c r="Q30" i="34" s="1"/>
  <c r="T29" i="34"/>
  <c r="S29" i="34"/>
  <c r="R29" i="34"/>
  <c r="O29" i="34"/>
  <c r="N29" i="34"/>
  <c r="M29" i="34"/>
  <c r="J29" i="34"/>
  <c r="G29" i="34"/>
  <c r="D29" i="34"/>
  <c r="Q29" i="34" s="1"/>
  <c r="S28" i="34"/>
  <c r="R28" i="34"/>
  <c r="Q28" i="34"/>
  <c r="O28" i="34"/>
  <c r="M28" i="34" s="1"/>
  <c r="T28" i="34" s="1"/>
  <c r="N28" i="34"/>
  <c r="J28" i="34"/>
  <c r="G28" i="34"/>
  <c r="D28" i="34"/>
  <c r="S27" i="34"/>
  <c r="R27" i="34"/>
  <c r="Q27" i="34"/>
  <c r="O27" i="34"/>
  <c r="N27" i="34"/>
  <c r="M27" i="34"/>
  <c r="T27" i="34" s="1"/>
  <c r="J27" i="34"/>
  <c r="G27" i="34"/>
  <c r="D27" i="34"/>
  <c r="Q26" i="34"/>
  <c r="O26" i="34"/>
  <c r="N26" i="34"/>
  <c r="M26" i="34"/>
  <c r="T26" i="34" s="1"/>
  <c r="J26" i="34"/>
  <c r="S26" i="34" s="1"/>
  <c r="G26" i="34"/>
  <c r="R26" i="34" s="1"/>
  <c r="D26" i="34"/>
  <c r="O25" i="34"/>
  <c r="N25" i="34"/>
  <c r="M25" i="34"/>
  <c r="T25" i="34" s="1"/>
  <c r="J25" i="34"/>
  <c r="S25" i="34" s="1"/>
  <c r="G25" i="34"/>
  <c r="R25" i="34" s="1"/>
  <c r="D25" i="34"/>
  <c r="Q25" i="34" s="1"/>
  <c r="O24" i="34"/>
  <c r="O33" i="34" s="1"/>
  <c r="N24" i="34"/>
  <c r="J24" i="34"/>
  <c r="S24" i="34" s="1"/>
  <c r="G24" i="34"/>
  <c r="R24" i="34" s="1"/>
  <c r="D24" i="34"/>
  <c r="Q24" i="34" s="1"/>
  <c r="T23" i="34"/>
  <c r="S23" i="34"/>
  <c r="R23" i="34"/>
  <c r="O23" i="34"/>
  <c r="N23" i="34"/>
  <c r="N33" i="34" s="1"/>
  <c r="M23" i="34"/>
  <c r="J23" i="34"/>
  <c r="G23" i="34"/>
  <c r="D23" i="34"/>
  <c r="Q23" i="34" s="1"/>
  <c r="N50" i="37"/>
  <c r="M50" i="37"/>
  <c r="K50" i="37"/>
  <c r="J50" i="37"/>
  <c r="H50" i="37"/>
  <c r="G50" i="37"/>
  <c r="F50" i="37"/>
  <c r="E50" i="37"/>
  <c r="N49" i="37"/>
  <c r="M49" i="37"/>
  <c r="K49" i="37"/>
  <c r="J49" i="37"/>
  <c r="H49" i="37"/>
  <c r="G49" i="37"/>
  <c r="F49" i="37"/>
  <c r="E49" i="37"/>
  <c r="O48" i="37"/>
  <c r="N48" i="37"/>
  <c r="M48" i="37"/>
  <c r="K48" i="37"/>
  <c r="J48" i="37"/>
  <c r="G48" i="37"/>
  <c r="F48" i="37"/>
  <c r="E48" i="37"/>
  <c r="N47" i="37"/>
  <c r="M47" i="37"/>
  <c r="K47" i="37"/>
  <c r="J47" i="37"/>
  <c r="H47" i="37"/>
  <c r="G47" i="37"/>
  <c r="F47" i="37"/>
  <c r="E47" i="37"/>
  <c r="N46" i="37"/>
  <c r="M46" i="37"/>
  <c r="K46" i="37"/>
  <c r="J46" i="37"/>
  <c r="H46" i="37"/>
  <c r="G46" i="37"/>
  <c r="F46" i="37"/>
  <c r="E46" i="37"/>
  <c r="R45" i="37"/>
  <c r="N45" i="37"/>
  <c r="M45" i="37"/>
  <c r="K45" i="37"/>
  <c r="J45" i="37"/>
  <c r="G45" i="37"/>
  <c r="F45" i="37"/>
  <c r="E45" i="37"/>
  <c r="N44" i="37"/>
  <c r="M44" i="37"/>
  <c r="K44" i="37"/>
  <c r="J44" i="37"/>
  <c r="H44" i="37"/>
  <c r="G44" i="37"/>
  <c r="F44" i="37"/>
  <c r="E44" i="37"/>
  <c r="N43" i="37"/>
  <c r="M43" i="37"/>
  <c r="K43" i="37"/>
  <c r="J43" i="37"/>
  <c r="H43" i="37"/>
  <c r="G43" i="37"/>
  <c r="F43" i="37"/>
  <c r="E43" i="37"/>
  <c r="N42" i="37"/>
  <c r="M42" i="37"/>
  <c r="K42" i="37"/>
  <c r="J42" i="37"/>
  <c r="H42" i="37"/>
  <c r="G42" i="37"/>
  <c r="F42" i="37"/>
  <c r="E42" i="37"/>
  <c r="N41" i="37"/>
  <c r="M41" i="37"/>
  <c r="K41" i="37"/>
  <c r="J41" i="37"/>
  <c r="H41" i="37"/>
  <c r="G41" i="37"/>
  <c r="F41" i="37"/>
  <c r="E41" i="37"/>
  <c r="R46" i="37"/>
  <c r="Q51" i="37"/>
  <c r="K15" i="37"/>
  <c r="J15" i="37"/>
  <c r="J51" i="37" s="1"/>
  <c r="G15" i="37"/>
  <c r="G51" i="37" s="1"/>
  <c r="F15" i="37"/>
  <c r="E15" i="37"/>
  <c r="Q50" i="37"/>
  <c r="O14" i="37"/>
  <c r="L14" i="37"/>
  <c r="Q49" i="37"/>
  <c r="O13" i="37"/>
  <c r="L13" i="37"/>
  <c r="L49" i="37" s="1"/>
  <c r="I13" i="37"/>
  <c r="Q48" i="37"/>
  <c r="L12" i="37"/>
  <c r="L48" i="37" s="1"/>
  <c r="O11" i="37"/>
  <c r="L11" i="37"/>
  <c r="I11" i="37"/>
  <c r="O10" i="37"/>
  <c r="L10" i="37"/>
  <c r="I10" i="37"/>
  <c r="O9" i="37"/>
  <c r="L9" i="37"/>
  <c r="O8" i="37"/>
  <c r="L8" i="37"/>
  <c r="L44" i="37" s="1"/>
  <c r="I8" i="37"/>
  <c r="O7" i="37"/>
  <c r="L7" i="37"/>
  <c r="I7" i="37"/>
  <c r="O6" i="37"/>
  <c r="L6" i="37"/>
  <c r="I6" i="37"/>
  <c r="O5" i="37"/>
  <c r="L5" i="37"/>
  <c r="G15" i="36"/>
  <c r="F15" i="36"/>
  <c r="E15" i="36"/>
  <c r="L14" i="36"/>
  <c r="K14" i="36"/>
  <c r="G14" i="36"/>
  <c r="D14" i="36"/>
  <c r="L13" i="36"/>
  <c r="K13" i="36"/>
  <c r="G13" i="36"/>
  <c r="D13" i="36"/>
  <c r="L12" i="36"/>
  <c r="K12" i="36"/>
  <c r="J12" i="36" s="1"/>
  <c r="G12" i="36"/>
  <c r="D12" i="36"/>
  <c r="L11" i="36"/>
  <c r="K11" i="36"/>
  <c r="G11" i="36"/>
  <c r="D11" i="36"/>
  <c r="L10" i="36"/>
  <c r="K10" i="36"/>
  <c r="G10" i="36"/>
  <c r="D10" i="36"/>
  <c r="L9" i="36"/>
  <c r="K9" i="36"/>
  <c r="J9" i="36" s="1"/>
  <c r="G9" i="36"/>
  <c r="D9" i="36"/>
  <c r="L8" i="36"/>
  <c r="K8" i="36"/>
  <c r="G8" i="36"/>
  <c r="D8" i="36"/>
  <c r="L7" i="36"/>
  <c r="K7" i="36"/>
  <c r="J7" i="36" s="1"/>
  <c r="G7" i="36"/>
  <c r="D7" i="36"/>
  <c r="L6" i="36"/>
  <c r="K6" i="36"/>
  <c r="G6" i="36"/>
  <c r="D6" i="36"/>
  <c r="L5" i="36"/>
  <c r="K5" i="36"/>
  <c r="G5" i="36"/>
  <c r="D5" i="36"/>
  <c r="M51" i="35"/>
  <c r="M50" i="35"/>
  <c r="I50" i="35"/>
  <c r="H50" i="35"/>
  <c r="F50" i="35"/>
  <c r="E50" i="35"/>
  <c r="M49" i="35"/>
  <c r="I49" i="35"/>
  <c r="H49" i="35"/>
  <c r="F49" i="35"/>
  <c r="E49" i="35"/>
  <c r="M48" i="35"/>
  <c r="I48" i="35"/>
  <c r="H48" i="35"/>
  <c r="F48" i="35"/>
  <c r="E48" i="35"/>
  <c r="M47" i="35"/>
  <c r="I47" i="35"/>
  <c r="H47" i="35"/>
  <c r="F47" i="35"/>
  <c r="E47" i="35"/>
  <c r="M46" i="35"/>
  <c r="I46" i="35"/>
  <c r="H46" i="35"/>
  <c r="F46" i="35"/>
  <c r="E46" i="35"/>
  <c r="M45" i="35"/>
  <c r="I45" i="35"/>
  <c r="H45" i="35"/>
  <c r="F45" i="35"/>
  <c r="E45" i="35"/>
  <c r="M44" i="35"/>
  <c r="I44" i="35"/>
  <c r="H44" i="35"/>
  <c r="F44" i="35"/>
  <c r="E44" i="35"/>
  <c r="M43" i="35"/>
  <c r="I43" i="35"/>
  <c r="H43" i="35"/>
  <c r="F43" i="35"/>
  <c r="E43" i="35"/>
  <c r="M42" i="35"/>
  <c r="I42" i="35"/>
  <c r="H42" i="35"/>
  <c r="F42" i="35"/>
  <c r="E42" i="35"/>
  <c r="M41" i="35"/>
  <c r="I41" i="35"/>
  <c r="H41" i="35"/>
  <c r="F41" i="35"/>
  <c r="E41" i="35"/>
  <c r="G50" i="35"/>
  <c r="I15" i="35"/>
  <c r="I51" i="35" s="1"/>
  <c r="H15" i="35"/>
  <c r="H51" i="35" s="1"/>
  <c r="F15" i="35"/>
  <c r="F51" i="35" s="1"/>
  <c r="E15" i="35"/>
  <c r="E51" i="35" s="1"/>
  <c r="L14" i="35"/>
  <c r="L50" i="35" s="1"/>
  <c r="K14" i="35"/>
  <c r="G14" i="35"/>
  <c r="O14" i="35" s="1"/>
  <c r="D14" i="35"/>
  <c r="N14" i="35" s="1"/>
  <c r="L13" i="35"/>
  <c r="K13" i="35"/>
  <c r="K49" i="35" s="1"/>
  <c r="G13" i="35"/>
  <c r="G49" i="35" s="1"/>
  <c r="D13" i="35"/>
  <c r="D49" i="35" s="1"/>
  <c r="L12" i="35"/>
  <c r="L48" i="35" s="1"/>
  <c r="K12" i="35"/>
  <c r="K48" i="35" s="1"/>
  <c r="G12" i="35"/>
  <c r="G48" i="35" s="1"/>
  <c r="D12" i="35"/>
  <c r="N12" i="35" s="1"/>
  <c r="L11" i="35"/>
  <c r="L47" i="35" s="1"/>
  <c r="K11" i="35"/>
  <c r="G11" i="35"/>
  <c r="O11" i="35" s="1"/>
  <c r="D11" i="35"/>
  <c r="N11" i="35" s="1"/>
  <c r="L10" i="35"/>
  <c r="L46" i="35" s="1"/>
  <c r="K10" i="35"/>
  <c r="J10" i="35" s="1"/>
  <c r="G10" i="35"/>
  <c r="O10" i="35" s="1"/>
  <c r="O46" i="35" s="1"/>
  <c r="D10" i="35"/>
  <c r="N10" i="35" s="1"/>
  <c r="L9" i="35"/>
  <c r="K9" i="35"/>
  <c r="G9" i="35"/>
  <c r="O9" i="35" s="1"/>
  <c r="D9" i="35"/>
  <c r="L8" i="35"/>
  <c r="L44" i="35" s="1"/>
  <c r="K8" i="35"/>
  <c r="K44" i="35" s="1"/>
  <c r="G8" i="35"/>
  <c r="O8" i="35" s="1"/>
  <c r="D8" i="35"/>
  <c r="N8" i="35" s="1"/>
  <c r="N7" i="35"/>
  <c r="N43" i="35" s="1"/>
  <c r="L7" i="35"/>
  <c r="L43" i="35" s="1"/>
  <c r="K7" i="35"/>
  <c r="J7" i="35" s="1"/>
  <c r="G7" i="35"/>
  <c r="O7" i="35" s="1"/>
  <c r="D7" i="35"/>
  <c r="D43" i="35" s="1"/>
  <c r="L6" i="35"/>
  <c r="K6" i="35"/>
  <c r="G6" i="35"/>
  <c r="O6" i="35" s="1"/>
  <c r="D6" i="35"/>
  <c r="L5" i="35"/>
  <c r="K5" i="35"/>
  <c r="G5" i="35"/>
  <c r="O5" i="35" s="1"/>
  <c r="D5" i="35"/>
  <c r="N5" i="35" s="1"/>
  <c r="P51" i="34"/>
  <c r="P50" i="34"/>
  <c r="L50" i="34"/>
  <c r="K50" i="34"/>
  <c r="I50" i="34"/>
  <c r="H50" i="34"/>
  <c r="F50" i="34"/>
  <c r="E50" i="34"/>
  <c r="P49" i="34"/>
  <c r="L49" i="34"/>
  <c r="K49" i="34"/>
  <c r="I49" i="34"/>
  <c r="H49" i="34"/>
  <c r="F49" i="34"/>
  <c r="E49" i="34"/>
  <c r="P48" i="34"/>
  <c r="L48" i="34"/>
  <c r="K48" i="34"/>
  <c r="I48" i="34"/>
  <c r="H48" i="34"/>
  <c r="F48" i="34"/>
  <c r="E48" i="34"/>
  <c r="P47" i="34"/>
  <c r="L47" i="34"/>
  <c r="K47" i="34"/>
  <c r="I47" i="34"/>
  <c r="H47" i="34"/>
  <c r="F47" i="34"/>
  <c r="E47" i="34"/>
  <c r="P46" i="34"/>
  <c r="L46" i="34"/>
  <c r="K46" i="34"/>
  <c r="I46" i="34"/>
  <c r="H46" i="34"/>
  <c r="F46" i="34"/>
  <c r="E46" i="34"/>
  <c r="P45" i="34"/>
  <c r="L45" i="34"/>
  <c r="K45" i="34"/>
  <c r="I45" i="34"/>
  <c r="H45" i="34"/>
  <c r="F45" i="34"/>
  <c r="E45" i="34"/>
  <c r="P44" i="34"/>
  <c r="L44" i="34"/>
  <c r="K44" i="34"/>
  <c r="I44" i="34"/>
  <c r="H44" i="34"/>
  <c r="F44" i="34"/>
  <c r="E44" i="34"/>
  <c r="D44" i="34"/>
  <c r="P43" i="34"/>
  <c r="L43" i="34"/>
  <c r="K43" i="34"/>
  <c r="I43" i="34"/>
  <c r="H43" i="34"/>
  <c r="F43" i="34"/>
  <c r="E43" i="34"/>
  <c r="P42" i="34"/>
  <c r="L42" i="34"/>
  <c r="K42" i="34"/>
  <c r="I42" i="34"/>
  <c r="H42" i="34"/>
  <c r="F42" i="34"/>
  <c r="E42" i="34"/>
  <c r="P41" i="34"/>
  <c r="L41" i="34"/>
  <c r="K41" i="34"/>
  <c r="I41" i="34"/>
  <c r="H41" i="34"/>
  <c r="F41" i="34"/>
  <c r="E41" i="34"/>
  <c r="L15" i="34"/>
  <c r="L51" i="34" s="1"/>
  <c r="K15" i="34"/>
  <c r="K51" i="34" s="1"/>
  <c r="I15" i="34"/>
  <c r="H15" i="34"/>
  <c r="F15" i="34"/>
  <c r="F51" i="34" s="1"/>
  <c r="E15" i="34"/>
  <c r="E51" i="34" s="1"/>
  <c r="O14" i="34"/>
  <c r="N14" i="34"/>
  <c r="N50" i="34" s="1"/>
  <c r="J14" i="34"/>
  <c r="S14" i="34" s="1"/>
  <c r="G14" i="34"/>
  <c r="D14" i="34"/>
  <c r="Q14" i="34" s="1"/>
  <c r="O13" i="34"/>
  <c r="O49" i="34" s="1"/>
  <c r="N13" i="34"/>
  <c r="J13" i="34"/>
  <c r="J49" i="34" s="1"/>
  <c r="G13" i="34"/>
  <c r="G49" i="34" s="1"/>
  <c r="D13" i="34"/>
  <c r="Q13" i="34" s="1"/>
  <c r="O12" i="34"/>
  <c r="O48" i="34" s="1"/>
  <c r="N12" i="34"/>
  <c r="N48" i="34" s="1"/>
  <c r="J12" i="34"/>
  <c r="J48" i="34" s="1"/>
  <c r="G12" i="34"/>
  <c r="R12" i="34" s="1"/>
  <c r="D12" i="34"/>
  <c r="Q12" i="34" s="1"/>
  <c r="O11" i="34"/>
  <c r="O47" i="34" s="1"/>
  <c r="N11" i="34"/>
  <c r="J11" i="34"/>
  <c r="J47" i="34" s="1"/>
  <c r="G11" i="34"/>
  <c r="R11" i="34" s="1"/>
  <c r="D11" i="34"/>
  <c r="Q11" i="34" s="1"/>
  <c r="Q10" i="34"/>
  <c r="O10" i="34"/>
  <c r="N10" i="34"/>
  <c r="N46" i="34" s="1"/>
  <c r="J10" i="34"/>
  <c r="S10" i="34" s="1"/>
  <c r="G10" i="34"/>
  <c r="R10" i="34" s="1"/>
  <c r="D10" i="34"/>
  <c r="D46" i="34" s="1"/>
  <c r="O9" i="34"/>
  <c r="O45" i="34" s="1"/>
  <c r="N9" i="34"/>
  <c r="J9" i="34"/>
  <c r="S9" i="34" s="1"/>
  <c r="S45" i="34" s="1"/>
  <c r="G9" i="34"/>
  <c r="G45" i="34" s="1"/>
  <c r="D9" i="34"/>
  <c r="D45" i="34" s="1"/>
  <c r="O8" i="34"/>
  <c r="O44" i="34" s="1"/>
  <c r="N8" i="34"/>
  <c r="J8" i="34"/>
  <c r="S8" i="34" s="1"/>
  <c r="G8" i="34"/>
  <c r="R8" i="34" s="1"/>
  <c r="D8" i="34"/>
  <c r="Q8" i="34" s="1"/>
  <c r="Q44" i="34" s="1"/>
  <c r="O7" i="34"/>
  <c r="O43" i="34" s="1"/>
  <c r="N7" i="34"/>
  <c r="J7" i="34"/>
  <c r="S7" i="34" s="1"/>
  <c r="G7" i="34"/>
  <c r="R7" i="34" s="1"/>
  <c r="D7" i="34"/>
  <c r="Q7" i="34" s="1"/>
  <c r="O6" i="34"/>
  <c r="N6" i="34"/>
  <c r="J6" i="34"/>
  <c r="J42" i="34" s="1"/>
  <c r="G6" i="34"/>
  <c r="R6" i="34" s="1"/>
  <c r="D6" i="34"/>
  <c r="Q6" i="34" s="1"/>
  <c r="O5" i="34"/>
  <c r="N5" i="34"/>
  <c r="J5" i="34"/>
  <c r="J41" i="34" s="1"/>
  <c r="G5" i="34"/>
  <c r="R5" i="34" s="1"/>
  <c r="D5" i="34"/>
  <c r="J51" i="39" l="1"/>
  <c r="P15" i="39"/>
  <c r="P51" i="39" s="1"/>
  <c r="L33" i="37"/>
  <c r="K51" i="37"/>
  <c r="L50" i="37"/>
  <c r="O45" i="37"/>
  <c r="L46" i="37"/>
  <c r="O50" i="37"/>
  <c r="O44" i="37"/>
  <c r="L42" i="37"/>
  <c r="O46" i="37"/>
  <c r="P26" i="37"/>
  <c r="O42" i="37"/>
  <c r="P30" i="37"/>
  <c r="Q50" i="34"/>
  <c r="R13" i="34"/>
  <c r="D49" i="34"/>
  <c r="M11" i="34"/>
  <c r="M9" i="34"/>
  <c r="T9" i="34" s="1"/>
  <c r="M7" i="34"/>
  <c r="D43" i="34"/>
  <c r="M6" i="34"/>
  <c r="J10" i="36"/>
  <c r="J6" i="36"/>
  <c r="J14" i="36"/>
  <c r="D15" i="36"/>
  <c r="J8" i="36"/>
  <c r="J14" i="35"/>
  <c r="O13" i="35"/>
  <c r="J12" i="35"/>
  <c r="J9" i="35"/>
  <c r="P9" i="35" s="1"/>
  <c r="J6" i="35"/>
  <c r="P6" i="35" s="1"/>
  <c r="P14" i="37"/>
  <c r="P10" i="37"/>
  <c r="P6" i="37"/>
  <c r="H48" i="37"/>
  <c r="H51" i="37" s="1"/>
  <c r="I9" i="37"/>
  <c r="I15" i="37" s="1"/>
  <c r="H15" i="37"/>
  <c r="P7" i="37"/>
  <c r="P5" i="37"/>
  <c r="O15" i="37"/>
  <c r="O51" i="37" s="1"/>
  <c r="O47" i="37"/>
  <c r="P11" i="37"/>
  <c r="L43" i="37"/>
  <c r="P48" i="37"/>
  <c r="P8" i="37"/>
  <c r="I44" i="37"/>
  <c r="P44" i="37" s="1"/>
  <c r="I42" i="37"/>
  <c r="I46" i="37"/>
  <c r="P46" i="37" s="1"/>
  <c r="P12" i="37"/>
  <c r="I41" i="37"/>
  <c r="I43" i="37"/>
  <c r="I47" i="37"/>
  <c r="F51" i="37"/>
  <c r="P23" i="37"/>
  <c r="R44" i="37"/>
  <c r="L41" i="37"/>
  <c r="L45" i="37"/>
  <c r="L47" i="37"/>
  <c r="O49" i="37"/>
  <c r="Q42" i="37"/>
  <c r="E51" i="37"/>
  <c r="I49" i="37"/>
  <c r="O43" i="37"/>
  <c r="M51" i="37"/>
  <c r="Q44" i="37"/>
  <c r="R42" i="37"/>
  <c r="R49" i="37"/>
  <c r="I50" i="37"/>
  <c r="P50" i="37" s="1"/>
  <c r="R50" i="37"/>
  <c r="Q41" i="37"/>
  <c r="Q43" i="37"/>
  <c r="Q45" i="37"/>
  <c r="Q47" i="37"/>
  <c r="O33" i="37"/>
  <c r="P33" i="37" s="1"/>
  <c r="R41" i="37"/>
  <c r="R43" i="37"/>
  <c r="R47" i="37"/>
  <c r="R51" i="37"/>
  <c r="N51" i="37"/>
  <c r="R48" i="37"/>
  <c r="J13" i="36"/>
  <c r="J5" i="36"/>
  <c r="J11" i="36"/>
  <c r="K15" i="36"/>
  <c r="L33" i="36"/>
  <c r="J33" i="36" s="1"/>
  <c r="G43" i="35"/>
  <c r="G42" i="35"/>
  <c r="K50" i="35"/>
  <c r="D15" i="35"/>
  <c r="N15" i="35" s="1"/>
  <c r="N51" i="35" s="1"/>
  <c r="L45" i="35"/>
  <c r="K15" i="35"/>
  <c r="K51" i="35" s="1"/>
  <c r="N13" i="35"/>
  <c r="N49" i="35" s="1"/>
  <c r="D46" i="35"/>
  <c r="L15" i="35"/>
  <c r="L51" i="35" s="1"/>
  <c r="D44" i="35"/>
  <c r="N48" i="35"/>
  <c r="D33" i="35"/>
  <c r="N33" i="35" s="1"/>
  <c r="D42" i="35"/>
  <c r="J23" i="35"/>
  <c r="O24" i="35"/>
  <c r="J32" i="35"/>
  <c r="P32" i="35" s="1"/>
  <c r="P42" i="35"/>
  <c r="N47" i="35"/>
  <c r="L49" i="35"/>
  <c r="D41" i="35"/>
  <c r="O42" i="35"/>
  <c r="K42" i="35"/>
  <c r="D45" i="35"/>
  <c r="O47" i="35"/>
  <c r="G41" i="35"/>
  <c r="N26" i="35"/>
  <c r="N44" i="35" s="1"/>
  <c r="L42" i="35"/>
  <c r="O45" i="35"/>
  <c r="K47" i="35"/>
  <c r="O49" i="35"/>
  <c r="P45" i="35"/>
  <c r="N50" i="35"/>
  <c r="S13" i="34"/>
  <c r="S49" i="34" s="1"/>
  <c r="J45" i="34"/>
  <c r="S5" i="34"/>
  <c r="S41" i="34" s="1"/>
  <c r="S11" i="34"/>
  <c r="S47" i="34" s="1"/>
  <c r="S6" i="34"/>
  <c r="S42" i="34" s="1"/>
  <c r="S12" i="34"/>
  <c r="S48" i="34" s="1"/>
  <c r="O15" i="34"/>
  <c r="O51" i="34" s="1"/>
  <c r="N44" i="34"/>
  <c r="G48" i="34"/>
  <c r="G41" i="34"/>
  <c r="M13" i="34"/>
  <c r="T13" i="34" s="1"/>
  <c r="T49" i="34" s="1"/>
  <c r="Q46" i="34"/>
  <c r="D15" i="34"/>
  <c r="Q15" i="34" s="1"/>
  <c r="N42" i="34"/>
  <c r="M8" i="34"/>
  <c r="T8" i="34" s="1"/>
  <c r="T44" i="34" s="1"/>
  <c r="M10" i="34"/>
  <c r="M46" i="34" s="1"/>
  <c r="N49" i="34"/>
  <c r="M5" i="34"/>
  <c r="M41" i="34" s="1"/>
  <c r="M12" i="34"/>
  <c r="M48" i="34" s="1"/>
  <c r="G33" i="34"/>
  <c r="R33" i="34" s="1"/>
  <c r="J33" i="34"/>
  <c r="S50" i="34"/>
  <c r="R49" i="34"/>
  <c r="G43" i="34"/>
  <c r="Q47" i="34"/>
  <c r="R48" i="34"/>
  <c r="D42" i="34"/>
  <c r="T45" i="34"/>
  <c r="O50" i="34"/>
  <c r="M24" i="34"/>
  <c r="T24" i="34" s="1"/>
  <c r="G50" i="34"/>
  <c r="J50" i="34"/>
  <c r="G42" i="34"/>
  <c r="N45" i="34"/>
  <c r="R42" i="34"/>
  <c r="R47" i="34"/>
  <c r="D33" i="34"/>
  <c r="Q33" i="34" s="1"/>
  <c r="O42" i="34"/>
  <c r="R44" i="34"/>
  <c r="R46" i="34"/>
  <c r="H51" i="34"/>
  <c r="O46" i="34"/>
  <c r="D41" i="34"/>
  <c r="S44" i="34"/>
  <c r="S46" i="34"/>
  <c r="D48" i="34"/>
  <c r="I51" i="34"/>
  <c r="J43" i="35"/>
  <c r="P7" i="35"/>
  <c r="P43" i="35" s="1"/>
  <c r="Q48" i="34"/>
  <c r="J48" i="35"/>
  <c r="T11" i="34"/>
  <c r="T47" i="34" s="1"/>
  <c r="M47" i="34"/>
  <c r="S43" i="34"/>
  <c r="O43" i="35"/>
  <c r="J46" i="35"/>
  <c r="P10" i="35"/>
  <c r="P46" i="35" s="1"/>
  <c r="N41" i="35"/>
  <c r="T7" i="34"/>
  <c r="T43" i="34" s="1"/>
  <c r="M43" i="34"/>
  <c r="P14" i="35"/>
  <c r="M42" i="34"/>
  <c r="T6" i="34"/>
  <c r="T42" i="34" s="1"/>
  <c r="O44" i="35"/>
  <c r="N46" i="35"/>
  <c r="Q42" i="34"/>
  <c r="G46" i="34"/>
  <c r="G44" i="35"/>
  <c r="D47" i="35"/>
  <c r="J43" i="34"/>
  <c r="N47" i="34"/>
  <c r="G15" i="34"/>
  <c r="M45" i="34"/>
  <c r="G15" i="35"/>
  <c r="K41" i="35"/>
  <c r="J42" i="35"/>
  <c r="G45" i="35"/>
  <c r="D48" i="35"/>
  <c r="Q5" i="34"/>
  <c r="Q41" i="34" s="1"/>
  <c r="G44" i="34"/>
  <c r="D47" i="34"/>
  <c r="L41" i="35"/>
  <c r="G46" i="35"/>
  <c r="L15" i="36"/>
  <c r="M14" i="34"/>
  <c r="Q43" i="34"/>
  <c r="Q49" i="34"/>
  <c r="J46" i="34"/>
  <c r="N6" i="35"/>
  <c r="N42" i="35" s="1"/>
  <c r="N9" i="35"/>
  <c r="N45" i="35" s="1"/>
  <c r="K43" i="35"/>
  <c r="G47" i="35"/>
  <c r="D50" i="35"/>
  <c r="P13" i="37"/>
  <c r="Q9" i="34"/>
  <c r="Q45" i="34" s="1"/>
  <c r="J15" i="34"/>
  <c r="R43" i="34"/>
  <c r="N43" i="34"/>
  <c r="J5" i="35"/>
  <c r="J8" i="35"/>
  <c r="J11" i="35"/>
  <c r="O12" i="35"/>
  <c r="O48" i="35" s="1"/>
  <c r="O41" i="35"/>
  <c r="O50" i="35"/>
  <c r="J45" i="35"/>
  <c r="R9" i="34"/>
  <c r="R45" i="34" s="1"/>
  <c r="J44" i="34"/>
  <c r="G47" i="34"/>
  <c r="D50" i="34"/>
  <c r="P12" i="35"/>
  <c r="P48" i="35" s="1"/>
  <c r="K45" i="35"/>
  <c r="N41" i="34"/>
  <c r="K46" i="35"/>
  <c r="R14" i="34"/>
  <c r="R50" i="34" s="1"/>
  <c r="O41" i="34"/>
  <c r="L15" i="37"/>
  <c r="L51" i="37" s="1"/>
  <c r="N15" i="34"/>
  <c r="R41" i="34"/>
  <c r="J13" i="35"/>
  <c r="J14" i="33"/>
  <c r="J8" i="33"/>
  <c r="P42" i="37" l="1"/>
  <c r="I45" i="37"/>
  <c r="P9" i="37"/>
  <c r="M49" i="34"/>
  <c r="M44" i="34"/>
  <c r="Q51" i="34"/>
  <c r="J15" i="36"/>
  <c r="P45" i="37"/>
  <c r="P47" i="37"/>
  <c r="P49" i="37"/>
  <c r="P41" i="37"/>
  <c r="P43" i="37"/>
  <c r="P50" i="35"/>
  <c r="J50" i="35"/>
  <c r="P23" i="35"/>
  <c r="J33" i="35"/>
  <c r="P33" i="35" s="1"/>
  <c r="T12" i="34"/>
  <c r="T48" i="34" s="1"/>
  <c r="T5" i="34"/>
  <c r="T41" i="34" s="1"/>
  <c r="T10" i="34"/>
  <c r="T46" i="34" s="1"/>
  <c r="M33" i="34"/>
  <c r="T33" i="34" s="1"/>
  <c r="J51" i="34"/>
  <c r="P15" i="37"/>
  <c r="I51" i="37"/>
  <c r="P51" i="37" s="1"/>
  <c r="T14" i="34"/>
  <c r="T50" i="34" s="1"/>
  <c r="M50" i="34"/>
  <c r="P11" i="35"/>
  <c r="P47" i="35" s="1"/>
  <c r="J47" i="35"/>
  <c r="M15" i="34"/>
  <c r="O15" i="35"/>
  <c r="O51" i="35" s="1"/>
  <c r="G51" i="35"/>
  <c r="J49" i="35"/>
  <c r="P13" i="35"/>
  <c r="P49" i="35" s="1"/>
  <c r="P8" i="35"/>
  <c r="P44" i="35" s="1"/>
  <c r="J44" i="35"/>
  <c r="D51" i="34"/>
  <c r="D51" i="35"/>
  <c r="R15" i="34"/>
  <c r="R51" i="34" s="1"/>
  <c r="G51" i="34"/>
  <c r="N51" i="34"/>
  <c r="P5" i="35"/>
  <c r="P41" i="35" s="1"/>
  <c r="J15" i="35"/>
  <c r="J41" i="35"/>
  <c r="J7" i="33"/>
  <c r="T33" i="33"/>
  <c r="R33" i="33"/>
  <c r="Q33" i="33"/>
  <c r="T32" i="33"/>
  <c r="S32" i="33"/>
  <c r="R32" i="33"/>
  <c r="Q32" i="33"/>
  <c r="T31" i="33"/>
  <c r="S31" i="33"/>
  <c r="R31" i="33"/>
  <c r="Q31" i="33"/>
  <c r="T30" i="33"/>
  <c r="S30" i="33"/>
  <c r="R30" i="33"/>
  <c r="Q30" i="33"/>
  <c r="T29" i="33"/>
  <c r="S29" i="33"/>
  <c r="R29" i="33"/>
  <c r="Q29" i="33"/>
  <c r="T28" i="33"/>
  <c r="S28" i="33"/>
  <c r="R28" i="33"/>
  <c r="Q28" i="33"/>
  <c r="T27" i="33"/>
  <c r="S27" i="33"/>
  <c r="R27" i="33"/>
  <c r="Q27" i="33"/>
  <c r="T26" i="33"/>
  <c r="S26" i="33"/>
  <c r="R26" i="33"/>
  <c r="Q26" i="33"/>
  <c r="T25" i="33"/>
  <c r="S25" i="33"/>
  <c r="R25" i="33"/>
  <c r="Q25" i="33"/>
  <c r="T24" i="33"/>
  <c r="S24" i="33"/>
  <c r="R24" i="33"/>
  <c r="Q24" i="33"/>
  <c r="T23" i="33"/>
  <c r="S23" i="33"/>
  <c r="R23" i="33"/>
  <c r="Q23" i="33"/>
  <c r="L33" i="33"/>
  <c r="K33" i="33"/>
  <c r="I33" i="33"/>
  <c r="H33" i="33"/>
  <c r="F33" i="33"/>
  <c r="E33" i="33"/>
  <c r="O32" i="33"/>
  <c r="N32" i="33"/>
  <c r="M32" i="33" s="1"/>
  <c r="J32" i="33"/>
  <c r="G32" i="33"/>
  <c r="D32" i="33"/>
  <c r="O31" i="33"/>
  <c r="N31" i="33"/>
  <c r="M31" i="33"/>
  <c r="J31" i="33"/>
  <c r="G31" i="33"/>
  <c r="D31" i="33"/>
  <c r="O30" i="33"/>
  <c r="N30" i="33"/>
  <c r="M30" i="33"/>
  <c r="J30" i="33"/>
  <c r="G30" i="33"/>
  <c r="D30" i="33"/>
  <c r="O29" i="33"/>
  <c r="N29" i="33"/>
  <c r="M29" i="33"/>
  <c r="J29" i="33"/>
  <c r="G29" i="33"/>
  <c r="D29" i="33"/>
  <c r="O28" i="33"/>
  <c r="N28" i="33"/>
  <c r="M28" i="33"/>
  <c r="J28" i="33"/>
  <c r="G28" i="33"/>
  <c r="D28" i="33"/>
  <c r="O27" i="33"/>
  <c r="N27" i="33"/>
  <c r="M27" i="33"/>
  <c r="J27" i="33"/>
  <c r="G27" i="33"/>
  <c r="D27" i="33"/>
  <c r="O26" i="33"/>
  <c r="N26" i="33"/>
  <c r="M26" i="33"/>
  <c r="J26" i="33"/>
  <c r="G26" i="33"/>
  <c r="D26" i="33"/>
  <c r="O25" i="33"/>
  <c r="N25" i="33"/>
  <c r="M25" i="33"/>
  <c r="J25" i="33"/>
  <c r="G25" i="33"/>
  <c r="D25" i="33"/>
  <c r="O24" i="33"/>
  <c r="N24" i="33"/>
  <c r="M24" i="33"/>
  <c r="J24" i="33"/>
  <c r="G24" i="33"/>
  <c r="D24" i="33"/>
  <c r="O23" i="33"/>
  <c r="O33" i="33" s="1"/>
  <c r="N23" i="33"/>
  <c r="N33" i="33" s="1"/>
  <c r="M23" i="33"/>
  <c r="J23" i="33"/>
  <c r="J33" i="33" s="1"/>
  <c r="G23" i="33"/>
  <c r="G33" i="33" s="1"/>
  <c r="D23" i="33"/>
  <c r="D33" i="33" s="1"/>
  <c r="P15" i="35" l="1"/>
  <c r="P51" i="35" s="1"/>
  <c r="J51" i="35"/>
  <c r="M51" i="34"/>
  <c r="T15" i="34"/>
  <c r="T51" i="34" s="1"/>
  <c r="M33" i="33"/>
  <c r="I33" i="32"/>
  <c r="H33" i="32"/>
  <c r="F33" i="32"/>
  <c r="E33" i="32"/>
  <c r="L32" i="32"/>
  <c r="K32" i="32"/>
  <c r="J32" i="32"/>
  <c r="P32" i="32" s="1"/>
  <c r="G32" i="32"/>
  <c r="O32" i="32" s="1"/>
  <c r="D32" i="32"/>
  <c r="N32" i="32" s="1"/>
  <c r="O31" i="32"/>
  <c r="N31" i="32"/>
  <c r="L31" i="32"/>
  <c r="K31" i="32"/>
  <c r="J31" i="32" s="1"/>
  <c r="P31" i="32" s="1"/>
  <c r="G31" i="32"/>
  <c r="D31" i="32"/>
  <c r="L30" i="32"/>
  <c r="K30" i="32"/>
  <c r="J30" i="32"/>
  <c r="P30" i="32" s="1"/>
  <c r="G30" i="32"/>
  <c r="O30" i="32" s="1"/>
  <c r="D30" i="32"/>
  <c r="N30" i="32" s="1"/>
  <c r="L29" i="32"/>
  <c r="K29" i="32"/>
  <c r="J29" i="32"/>
  <c r="P29" i="32" s="1"/>
  <c r="G29" i="32"/>
  <c r="O29" i="32" s="1"/>
  <c r="D29" i="32"/>
  <c r="N29" i="32" s="1"/>
  <c r="O28" i="32"/>
  <c r="N28" i="32"/>
  <c r="L28" i="32"/>
  <c r="K28" i="32"/>
  <c r="J28" i="32" s="1"/>
  <c r="P28" i="32" s="1"/>
  <c r="G28" i="32"/>
  <c r="D28" i="32"/>
  <c r="L27" i="32"/>
  <c r="K27" i="32"/>
  <c r="J27" i="32"/>
  <c r="P27" i="32" s="1"/>
  <c r="G27" i="32"/>
  <c r="O27" i="32" s="1"/>
  <c r="D27" i="32"/>
  <c r="N27" i="32" s="1"/>
  <c r="L26" i="32"/>
  <c r="K26" i="32"/>
  <c r="J26" i="32"/>
  <c r="P26" i="32" s="1"/>
  <c r="G26" i="32"/>
  <c r="O26" i="32" s="1"/>
  <c r="D26" i="32"/>
  <c r="N26" i="32" s="1"/>
  <c r="O25" i="32"/>
  <c r="N25" i="32"/>
  <c r="L25" i="32"/>
  <c r="K25" i="32"/>
  <c r="J25" i="32" s="1"/>
  <c r="P25" i="32" s="1"/>
  <c r="G25" i="32"/>
  <c r="D25" i="32"/>
  <c r="L24" i="32"/>
  <c r="K24" i="32"/>
  <c r="J24" i="32"/>
  <c r="P24" i="32" s="1"/>
  <c r="G24" i="32"/>
  <c r="O24" i="32" s="1"/>
  <c r="D24" i="32"/>
  <c r="N24" i="32" s="1"/>
  <c r="L23" i="32"/>
  <c r="L33" i="32" s="1"/>
  <c r="K23" i="32"/>
  <c r="K33" i="32" s="1"/>
  <c r="J23" i="32"/>
  <c r="P23" i="32" s="1"/>
  <c r="G23" i="32"/>
  <c r="O23" i="32" s="1"/>
  <c r="D23" i="32"/>
  <c r="N23" i="32" s="1"/>
  <c r="G33" i="32" l="1"/>
  <c r="O33" i="32" s="1"/>
  <c r="D33" i="32"/>
  <c r="N33" i="32" s="1"/>
  <c r="J33" i="32"/>
  <c r="P33" i="32" s="1"/>
  <c r="J12" i="31"/>
  <c r="J11" i="31"/>
  <c r="J10" i="31"/>
  <c r="J9" i="31"/>
  <c r="J8" i="31"/>
  <c r="J7" i="31"/>
  <c r="J6" i="31"/>
  <c r="J5" i="31"/>
  <c r="G14" i="31"/>
  <c r="G13" i="31"/>
  <c r="G12" i="31"/>
  <c r="G11" i="31"/>
  <c r="G10" i="31"/>
  <c r="G9" i="31"/>
  <c r="G8" i="31"/>
  <c r="G7" i="31"/>
  <c r="G6" i="31"/>
  <c r="G5" i="31"/>
  <c r="D14" i="31"/>
  <c r="D13" i="31"/>
  <c r="D12" i="31"/>
  <c r="D11" i="31"/>
  <c r="D10" i="31"/>
  <c r="D9" i="31"/>
  <c r="D8" i="31"/>
  <c r="D7" i="31"/>
  <c r="D6" i="31"/>
  <c r="D5" i="31"/>
  <c r="I33" i="31"/>
  <c r="G33" i="31"/>
  <c r="F33" i="31"/>
  <c r="E33" i="31"/>
  <c r="D33" i="31"/>
  <c r="L32" i="31"/>
  <c r="K32" i="31"/>
  <c r="J32" i="31"/>
  <c r="G32" i="31"/>
  <c r="D32" i="31"/>
  <c r="L31" i="31"/>
  <c r="K31" i="31"/>
  <c r="J31" i="31"/>
  <c r="G31" i="31"/>
  <c r="D31" i="31"/>
  <c r="L30" i="31"/>
  <c r="K30" i="31"/>
  <c r="J30" i="31"/>
  <c r="G30" i="31"/>
  <c r="D30" i="31"/>
  <c r="L29" i="31"/>
  <c r="K29" i="31"/>
  <c r="J29" i="31" s="1"/>
  <c r="G29" i="31"/>
  <c r="D29" i="31"/>
  <c r="L28" i="31"/>
  <c r="K28" i="31"/>
  <c r="J28" i="31"/>
  <c r="G28" i="31"/>
  <c r="D28" i="31"/>
  <c r="L27" i="31"/>
  <c r="K27" i="31"/>
  <c r="J27" i="31"/>
  <c r="G27" i="31"/>
  <c r="D27" i="31"/>
  <c r="L26" i="31"/>
  <c r="K26" i="31"/>
  <c r="J26" i="31"/>
  <c r="G26" i="31"/>
  <c r="D26" i="31"/>
  <c r="L25" i="31"/>
  <c r="K25" i="31"/>
  <c r="J25" i="31"/>
  <c r="G25" i="31"/>
  <c r="D25" i="31"/>
  <c r="L24" i="31"/>
  <c r="K24" i="31"/>
  <c r="J24" i="31"/>
  <c r="G24" i="31"/>
  <c r="D24" i="31"/>
  <c r="L23" i="31"/>
  <c r="L33" i="31" s="1"/>
  <c r="K23" i="31"/>
  <c r="K33" i="31" s="1"/>
  <c r="J33" i="31" s="1"/>
  <c r="J23" i="31"/>
  <c r="G23" i="31"/>
  <c r="D23" i="31"/>
  <c r="K15" i="30" l="1"/>
  <c r="J15" i="30"/>
  <c r="J51" i="30" s="1"/>
  <c r="H15" i="30"/>
  <c r="G15" i="30"/>
  <c r="F15" i="30"/>
  <c r="E15" i="30"/>
  <c r="O14" i="30"/>
  <c r="O50" i="30" s="1"/>
  <c r="L14" i="30"/>
  <c r="I14" i="30"/>
  <c r="R49" i="30"/>
  <c r="O13" i="30"/>
  <c r="L13" i="30"/>
  <c r="I13" i="30"/>
  <c r="I49" i="30" s="1"/>
  <c r="L12" i="30"/>
  <c r="L48" i="30" s="1"/>
  <c r="I12" i="30"/>
  <c r="O11" i="30"/>
  <c r="L11" i="30"/>
  <c r="I11" i="30"/>
  <c r="P11" i="30" s="1"/>
  <c r="O10" i="30"/>
  <c r="O46" i="30" s="1"/>
  <c r="L10" i="30"/>
  <c r="I10" i="30"/>
  <c r="R45" i="30"/>
  <c r="Q45" i="30"/>
  <c r="O9" i="30"/>
  <c r="L9" i="30"/>
  <c r="I9" i="30"/>
  <c r="O8" i="30"/>
  <c r="O44" i="30" s="1"/>
  <c r="L8" i="30"/>
  <c r="I8" i="30"/>
  <c r="I44" i="30" s="1"/>
  <c r="R43" i="30"/>
  <c r="Q43" i="30"/>
  <c r="O7" i="30"/>
  <c r="O43" i="30" s="1"/>
  <c r="L7" i="30"/>
  <c r="I7" i="30"/>
  <c r="O6" i="30"/>
  <c r="L6" i="30"/>
  <c r="I6" i="30"/>
  <c r="O5" i="30"/>
  <c r="L5" i="30"/>
  <c r="I5" i="30"/>
  <c r="P5" i="30" s="1"/>
  <c r="K33" i="30"/>
  <c r="J33" i="30"/>
  <c r="I33" i="30"/>
  <c r="H33" i="30"/>
  <c r="G33" i="30"/>
  <c r="F33" i="30"/>
  <c r="E33" i="30"/>
  <c r="O32" i="30"/>
  <c r="L32" i="30"/>
  <c r="I32" i="30"/>
  <c r="O31" i="30"/>
  <c r="L31" i="30"/>
  <c r="P31" i="30" s="1"/>
  <c r="I31" i="30"/>
  <c r="O30" i="30"/>
  <c r="L30" i="30"/>
  <c r="P30" i="30" s="1"/>
  <c r="I30" i="30"/>
  <c r="O29" i="30"/>
  <c r="L29" i="30"/>
  <c r="P29" i="30" s="1"/>
  <c r="I29" i="30"/>
  <c r="O28" i="30"/>
  <c r="L28" i="30"/>
  <c r="P28" i="30" s="1"/>
  <c r="I28" i="30"/>
  <c r="O27" i="30"/>
  <c r="L27" i="30"/>
  <c r="P27" i="30" s="1"/>
  <c r="I27" i="30"/>
  <c r="O26" i="30"/>
  <c r="L26" i="30"/>
  <c r="P26" i="30" s="1"/>
  <c r="I26" i="30"/>
  <c r="O25" i="30"/>
  <c r="L25" i="30"/>
  <c r="I25" i="30"/>
  <c r="O24" i="30"/>
  <c r="L24" i="30"/>
  <c r="P24" i="30" s="1"/>
  <c r="I24" i="30"/>
  <c r="R41" i="30"/>
  <c r="Q41" i="30"/>
  <c r="O23" i="30"/>
  <c r="O33" i="30" s="1"/>
  <c r="L23" i="30"/>
  <c r="L33" i="30" s="1"/>
  <c r="I23" i="30"/>
  <c r="H51" i="33"/>
  <c r="P50" i="33"/>
  <c r="O50" i="33"/>
  <c r="L50" i="33"/>
  <c r="K50" i="33"/>
  <c r="I50" i="33"/>
  <c r="H50" i="33"/>
  <c r="F50" i="33"/>
  <c r="E50" i="33"/>
  <c r="P49" i="33"/>
  <c r="L49" i="33"/>
  <c r="K49" i="33"/>
  <c r="I49" i="33"/>
  <c r="H49" i="33"/>
  <c r="F49" i="33"/>
  <c r="E49" i="33"/>
  <c r="P48" i="33"/>
  <c r="L48" i="33"/>
  <c r="K48" i="33"/>
  <c r="I48" i="33"/>
  <c r="H48" i="33"/>
  <c r="F48" i="33"/>
  <c r="E48" i="33"/>
  <c r="P47" i="33"/>
  <c r="L47" i="33"/>
  <c r="K47" i="33"/>
  <c r="I47" i="33"/>
  <c r="H47" i="33"/>
  <c r="F47" i="33"/>
  <c r="E47" i="33"/>
  <c r="D47" i="33"/>
  <c r="P46" i="33"/>
  <c r="L46" i="33"/>
  <c r="K46" i="33"/>
  <c r="I46" i="33"/>
  <c r="H46" i="33"/>
  <c r="F46" i="33"/>
  <c r="E46" i="33"/>
  <c r="P45" i="33"/>
  <c r="L45" i="33"/>
  <c r="K45" i="33"/>
  <c r="I45" i="33"/>
  <c r="H45" i="33"/>
  <c r="F45" i="33"/>
  <c r="E45" i="33"/>
  <c r="P44" i="33"/>
  <c r="L44" i="33"/>
  <c r="K44" i="33"/>
  <c r="I44" i="33"/>
  <c r="H44" i="33"/>
  <c r="F44" i="33"/>
  <c r="E44" i="33"/>
  <c r="P43" i="33"/>
  <c r="O43" i="33"/>
  <c r="N43" i="33"/>
  <c r="L43" i="33"/>
  <c r="K43" i="33"/>
  <c r="I43" i="33"/>
  <c r="H43" i="33"/>
  <c r="F43" i="33"/>
  <c r="E43" i="33"/>
  <c r="P42" i="33"/>
  <c r="L42" i="33"/>
  <c r="K42" i="33"/>
  <c r="I42" i="33"/>
  <c r="H42" i="33"/>
  <c r="F42" i="33"/>
  <c r="E42" i="33"/>
  <c r="P41" i="33"/>
  <c r="L41" i="33"/>
  <c r="K41" i="33"/>
  <c r="I41" i="33"/>
  <c r="H41" i="33"/>
  <c r="F41" i="33"/>
  <c r="E41" i="33"/>
  <c r="P51" i="33"/>
  <c r="L15" i="33"/>
  <c r="L51" i="33" s="1"/>
  <c r="K15" i="33"/>
  <c r="K51" i="33" s="1"/>
  <c r="I15" i="33"/>
  <c r="I51" i="33" s="1"/>
  <c r="H15" i="33"/>
  <c r="F15" i="33"/>
  <c r="F51" i="33" s="1"/>
  <c r="E15" i="33"/>
  <c r="E51" i="33" s="1"/>
  <c r="O14" i="33"/>
  <c r="N14" i="33"/>
  <c r="M14" i="33" s="1"/>
  <c r="J50" i="33"/>
  <c r="G14" i="33"/>
  <c r="G50" i="33" s="1"/>
  <c r="D14" i="33"/>
  <c r="Q14" i="33" s="1"/>
  <c r="Q50" i="33" s="1"/>
  <c r="O13" i="33"/>
  <c r="O49" i="33" s="1"/>
  <c r="N13" i="33"/>
  <c r="N49" i="33" s="1"/>
  <c r="J13" i="33"/>
  <c r="S13" i="33" s="1"/>
  <c r="G13" i="33"/>
  <c r="R13" i="33" s="1"/>
  <c r="D13" i="33"/>
  <c r="D49" i="33" s="1"/>
  <c r="R12" i="33"/>
  <c r="O12" i="33"/>
  <c r="O48" i="33" s="1"/>
  <c r="N12" i="33"/>
  <c r="M12" i="33" s="1"/>
  <c r="J12" i="33"/>
  <c r="J48" i="33" s="1"/>
  <c r="G12" i="33"/>
  <c r="G48" i="33" s="1"/>
  <c r="D12" i="33"/>
  <c r="Q12" i="33" s="1"/>
  <c r="Q48" i="33" s="1"/>
  <c r="Q11" i="33"/>
  <c r="O11" i="33"/>
  <c r="O47" i="33" s="1"/>
  <c r="N11" i="33"/>
  <c r="N47" i="33" s="1"/>
  <c r="J11" i="33"/>
  <c r="J47" i="33" s="1"/>
  <c r="G11" i="33"/>
  <c r="G47" i="33" s="1"/>
  <c r="D11" i="33"/>
  <c r="R10" i="33"/>
  <c r="O10" i="33"/>
  <c r="O46" i="33" s="1"/>
  <c r="N10" i="33"/>
  <c r="N46" i="33" s="1"/>
  <c r="M10" i="33"/>
  <c r="T10" i="33" s="1"/>
  <c r="J10" i="33"/>
  <c r="S10" i="33" s="1"/>
  <c r="G10" i="33"/>
  <c r="G46" i="33" s="1"/>
  <c r="D10" i="33"/>
  <c r="Q10" i="33" s="1"/>
  <c r="Q46" i="33" s="1"/>
  <c r="O9" i="33"/>
  <c r="O45" i="33" s="1"/>
  <c r="N9" i="33"/>
  <c r="N45" i="33" s="1"/>
  <c r="J9" i="33"/>
  <c r="S9" i="33" s="1"/>
  <c r="G9" i="33"/>
  <c r="R9" i="33" s="1"/>
  <c r="D9" i="33"/>
  <c r="D45" i="33" s="1"/>
  <c r="O8" i="33"/>
  <c r="O44" i="33" s="1"/>
  <c r="N8" i="33"/>
  <c r="N44" i="33" s="1"/>
  <c r="S8" i="33"/>
  <c r="G8" i="33"/>
  <c r="G44" i="33" s="1"/>
  <c r="D8" i="33"/>
  <c r="D44" i="33" s="1"/>
  <c r="O7" i="33"/>
  <c r="N7" i="33"/>
  <c r="S7" i="33"/>
  <c r="S43" i="33" s="1"/>
  <c r="G7" i="33"/>
  <c r="R7" i="33" s="1"/>
  <c r="D7" i="33"/>
  <c r="Q7" i="33" s="1"/>
  <c r="S6" i="33"/>
  <c r="R6" i="33"/>
  <c r="O6" i="33"/>
  <c r="O42" i="33" s="1"/>
  <c r="N6" i="33"/>
  <c r="N42" i="33" s="1"/>
  <c r="J6" i="33"/>
  <c r="J42" i="33" s="1"/>
  <c r="G6" i="33"/>
  <c r="D6" i="33"/>
  <c r="D42" i="33" s="1"/>
  <c r="O5" i="33"/>
  <c r="N5" i="33"/>
  <c r="J5" i="33"/>
  <c r="J41" i="33" s="1"/>
  <c r="G5" i="33"/>
  <c r="G41" i="33" s="1"/>
  <c r="D5" i="33"/>
  <c r="M50" i="32"/>
  <c r="I50" i="32"/>
  <c r="H50" i="32"/>
  <c r="F50" i="32"/>
  <c r="E50" i="32"/>
  <c r="M49" i="32"/>
  <c r="I49" i="32"/>
  <c r="H49" i="32"/>
  <c r="F49" i="32"/>
  <c r="E49" i="32"/>
  <c r="M48" i="32"/>
  <c r="I48" i="32"/>
  <c r="H48" i="32"/>
  <c r="F48" i="32"/>
  <c r="E48" i="32"/>
  <c r="M47" i="32"/>
  <c r="L47" i="32"/>
  <c r="K47" i="32"/>
  <c r="I47" i="32"/>
  <c r="H47" i="32"/>
  <c r="F47" i="32"/>
  <c r="E47" i="32"/>
  <c r="M46" i="32"/>
  <c r="I46" i="32"/>
  <c r="H46" i="32"/>
  <c r="F46" i="32"/>
  <c r="E46" i="32"/>
  <c r="M45" i="32"/>
  <c r="K45" i="32"/>
  <c r="I45" i="32"/>
  <c r="H45" i="32"/>
  <c r="F45" i="32"/>
  <c r="E45" i="32"/>
  <c r="M44" i="32"/>
  <c r="I44" i="32"/>
  <c r="H44" i="32"/>
  <c r="F44" i="32"/>
  <c r="E44" i="32"/>
  <c r="M43" i="32"/>
  <c r="I43" i="32"/>
  <c r="H43" i="32"/>
  <c r="F43" i="32"/>
  <c r="E43" i="32"/>
  <c r="D43" i="32"/>
  <c r="M42" i="32"/>
  <c r="I42" i="32"/>
  <c r="H42" i="32"/>
  <c r="F42" i="32"/>
  <c r="E42" i="32"/>
  <c r="M41" i="32"/>
  <c r="I41" i="32"/>
  <c r="H41" i="32"/>
  <c r="G41" i="32"/>
  <c r="F41" i="32"/>
  <c r="E41" i="32"/>
  <c r="L48" i="32"/>
  <c r="K48" i="32"/>
  <c r="M51" i="32"/>
  <c r="I15" i="32"/>
  <c r="I51" i="32" s="1"/>
  <c r="H15" i="32"/>
  <c r="H51" i="32" s="1"/>
  <c r="F15" i="32"/>
  <c r="F51" i="32" s="1"/>
  <c r="E15" i="32"/>
  <c r="E51" i="32" s="1"/>
  <c r="L14" i="32"/>
  <c r="L50" i="32" s="1"/>
  <c r="K14" i="32"/>
  <c r="J14" i="32"/>
  <c r="P14" i="32" s="1"/>
  <c r="G14" i="32"/>
  <c r="G50" i="32" s="1"/>
  <c r="D14" i="32"/>
  <c r="D50" i="32" s="1"/>
  <c r="L13" i="32"/>
  <c r="L49" i="32" s="1"/>
  <c r="K13" i="32"/>
  <c r="K49" i="32" s="1"/>
  <c r="G13" i="32"/>
  <c r="O13" i="32" s="1"/>
  <c r="O49" i="32" s="1"/>
  <c r="D13" i="32"/>
  <c r="D49" i="32" s="1"/>
  <c r="L12" i="32"/>
  <c r="K12" i="32"/>
  <c r="J12" i="32" s="1"/>
  <c r="G12" i="32"/>
  <c r="G48" i="32" s="1"/>
  <c r="D12" i="32"/>
  <c r="N12" i="32" s="1"/>
  <c r="O11" i="32"/>
  <c r="O47" i="32" s="1"/>
  <c r="N11" i="32"/>
  <c r="N47" i="32" s="1"/>
  <c r="L11" i="32"/>
  <c r="K11" i="32"/>
  <c r="G11" i="32"/>
  <c r="G47" i="32" s="1"/>
  <c r="D11" i="32"/>
  <c r="D47" i="32" s="1"/>
  <c r="L10" i="32"/>
  <c r="L46" i="32" s="1"/>
  <c r="K10" i="32"/>
  <c r="K46" i="32" s="1"/>
  <c r="G10" i="32"/>
  <c r="G46" i="32" s="1"/>
  <c r="D10" i="32"/>
  <c r="D46" i="32" s="1"/>
  <c r="L9" i="32"/>
  <c r="L45" i="32" s="1"/>
  <c r="K9" i="32"/>
  <c r="G9" i="32"/>
  <c r="O9" i="32" s="1"/>
  <c r="O45" i="32" s="1"/>
  <c r="D9" i="32"/>
  <c r="N9" i="32" s="1"/>
  <c r="N45" i="32" s="1"/>
  <c r="L8" i="32"/>
  <c r="L44" i="32" s="1"/>
  <c r="K8" i="32"/>
  <c r="K44" i="32" s="1"/>
  <c r="G8" i="32"/>
  <c r="G44" i="32" s="1"/>
  <c r="D8" i="32"/>
  <c r="D44" i="32" s="1"/>
  <c r="L7" i="32"/>
  <c r="L43" i="32" s="1"/>
  <c r="K7" i="32"/>
  <c r="K43" i="32" s="1"/>
  <c r="G7" i="32"/>
  <c r="G43" i="32" s="1"/>
  <c r="D7" i="32"/>
  <c r="N7" i="32" s="1"/>
  <c r="N43" i="32" s="1"/>
  <c r="L6" i="32"/>
  <c r="L42" i="32" s="1"/>
  <c r="K6" i="32"/>
  <c r="K42" i="32" s="1"/>
  <c r="G6" i="32"/>
  <c r="O6" i="32" s="1"/>
  <c r="O42" i="32" s="1"/>
  <c r="D6" i="32"/>
  <c r="N6" i="32" s="1"/>
  <c r="L5" i="32"/>
  <c r="K5" i="32"/>
  <c r="G5" i="32"/>
  <c r="O5" i="32" s="1"/>
  <c r="O41" i="32" s="1"/>
  <c r="D5" i="32"/>
  <c r="N5" i="32" s="1"/>
  <c r="I15" i="31"/>
  <c r="G15" i="31" s="1"/>
  <c r="F15" i="31"/>
  <c r="E15" i="31"/>
  <c r="L14" i="31"/>
  <c r="K14" i="31"/>
  <c r="L13" i="31"/>
  <c r="K13" i="31"/>
  <c r="L12" i="31"/>
  <c r="K12" i="31"/>
  <c r="L11" i="31"/>
  <c r="K11" i="31"/>
  <c r="L10" i="31"/>
  <c r="K10" i="31"/>
  <c r="L9" i="31"/>
  <c r="K9" i="31"/>
  <c r="L8" i="31"/>
  <c r="K8" i="31"/>
  <c r="L7" i="31"/>
  <c r="K7" i="31"/>
  <c r="L6" i="31"/>
  <c r="K6" i="31"/>
  <c r="L5" i="31"/>
  <c r="K5" i="31"/>
  <c r="N50" i="30"/>
  <c r="M50" i="30"/>
  <c r="K50" i="30"/>
  <c r="J50" i="30"/>
  <c r="I50" i="30"/>
  <c r="H50" i="30"/>
  <c r="G50" i="30"/>
  <c r="F50" i="30"/>
  <c r="E50" i="30"/>
  <c r="N49" i="30"/>
  <c r="M49" i="30"/>
  <c r="K49" i="30"/>
  <c r="J49" i="30"/>
  <c r="H49" i="30"/>
  <c r="G49" i="30"/>
  <c r="F49" i="30"/>
  <c r="E49" i="30"/>
  <c r="Q48" i="30"/>
  <c r="N48" i="30"/>
  <c r="M48" i="30"/>
  <c r="K48" i="30"/>
  <c r="J48" i="30"/>
  <c r="H48" i="30"/>
  <c r="G48" i="30"/>
  <c r="F48" i="30"/>
  <c r="E48" i="30"/>
  <c r="R47" i="30"/>
  <c r="N47" i="30"/>
  <c r="M47" i="30"/>
  <c r="K47" i="30"/>
  <c r="J47" i="30"/>
  <c r="H47" i="30"/>
  <c r="G47" i="30"/>
  <c r="F47" i="30"/>
  <c r="E47" i="30"/>
  <c r="Q46" i="30"/>
  <c r="N46" i="30"/>
  <c r="M46" i="30"/>
  <c r="K46" i="30"/>
  <c r="J46" i="30"/>
  <c r="I46" i="30"/>
  <c r="H46" i="30"/>
  <c r="G46" i="30"/>
  <c r="F46" i="30"/>
  <c r="E46" i="30"/>
  <c r="N45" i="30"/>
  <c r="M45" i="30"/>
  <c r="K45" i="30"/>
  <c r="J45" i="30"/>
  <c r="H45" i="30"/>
  <c r="G45" i="30"/>
  <c r="F45" i="30"/>
  <c r="E45" i="30"/>
  <c r="N44" i="30"/>
  <c r="M44" i="30"/>
  <c r="K44" i="30"/>
  <c r="J44" i="30"/>
  <c r="H44" i="30"/>
  <c r="G44" i="30"/>
  <c r="F44" i="30"/>
  <c r="E44" i="30"/>
  <c r="N43" i="30"/>
  <c r="M43" i="30"/>
  <c r="K43" i="30"/>
  <c r="J43" i="30"/>
  <c r="H43" i="30"/>
  <c r="G43" i="30"/>
  <c r="F43" i="30"/>
  <c r="E43" i="30"/>
  <c r="Q42" i="30"/>
  <c r="O42" i="30"/>
  <c r="N42" i="30"/>
  <c r="M42" i="30"/>
  <c r="K42" i="30"/>
  <c r="J42" i="30"/>
  <c r="H42" i="30"/>
  <c r="G42" i="30"/>
  <c r="F42" i="30"/>
  <c r="E42" i="30"/>
  <c r="N41" i="30"/>
  <c r="M41" i="30"/>
  <c r="K41" i="30"/>
  <c r="J41" i="30"/>
  <c r="H41" i="30"/>
  <c r="G41" i="30"/>
  <c r="F41" i="30"/>
  <c r="E41" i="30"/>
  <c r="R51" i="30"/>
  <c r="Q51" i="30"/>
  <c r="R50" i="30"/>
  <c r="Q50" i="30"/>
  <c r="R48" i="30"/>
  <c r="R46" i="30"/>
  <c r="R44" i="30"/>
  <c r="Q44" i="30"/>
  <c r="I43" i="30"/>
  <c r="R42" i="30"/>
  <c r="L42" i="30"/>
  <c r="M13" i="33" l="1"/>
  <c r="S12" i="33"/>
  <c r="S48" i="33" s="1"/>
  <c r="S11" i="33"/>
  <c r="R11" i="33"/>
  <c r="R47" i="33" s="1"/>
  <c r="M9" i="33"/>
  <c r="M45" i="33" s="1"/>
  <c r="Q9" i="33"/>
  <c r="Q45" i="33" s="1"/>
  <c r="O15" i="33"/>
  <c r="O51" i="33" s="1"/>
  <c r="M7" i="33"/>
  <c r="M43" i="33"/>
  <c r="T7" i="33"/>
  <c r="D15" i="33"/>
  <c r="Q15" i="33" s="1"/>
  <c r="Q51" i="33" s="1"/>
  <c r="N15" i="33"/>
  <c r="N51" i="33" s="1"/>
  <c r="S5" i="33"/>
  <c r="S41" i="33" s="1"/>
  <c r="R5" i="33"/>
  <c r="G15" i="33"/>
  <c r="G51" i="33" s="1"/>
  <c r="N41" i="33"/>
  <c r="Q5" i="33"/>
  <c r="Q41" i="33"/>
  <c r="S44" i="33"/>
  <c r="Q47" i="33"/>
  <c r="S49" i="33"/>
  <c r="T46" i="33"/>
  <c r="Q43" i="33"/>
  <c r="R43" i="33"/>
  <c r="R45" i="33"/>
  <c r="S45" i="33"/>
  <c r="R42" i="33"/>
  <c r="S42" i="33"/>
  <c r="R46" i="33"/>
  <c r="S46" i="33"/>
  <c r="R48" i="33"/>
  <c r="R49" i="33"/>
  <c r="O14" i="32"/>
  <c r="O50" i="32" s="1"/>
  <c r="N14" i="32"/>
  <c r="N13" i="32"/>
  <c r="N49" i="32" s="1"/>
  <c r="J11" i="32"/>
  <c r="N10" i="32"/>
  <c r="N46" i="32" s="1"/>
  <c r="J9" i="32"/>
  <c r="O8" i="32"/>
  <c r="O44" i="32" s="1"/>
  <c r="N8" i="32"/>
  <c r="N44" i="32" s="1"/>
  <c r="L15" i="32"/>
  <c r="L51" i="32" s="1"/>
  <c r="J8" i="32"/>
  <c r="J44" i="32" s="1"/>
  <c r="K15" i="32"/>
  <c r="K51" i="32" s="1"/>
  <c r="D42" i="32"/>
  <c r="K41" i="32"/>
  <c r="J14" i="31"/>
  <c r="J13" i="31"/>
  <c r="D15" i="31"/>
  <c r="L15" i="31"/>
  <c r="K15" i="31"/>
  <c r="P14" i="30"/>
  <c r="P9" i="30"/>
  <c r="O15" i="30"/>
  <c r="P7" i="30"/>
  <c r="P13" i="30"/>
  <c r="P12" i="30"/>
  <c r="I47" i="30"/>
  <c r="P10" i="30"/>
  <c r="P8" i="30"/>
  <c r="I15" i="30"/>
  <c r="P6" i="30"/>
  <c r="I41" i="30"/>
  <c r="O48" i="30"/>
  <c r="G51" i="30"/>
  <c r="L44" i="30"/>
  <c r="P44" i="30" s="1"/>
  <c r="O47" i="30"/>
  <c r="L15" i="30"/>
  <c r="L50" i="30"/>
  <c r="Q47" i="30"/>
  <c r="L46" i="30"/>
  <c r="P46" i="30" s="1"/>
  <c r="L43" i="30"/>
  <c r="P43" i="30" s="1"/>
  <c r="K51" i="30"/>
  <c r="P33" i="30"/>
  <c r="M51" i="30"/>
  <c r="P23" i="30"/>
  <c r="P25" i="30"/>
  <c r="N51" i="30"/>
  <c r="F51" i="30"/>
  <c r="L49" i="30"/>
  <c r="O51" i="30"/>
  <c r="E51" i="30"/>
  <c r="O49" i="30"/>
  <c r="P49" i="30" s="1"/>
  <c r="L47" i="30"/>
  <c r="Q49" i="30"/>
  <c r="O41" i="30"/>
  <c r="H51" i="30"/>
  <c r="P50" i="30"/>
  <c r="P32" i="30"/>
  <c r="L45" i="30"/>
  <c r="O45" i="30"/>
  <c r="T14" i="33"/>
  <c r="T50" i="33" s="1"/>
  <c r="M50" i="33"/>
  <c r="M48" i="33"/>
  <c r="T12" i="33"/>
  <c r="T48" i="33" s="1"/>
  <c r="T43" i="33"/>
  <c r="R41" i="33"/>
  <c r="J46" i="33"/>
  <c r="G49" i="33"/>
  <c r="N50" i="33"/>
  <c r="J44" i="33"/>
  <c r="N48" i="33"/>
  <c r="D50" i="33"/>
  <c r="M8" i="33"/>
  <c r="D43" i="33"/>
  <c r="M46" i="33"/>
  <c r="J49" i="33"/>
  <c r="G42" i="33"/>
  <c r="J15" i="33"/>
  <c r="O41" i="33"/>
  <c r="G45" i="33"/>
  <c r="D48" i="33"/>
  <c r="G43" i="33"/>
  <c r="D46" i="33"/>
  <c r="Q8" i="33"/>
  <c r="Q44" i="33" s="1"/>
  <c r="M6" i="33"/>
  <c r="R8" i="33"/>
  <c r="R44" i="33" s="1"/>
  <c r="T9" i="33"/>
  <c r="T45" i="33" s="1"/>
  <c r="R14" i="33"/>
  <c r="R50" i="33" s="1"/>
  <c r="J45" i="33"/>
  <c r="S47" i="33"/>
  <c r="D41" i="33"/>
  <c r="Q13" i="33"/>
  <c r="Q49" i="33" s="1"/>
  <c r="S14" i="33"/>
  <c r="S50" i="33" s="1"/>
  <c r="M5" i="33"/>
  <c r="M11" i="33"/>
  <c r="J43" i="33"/>
  <c r="Q6" i="33"/>
  <c r="P8" i="32"/>
  <c r="P44" i="32" s="1"/>
  <c r="P12" i="32"/>
  <c r="P48" i="32" s="1"/>
  <c r="J48" i="32"/>
  <c r="N50" i="32"/>
  <c r="P11" i="32"/>
  <c r="P47" i="32" s="1"/>
  <c r="J47" i="32"/>
  <c r="P50" i="32"/>
  <c r="J50" i="32"/>
  <c r="J45" i="32"/>
  <c r="P9" i="32"/>
  <c r="P45" i="32" s="1"/>
  <c r="N48" i="32"/>
  <c r="N41" i="32"/>
  <c r="G49" i="32"/>
  <c r="J7" i="32"/>
  <c r="J10" i="32"/>
  <c r="J13" i="32"/>
  <c r="D41" i="32"/>
  <c r="J6" i="32"/>
  <c r="O7" i="32"/>
  <c r="O43" i="32" s="1"/>
  <c r="O10" i="32"/>
  <c r="O46" i="32" s="1"/>
  <c r="N42" i="32"/>
  <c r="G42" i="32"/>
  <c r="D45" i="32"/>
  <c r="K50" i="32"/>
  <c r="G15" i="32"/>
  <c r="D15" i="32"/>
  <c r="G45" i="32"/>
  <c r="D48" i="32"/>
  <c r="J5" i="32"/>
  <c r="L41" i="32"/>
  <c r="O12" i="32"/>
  <c r="O48" i="32" s="1"/>
  <c r="I45" i="30"/>
  <c r="I42" i="30"/>
  <c r="P42" i="30" s="1"/>
  <c r="I48" i="30"/>
  <c r="L41" i="30"/>
  <c r="P41" i="30" s="1"/>
  <c r="O9" i="29"/>
  <c r="N9" i="29"/>
  <c r="N45" i="29" s="1"/>
  <c r="O7" i="29"/>
  <c r="N7" i="29"/>
  <c r="N43" i="29" s="1"/>
  <c r="O6" i="29"/>
  <c r="N6" i="29"/>
  <c r="N42" i="29" s="1"/>
  <c r="O5" i="29"/>
  <c r="O41" i="29" s="1"/>
  <c r="N5" i="29"/>
  <c r="M5" i="29" s="1"/>
  <c r="L33" i="29"/>
  <c r="K33" i="29"/>
  <c r="I33" i="29"/>
  <c r="H33" i="29"/>
  <c r="F33" i="29"/>
  <c r="E33" i="29"/>
  <c r="O32" i="29"/>
  <c r="N32" i="29"/>
  <c r="M32" i="29" s="1"/>
  <c r="T32" i="29" s="1"/>
  <c r="J32" i="29"/>
  <c r="S32" i="29" s="1"/>
  <c r="G32" i="29"/>
  <c r="R32" i="29" s="1"/>
  <c r="D32" i="29"/>
  <c r="Q32" i="29" s="1"/>
  <c r="S31" i="29"/>
  <c r="O31" i="29"/>
  <c r="N31" i="29"/>
  <c r="J31" i="29"/>
  <c r="G31" i="29"/>
  <c r="R31" i="29" s="1"/>
  <c r="D31" i="29"/>
  <c r="Q31" i="29" s="1"/>
  <c r="Q30" i="29"/>
  <c r="O30" i="29"/>
  <c r="N30" i="29"/>
  <c r="J30" i="29"/>
  <c r="S30" i="29" s="1"/>
  <c r="G30" i="29"/>
  <c r="R30" i="29" s="1"/>
  <c r="D30" i="29"/>
  <c r="O29" i="29"/>
  <c r="N29" i="29"/>
  <c r="J29" i="29"/>
  <c r="S29" i="29" s="1"/>
  <c r="G29" i="29"/>
  <c r="R29" i="29" s="1"/>
  <c r="D29" i="29"/>
  <c r="Q29" i="29" s="1"/>
  <c r="Q28" i="29"/>
  <c r="O28" i="29"/>
  <c r="N28" i="29"/>
  <c r="J28" i="29"/>
  <c r="S28" i="29" s="1"/>
  <c r="G28" i="29"/>
  <c r="R28" i="29" s="1"/>
  <c r="D28" i="29"/>
  <c r="O27" i="29"/>
  <c r="M27" i="29"/>
  <c r="T27" i="29" s="1"/>
  <c r="J27" i="29"/>
  <c r="S27" i="29" s="1"/>
  <c r="G27" i="29"/>
  <c r="R27" i="29" s="1"/>
  <c r="D27" i="29"/>
  <c r="Q27" i="29" s="1"/>
  <c r="S26" i="29"/>
  <c r="O26" i="29"/>
  <c r="N26" i="29"/>
  <c r="M26" i="29" s="1"/>
  <c r="T26" i="29" s="1"/>
  <c r="J26" i="29"/>
  <c r="G26" i="29"/>
  <c r="R26" i="29" s="1"/>
  <c r="D26" i="29"/>
  <c r="Q26" i="29" s="1"/>
  <c r="M25" i="29"/>
  <c r="T25" i="29" s="1"/>
  <c r="J25" i="29"/>
  <c r="S25" i="29" s="1"/>
  <c r="G25" i="29"/>
  <c r="R25" i="29" s="1"/>
  <c r="D25" i="29"/>
  <c r="Q25" i="29" s="1"/>
  <c r="M24" i="29"/>
  <c r="T24" i="29" s="1"/>
  <c r="J24" i="29"/>
  <c r="S24" i="29" s="1"/>
  <c r="G24" i="29"/>
  <c r="R24" i="29" s="1"/>
  <c r="D24" i="29"/>
  <c r="Q24" i="29" s="1"/>
  <c r="R23" i="29"/>
  <c r="O23" i="29"/>
  <c r="N23" i="29"/>
  <c r="M23" i="29" s="1"/>
  <c r="T23" i="29" s="1"/>
  <c r="J23" i="29"/>
  <c r="G23" i="29"/>
  <c r="D23" i="29"/>
  <c r="Q23" i="29" s="1"/>
  <c r="P50" i="29"/>
  <c r="L50" i="29"/>
  <c r="K50" i="29"/>
  <c r="I50" i="29"/>
  <c r="H50" i="29"/>
  <c r="F50" i="29"/>
  <c r="E50" i="29"/>
  <c r="P49" i="29"/>
  <c r="L49" i="29"/>
  <c r="K49" i="29"/>
  <c r="I49" i="29"/>
  <c r="H49" i="29"/>
  <c r="F49" i="29"/>
  <c r="E49" i="29"/>
  <c r="P48" i="29"/>
  <c r="L48" i="29"/>
  <c r="K48" i="29"/>
  <c r="I48" i="29"/>
  <c r="H48" i="29"/>
  <c r="F48" i="29"/>
  <c r="E48" i="29"/>
  <c r="P47" i="29"/>
  <c r="L47" i="29"/>
  <c r="K47" i="29"/>
  <c r="I47" i="29"/>
  <c r="H47" i="29"/>
  <c r="F47" i="29"/>
  <c r="E47" i="29"/>
  <c r="P46" i="29"/>
  <c r="L46" i="29"/>
  <c r="K46" i="29"/>
  <c r="I46" i="29"/>
  <c r="H46" i="29"/>
  <c r="F46" i="29"/>
  <c r="E46" i="29"/>
  <c r="P45" i="29"/>
  <c r="L45" i="29"/>
  <c r="K45" i="29"/>
  <c r="I45" i="29"/>
  <c r="H45" i="29"/>
  <c r="F45" i="29"/>
  <c r="E45" i="29"/>
  <c r="P44" i="29"/>
  <c r="L44" i="29"/>
  <c r="K44" i="29"/>
  <c r="I44" i="29"/>
  <c r="H44" i="29"/>
  <c r="F44" i="29"/>
  <c r="E44" i="29"/>
  <c r="P43" i="29"/>
  <c r="L43" i="29"/>
  <c r="K43" i="29"/>
  <c r="I43" i="29"/>
  <c r="H43" i="29"/>
  <c r="F43" i="29"/>
  <c r="E43" i="29"/>
  <c r="P42" i="29"/>
  <c r="O42" i="29"/>
  <c r="L42" i="29"/>
  <c r="K42" i="29"/>
  <c r="I42" i="29"/>
  <c r="H42" i="29"/>
  <c r="F42" i="29"/>
  <c r="E42" i="29"/>
  <c r="P41" i="29"/>
  <c r="L41" i="29"/>
  <c r="K41" i="29"/>
  <c r="I41" i="29"/>
  <c r="H41" i="29"/>
  <c r="F41" i="29"/>
  <c r="E41" i="29"/>
  <c r="L15" i="29"/>
  <c r="L51" i="29" s="1"/>
  <c r="K15" i="29"/>
  <c r="K51" i="29" s="1"/>
  <c r="I15" i="29"/>
  <c r="I51" i="29" s="1"/>
  <c r="H15" i="29"/>
  <c r="F15" i="29"/>
  <c r="F51" i="29" s="1"/>
  <c r="E15" i="29"/>
  <c r="O14" i="29"/>
  <c r="N14" i="29"/>
  <c r="M14" i="29" s="1"/>
  <c r="J14" i="29"/>
  <c r="S14" i="29" s="1"/>
  <c r="G14" i="29"/>
  <c r="R14" i="29" s="1"/>
  <c r="D14" i="29"/>
  <c r="O13" i="29"/>
  <c r="O49" i="29" s="1"/>
  <c r="N13" i="29"/>
  <c r="M13" i="29" s="1"/>
  <c r="J13" i="29"/>
  <c r="S13" i="29" s="1"/>
  <c r="G13" i="29"/>
  <c r="G49" i="29" s="1"/>
  <c r="D13" i="29"/>
  <c r="Q13" i="29" s="1"/>
  <c r="O12" i="29"/>
  <c r="O48" i="29" s="1"/>
  <c r="N12" i="29"/>
  <c r="J12" i="29"/>
  <c r="S12" i="29" s="1"/>
  <c r="G12" i="29"/>
  <c r="R12" i="29" s="1"/>
  <c r="D12" i="29"/>
  <c r="Q12" i="29" s="1"/>
  <c r="O11" i="29"/>
  <c r="O47" i="29" s="1"/>
  <c r="N11" i="29"/>
  <c r="J11" i="29"/>
  <c r="J47" i="29" s="1"/>
  <c r="G11" i="29"/>
  <c r="G47" i="29" s="1"/>
  <c r="D11" i="29"/>
  <c r="Q11" i="29" s="1"/>
  <c r="O10" i="29"/>
  <c r="O46" i="29" s="1"/>
  <c r="N10" i="29"/>
  <c r="J10" i="29"/>
  <c r="J46" i="29" s="1"/>
  <c r="G10" i="29"/>
  <c r="R10" i="29" s="1"/>
  <c r="D10" i="29"/>
  <c r="D46" i="29" s="1"/>
  <c r="M9" i="29"/>
  <c r="J9" i="29"/>
  <c r="S9" i="29" s="1"/>
  <c r="G9" i="29"/>
  <c r="R9" i="29" s="1"/>
  <c r="D9" i="29"/>
  <c r="O8" i="29"/>
  <c r="N8" i="29"/>
  <c r="J8" i="29"/>
  <c r="J44" i="29" s="1"/>
  <c r="G8" i="29"/>
  <c r="R8" i="29" s="1"/>
  <c r="D8" i="29"/>
  <c r="Q8" i="29" s="1"/>
  <c r="J7" i="29"/>
  <c r="S7" i="29" s="1"/>
  <c r="G7" i="29"/>
  <c r="D7" i="29"/>
  <c r="J6" i="29"/>
  <c r="S6" i="29" s="1"/>
  <c r="G6" i="29"/>
  <c r="D6" i="29"/>
  <c r="J5" i="29"/>
  <c r="S5" i="29" s="1"/>
  <c r="G5" i="29"/>
  <c r="R5" i="29" s="1"/>
  <c r="D5" i="29"/>
  <c r="D41" i="29" s="1"/>
  <c r="I33" i="28"/>
  <c r="H33" i="28"/>
  <c r="F33" i="28"/>
  <c r="E33" i="28"/>
  <c r="L32" i="28"/>
  <c r="K32" i="28"/>
  <c r="J32" i="28" s="1"/>
  <c r="P32" i="28" s="1"/>
  <c r="G32" i="28"/>
  <c r="O32" i="28" s="1"/>
  <c r="D32" i="28"/>
  <c r="N32" i="28" s="1"/>
  <c r="N31" i="28"/>
  <c r="L31" i="28"/>
  <c r="K31" i="28"/>
  <c r="J31" i="28" s="1"/>
  <c r="P31" i="28" s="1"/>
  <c r="G31" i="28"/>
  <c r="O31" i="28" s="1"/>
  <c r="D31" i="28"/>
  <c r="L30" i="28"/>
  <c r="K30" i="28"/>
  <c r="J30" i="28" s="1"/>
  <c r="P30" i="28" s="1"/>
  <c r="G30" i="28"/>
  <c r="O30" i="28" s="1"/>
  <c r="D30" i="28"/>
  <c r="N30" i="28" s="1"/>
  <c r="L29" i="28"/>
  <c r="K29" i="28"/>
  <c r="J29" i="28" s="1"/>
  <c r="G29" i="28"/>
  <c r="O29" i="28" s="1"/>
  <c r="D29" i="28"/>
  <c r="N29" i="28" s="1"/>
  <c r="L28" i="28"/>
  <c r="K28" i="28"/>
  <c r="J28" i="28" s="1"/>
  <c r="P28" i="28" s="1"/>
  <c r="G28" i="28"/>
  <c r="O28" i="28" s="1"/>
  <c r="D28" i="28"/>
  <c r="N28" i="28" s="1"/>
  <c r="L27" i="28"/>
  <c r="K27" i="28"/>
  <c r="J27" i="28" s="1"/>
  <c r="P27" i="28" s="1"/>
  <c r="G27" i="28"/>
  <c r="O27" i="28" s="1"/>
  <c r="D27" i="28"/>
  <c r="N27" i="28" s="1"/>
  <c r="N26" i="28"/>
  <c r="L26" i="28"/>
  <c r="K26" i="28"/>
  <c r="G26" i="28"/>
  <c r="O26" i="28" s="1"/>
  <c r="D26" i="28"/>
  <c r="L25" i="28"/>
  <c r="K25" i="28"/>
  <c r="J25" i="28" s="1"/>
  <c r="P25" i="28" s="1"/>
  <c r="G25" i="28"/>
  <c r="O25" i="28" s="1"/>
  <c r="D25" i="28"/>
  <c r="N25" i="28" s="1"/>
  <c r="N24" i="28"/>
  <c r="L24" i="28"/>
  <c r="K24" i="28"/>
  <c r="J24" i="28" s="1"/>
  <c r="P24" i="28" s="1"/>
  <c r="G24" i="28"/>
  <c r="O24" i="28" s="1"/>
  <c r="D24" i="28"/>
  <c r="L23" i="28"/>
  <c r="K23" i="28"/>
  <c r="G23" i="28"/>
  <c r="O23" i="28" s="1"/>
  <c r="D23" i="28"/>
  <c r="L45" i="28"/>
  <c r="K50" i="28"/>
  <c r="M50" i="28"/>
  <c r="I50" i="28"/>
  <c r="H50" i="28"/>
  <c r="F50" i="28"/>
  <c r="E50" i="28"/>
  <c r="M49" i="28"/>
  <c r="I49" i="28"/>
  <c r="H49" i="28"/>
  <c r="F49" i="28"/>
  <c r="E49" i="28"/>
  <c r="M48" i="28"/>
  <c r="I48" i="28"/>
  <c r="H48" i="28"/>
  <c r="F48" i="28"/>
  <c r="E48" i="28"/>
  <c r="M47" i="28"/>
  <c r="I47" i="28"/>
  <c r="H47" i="28"/>
  <c r="F47" i="28"/>
  <c r="E47" i="28"/>
  <c r="M46" i="28"/>
  <c r="I46" i="28"/>
  <c r="H46" i="28"/>
  <c r="F46" i="28"/>
  <c r="E46" i="28"/>
  <c r="M45" i="28"/>
  <c r="I45" i="28"/>
  <c r="H45" i="28"/>
  <c r="F45" i="28"/>
  <c r="E45" i="28"/>
  <c r="M44" i="28"/>
  <c r="I44" i="28"/>
  <c r="H44" i="28"/>
  <c r="F44" i="28"/>
  <c r="E44" i="28"/>
  <c r="M43" i="28"/>
  <c r="I43" i="28"/>
  <c r="H43" i="28"/>
  <c r="F43" i="28"/>
  <c r="E43" i="28"/>
  <c r="M42" i="28"/>
  <c r="I42" i="28"/>
  <c r="H42" i="28"/>
  <c r="F42" i="28"/>
  <c r="E42" i="28"/>
  <c r="M41" i="28"/>
  <c r="I41" i="28"/>
  <c r="H41" i="28"/>
  <c r="F41" i="28"/>
  <c r="E41" i="28"/>
  <c r="I15" i="28"/>
  <c r="H15" i="28"/>
  <c r="H51" i="28" s="1"/>
  <c r="F15" i="28"/>
  <c r="F51" i="28" s="1"/>
  <c r="E15" i="28"/>
  <c r="L14" i="28"/>
  <c r="K14" i="28"/>
  <c r="J14" i="28"/>
  <c r="P14" i="28" s="1"/>
  <c r="G14" i="28"/>
  <c r="O14" i="28" s="1"/>
  <c r="D14" i="28"/>
  <c r="L13" i="28"/>
  <c r="K13" i="28"/>
  <c r="J13" i="28"/>
  <c r="G13" i="28"/>
  <c r="O13" i="28" s="1"/>
  <c r="D13" i="28"/>
  <c r="N13" i="28" s="1"/>
  <c r="L12" i="28"/>
  <c r="L48" i="28" s="1"/>
  <c r="K12" i="28"/>
  <c r="G12" i="28"/>
  <c r="D12" i="28"/>
  <c r="L11" i="28"/>
  <c r="K11" i="28"/>
  <c r="G11" i="28"/>
  <c r="D11" i="28"/>
  <c r="L10" i="28"/>
  <c r="L46" i="28" s="1"/>
  <c r="K10" i="28"/>
  <c r="G10" i="28"/>
  <c r="O10" i="28" s="1"/>
  <c r="D10" i="28"/>
  <c r="D46" i="28" s="1"/>
  <c r="L9" i="28"/>
  <c r="K9" i="28"/>
  <c r="J9" i="28" s="1"/>
  <c r="G9" i="28"/>
  <c r="O9" i="28" s="1"/>
  <c r="D9" i="28"/>
  <c r="N9" i="28" s="1"/>
  <c r="L8" i="28"/>
  <c r="K8" i="28"/>
  <c r="G8" i="28"/>
  <c r="D8" i="28"/>
  <c r="D44" i="28" s="1"/>
  <c r="N7" i="28"/>
  <c r="L7" i="28"/>
  <c r="L43" i="28" s="1"/>
  <c r="K7" i="28"/>
  <c r="J7" i="28" s="1"/>
  <c r="P7" i="28" s="1"/>
  <c r="G7" i="28"/>
  <c r="D7" i="28"/>
  <c r="L6" i="28"/>
  <c r="K6" i="28"/>
  <c r="G6" i="28"/>
  <c r="O6" i="28" s="1"/>
  <c r="D6" i="28"/>
  <c r="D42" i="28" s="1"/>
  <c r="N5" i="28"/>
  <c r="L5" i="28"/>
  <c r="L41" i="28" s="1"/>
  <c r="K5" i="28"/>
  <c r="G5" i="28"/>
  <c r="D5" i="28"/>
  <c r="E15" i="27"/>
  <c r="G5" i="27"/>
  <c r="I33" i="27"/>
  <c r="G33" i="27"/>
  <c r="F33" i="27"/>
  <c r="D33" i="27" s="1"/>
  <c r="L32" i="27"/>
  <c r="K32" i="27"/>
  <c r="J32" i="27" s="1"/>
  <c r="G32" i="27"/>
  <c r="D32" i="27"/>
  <c r="L31" i="27"/>
  <c r="K31" i="27"/>
  <c r="J31" i="27" s="1"/>
  <c r="G31" i="27"/>
  <c r="D31" i="27"/>
  <c r="L30" i="27"/>
  <c r="J30" i="27" s="1"/>
  <c r="K30" i="27"/>
  <c r="G30" i="27"/>
  <c r="D30" i="27"/>
  <c r="L29" i="27"/>
  <c r="K29" i="27"/>
  <c r="J29" i="27"/>
  <c r="G29" i="27"/>
  <c r="D29" i="27"/>
  <c r="L28" i="27"/>
  <c r="K28" i="27"/>
  <c r="G28" i="27"/>
  <c r="D28" i="27"/>
  <c r="L27" i="27"/>
  <c r="K27" i="27"/>
  <c r="J27" i="27" s="1"/>
  <c r="G27" i="27"/>
  <c r="D27" i="27"/>
  <c r="L26" i="27"/>
  <c r="K26" i="27"/>
  <c r="J26" i="27"/>
  <c r="G26" i="27"/>
  <c r="D26" i="27"/>
  <c r="L25" i="27"/>
  <c r="K25" i="27"/>
  <c r="J25" i="27" s="1"/>
  <c r="G25" i="27"/>
  <c r="D25" i="27"/>
  <c r="L24" i="27"/>
  <c r="K24" i="27"/>
  <c r="J24" i="27" s="1"/>
  <c r="G24" i="27"/>
  <c r="D24" i="27"/>
  <c r="L23" i="27"/>
  <c r="L33" i="27" s="1"/>
  <c r="K23" i="27"/>
  <c r="K33" i="27" s="1"/>
  <c r="G23" i="27"/>
  <c r="D23" i="27"/>
  <c r="I15" i="27"/>
  <c r="G15" i="27" s="1"/>
  <c r="F15" i="27"/>
  <c r="L14" i="27"/>
  <c r="K14" i="27"/>
  <c r="G14" i="27"/>
  <c r="D14" i="27"/>
  <c r="L13" i="27"/>
  <c r="K13" i="27"/>
  <c r="G13" i="27"/>
  <c r="D13" i="27"/>
  <c r="L12" i="27"/>
  <c r="J12" i="27" s="1"/>
  <c r="K12" i="27"/>
  <c r="G12" i="27"/>
  <c r="D12" i="27"/>
  <c r="L11" i="27"/>
  <c r="K11" i="27"/>
  <c r="J11" i="27" s="1"/>
  <c r="G11" i="27"/>
  <c r="D11" i="27"/>
  <c r="L10" i="27"/>
  <c r="K10" i="27"/>
  <c r="G10" i="27"/>
  <c r="D10" i="27"/>
  <c r="L9" i="27"/>
  <c r="K9" i="27"/>
  <c r="G9" i="27"/>
  <c r="D9" i="27"/>
  <c r="L8" i="27"/>
  <c r="K8" i="27"/>
  <c r="J8" i="27"/>
  <c r="G8" i="27"/>
  <c r="D8" i="27"/>
  <c r="L7" i="27"/>
  <c r="K7" i="27"/>
  <c r="J7" i="27" s="1"/>
  <c r="G7" i="27"/>
  <c r="D7" i="27"/>
  <c r="L6" i="27"/>
  <c r="K6" i="27"/>
  <c r="G6" i="27"/>
  <c r="D6" i="27"/>
  <c r="L5" i="27"/>
  <c r="K5" i="27"/>
  <c r="D5" i="27"/>
  <c r="J12" i="23"/>
  <c r="G15" i="23"/>
  <c r="G14" i="23"/>
  <c r="G13" i="23"/>
  <c r="G12" i="23"/>
  <c r="G11" i="23"/>
  <c r="G10" i="23"/>
  <c r="G9" i="23"/>
  <c r="G8" i="23"/>
  <c r="G7" i="23"/>
  <c r="G6" i="23"/>
  <c r="G5" i="23"/>
  <c r="D14" i="23"/>
  <c r="D13" i="23"/>
  <c r="D12" i="23"/>
  <c r="D11" i="23"/>
  <c r="D10" i="23"/>
  <c r="D9" i="23"/>
  <c r="D8" i="23"/>
  <c r="D7" i="23"/>
  <c r="D6" i="23"/>
  <c r="D5" i="23"/>
  <c r="K5" i="23"/>
  <c r="L5" i="23"/>
  <c r="L15" i="23" s="1"/>
  <c r="K6" i="23"/>
  <c r="J6" i="23" s="1"/>
  <c r="L6" i="23"/>
  <c r="K7" i="23"/>
  <c r="J7" i="23" s="1"/>
  <c r="L7" i="23"/>
  <c r="K8" i="23"/>
  <c r="J8" i="23" s="1"/>
  <c r="L8" i="23"/>
  <c r="K9" i="23"/>
  <c r="L9" i="23"/>
  <c r="J9" i="23" s="1"/>
  <c r="K10" i="23"/>
  <c r="J10" i="23" s="1"/>
  <c r="L10" i="23"/>
  <c r="K11" i="23"/>
  <c r="J11" i="23" s="1"/>
  <c r="L11" i="23"/>
  <c r="K12" i="23"/>
  <c r="L12" i="23"/>
  <c r="K13" i="23"/>
  <c r="L13" i="23"/>
  <c r="J13" i="23" s="1"/>
  <c r="K14" i="23"/>
  <c r="J14" i="23" s="1"/>
  <c r="L14" i="23"/>
  <c r="F15" i="23"/>
  <c r="D15" i="23" s="1"/>
  <c r="I15" i="23"/>
  <c r="I33" i="23"/>
  <c r="H33" i="23"/>
  <c r="F33" i="23"/>
  <c r="E33" i="23"/>
  <c r="L32" i="23"/>
  <c r="K32" i="23"/>
  <c r="J32" i="23" s="1"/>
  <c r="G32" i="23"/>
  <c r="D32" i="23"/>
  <c r="L31" i="23"/>
  <c r="K31" i="23"/>
  <c r="J31" i="23"/>
  <c r="G31" i="23"/>
  <c r="D31" i="23"/>
  <c r="L30" i="23"/>
  <c r="K30" i="23"/>
  <c r="J30" i="23"/>
  <c r="G30" i="23"/>
  <c r="D30" i="23"/>
  <c r="L29" i="23"/>
  <c r="K29" i="23"/>
  <c r="J29" i="23" s="1"/>
  <c r="G29" i="23"/>
  <c r="D29" i="23"/>
  <c r="L28" i="23"/>
  <c r="K28" i="23"/>
  <c r="G28" i="23"/>
  <c r="D28" i="23"/>
  <c r="L27" i="23"/>
  <c r="K27" i="23"/>
  <c r="J27" i="23"/>
  <c r="G27" i="23"/>
  <c r="D27" i="23"/>
  <c r="L26" i="23"/>
  <c r="J26" i="23" s="1"/>
  <c r="K26" i="23"/>
  <c r="G26" i="23"/>
  <c r="D26" i="23"/>
  <c r="L25" i="23"/>
  <c r="K25" i="23"/>
  <c r="J25" i="23" s="1"/>
  <c r="G25" i="23"/>
  <c r="D25" i="23"/>
  <c r="L24" i="23"/>
  <c r="K24" i="23"/>
  <c r="J24" i="23" s="1"/>
  <c r="G24" i="23"/>
  <c r="D24" i="23"/>
  <c r="D33" i="23" s="1"/>
  <c r="L23" i="23"/>
  <c r="K23" i="23"/>
  <c r="J23" i="23"/>
  <c r="G23" i="23"/>
  <c r="D23" i="23"/>
  <c r="M49" i="33" l="1"/>
  <c r="T13" i="33"/>
  <c r="T49" i="33" s="1"/>
  <c r="D51" i="33"/>
  <c r="R15" i="33"/>
  <c r="R51" i="33" s="1"/>
  <c r="Q42" i="33"/>
  <c r="J15" i="31"/>
  <c r="P48" i="30"/>
  <c r="P47" i="30"/>
  <c r="P15" i="30"/>
  <c r="L51" i="30"/>
  <c r="P45" i="30"/>
  <c r="M42" i="33"/>
  <c r="T6" i="33"/>
  <c r="T42" i="33" s="1"/>
  <c r="M15" i="33"/>
  <c r="T5" i="33"/>
  <c r="T41" i="33" s="1"/>
  <c r="M41" i="33"/>
  <c r="T8" i="33"/>
  <c r="T44" i="33" s="1"/>
  <c r="M44" i="33"/>
  <c r="M47" i="33"/>
  <c r="T11" i="33"/>
  <c r="T47" i="33" s="1"/>
  <c r="J51" i="33"/>
  <c r="J49" i="32"/>
  <c r="P13" i="32"/>
  <c r="P49" i="32" s="1"/>
  <c r="O15" i="32"/>
  <c r="O51" i="32" s="1"/>
  <c r="G51" i="32"/>
  <c r="P10" i="32"/>
  <c r="P46" i="32" s="1"/>
  <c r="J46" i="32"/>
  <c r="J43" i="32"/>
  <c r="P7" i="32"/>
  <c r="P43" i="32" s="1"/>
  <c r="P5" i="32"/>
  <c r="P41" i="32" s="1"/>
  <c r="J15" i="32"/>
  <c r="J41" i="32"/>
  <c r="D51" i="32"/>
  <c r="N15" i="32"/>
  <c r="N51" i="32" s="1"/>
  <c r="P6" i="32"/>
  <c r="P42" i="32" s="1"/>
  <c r="J42" i="32"/>
  <c r="I51" i="30"/>
  <c r="N43" i="28"/>
  <c r="M30" i="29"/>
  <c r="T30" i="29" s="1"/>
  <c r="D50" i="28"/>
  <c r="J5" i="23"/>
  <c r="L44" i="28"/>
  <c r="S8" i="29"/>
  <c r="S44" i="29" s="1"/>
  <c r="N45" i="28"/>
  <c r="L47" i="28"/>
  <c r="D33" i="28"/>
  <c r="N33" i="28" s="1"/>
  <c r="D42" i="29"/>
  <c r="D45" i="29"/>
  <c r="D50" i="29"/>
  <c r="G33" i="29"/>
  <c r="R33" i="29" s="1"/>
  <c r="L42" i="28"/>
  <c r="D48" i="28"/>
  <c r="G42" i="29"/>
  <c r="R45" i="29"/>
  <c r="J33" i="29"/>
  <c r="M29" i="29"/>
  <c r="T29" i="29" s="1"/>
  <c r="G33" i="23"/>
  <c r="J28" i="23"/>
  <c r="J33" i="23" s="1"/>
  <c r="D43" i="28"/>
  <c r="L50" i="28"/>
  <c r="K33" i="28"/>
  <c r="M31" i="29"/>
  <c r="T31" i="29" s="1"/>
  <c r="G43" i="28"/>
  <c r="L33" i="28"/>
  <c r="G33" i="28"/>
  <c r="O33" i="28" s="1"/>
  <c r="D43" i="29"/>
  <c r="N33" i="29"/>
  <c r="J28" i="27"/>
  <c r="N23" i="28"/>
  <c r="N41" i="28" s="1"/>
  <c r="G43" i="29"/>
  <c r="O50" i="29"/>
  <c r="O33" i="29"/>
  <c r="M28" i="29"/>
  <c r="T28" i="29" s="1"/>
  <c r="L33" i="23"/>
  <c r="J10" i="27"/>
  <c r="D47" i="28"/>
  <c r="L49" i="28"/>
  <c r="N44" i="29"/>
  <c r="G47" i="28"/>
  <c r="O44" i="29"/>
  <c r="N49" i="28"/>
  <c r="J26" i="28"/>
  <c r="P26" i="28" s="1"/>
  <c r="N48" i="29"/>
  <c r="E51" i="29"/>
  <c r="T14" i="29"/>
  <c r="T50" i="29" s="1"/>
  <c r="N50" i="29"/>
  <c r="R13" i="29"/>
  <c r="R49" i="29" s="1"/>
  <c r="D48" i="29"/>
  <c r="M11" i="29"/>
  <c r="T11" i="29" s="1"/>
  <c r="R11" i="29"/>
  <c r="R47" i="29" s="1"/>
  <c r="S10" i="29"/>
  <c r="S46" i="29" s="1"/>
  <c r="M10" i="29"/>
  <c r="M46" i="29" s="1"/>
  <c r="N46" i="29"/>
  <c r="G45" i="29"/>
  <c r="O45" i="29"/>
  <c r="Q9" i="29"/>
  <c r="Q45" i="29" s="1"/>
  <c r="M7" i="29"/>
  <c r="T7" i="29" s="1"/>
  <c r="T43" i="29" s="1"/>
  <c r="O43" i="29"/>
  <c r="Q7" i="29"/>
  <c r="Q43" i="29" s="1"/>
  <c r="J42" i="29"/>
  <c r="M6" i="29"/>
  <c r="M42" i="29" s="1"/>
  <c r="G41" i="29"/>
  <c r="Q5" i="29"/>
  <c r="Q41" i="29" s="1"/>
  <c r="Q47" i="29"/>
  <c r="Q44" i="29"/>
  <c r="R48" i="29"/>
  <c r="M49" i="29"/>
  <c r="D33" i="29"/>
  <c r="Q33" i="29" s="1"/>
  <c r="S42" i="29"/>
  <c r="S43" i="29"/>
  <c r="G44" i="29"/>
  <c r="R44" i="29"/>
  <c r="S45" i="29"/>
  <c r="J48" i="29"/>
  <c r="D49" i="29"/>
  <c r="N49" i="29"/>
  <c r="H51" i="29"/>
  <c r="P51" i="29"/>
  <c r="S23" i="29"/>
  <c r="S41" i="29" s="1"/>
  <c r="S48" i="29"/>
  <c r="R41" i="29"/>
  <c r="R46" i="29"/>
  <c r="R50" i="29"/>
  <c r="S50" i="29"/>
  <c r="J50" i="29"/>
  <c r="D47" i="29"/>
  <c r="N47" i="29"/>
  <c r="Q48" i="29"/>
  <c r="S49" i="29"/>
  <c r="Q49" i="29"/>
  <c r="M45" i="29"/>
  <c r="T9" i="29"/>
  <c r="T45" i="29" s="1"/>
  <c r="M41" i="29"/>
  <c r="T5" i="29"/>
  <c r="T41" i="29" s="1"/>
  <c r="M8" i="29"/>
  <c r="J15" i="29"/>
  <c r="N15" i="29"/>
  <c r="J41" i="29"/>
  <c r="N41" i="29"/>
  <c r="J45" i="29"/>
  <c r="G48" i="29"/>
  <c r="J49" i="29"/>
  <c r="Q6" i="29"/>
  <c r="Q42" i="29" s="1"/>
  <c r="G15" i="29"/>
  <c r="O15" i="29"/>
  <c r="R6" i="29"/>
  <c r="R42" i="29" s="1"/>
  <c r="R7" i="29"/>
  <c r="R43" i="29" s="1"/>
  <c r="Q10" i="29"/>
  <c r="Q46" i="29" s="1"/>
  <c r="S11" i="29"/>
  <c r="S47" i="29" s="1"/>
  <c r="Q14" i="29"/>
  <c r="Q50" i="29" s="1"/>
  <c r="D15" i="29"/>
  <c r="J43" i="29"/>
  <c r="G46" i="29"/>
  <c r="G50" i="29"/>
  <c r="D44" i="29"/>
  <c r="M12" i="29"/>
  <c r="T13" i="29"/>
  <c r="T49" i="29" s="1"/>
  <c r="N14" i="28"/>
  <c r="N50" i="28" s="1"/>
  <c r="J12" i="28"/>
  <c r="P12" i="28" s="1"/>
  <c r="P48" i="28" s="1"/>
  <c r="N12" i="28"/>
  <c r="N48" i="28" s="1"/>
  <c r="J11" i="28"/>
  <c r="P11" i="28" s="1"/>
  <c r="N11" i="28"/>
  <c r="N47" i="28" s="1"/>
  <c r="J10" i="28"/>
  <c r="P10" i="28" s="1"/>
  <c r="P46" i="28" s="1"/>
  <c r="N10" i="28"/>
  <c r="N46" i="28" s="1"/>
  <c r="J8" i="28"/>
  <c r="P8" i="28" s="1"/>
  <c r="N8" i="28"/>
  <c r="N44" i="28" s="1"/>
  <c r="D15" i="28"/>
  <c r="G15" i="28"/>
  <c r="O15" i="28" s="1"/>
  <c r="K15" i="28"/>
  <c r="K51" i="28" s="1"/>
  <c r="L15" i="28"/>
  <c r="L51" i="28" s="1"/>
  <c r="J6" i="28"/>
  <c r="P6" i="28" s="1"/>
  <c r="P42" i="28" s="1"/>
  <c r="N6" i="28"/>
  <c r="N42" i="28" s="1"/>
  <c r="J5" i="28"/>
  <c r="J41" i="28" s="1"/>
  <c r="P29" i="28"/>
  <c r="K46" i="28"/>
  <c r="K44" i="28"/>
  <c r="K48" i="28"/>
  <c r="K42" i="28"/>
  <c r="J23" i="28"/>
  <c r="K43" i="28"/>
  <c r="K45" i="28"/>
  <c r="K47" i="28"/>
  <c r="K49" i="28"/>
  <c r="J45" i="28"/>
  <c r="O45" i="28"/>
  <c r="P43" i="28"/>
  <c r="O42" i="28"/>
  <c r="G44" i="28"/>
  <c r="O46" i="28"/>
  <c r="G48" i="28"/>
  <c r="O50" i="28"/>
  <c r="I51" i="28"/>
  <c r="J43" i="28"/>
  <c r="O49" i="28"/>
  <c r="P50" i="28"/>
  <c r="E51" i="28"/>
  <c r="M51" i="28"/>
  <c r="J49" i="28"/>
  <c r="G42" i="28"/>
  <c r="D45" i="28"/>
  <c r="D49" i="28"/>
  <c r="G41" i="28"/>
  <c r="K41" i="28"/>
  <c r="G45" i="28"/>
  <c r="G49" i="28"/>
  <c r="J50" i="28"/>
  <c r="G46" i="28"/>
  <c r="G50" i="28"/>
  <c r="O5" i="28"/>
  <c r="O7" i="28"/>
  <c r="O43" i="28" s="1"/>
  <c r="O8" i="28"/>
  <c r="O44" i="28" s="1"/>
  <c r="O11" i="28"/>
  <c r="O47" i="28" s="1"/>
  <c r="O12" i="28"/>
  <c r="O48" i="28" s="1"/>
  <c r="J44" i="28"/>
  <c r="J48" i="28"/>
  <c r="D41" i="28"/>
  <c r="P9" i="28"/>
  <c r="P45" i="28" s="1"/>
  <c r="P13" i="28"/>
  <c r="P49" i="28" s="1"/>
  <c r="D15" i="27"/>
  <c r="J14" i="27"/>
  <c r="L15" i="27"/>
  <c r="J13" i="27"/>
  <c r="J9" i="27"/>
  <c r="J6" i="27"/>
  <c r="K15" i="27"/>
  <c r="J15" i="27" s="1"/>
  <c r="J5" i="27"/>
  <c r="J33" i="27"/>
  <c r="J23" i="27"/>
  <c r="K15" i="23"/>
  <c r="J15" i="23" s="1"/>
  <c r="K33" i="23"/>
  <c r="N50" i="26"/>
  <c r="M50" i="26"/>
  <c r="K50" i="26"/>
  <c r="J50" i="26"/>
  <c r="H50" i="26"/>
  <c r="G50" i="26"/>
  <c r="F50" i="26"/>
  <c r="E50" i="26"/>
  <c r="N49" i="26"/>
  <c r="M49" i="26"/>
  <c r="K49" i="26"/>
  <c r="J49" i="26"/>
  <c r="H49" i="26"/>
  <c r="G49" i="26"/>
  <c r="F49" i="26"/>
  <c r="E49" i="26"/>
  <c r="N48" i="26"/>
  <c r="M48" i="26"/>
  <c r="K48" i="26"/>
  <c r="J48" i="26"/>
  <c r="H48" i="26"/>
  <c r="G48" i="26"/>
  <c r="F48" i="26"/>
  <c r="E48" i="26"/>
  <c r="N47" i="26"/>
  <c r="M47" i="26"/>
  <c r="K47" i="26"/>
  <c r="J47" i="26"/>
  <c r="H47" i="26"/>
  <c r="G47" i="26"/>
  <c r="F47" i="26"/>
  <c r="E47" i="26"/>
  <c r="N46" i="26"/>
  <c r="M46" i="26"/>
  <c r="K46" i="26"/>
  <c r="J46" i="26"/>
  <c r="H46" i="26"/>
  <c r="G46" i="26"/>
  <c r="F46" i="26"/>
  <c r="E46" i="26"/>
  <c r="N45" i="26"/>
  <c r="M45" i="26"/>
  <c r="K45" i="26"/>
  <c r="J45" i="26"/>
  <c r="H45" i="26"/>
  <c r="G45" i="26"/>
  <c r="F45" i="26"/>
  <c r="E45" i="26"/>
  <c r="N44" i="26"/>
  <c r="M44" i="26"/>
  <c r="K44" i="26"/>
  <c r="J44" i="26"/>
  <c r="H44" i="26"/>
  <c r="G44" i="26"/>
  <c r="F44" i="26"/>
  <c r="E44" i="26"/>
  <c r="N43" i="26"/>
  <c r="M43" i="26"/>
  <c r="K43" i="26"/>
  <c r="J43" i="26"/>
  <c r="H43" i="26"/>
  <c r="G43" i="26"/>
  <c r="F43" i="26"/>
  <c r="E43" i="26"/>
  <c r="N42" i="26"/>
  <c r="M42" i="26"/>
  <c r="K42" i="26"/>
  <c r="J42" i="26"/>
  <c r="H42" i="26"/>
  <c r="G42" i="26"/>
  <c r="F42" i="26"/>
  <c r="E42" i="26"/>
  <c r="N41" i="26"/>
  <c r="M41" i="26"/>
  <c r="K41" i="26"/>
  <c r="J41" i="26"/>
  <c r="H41" i="26"/>
  <c r="G41" i="26"/>
  <c r="F41" i="26"/>
  <c r="E41" i="26"/>
  <c r="K15" i="26"/>
  <c r="K51" i="26" s="1"/>
  <c r="J15" i="26"/>
  <c r="J51" i="26" s="1"/>
  <c r="H15" i="26"/>
  <c r="G15" i="26"/>
  <c r="G51" i="26" s="1"/>
  <c r="F15" i="26"/>
  <c r="E15" i="26"/>
  <c r="E51" i="26" s="1"/>
  <c r="O14" i="26"/>
  <c r="O50" i="26" s="1"/>
  <c r="L14" i="26"/>
  <c r="L50" i="26" s="1"/>
  <c r="I14" i="26"/>
  <c r="I50" i="26" s="1"/>
  <c r="O13" i="26"/>
  <c r="O49" i="26" s="1"/>
  <c r="L13" i="26"/>
  <c r="L49" i="26" s="1"/>
  <c r="I13" i="26"/>
  <c r="I49" i="26" s="1"/>
  <c r="O12" i="26"/>
  <c r="O48" i="26" s="1"/>
  <c r="L12" i="26"/>
  <c r="L48" i="26" s="1"/>
  <c r="I12" i="26"/>
  <c r="I48" i="26" s="1"/>
  <c r="O11" i="26"/>
  <c r="O47" i="26" s="1"/>
  <c r="L11" i="26"/>
  <c r="L47" i="26" s="1"/>
  <c r="I11" i="26"/>
  <c r="I47" i="26" s="1"/>
  <c r="O10" i="26"/>
  <c r="O46" i="26" s="1"/>
  <c r="L10" i="26"/>
  <c r="L46" i="26" s="1"/>
  <c r="I10" i="26"/>
  <c r="I46" i="26" s="1"/>
  <c r="O9" i="26"/>
  <c r="O45" i="26" s="1"/>
  <c r="L9" i="26"/>
  <c r="L45" i="26" s="1"/>
  <c r="I9" i="26"/>
  <c r="I45" i="26" s="1"/>
  <c r="O8" i="26"/>
  <c r="O44" i="26" s="1"/>
  <c r="L8" i="26"/>
  <c r="L44" i="26" s="1"/>
  <c r="I8" i="26"/>
  <c r="I44" i="26" s="1"/>
  <c r="O7" i="26"/>
  <c r="O43" i="26" s="1"/>
  <c r="L7" i="26"/>
  <c r="L43" i="26" s="1"/>
  <c r="I7" i="26"/>
  <c r="I43" i="26" s="1"/>
  <c r="O6" i="26"/>
  <c r="O42" i="26" s="1"/>
  <c r="L6" i="26"/>
  <c r="I6" i="26"/>
  <c r="I42" i="26" s="1"/>
  <c r="O5" i="26"/>
  <c r="O41" i="26" s="1"/>
  <c r="L5" i="26"/>
  <c r="L41" i="26" s="1"/>
  <c r="I5" i="26"/>
  <c r="I41" i="26" s="1"/>
  <c r="O51" i="28" l="1"/>
  <c r="P51" i="30"/>
  <c r="M51" i="33"/>
  <c r="T15" i="33"/>
  <c r="T51" i="33" s="1"/>
  <c r="J51" i="32"/>
  <c r="P15" i="32"/>
  <c r="P51" i="32" s="1"/>
  <c r="P5" i="28"/>
  <c r="J46" i="28"/>
  <c r="N51" i="29"/>
  <c r="J51" i="29"/>
  <c r="M47" i="29"/>
  <c r="T47" i="29"/>
  <c r="O51" i="29"/>
  <c r="D51" i="28"/>
  <c r="P44" i="28"/>
  <c r="M33" i="29"/>
  <c r="T33" i="29" s="1"/>
  <c r="M50" i="29"/>
  <c r="T10" i="29"/>
  <c r="T46" i="29" s="1"/>
  <c r="M15" i="29"/>
  <c r="M43" i="29"/>
  <c r="T6" i="29"/>
  <c r="T42" i="29" s="1"/>
  <c r="G51" i="29"/>
  <c r="R15" i="29"/>
  <c r="R51" i="29" s="1"/>
  <c r="M44" i="29"/>
  <c r="T8" i="29"/>
  <c r="T44" i="29" s="1"/>
  <c r="Q15" i="29"/>
  <c r="Q51" i="29" s="1"/>
  <c r="D51" i="29"/>
  <c r="M48" i="29"/>
  <c r="T12" i="29"/>
  <c r="T48" i="29" s="1"/>
  <c r="P47" i="28"/>
  <c r="J47" i="28"/>
  <c r="G51" i="28"/>
  <c r="J15" i="28"/>
  <c r="P15" i="28" s="1"/>
  <c r="N15" i="28"/>
  <c r="N51" i="28" s="1"/>
  <c r="J42" i="28"/>
  <c r="J33" i="28"/>
  <c r="P33" i="28" s="1"/>
  <c r="P23" i="28"/>
  <c r="O41" i="28"/>
  <c r="L15" i="26"/>
  <c r="L51" i="26" s="1"/>
  <c r="P45" i="26"/>
  <c r="P49" i="26"/>
  <c r="P46" i="26"/>
  <c r="P50" i="26"/>
  <c r="H51" i="26"/>
  <c r="N51" i="26"/>
  <c r="M51" i="26"/>
  <c r="L42" i="26"/>
  <c r="P42" i="26" s="1"/>
  <c r="F51" i="26"/>
  <c r="P41" i="26"/>
  <c r="P47" i="26"/>
  <c r="P44" i="26"/>
  <c r="P48" i="26"/>
  <c r="P43" i="26"/>
  <c r="P6" i="26"/>
  <c r="P8" i="26"/>
  <c r="P10" i="26"/>
  <c r="P12" i="26"/>
  <c r="P14" i="26"/>
  <c r="I15" i="26"/>
  <c r="O15" i="26"/>
  <c r="O51" i="26" s="1"/>
  <c r="P5" i="26"/>
  <c r="P7" i="26"/>
  <c r="P9" i="26"/>
  <c r="P11" i="26"/>
  <c r="P13" i="26"/>
  <c r="P41" i="28" l="1"/>
  <c r="P51" i="28"/>
  <c r="M51" i="29"/>
  <c r="T15" i="29"/>
  <c r="T51" i="29" s="1"/>
  <c r="J51" i="28"/>
  <c r="I51" i="26"/>
  <c r="P51" i="26" s="1"/>
  <c r="P15" i="26"/>
  <c r="D15" i="22"/>
  <c r="D33" i="22"/>
  <c r="E33" i="22"/>
  <c r="O7" i="22"/>
  <c r="J42" i="22"/>
  <c r="K42" i="22"/>
  <c r="J43" i="22"/>
  <c r="K43" i="22"/>
  <c r="J44" i="22"/>
  <c r="K44" i="22"/>
  <c r="J45" i="22"/>
  <c r="K45" i="22"/>
  <c r="J46" i="22"/>
  <c r="K46" i="22"/>
  <c r="J47" i="22"/>
  <c r="K47" i="22"/>
  <c r="J48" i="22"/>
  <c r="K48" i="22"/>
  <c r="J49" i="22"/>
  <c r="K49" i="22"/>
  <c r="J50" i="22"/>
  <c r="K50" i="22"/>
  <c r="N43" i="22"/>
  <c r="M43" i="22"/>
  <c r="H43" i="22"/>
  <c r="G43" i="22"/>
  <c r="F43" i="22"/>
  <c r="E50" i="22"/>
  <c r="E41" i="22"/>
  <c r="E41" i="18"/>
  <c r="O33" i="25" l="1"/>
  <c r="N33" i="25"/>
  <c r="F33" i="25"/>
  <c r="E33" i="25"/>
  <c r="L33" i="25"/>
  <c r="K33" i="25"/>
  <c r="I33" i="25"/>
  <c r="H33" i="25"/>
  <c r="J32" i="25"/>
  <c r="J31" i="25"/>
  <c r="J30" i="25"/>
  <c r="J29" i="25"/>
  <c r="M29" i="25" s="1"/>
  <c r="J28" i="25"/>
  <c r="J27" i="25"/>
  <c r="M27" i="25" s="1"/>
  <c r="J26" i="25"/>
  <c r="J25" i="25"/>
  <c r="J24" i="25"/>
  <c r="J23" i="25"/>
  <c r="G32" i="25"/>
  <c r="M32" i="25" s="1"/>
  <c r="G31" i="25"/>
  <c r="G30" i="25"/>
  <c r="G29" i="25"/>
  <c r="G28" i="25"/>
  <c r="G27" i="25"/>
  <c r="G26" i="25"/>
  <c r="G25" i="25"/>
  <c r="M25" i="25" s="1"/>
  <c r="G24" i="25"/>
  <c r="G33" i="25" s="1"/>
  <c r="G23" i="25"/>
  <c r="D32" i="25"/>
  <c r="D31" i="25"/>
  <c r="M31" i="25" s="1"/>
  <c r="D30" i="25"/>
  <c r="M30" i="25" s="1"/>
  <c r="D29" i="25"/>
  <c r="D28" i="25"/>
  <c r="M28" i="25" s="1"/>
  <c r="D27" i="25"/>
  <c r="D26" i="25"/>
  <c r="D25" i="25"/>
  <c r="D24" i="25"/>
  <c r="D23" i="25"/>
  <c r="M23" i="25" s="1"/>
  <c r="F33" i="24"/>
  <c r="L33" i="24" s="1"/>
  <c r="L32" i="24"/>
  <c r="L31" i="24"/>
  <c r="L30" i="24"/>
  <c r="L29" i="24"/>
  <c r="L28" i="24"/>
  <c r="L27" i="24"/>
  <c r="L26" i="24"/>
  <c r="L25" i="24"/>
  <c r="L24" i="24"/>
  <c r="K33" i="24"/>
  <c r="K32" i="24"/>
  <c r="K31" i="24"/>
  <c r="K30" i="24"/>
  <c r="K29" i="24"/>
  <c r="K28" i="24"/>
  <c r="K27" i="24"/>
  <c r="K26" i="24"/>
  <c r="K25" i="24"/>
  <c r="K24" i="24"/>
  <c r="L23" i="24"/>
  <c r="K23" i="24"/>
  <c r="J32" i="24"/>
  <c r="J31" i="24"/>
  <c r="J30" i="24"/>
  <c r="J25" i="24"/>
  <c r="J24" i="24"/>
  <c r="G33" i="24"/>
  <c r="G32" i="24"/>
  <c r="G31" i="24"/>
  <c r="G30" i="24"/>
  <c r="G29" i="24"/>
  <c r="G28" i="24"/>
  <c r="G27" i="24"/>
  <c r="G26" i="24"/>
  <c r="G25" i="24"/>
  <c r="G24" i="24"/>
  <c r="D32" i="24"/>
  <c r="D31" i="24"/>
  <c r="D30" i="24"/>
  <c r="D29" i="24"/>
  <c r="J29" i="24" s="1"/>
  <c r="D28" i="24"/>
  <c r="J28" i="24" s="1"/>
  <c r="D27" i="24"/>
  <c r="J27" i="24" s="1"/>
  <c r="D26" i="24"/>
  <c r="J26" i="24" s="1"/>
  <c r="D25" i="24"/>
  <c r="D24" i="24"/>
  <c r="G23" i="24"/>
  <c r="D23" i="24"/>
  <c r="J23" i="24" s="1"/>
  <c r="D33" i="24" l="1"/>
  <c r="J33" i="24" s="1"/>
  <c r="J33" i="25"/>
  <c r="M26" i="25"/>
  <c r="M24" i="25"/>
  <c r="M33" i="25" s="1"/>
  <c r="D33" i="25"/>
  <c r="D7" i="19"/>
  <c r="D8" i="20" l="1"/>
  <c r="L24" i="22" l="1"/>
  <c r="H50" i="22" l="1"/>
  <c r="H49" i="22"/>
  <c r="H48" i="22"/>
  <c r="H47" i="22"/>
  <c r="H46" i="22"/>
  <c r="H45" i="22"/>
  <c r="H44" i="22"/>
  <c r="H42" i="22"/>
  <c r="H51" i="22" s="1"/>
  <c r="H41" i="22"/>
  <c r="O23" i="22" l="1"/>
  <c r="L23" i="22"/>
  <c r="G5" i="19"/>
  <c r="O29" i="18" l="1"/>
  <c r="O24" i="18"/>
  <c r="O23" i="18"/>
  <c r="L23" i="18"/>
  <c r="I23" i="18"/>
  <c r="O14" i="22" l="1"/>
  <c r="L14" i="22"/>
  <c r="L50" i="22" s="1"/>
  <c r="I14" i="22"/>
  <c r="I50" i="22" s="1"/>
  <c r="I23" i="22"/>
  <c r="P23" i="22" s="1"/>
  <c r="I24" i="22"/>
  <c r="I25" i="22"/>
  <c r="I26" i="22"/>
  <c r="P26" i="22" s="1"/>
  <c r="I27" i="22"/>
  <c r="P27" i="22" s="1"/>
  <c r="I28" i="22"/>
  <c r="I29" i="22"/>
  <c r="P29" i="22" s="1"/>
  <c r="I30" i="22"/>
  <c r="I31" i="22"/>
  <c r="I32" i="22"/>
  <c r="L33" i="22"/>
  <c r="O33" i="22"/>
  <c r="O6" i="22"/>
  <c r="O42" i="22" s="1"/>
  <c r="O8" i="22"/>
  <c r="O44" i="22" s="1"/>
  <c r="O9" i="22"/>
  <c r="O45" i="22" s="1"/>
  <c r="O10" i="22"/>
  <c r="O46" i="22" s="1"/>
  <c r="O11" i="22"/>
  <c r="O47" i="22" s="1"/>
  <c r="O12" i="22"/>
  <c r="O48" i="22" s="1"/>
  <c r="O13" i="22"/>
  <c r="O49" i="22" s="1"/>
  <c r="O5" i="22"/>
  <c r="O41" i="22" s="1"/>
  <c r="N41" i="22"/>
  <c r="O24" i="22"/>
  <c r="O25" i="22"/>
  <c r="O26" i="22"/>
  <c r="O27" i="22"/>
  <c r="O28" i="22"/>
  <c r="O29" i="22"/>
  <c r="O30" i="22"/>
  <c r="O31" i="22"/>
  <c r="O32" i="22"/>
  <c r="K41" i="22"/>
  <c r="J41" i="22"/>
  <c r="G41" i="22"/>
  <c r="E47" i="22"/>
  <c r="P32" i="22" l="1"/>
  <c r="O50" i="22"/>
  <c r="P50" i="22" s="1"/>
  <c r="O43" i="22"/>
  <c r="O15" i="22"/>
  <c r="O51" i="22" s="1"/>
  <c r="P33" i="22"/>
  <c r="P24" i="22"/>
  <c r="P25" i="22"/>
  <c r="P14" i="22"/>
  <c r="L8" i="22"/>
  <c r="L44" i="22" s="1"/>
  <c r="I8" i="22"/>
  <c r="I44" i="22" s="1"/>
  <c r="P44" i="22" s="1"/>
  <c r="J14" i="25"/>
  <c r="J13" i="25"/>
  <c r="D6" i="25"/>
  <c r="P8" i="22" l="1"/>
  <c r="D8" i="24"/>
  <c r="P50" i="25" l="1"/>
  <c r="L50" i="25"/>
  <c r="K50" i="25"/>
  <c r="J50" i="25"/>
  <c r="I50" i="25"/>
  <c r="H50" i="25"/>
  <c r="F50" i="25"/>
  <c r="E50" i="25"/>
  <c r="P49" i="25"/>
  <c r="L49" i="25"/>
  <c r="K49" i="25"/>
  <c r="I49" i="25"/>
  <c r="H49" i="25"/>
  <c r="F49" i="25"/>
  <c r="E49" i="25"/>
  <c r="P48" i="25"/>
  <c r="L48" i="25"/>
  <c r="K48" i="25"/>
  <c r="I48" i="25"/>
  <c r="H48" i="25"/>
  <c r="F48" i="25"/>
  <c r="E48" i="25"/>
  <c r="P47" i="25"/>
  <c r="L47" i="25"/>
  <c r="K47" i="25"/>
  <c r="I47" i="25"/>
  <c r="H47" i="25"/>
  <c r="F47" i="25"/>
  <c r="E47" i="25"/>
  <c r="P46" i="25"/>
  <c r="L46" i="25"/>
  <c r="K46" i="25"/>
  <c r="I46" i="25"/>
  <c r="H46" i="25"/>
  <c r="F46" i="25"/>
  <c r="E46" i="25"/>
  <c r="P45" i="25"/>
  <c r="L45" i="25"/>
  <c r="K45" i="25"/>
  <c r="I45" i="25"/>
  <c r="H45" i="25"/>
  <c r="F45" i="25"/>
  <c r="E45" i="25"/>
  <c r="P44" i="25"/>
  <c r="L44" i="25"/>
  <c r="K44" i="25"/>
  <c r="I44" i="25"/>
  <c r="H44" i="25"/>
  <c r="F44" i="25"/>
  <c r="E44" i="25"/>
  <c r="P43" i="25"/>
  <c r="L43" i="25"/>
  <c r="K43" i="25"/>
  <c r="I43" i="25"/>
  <c r="H43" i="25"/>
  <c r="F43" i="25"/>
  <c r="E43" i="25"/>
  <c r="P42" i="25"/>
  <c r="L42" i="25"/>
  <c r="K42" i="25"/>
  <c r="I42" i="25"/>
  <c r="H42" i="25"/>
  <c r="F42" i="25"/>
  <c r="E42" i="25"/>
  <c r="P41" i="25"/>
  <c r="L41" i="25"/>
  <c r="K41" i="25"/>
  <c r="I41" i="25"/>
  <c r="H41" i="25"/>
  <c r="F41" i="25"/>
  <c r="E41" i="25"/>
  <c r="P51" i="25"/>
  <c r="L15" i="25"/>
  <c r="L51" i="25" s="1"/>
  <c r="K15" i="25"/>
  <c r="K51" i="25" s="1"/>
  <c r="I15" i="25"/>
  <c r="I51" i="25" s="1"/>
  <c r="H15" i="25"/>
  <c r="H51" i="25" s="1"/>
  <c r="F15" i="25"/>
  <c r="F51" i="25" s="1"/>
  <c r="E15" i="25"/>
  <c r="E51" i="25" s="1"/>
  <c r="O14" i="25"/>
  <c r="N14" i="25"/>
  <c r="S14" i="25"/>
  <c r="S50" i="25" s="1"/>
  <c r="G14" i="25"/>
  <c r="R14" i="25" s="1"/>
  <c r="R50" i="25" s="1"/>
  <c r="D14" i="25"/>
  <c r="D50" i="25" s="1"/>
  <c r="O13" i="25"/>
  <c r="N13" i="25"/>
  <c r="J49" i="25"/>
  <c r="G13" i="25"/>
  <c r="R13" i="25" s="1"/>
  <c r="R49" i="25" s="1"/>
  <c r="D13" i="25"/>
  <c r="D49" i="25" s="1"/>
  <c r="O12" i="25"/>
  <c r="N12" i="25"/>
  <c r="J12" i="25"/>
  <c r="J48" i="25" s="1"/>
  <c r="G12" i="25"/>
  <c r="R12" i="25" s="1"/>
  <c r="R48" i="25" s="1"/>
  <c r="D12" i="25"/>
  <c r="D48" i="25" s="1"/>
  <c r="O11" i="25"/>
  <c r="N11" i="25"/>
  <c r="J11" i="25"/>
  <c r="S11" i="25" s="1"/>
  <c r="S47" i="25" s="1"/>
  <c r="G11" i="25"/>
  <c r="G47" i="25" s="1"/>
  <c r="D11" i="25"/>
  <c r="D47" i="25" s="1"/>
  <c r="O10" i="25"/>
  <c r="N10" i="25"/>
  <c r="J10" i="25"/>
  <c r="S10" i="25" s="1"/>
  <c r="S46" i="25" s="1"/>
  <c r="G10" i="25"/>
  <c r="R10" i="25" s="1"/>
  <c r="R46" i="25" s="1"/>
  <c r="D10" i="25"/>
  <c r="D46" i="25" s="1"/>
  <c r="O9" i="25"/>
  <c r="J9" i="25"/>
  <c r="J45" i="25" s="1"/>
  <c r="G9" i="25"/>
  <c r="R9" i="25" s="1"/>
  <c r="R45" i="25" s="1"/>
  <c r="D9" i="25"/>
  <c r="Q9" i="25" s="1"/>
  <c r="Q45" i="25" s="1"/>
  <c r="O8" i="25"/>
  <c r="N8" i="25"/>
  <c r="J8" i="25"/>
  <c r="J44" i="25" s="1"/>
  <c r="G8" i="25"/>
  <c r="R8" i="25" s="1"/>
  <c r="R44" i="25" s="1"/>
  <c r="D8" i="25"/>
  <c r="D44" i="25" s="1"/>
  <c r="O43" i="25"/>
  <c r="J7" i="25"/>
  <c r="S7" i="25" s="1"/>
  <c r="S43" i="25" s="1"/>
  <c r="G7" i="25"/>
  <c r="G43" i="25" s="1"/>
  <c r="D7" i="25"/>
  <c r="D43" i="25" s="1"/>
  <c r="Q6" i="25"/>
  <c r="Q42" i="25" s="1"/>
  <c r="O42" i="25"/>
  <c r="N42" i="25"/>
  <c r="J6" i="25"/>
  <c r="S6" i="25" s="1"/>
  <c r="S42" i="25" s="1"/>
  <c r="G6" i="25"/>
  <c r="R6" i="25" s="1"/>
  <c r="R42" i="25" s="1"/>
  <c r="D42" i="25"/>
  <c r="O5" i="25"/>
  <c r="N5" i="25"/>
  <c r="J5" i="25"/>
  <c r="G5" i="25"/>
  <c r="D5" i="25"/>
  <c r="M50" i="24"/>
  <c r="K50" i="24"/>
  <c r="I50" i="24"/>
  <c r="H50" i="24"/>
  <c r="F50" i="24"/>
  <c r="E50" i="24"/>
  <c r="M49" i="24"/>
  <c r="I49" i="24"/>
  <c r="H49" i="24"/>
  <c r="F49" i="24"/>
  <c r="E49" i="24"/>
  <c r="M48" i="24"/>
  <c r="I48" i="24"/>
  <c r="H48" i="24"/>
  <c r="F48" i="24"/>
  <c r="E48" i="24"/>
  <c r="M47" i="24"/>
  <c r="I47" i="24"/>
  <c r="H47" i="24"/>
  <c r="F47" i="24"/>
  <c r="E47" i="24"/>
  <c r="M46" i="24"/>
  <c r="I46" i="24"/>
  <c r="H46" i="24"/>
  <c r="F46" i="24"/>
  <c r="E46" i="24"/>
  <c r="M45" i="24"/>
  <c r="I45" i="24"/>
  <c r="H45" i="24"/>
  <c r="F45" i="24"/>
  <c r="E45" i="24"/>
  <c r="M44" i="24"/>
  <c r="I44" i="24"/>
  <c r="H44" i="24"/>
  <c r="F44" i="24"/>
  <c r="E44" i="24"/>
  <c r="D44" i="24"/>
  <c r="M43" i="24"/>
  <c r="I43" i="24"/>
  <c r="H43" i="24"/>
  <c r="F43" i="24"/>
  <c r="E43" i="24"/>
  <c r="M42" i="24"/>
  <c r="I42" i="24"/>
  <c r="H42" i="24"/>
  <c r="F42" i="24"/>
  <c r="E42" i="24"/>
  <c r="M41" i="24"/>
  <c r="I41" i="24"/>
  <c r="H41" i="24"/>
  <c r="F41" i="24"/>
  <c r="E41" i="24"/>
  <c r="M51" i="24"/>
  <c r="I15" i="24"/>
  <c r="I51" i="24" s="1"/>
  <c r="H15" i="24"/>
  <c r="H51" i="24" s="1"/>
  <c r="F15" i="24"/>
  <c r="F51" i="24" s="1"/>
  <c r="E15" i="24"/>
  <c r="E51" i="24" s="1"/>
  <c r="L14" i="24"/>
  <c r="L50" i="24" s="1"/>
  <c r="K14" i="24"/>
  <c r="G14" i="24"/>
  <c r="O14" i="24" s="1"/>
  <c r="O50" i="24" s="1"/>
  <c r="D14" i="24"/>
  <c r="D50" i="24" s="1"/>
  <c r="L13" i="24"/>
  <c r="L49" i="24" s="1"/>
  <c r="K13" i="24"/>
  <c r="J13" i="24" s="1"/>
  <c r="G13" i="24"/>
  <c r="O13" i="24" s="1"/>
  <c r="O49" i="24" s="1"/>
  <c r="D13" i="24"/>
  <c r="D49" i="24" s="1"/>
  <c r="L12" i="24"/>
  <c r="L48" i="24" s="1"/>
  <c r="K12" i="24"/>
  <c r="K48" i="24" s="1"/>
  <c r="G12" i="24"/>
  <c r="G48" i="24" s="1"/>
  <c r="D12" i="24"/>
  <c r="N12" i="24" s="1"/>
  <c r="N48" i="24" s="1"/>
  <c r="L11" i="24"/>
  <c r="L47" i="24" s="1"/>
  <c r="K11" i="24"/>
  <c r="G11" i="24"/>
  <c r="O11" i="24" s="1"/>
  <c r="O47" i="24" s="1"/>
  <c r="D11" i="24"/>
  <c r="D47" i="24" s="1"/>
  <c r="L10" i="24"/>
  <c r="L46" i="24" s="1"/>
  <c r="K10" i="24"/>
  <c r="G10" i="24"/>
  <c r="O10" i="24" s="1"/>
  <c r="O46" i="24" s="1"/>
  <c r="D10" i="24"/>
  <c r="D46" i="24" s="1"/>
  <c r="L9" i="24"/>
  <c r="L45" i="24" s="1"/>
  <c r="K9" i="24"/>
  <c r="G9" i="24"/>
  <c r="O9" i="24" s="1"/>
  <c r="O45" i="24" s="1"/>
  <c r="D9" i="24"/>
  <c r="N9" i="24" s="1"/>
  <c r="N45" i="24" s="1"/>
  <c r="N8" i="24"/>
  <c r="N44" i="24" s="1"/>
  <c r="L8" i="24"/>
  <c r="K8" i="24"/>
  <c r="K44" i="24" s="1"/>
  <c r="G8" i="24"/>
  <c r="G44" i="24" s="1"/>
  <c r="L7" i="24"/>
  <c r="K7" i="24"/>
  <c r="G7" i="24"/>
  <c r="G43" i="24" s="1"/>
  <c r="D7" i="24"/>
  <c r="D43" i="24" s="1"/>
  <c r="L6" i="24"/>
  <c r="K6" i="24"/>
  <c r="G6" i="24"/>
  <c r="G42" i="24" s="1"/>
  <c r="D6" i="24"/>
  <c r="N6" i="24" s="1"/>
  <c r="N42" i="24" s="1"/>
  <c r="L5" i="24"/>
  <c r="L41" i="24" s="1"/>
  <c r="K5" i="24"/>
  <c r="K41" i="24" s="1"/>
  <c r="G5" i="24"/>
  <c r="G41" i="24" s="1"/>
  <c r="D5" i="24"/>
  <c r="N5" i="24" s="1"/>
  <c r="N41" i="24" s="1"/>
  <c r="N50" i="22"/>
  <c r="M50" i="22"/>
  <c r="G50" i="22"/>
  <c r="F50" i="22"/>
  <c r="N49" i="22"/>
  <c r="M49" i="22"/>
  <c r="G49" i="22"/>
  <c r="F49" i="22"/>
  <c r="E49" i="22"/>
  <c r="N48" i="22"/>
  <c r="M48" i="22"/>
  <c r="G48" i="22"/>
  <c r="F48" i="22"/>
  <c r="E48" i="22"/>
  <c r="N47" i="22"/>
  <c r="M47" i="22"/>
  <c r="G47" i="22"/>
  <c r="F47" i="22"/>
  <c r="N46" i="22"/>
  <c r="M46" i="22"/>
  <c r="G46" i="22"/>
  <c r="F46" i="22"/>
  <c r="E46" i="22"/>
  <c r="N45" i="22"/>
  <c r="M45" i="22"/>
  <c r="G45" i="22"/>
  <c r="F45" i="22"/>
  <c r="E45" i="22"/>
  <c r="N44" i="22"/>
  <c r="M44" i="22"/>
  <c r="G44" i="22"/>
  <c r="F44" i="22"/>
  <c r="E44" i="22"/>
  <c r="E43" i="22"/>
  <c r="N42" i="22"/>
  <c r="M42" i="22"/>
  <c r="G42" i="22"/>
  <c r="F42" i="22"/>
  <c r="E42" i="22"/>
  <c r="M41" i="22"/>
  <c r="F41" i="22"/>
  <c r="K15" i="22"/>
  <c r="K51" i="22" s="1"/>
  <c r="J15" i="22"/>
  <c r="J51" i="22" s="1"/>
  <c r="H15" i="22"/>
  <c r="G15" i="22"/>
  <c r="G51" i="22" s="1"/>
  <c r="F15" i="22"/>
  <c r="E15" i="22"/>
  <c r="E51" i="22" s="1"/>
  <c r="L13" i="22"/>
  <c r="L49" i="22" s="1"/>
  <c r="I13" i="22"/>
  <c r="L12" i="22"/>
  <c r="L48" i="22" s="1"/>
  <c r="I12" i="22"/>
  <c r="L11" i="22"/>
  <c r="L47" i="22" s="1"/>
  <c r="I11" i="22"/>
  <c r="L10" i="22"/>
  <c r="L46" i="22" s="1"/>
  <c r="I10" i="22"/>
  <c r="L9" i="22"/>
  <c r="L45" i="22" s="1"/>
  <c r="I9" i="22"/>
  <c r="L7" i="22"/>
  <c r="L43" i="22" s="1"/>
  <c r="I7" i="22"/>
  <c r="L6" i="22"/>
  <c r="L42" i="22" s="1"/>
  <c r="I6" i="22"/>
  <c r="L5" i="22"/>
  <c r="I5" i="22"/>
  <c r="O45" i="25" l="1"/>
  <c r="R45" i="26"/>
  <c r="R9" i="22"/>
  <c r="R45" i="22" s="1"/>
  <c r="L43" i="24"/>
  <c r="R43" i="26"/>
  <c r="R7" i="22"/>
  <c r="R43" i="22" s="1"/>
  <c r="N50" i="25"/>
  <c r="Q50" i="26"/>
  <c r="Q14" i="22"/>
  <c r="Q50" i="22" s="1"/>
  <c r="I42" i="22"/>
  <c r="P42" i="22" s="1"/>
  <c r="P6" i="22"/>
  <c r="O50" i="25"/>
  <c r="R50" i="26"/>
  <c r="R14" i="22"/>
  <c r="R50" i="22" s="1"/>
  <c r="Q11" i="22"/>
  <c r="Q47" i="22" s="1"/>
  <c r="Q47" i="26"/>
  <c r="N51" i="22"/>
  <c r="N48" i="25"/>
  <c r="Q48" i="26"/>
  <c r="Q12" i="22"/>
  <c r="Q48" i="22" s="1"/>
  <c r="Q14" i="25"/>
  <c r="Q50" i="25" s="1"/>
  <c r="O47" i="25"/>
  <c r="R47" i="26"/>
  <c r="R11" i="22"/>
  <c r="R47" i="22" s="1"/>
  <c r="I45" i="22"/>
  <c r="P45" i="22" s="1"/>
  <c r="P9" i="22"/>
  <c r="Q41" i="26"/>
  <c r="Q5" i="22"/>
  <c r="Q41" i="22" s="1"/>
  <c r="Q46" i="26"/>
  <c r="Q10" i="22"/>
  <c r="Q46" i="22" s="1"/>
  <c r="O48" i="25"/>
  <c r="R48" i="26"/>
  <c r="R12" i="22"/>
  <c r="R48" i="22" s="1"/>
  <c r="R41" i="26"/>
  <c r="R5" i="22"/>
  <c r="R41" i="22" s="1"/>
  <c r="O46" i="25"/>
  <c r="R46" i="26"/>
  <c r="R10" i="22"/>
  <c r="R46" i="22" s="1"/>
  <c r="I49" i="22"/>
  <c r="P49" i="22" s="1"/>
  <c r="P13" i="22"/>
  <c r="K43" i="24"/>
  <c r="Q43" i="26"/>
  <c r="Q7" i="22"/>
  <c r="I46" i="22"/>
  <c r="P46" i="22" s="1"/>
  <c r="P10" i="22"/>
  <c r="K42" i="24"/>
  <c r="Q42" i="26"/>
  <c r="Q6" i="22"/>
  <c r="Q42" i="22" s="1"/>
  <c r="Q10" i="25"/>
  <c r="Q46" i="25" s="1"/>
  <c r="I43" i="22"/>
  <c r="P43" i="22" s="1"/>
  <c r="P7" i="22"/>
  <c r="P11" i="22"/>
  <c r="I47" i="22"/>
  <c r="P47" i="22" s="1"/>
  <c r="L42" i="24"/>
  <c r="R42" i="26"/>
  <c r="R6" i="22"/>
  <c r="R42" i="22" s="1"/>
  <c r="N44" i="25"/>
  <c r="Q44" i="26"/>
  <c r="Q8" i="22"/>
  <c r="Q44" i="22" s="1"/>
  <c r="I41" i="22"/>
  <c r="P5" i="22"/>
  <c r="I48" i="22"/>
  <c r="P48" i="22" s="1"/>
  <c r="P12" i="22"/>
  <c r="O44" i="25"/>
  <c r="R44" i="26"/>
  <c r="R8" i="22"/>
  <c r="R44" i="22" s="1"/>
  <c r="M13" i="25"/>
  <c r="M49" i="25" s="1"/>
  <c r="Q49" i="26"/>
  <c r="Q13" i="22"/>
  <c r="Q49" i="22" s="1"/>
  <c r="Q45" i="26"/>
  <c r="Q9" i="22"/>
  <c r="Q45" i="22" s="1"/>
  <c r="L41" i="22"/>
  <c r="L15" i="22"/>
  <c r="L51" i="22" s="1"/>
  <c r="F51" i="22"/>
  <c r="O49" i="25"/>
  <c r="R49" i="26"/>
  <c r="R13" i="22"/>
  <c r="R49" i="22" s="1"/>
  <c r="Q43" i="22"/>
  <c r="M51" i="22"/>
  <c r="I15" i="22"/>
  <c r="M14" i="25"/>
  <c r="T14" i="25" s="1"/>
  <c r="T50" i="25" s="1"/>
  <c r="Q13" i="25"/>
  <c r="Q49" i="25" s="1"/>
  <c r="Q12" i="25"/>
  <c r="Q48" i="25" s="1"/>
  <c r="M11" i="25"/>
  <c r="T11" i="25" s="1"/>
  <c r="T47" i="25" s="1"/>
  <c r="N47" i="25"/>
  <c r="Q11" i="25"/>
  <c r="Q47" i="25" s="1"/>
  <c r="J46" i="25"/>
  <c r="M10" i="25"/>
  <c r="M46" i="25" s="1"/>
  <c r="N46" i="25"/>
  <c r="M9" i="25"/>
  <c r="T9" i="25" s="1"/>
  <c r="T45" i="25" s="1"/>
  <c r="D45" i="25"/>
  <c r="Q8" i="25"/>
  <c r="Q44" i="25" s="1"/>
  <c r="M7" i="25"/>
  <c r="M43" i="25" s="1"/>
  <c r="D15" i="25"/>
  <c r="Q15" i="25" s="1"/>
  <c r="Q51" i="25" s="1"/>
  <c r="Q7" i="25"/>
  <c r="Q43" i="25" s="1"/>
  <c r="N43" i="25"/>
  <c r="O15" i="25"/>
  <c r="J15" i="25"/>
  <c r="J51" i="25" s="1"/>
  <c r="J42" i="25"/>
  <c r="G15" i="25"/>
  <c r="G51" i="25" s="1"/>
  <c r="M6" i="25"/>
  <c r="T6" i="25" s="1"/>
  <c r="T42" i="25" s="1"/>
  <c r="M5" i="25"/>
  <c r="M41" i="25" s="1"/>
  <c r="Q5" i="25"/>
  <c r="Q41" i="25" s="1"/>
  <c r="D41" i="25"/>
  <c r="N15" i="25"/>
  <c r="Q51" i="26" s="1"/>
  <c r="G50" i="24"/>
  <c r="J14" i="24"/>
  <c r="J50" i="24" s="1"/>
  <c r="J11" i="24"/>
  <c r="P11" i="24" s="1"/>
  <c r="P47" i="24" s="1"/>
  <c r="G46" i="24"/>
  <c r="J10" i="24"/>
  <c r="J46" i="24" s="1"/>
  <c r="K46" i="24"/>
  <c r="J9" i="24"/>
  <c r="P9" i="24" s="1"/>
  <c r="P45" i="24" s="1"/>
  <c r="O7" i="24"/>
  <c r="O43" i="24" s="1"/>
  <c r="O6" i="24"/>
  <c r="O42" i="24" s="1"/>
  <c r="L15" i="24"/>
  <c r="L51" i="24" s="1"/>
  <c r="O5" i="24"/>
  <c r="O41" i="24" s="1"/>
  <c r="D41" i="24"/>
  <c r="Q15" i="22"/>
  <c r="T7" i="25"/>
  <c r="T43" i="25" s="1"/>
  <c r="M47" i="25"/>
  <c r="G41" i="25"/>
  <c r="G45" i="25"/>
  <c r="G49" i="25"/>
  <c r="J43" i="25"/>
  <c r="G46" i="25"/>
  <c r="J47" i="25"/>
  <c r="G50" i="25"/>
  <c r="S5" i="25"/>
  <c r="S41" i="25" s="1"/>
  <c r="S8" i="25"/>
  <c r="S44" i="25" s="1"/>
  <c r="S9" i="25"/>
  <c r="S45" i="25" s="1"/>
  <c r="S12" i="25"/>
  <c r="S48" i="25" s="1"/>
  <c r="S13" i="25"/>
  <c r="S49" i="25" s="1"/>
  <c r="J41" i="25"/>
  <c r="N41" i="25"/>
  <c r="G44" i="25"/>
  <c r="N45" i="25"/>
  <c r="G48" i="25"/>
  <c r="N49" i="25"/>
  <c r="O41" i="25"/>
  <c r="G42" i="25"/>
  <c r="R5" i="25"/>
  <c r="R41" i="25" s="1"/>
  <c r="R7" i="25"/>
  <c r="R43" i="25" s="1"/>
  <c r="M8" i="25"/>
  <c r="R11" i="25"/>
  <c r="R47" i="25" s="1"/>
  <c r="M12" i="25"/>
  <c r="J49" i="24"/>
  <c r="P13" i="24"/>
  <c r="P49" i="24" s="1"/>
  <c r="J45" i="24"/>
  <c r="D45" i="24"/>
  <c r="J5" i="24"/>
  <c r="J6" i="24"/>
  <c r="J7" i="24"/>
  <c r="G15" i="24"/>
  <c r="K15" i="24"/>
  <c r="K51" i="24" s="1"/>
  <c r="L44" i="24"/>
  <c r="G45" i="24"/>
  <c r="K45" i="24"/>
  <c r="D48" i="24"/>
  <c r="G49" i="24"/>
  <c r="K49" i="24"/>
  <c r="D15" i="24"/>
  <c r="N10" i="24"/>
  <c r="N46" i="24" s="1"/>
  <c r="N11" i="24"/>
  <c r="N47" i="24" s="1"/>
  <c r="N13" i="24"/>
  <c r="N49" i="24" s="1"/>
  <c r="N14" i="24"/>
  <c r="N50" i="24" s="1"/>
  <c r="D42" i="24"/>
  <c r="G47" i="24"/>
  <c r="K47" i="24"/>
  <c r="N7" i="24"/>
  <c r="N43" i="24" s="1"/>
  <c r="J8" i="24"/>
  <c r="O8" i="24"/>
  <c r="O44" i="24" s="1"/>
  <c r="J12" i="24"/>
  <c r="O12" i="24"/>
  <c r="O48" i="24" s="1"/>
  <c r="F15" i="21"/>
  <c r="D6" i="21"/>
  <c r="D7" i="21"/>
  <c r="D8" i="21"/>
  <c r="D9" i="21"/>
  <c r="D10" i="21"/>
  <c r="D11" i="21"/>
  <c r="D12" i="21"/>
  <c r="D13" i="21"/>
  <c r="D14" i="21"/>
  <c r="E15" i="21"/>
  <c r="N6" i="21"/>
  <c r="N7" i="21"/>
  <c r="N8" i="21"/>
  <c r="N9" i="21"/>
  <c r="N10" i="21"/>
  <c r="N11" i="21"/>
  <c r="N12" i="21"/>
  <c r="N13" i="21"/>
  <c r="N14" i="21"/>
  <c r="N5" i="21"/>
  <c r="I5" i="18"/>
  <c r="P41" i="22" l="1"/>
  <c r="P15" i="22"/>
  <c r="I51" i="22"/>
  <c r="P51" i="22" s="1"/>
  <c r="J47" i="24"/>
  <c r="M50" i="25"/>
  <c r="T13" i="25"/>
  <c r="T49" i="25" s="1"/>
  <c r="R51" i="26"/>
  <c r="R15" i="22"/>
  <c r="R51" i="22" s="1"/>
  <c r="Q51" i="22"/>
  <c r="O51" i="25"/>
  <c r="N51" i="25"/>
  <c r="T10" i="25"/>
  <c r="T46" i="25" s="1"/>
  <c r="M45" i="25"/>
  <c r="D51" i="25"/>
  <c r="R15" i="25"/>
  <c r="R51" i="25" s="1"/>
  <c r="M42" i="25"/>
  <c r="T5" i="25"/>
  <c r="T41" i="25" s="1"/>
  <c r="P14" i="24"/>
  <c r="P50" i="24" s="1"/>
  <c r="P10" i="24"/>
  <c r="P46" i="24" s="1"/>
  <c r="T8" i="25"/>
  <c r="T44" i="25" s="1"/>
  <c r="M44" i="25"/>
  <c r="M48" i="25"/>
  <c r="T12" i="25"/>
  <c r="T48" i="25" s="1"/>
  <c r="M15" i="25"/>
  <c r="J44" i="24"/>
  <c r="P8" i="24"/>
  <c r="P44" i="24" s="1"/>
  <c r="J41" i="24"/>
  <c r="J15" i="24"/>
  <c r="P5" i="24"/>
  <c r="P41" i="24" s="1"/>
  <c r="D51" i="24"/>
  <c r="N15" i="24"/>
  <c r="N51" i="24" s="1"/>
  <c r="G51" i="24"/>
  <c r="O15" i="24"/>
  <c r="O51" i="24" s="1"/>
  <c r="J43" i="24"/>
  <c r="P7" i="24"/>
  <c r="P43" i="24" s="1"/>
  <c r="J48" i="24"/>
  <c r="P12" i="24"/>
  <c r="P48" i="24" s="1"/>
  <c r="J42" i="24"/>
  <c r="P6" i="24"/>
  <c r="P42" i="24" s="1"/>
  <c r="O6" i="21"/>
  <c r="M6" i="21" s="1"/>
  <c r="O7" i="21"/>
  <c r="M7" i="21" s="1"/>
  <c r="O8" i="21"/>
  <c r="M8" i="21" s="1"/>
  <c r="O9" i="21"/>
  <c r="O10" i="21"/>
  <c r="M10" i="21" s="1"/>
  <c r="O11" i="21"/>
  <c r="M11" i="21" s="1"/>
  <c r="O12" i="21"/>
  <c r="M12" i="21" s="1"/>
  <c r="O13" i="21"/>
  <c r="O14" i="21"/>
  <c r="O5" i="21"/>
  <c r="I6" i="18"/>
  <c r="I7" i="18"/>
  <c r="I8" i="18"/>
  <c r="I9" i="18"/>
  <c r="I10" i="18"/>
  <c r="I11" i="18"/>
  <c r="I12" i="18"/>
  <c r="I13" i="18"/>
  <c r="I14" i="18"/>
  <c r="I5" i="17"/>
  <c r="M14" i="21"/>
  <c r="F15" i="18"/>
  <c r="G15" i="18"/>
  <c r="H15" i="18"/>
  <c r="J15" i="18"/>
  <c r="K15" i="18"/>
  <c r="M15" i="18"/>
  <c r="N15" i="18"/>
  <c r="F15" i="19"/>
  <c r="D8" i="19"/>
  <c r="G8" i="19"/>
  <c r="D9" i="19"/>
  <c r="G9" i="19"/>
  <c r="D10" i="19"/>
  <c r="G10" i="19"/>
  <c r="E15" i="18"/>
  <c r="D15" i="18"/>
  <c r="M5" i="21" l="1"/>
  <c r="T5" i="21" s="1"/>
  <c r="T15" i="25"/>
  <c r="T51" i="25" s="1"/>
  <c r="M51" i="25"/>
  <c r="J51" i="24"/>
  <c r="P15" i="24"/>
  <c r="P51" i="24" s="1"/>
  <c r="M13" i="21"/>
  <c r="M9" i="21"/>
  <c r="K6" i="19" l="1"/>
  <c r="L6" i="19"/>
  <c r="K7" i="19"/>
  <c r="L7" i="19"/>
  <c r="K8" i="19"/>
  <c r="L8" i="19"/>
  <c r="K9" i="19"/>
  <c r="L9" i="19"/>
  <c r="J9" i="19" s="1"/>
  <c r="K10" i="19"/>
  <c r="L10" i="19"/>
  <c r="K11" i="19"/>
  <c r="L11" i="19"/>
  <c r="K12" i="19"/>
  <c r="L12" i="19"/>
  <c r="K13" i="19"/>
  <c r="L13" i="19"/>
  <c r="J13" i="19" s="1"/>
  <c r="K14" i="19"/>
  <c r="L14" i="19"/>
  <c r="L5" i="19"/>
  <c r="K5" i="19"/>
  <c r="G14" i="19"/>
  <c r="G13" i="19"/>
  <c r="G12" i="19"/>
  <c r="G11" i="19"/>
  <c r="G7" i="19"/>
  <c r="G6" i="19"/>
  <c r="D6" i="19"/>
  <c r="D11" i="19"/>
  <c r="D12" i="19"/>
  <c r="D13" i="19"/>
  <c r="D14" i="19"/>
  <c r="D5" i="19"/>
  <c r="K6" i="20"/>
  <c r="L6" i="20"/>
  <c r="K7" i="20"/>
  <c r="L7" i="20"/>
  <c r="K8" i="20"/>
  <c r="L8" i="20"/>
  <c r="K9" i="20"/>
  <c r="L9" i="20"/>
  <c r="K10" i="20"/>
  <c r="L10" i="20"/>
  <c r="K11" i="20"/>
  <c r="L11" i="20"/>
  <c r="K12" i="20"/>
  <c r="L12" i="20"/>
  <c r="R12" i="18" s="1"/>
  <c r="K13" i="20"/>
  <c r="Q13" i="18" s="1"/>
  <c r="L13" i="20"/>
  <c r="K14" i="20"/>
  <c r="L14" i="20"/>
  <c r="L5" i="20"/>
  <c r="K5" i="20"/>
  <c r="G14" i="20"/>
  <c r="G13" i="20"/>
  <c r="G12" i="20"/>
  <c r="G11" i="20"/>
  <c r="G10" i="20"/>
  <c r="G9" i="20"/>
  <c r="G8" i="20"/>
  <c r="G7" i="20"/>
  <c r="G6" i="20"/>
  <c r="G5" i="20"/>
  <c r="D6" i="20"/>
  <c r="D7" i="20"/>
  <c r="D9" i="20"/>
  <c r="D10" i="20"/>
  <c r="D11" i="20"/>
  <c r="D12" i="20"/>
  <c r="D13" i="20"/>
  <c r="D14" i="20"/>
  <c r="D5" i="20"/>
  <c r="W15" i="21"/>
  <c r="Y15" i="21"/>
  <c r="Z15" i="21"/>
  <c r="V15" i="21"/>
  <c r="X6" i="21"/>
  <c r="AA6" i="21"/>
  <c r="X7" i="21"/>
  <c r="AA7" i="21"/>
  <c r="X8" i="21"/>
  <c r="AA8" i="21"/>
  <c r="X9" i="21"/>
  <c r="AA9" i="21"/>
  <c r="X10" i="21"/>
  <c r="AA10" i="21"/>
  <c r="X11" i="21"/>
  <c r="AA11" i="21"/>
  <c r="X12" i="21"/>
  <c r="AA12" i="21"/>
  <c r="X13" i="21"/>
  <c r="AA13" i="21"/>
  <c r="X14" i="21"/>
  <c r="AA14" i="21"/>
  <c r="AA5" i="21"/>
  <c r="X5" i="21"/>
  <c r="J11" i="21"/>
  <c r="G10" i="21"/>
  <c r="J9" i="21"/>
  <c r="J6" i="21"/>
  <c r="J7" i="21"/>
  <c r="J8" i="21"/>
  <c r="J10" i="21"/>
  <c r="J12" i="21"/>
  <c r="J13" i="21"/>
  <c r="J14" i="21"/>
  <c r="J5" i="21"/>
  <c r="S5" i="21" s="1"/>
  <c r="G6" i="21"/>
  <c r="G7" i="21"/>
  <c r="G8" i="21"/>
  <c r="G9" i="21"/>
  <c r="G11" i="21"/>
  <c r="G12" i="21"/>
  <c r="G13" i="21"/>
  <c r="G14" i="21"/>
  <c r="G5" i="21"/>
  <c r="R5" i="21" s="1"/>
  <c r="D5" i="21"/>
  <c r="Q5" i="21" l="1"/>
  <c r="D15" i="21"/>
  <c r="J10" i="19"/>
  <c r="Q11" i="18"/>
  <c r="R5" i="18"/>
  <c r="R41" i="18" s="1"/>
  <c r="Q9" i="18"/>
  <c r="R10" i="18"/>
  <c r="R8" i="18"/>
  <c r="X15" i="21"/>
  <c r="J11" i="19"/>
  <c r="J14" i="20"/>
  <c r="J12" i="20"/>
  <c r="Q12" i="18"/>
  <c r="J10" i="20"/>
  <c r="Q10" i="18"/>
  <c r="J8" i="20"/>
  <c r="Q8" i="18"/>
  <c r="R14" i="18"/>
  <c r="AA15" i="21"/>
  <c r="Q5" i="18"/>
  <c r="R13" i="18"/>
  <c r="J11" i="20"/>
  <c r="R11" i="18"/>
  <c r="R9" i="18"/>
  <c r="D15" i="19"/>
  <c r="G15" i="19"/>
  <c r="Q14" i="18"/>
  <c r="J6" i="20"/>
  <c r="J14" i="19"/>
  <c r="J12" i="19"/>
  <c r="J8" i="19"/>
  <c r="J7" i="19"/>
  <c r="J6" i="19"/>
  <c r="J13" i="20"/>
  <c r="J9" i="20"/>
  <c r="J7" i="20"/>
  <c r="J5" i="19"/>
  <c r="J5" i="20"/>
  <c r="E15" i="19"/>
  <c r="H15" i="19"/>
  <c r="I15" i="19"/>
  <c r="K15" i="19"/>
  <c r="L15" i="19"/>
  <c r="O32" i="18"/>
  <c r="L32" i="18"/>
  <c r="I32" i="18"/>
  <c r="O31" i="18"/>
  <c r="L31" i="18"/>
  <c r="I31" i="18"/>
  <c r="O30" i="18"/>
  <c r="L30" i="18"/>
  <c r="I30" i="18"/>
  <c r="L29" i="18"/>
  <c r="I29" i="18"/>
  <c r="O28" i="18"/>
  <c r="L28" i="18"/>
  <c r="I28" i="18"/>
  <c r="O27" i="18"/>
  <c r="L27" i="18"/>
  <c r="I27" i="18"/>
  <c r="O26" i="18"/>
  <c r="L26" i="18"/>
  <c r="I26" i="18"/>
  <c r="O25" i="18"/>
  <c r="L25" i="18"/>
  <c r="I25" i="18"/>
  <c r="L24" i="18"/>
  <c r="I24" i="18"/>
  <c r="L33" i="19"/>
  <c r="K33" i="19"/>
  <c r="J33" i="19"/>
  <c r="I33" i="19"/>
  <c r="H33" i="19"/>
  <c r="G33" i="19"/>
  <c r="F33" i="19"/>
  <c r="E33" i="19"/>
  <c r="D33" i="19"/>
  <c r="L33" i="20"/>
  <c r="K33" i="20"/>
  <c r="J33" i="20"/>
  <c r="I33" i="20"/>
  <c r="H33" i="20"/>
  <c r="G33" i="20"/>
  <c r="F33" i="20"/>
  <c r="E33" i="20"/>
  <c r="D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O28" i="20"/>
  <c r="N28" i="20"/>
  <c r="P27" i="20"/>
  <c r="O27" i="20"/>
  <c r="N27" i="20"/>
  <c r="P26" i="20"/>
  <c r="O26" i="20"/>
  <c r="N26" i="20"/>
  <c r="P25" i="20"/>
  <c r="O25" i="20"/>
  <c r="N25" i="20"/>
  <c r="P24" i="20"/>
  <c r="O24" i="20"/>
  <c r="N24" i="20"/>
  <c r="P23" i="20"/>
  <c r="O23" i="20"/>
  <c r="N23" i="20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Q33" i="21" s="1"/>
  <c r="T32" i="21"/>
  <c r="S32" i="21"/>
  <c r="R32" i="21"/>
  <c r="Q32" i="21"/>
  <c r="T31" i="21"/>
  <c r="S31" i="21"/>
  <c r="R31" i="21"/>
  <c r="Q31" i="21"/>
  <c r="T30" i="21"/>
  <c r="S30" i="21"/>
  <c r="R30" i="21"/>
  <c r="Q30" i="21"/>
  <c r="T29" i="21"/>
  <c r="S29" i="21"/>
  <c r="R29" i="21"/>
  <c r="Q29" i="21"/>
  <c r="T28" i="21"/>
  <c r="S28" i="21"/>
  <c r="R28" i="21"/>
  <c r="Q28" i="21"/>
  <c r="T27" i="21"/>
  <c r="S27" i="21"/>
  <c r="R27" i="21"/>
  <c r="Q27" i="21"/>
  <c r="T26" i="21"/>
  <c r="S26" i="21"/>
  <c r="R26" i="21"/>
  <c r="Q26" i="21"/>
  <c r="T25" i="21"/>
  <c r="S25" i="21"/>
  <c r="R25" i="21"/>
  <c r="Q25" i="21"/>
  <c r="T24" i="21"/>
  <c r="S24" i="21"/>
  <c r="R24" i="21"/>
  <c r="Q24" i="21"/>
  <c r="T23" i="21"/>
  <c r="S23" i="21"/>
  <c r="R23" i="21"/>
  <c r="Q23" i="21"/>
  <c r="P33" i="20" l="1"/>
  <c r="Q15" i="18"/>
  <c r="T33" i="21"/>
  <c r="O33" i="20"/>
  <c r="N33" i="20"/>
  <c r="L33" i="18"/>
  <c r="P26" i="18"/>
  <c r="P30" i="18"/>
  <c r="R15" i="18"/>
  <c r="P23" i="18"/>
  <c r="P27" i="18"/>
  <c r="P31" i="18"/>
  <c r="P24" i="18"/>
  <c r="P28" i="18"/>
  <c r="P32" i="18"/>
  <c r="R33" i="21"/>
  <c r="I33" i="18"/>
  <c r="P25" i="18"/>
  <c r="P29" i="18"/>
  <c r="J15" i="19"/>
  <c r="Q41" i="18"/>
  <c r="O33" i="18"/>
  <c r="P50" i="21"/>
  <c r="L50" i="21"/>
  <c r="K50" i="21"/>
  <c r="I50" i="21"/>
  <c r="H50" i="21"/>
  <c r="F50" i="21"/>
  <c r="E50" i="21"/>
  <c r="P49" i="21"/>
  <c r="N49" i="21"/>
  <c r="L49" i="21"/>
  <c r="K49" i="21"/>
  <c r="I49" i="21"/>
  <c r="H49" i="21"/>
  <c r="F49" i="21"/>
  <c r="E49" i="21"/>
  <c r="P48" i="21"/>
  <c r="O48" i="21"/>
  <c r="L48" i="21"/>
  <c r="K48" i="21"/>
  <c r="I48" i="21"/>
  <c r="H48" i="21"/>
  <c r="G48" i="21"/>
  <c r="F48" i="21"/>
  <c r="E48" i="21"/>
  <c r="P47" i="21"/>
  <c r="L47" i="21"/>
  <c r="K47" i="21"/>
  <c r="I47" i="21"/>
  <c r="H47" i="21"/>
  <c r="F47" i="21"/>
  <c r="E47" i="21"/>
  <c r="D47" i="21"/>
  <c r="P46" i="21"/>
  <c r="L46" i="21"/>
  <c r="K46" i="21"/>
  <c r="I46" i="21"/>
  <c r="H46" i="21"/>
  <c r="F46" i="21"/>
  <c r="E46" i="21"/>
  <c r="P45" i="21"/>
  <c r="N45" i="21"/>
  <c r="L45" i="21"/>
  <c r="K45" i="21"/>
  <c r="I45" i="21"/>
  <c r="H45" i="21"/>
  <c r="F45" i="21"/>
  <c r="E45" i="21"/>
  <c r="P44" i="21"/>
  <c r="O44" i="21"/>
  <c r="L44" i="21"/>
  <c r="K44" i="21"/>
  <c r="I44" i="21"/>
  <c r="H44" i="21"/>
  <c r="G44" i="21"/>
  <c r="F44" i="21"/>
  <c r="E44" i="21"/>
  <c r="P43" i="21"/>
  <c r="L43" i="21"/>
  <c r="K43" i="21"/>
  <c r="I43" i="21"/>
  <c r="H43" i="21"/>
  <c r="F43" i="21"/>
  <c r="E43" i="21"/>
  <c r="D43" i="21"/>
  <c r="L42" i="21"/>
  <c r="K42" i="21"/>
  <c r="I42" i="21"/>
  <c r="H42" i="21"/>
  <c r="F42" i="21"/>
  <c r="E42" i="21"/>
  <c r="P41" i="21"/>
  <c r="N41" i="21"/>
  <c r="L41" i="21"/>
  <c r="K41" i="21"/>
  <c r="J41" i="21"/>
  <c r="I41" i="21"/>
  <c r="H41" i="21"/>
  <c r="F41" i="21"/>
  <c r="E41" i="21"/>
  <c r="O50" i="21"/>
  <c r="J50" i="21"/>
  <c r="D50" i="21"/>
  <c r="O49" i="21"/>
  <c r="G49" i="21"/>
  <c r="D49" i="21"/>
  <c r="N48" i="21"/>
  <c r="J48" i="21"/>
  <c r="O47" i="21"/>
  <c r="N47" i="21"/>
  <c r="J47" i="21"/>
  <c r="G47" i="21"/>
  <c r="O46" i="21"/>
  <c r="J46" i="21"/>
  <c r="D46" i="21"/>
  <c r="O45" i="21"/>
  <c r="G45" i="21"/>
  <c r="D45" i="21"/>
  <c r="N44" i="21"/>
  <c r="J44" i="21"/>
  <c r="O43" i="21"/>
  <c r="N43" i="21"/>
  <c r="J43" i="21"/>
  <c r="G43" i="21"/>
  <c r="P42" i="21"/>
  <c r="O42" i="21"/>
  <c r="N42" i="21"/>
  <c r="J42" i="21"/>
  <c r="D42" i="21"/>
  <c r="O41" i="21"/>
  <c r="M41" i="21"/>
  <c r="G41" i="21"/>
  <c r="D41" i="21"/>
  <c r="P15" i="21"/>
  <c r="P51" i="21" s="1"/>
  <c r="O15" i="21"/>
  <c r="N15" i="21"/>
  <c r="M15" i="21"/>
  <c r="L15" i="21"/>
  <c r="L51" i="21" s="1"/>
  <c r="K15" i="21"/>
  <c r="K51" i="21" s="1"/>
  <c r="J15" i="21"/>
  <c r="I15" i="21"/>
  <c r="I51" i="21" s="1"/>
  <c r="H15" i="21"/>
  <c r="H51" i="21" s="1"/>
  <c r="G15" i="21"/>
  <c r="F51" i="21"/>
  <c r="E51" i="21"/>
  <c r="T14" i="21"/>
  <c r="S14" i="21"/>
  <c r="S50" i="21" s="1"/>
  <c r="R14" i="21"/>
  <c r="R50" i="21" s="1"/>
  <c r="Q14" i="21"/>
  <c r="T13" i="21"/>
  <c r="S13" i="21"/>
  <c r="S49" i="21" s="1"/>
  <c r="R13" i="21"/>
  <c r="Q13" i="21"/>
  <c r="Q49" i="21" s="1"/>
  <c r="T12" i="21"/>
  <c r="S12" i="21"/>
  <c r="S48" i="21" s="1"/>
  <c r="R12" i="21"/>
  <c r="R48" i="21" s="1"/>
  <c r="Q12" i="21"/>
  <c r="T11" i="21"/>
  <c r="S11" i="21"/>
  <c r="R11" i="21"/>
  <c r="Q11" i="21"/>
  <c r="Q47" i="21" s="1"/>
  <c r="T10" i="21"/>
  <c r="S10" i="21"/>
  <c r="S46" i="21" s="1"/>
  <c r="R10" i="21"/>
  <c r="R46" i="21" s="1"/>
  <c r="Q10" i="21"/>
  <c r="T9" i="21"/>
  <c r="S9" i="21"/>
  <c r="S45" i="21" s="1"/>
  <c r="R9" i="21"/>
  <c r="Q9" i="21"/>
  <c r="Q45" i="21" s="1"/>
  <c r="T8" i="21"/>
  <c r="S8" i="21"/>
  <c r="S44" i="21" s="1"/>
  <c r="R8" i="21"/>
  <c r="R44" i="21" s="1"/>
  <c r="Q8" i="21"/>
  <c r="Q44" i="21" s="1"/>
  <c r="T7" i="21"/>
  <c r="S7" i="21"/>
  <c r="R7" i="21"/>
  <c r="Q7" i="21"/>
  <c r="Q43" i="21" s="1"/>
  <c r="T6" i="21"/>
  <c r="S6" i="21"/>
  <c r="S42" i="21" s="1"/>
  <c r="R6" i="21"/>
  <c r="R42" i="21" s="1"/>
  <c r="Q6" i="21"/>
  <c r="Q42" i="21" s="1"/>
  <c r="S41" i="21"/>
  <c r="R41" i="21"/>
  <c r="Q41" i="21"/>
  <c r="M50" i="20"/>
  <c r="K50" i="20"/>
  <c r="I50" i="20"/>
  <c r="H50" i="20"/>
  <c r="F50" i="20"/>
  <c r="E50" i="20"/>
  <c r="M49" i="20"/>
  <c r="K49" i="20"/>
  <c r="I49" i="20"/>
  <c r="H49" i="20"/>
  <c r="G49" i="20"/>
  <c r="F49" i="20"/>
  <c r="E49" i="20"/>
  <c r="M48" i="20"/>
  <c r="I48" i="20"/>
  <c r="H48" i="20"/>
  <c r="F48" i="20"/>
  <c r="E48" i="20"/>
  <c r="M47" i="20"/>
  <c r="I47" i="20"/>
  <c r="H47" i="20"/>
  <c r="F47" i="20"/>
  <c r="E47" i="20"/>
  <c r="M46" i="20"/>
  <c r="K46" i="20"/>
  <c r="I46" i="20"/>
  <c r="H46" i="20"/>
  <c r="F46" i="20"/>
  <c r="E46" i="20"/>
  <c r="M45" i="20"/>
  <c r="K45" i="20"/>
  <c r="I45" i="20"/>
  <c r="H45" i="20"/>
  <c r="G45" i="20"/>
  <c r="F45" i="20"/>
  <c r="E45" i="20"/>
  <c r="M44" i="20"/>
  <c r="I44" i="20"/>
  <c r="H44" i="20"/>
  <c r="F44" i="20"/>
  <c r="E44" i="20"/>
  <c r="M43" i="20"/>
  <c r="I43" i="20"/>
  <c r="H43" i="20"/>
  <c r="F43" i="20"/>
  <c r="E43" i="20"/>
  <c r="M42" i="20"/>
  <c r="K42" i="20"/>
  <c r="I42" i="20"/>
  <c r="H42" i="20"/>
  <c r="F42" i="20"/>
  <c r="E42" i="20"/>
  <c r="M41" i="20"/>
  <c r="K41" i="20"/>
  <c r="I41" i="20"/>
  <c r="H41" i="20"/>
  <c r="G41" i="20"/>
  <c r="F41" i="20"/>
  <c r="E41" i="20"/>
  <c r="L50" i="20"/>
  <c r="D50" i="20"/>
  <c r="D49" i="20"/>
  <c r="K48" i="20"/>
  <c r="G48" i="20"/>
  <c r="L47" i="20"/>
  <c r="K47" i="20"/>
  <c r="G47" i="20"/>
  <c r="D47" i="20"/>
  <c r="L46" i="20"/>
  <c r="D46" i="20"/>
  <c r="D45" i="20"/>
  <c r="K44" i="20"/>
  <c r="G44" i="20"/>
  <c r="L43" i="20"/>
  <c r="K43" i="20"/>
  <c r="G43" i="20"/>
  <c r="D43" i="20"/>
  <c r="L42" i="20"/>
  <c r="D42" i="20"/>
  <c r="D41" i="20"/>
  <c r="M15" i="20"/>
  <c r="L15" i="20"/>
  <c r="K15" i="20"/>
  <c r="K51" i="20" s="1"/>
  <c r="J15" i="20"/>
  <c r="I15" i="20"/>
  <c r="I51" i="20" s="1"/>
  <c r="H15" i="20"/>
  <c r="H51" i="20" s="1"/>
  <c r="G15" i="20"/>
  <c r="G51" i="20" s="1"/>
  <c r="F15" i="20"/>
  <c r="F51" i="20" s="1"/>
  <c r="E15" i="20"/>
  <c r="E51" i="20" s="1"/>
  <c r="D15" i="20"/>
  <c r="P14" i="20"/>
  <c r="O14" i="20"/>
  <c r="O50" i="20" s="1"/>
  <c r="N14" i="20"/>
  <c r="P13" i="20"/>
  <c r="O13" i="20"/>
  <c r="O49" i="20" s="1"/>
  <c r="N13" i="20"/>
  <c r="P12" i="20"/>
  <c r="O12" i="20"/>
  <c r="N12" i="20"/>
  <c r="P11" i="20"/>
  <c r="O11" i="20"/>
  <c r="N11" i="20"/>
  <c r="P10" i="20"/>
  <c r="O10" i="20"/>
  <c r="O46" i="20" s="1"/>
  <c r="N10" i="20"/>
  <c r="P9" i="20"/>
  <c r="O9" i="20"/>
  <c r="O45" i="20" s="1"/>
  <c r="N9" i="20"/>
  <c r="P8" i="20"/>
  <c r="O8" i="20"/>
  <c r="N8" i="20"/>
  <c r="P7" i="20"/>
  <c r="O7" i="20"/>
  <c r="N7" i="20"/>
  <c r="P6" i="20"/>
  <c r="O6" i="20"/>
  <c r="O42" i="20" s="1"/>
  <c r="N6" i="20"/>
  <c r="P5" i="20"/>
  <c r="O5" i="20"/>
  <c r="N5" i="20"/>
  <c r="N51" i="18"/>
  <c r="J51" i="18"/>
  <c r="H51" i="18"/>
  <c r="F51" i="18"/>
  <c r="E51" i="18"/>
  <c r="N50" i="18"/>
  <c r="M50" i="18"/>
  <c r="K50" i="18"/>
  <c r="J50" i="18"/>
  <c r="H50" i="18"/>
  <c r="G50" i="18"/>
  <c r="F50" i="18"/>
  <c r="E50" i="18"/>
  <c r="N49" i="18"/>
  <c r="M49" i="18"/>
  <c r="K49" i="18"/>
  <c r="J49" i="18"/>
  <c r="H49" i="18"/>
  <c r="G49" i="18"/>
  <c r="F49" i="18"/>
  <c r="E49" i="18"/>
  <c r="N48" i="18"/>
  <c r="M48" i="18"/>
  <c r="O48" i="18" s="1"/>
  <c r="K48" i="18"/>
  <c r="J48" i="18"/>
  <c r="H48" i="18"/>
  <c r="G48" i="18"/>
  <c r="F48" i="18"/>
  <c r="E48" i="18"/>
  <c r="N47" i="18"/>
  <c r="M47" i="18"/>
  <c r="K47" i="18"/>
  <c r="J47" i="18"/>
  <c r="H47" i="18"/>
  <c r="G47" i="18"/>
  <c r="F47" i="18"/>
  <c r="E47" i="18"/>
  <c r="N46" i="18"/>
  <c r="M46" i="18"/>
  <c r="K46" i="18"/>
  <c r="J46" i="18"/>
  <c r="H46" i="18"/>
  <c r="G46" i="18"/>
  <c r="F46" i="18"/>
  <c r="E46" i="18"/>
  <c r="N45" i="18"/>
  <c r="M45" i="18"/>
  <c r="K45" i="18"/>
  <c r="J45" i="18"/>
  <c r="H45" i="18"/>
  <c r="G45" i="18"/>
  <c r="F45" i="18"/>
  <c r="E45" i="18"/>
  <c r="N44" i="18"/>
  <c r="M44" i="18"/>
  <c r="K44" i="18"/>
  <c r="J44" i="18"/>
  <c r="H44" i="18"/>
  <c r="G44" i="18"/>
  <c r="F44" i="18"/>
  <c r="E44" i="18"/>
  <c r="N43" i="18"/>
  <c r="M43" i="18"/>
  <c r="K43" i="18"/>
  <c r="J43" i="18"/>
  <c r="H43" i="18"/>
  <c r="G43" i="18"/>
  <c r="F43" i="18"/>
  <c r="E43" i="18"/>
  <c r="N42" i="18"/>
  <c r="M42" i="18"/>
  <c r="K42" i="18"/>
  <c r="J42" i="18"/>
  <c r="H42" i="18"/>
  <c r="G42" i="18"/>
  <c r="F42" i="18"/>
  <c r="E42" i="18"/>
  <c r="N41" i="18"/>
  <c r="M41" i="18"/>
  <c r="K41" i="18"/>
  <c r="J41" i="18"/>
  <c r="H41" i="18"/>
  <c r="G41" i="18"/>
  <c r="F41" i="18"/>
  <c r="M51" i="18"/>
  <c r="K51" i="18"/>
  <c r="G51" i="18"/>
  <c r="R50" i="18"/>
  <c r="Q50" i="18"/>
  <c r="O14" i="18"/>
  <c r="L14" i="18"/>
  <c r="R49" i="18"/>
  <c r="Q49" i="18"/>
  <c r="O13" i="18"/>
  <c r="L13" i="18"/>
  <c r="R48" i="18"/>
  <c r="Q48" i="18"/>
  <c r="O12" i="18"/>
  <c r="L12" i="18"/>
  <c r="R47" i="18"/>
  <c r="Q47" i="18"/>
  <c r="O11" i="18"/>
  <c r="L11" i="18"/>
  <c r="R46" i="18"/>
  <c r="Q46" i="18"/>
  <c r="O10" i="18"/>
  <c r="L10" i="18"/>
  <c r="R45" i="18"/>
  <c r="Q45" i="18"/>
  <c r="O9" i="18"/>
  <c r="L9" i="18"/>
  <c r="P9" i="18" s="1"/>
  <c r="R44" i="18"/>
  <c r="Q44" i="18"/>
  <c r="O8" i="18"/>
  <c r="L8" i="18"/>
  <c r="P8" i="18" s="1"/>
  <c r="R43" i="18"/>
  <c r="Q43" i="18"/>
  <c r="O7" i="18"/>
  <c r="L7" i="18"/>
  <c r="P7" i="18" s="1"/>
  <c r="R42" i="18"/>
  <c r="Q42" i="18"/>
  <c r="O6" i="18"/>
  <c r="L6" i="18"/>
  <c r="O5" i="18"/>
  <c r="L5" i="18"/>
  <c r="P5" i="18" s="1"/>
  <c r="P41" i="18" s="1"/>
  <c r="P33" i="18" l="1"/>
  <c r="P6" i="18"/>
  <c r="P42" i="18" s="1"/>
  <c r="L42" i="18"/>
  <c r="L44" i="18"/>
  <c r="L50" i="18"/>
  <c r="O41" i="18"/>
  <c r="P14" i="18"/>
  <c r="P50" i="18" s="1"/>
  <c r="I45" i="18"/>
  <c r="I46" i="18"/>
  <c r="I49" i="18"/>
  <c r="I50" i="18"/>
  <c r="L15" i="18"/>
  <c r="O50" i="18"/>
  <c r="O49" i="18"/>
  <c r="O46" i="18"/>
  <c r="O45" i="18"/>
  <c r="P44" i="18"/>
  <c r="O44" i="18"/>
  <c r="O42" i="18"/>
  <c r="I15" i="18"/>
  <c r="P45" i="18"/>
  <c r="Q15" i="21"/>
  <c r="Q51" i="21" s="1"/>
  <c r="T15" i="21"/>
  <c r="N15" i="20"/>
  <c r="N51" i="20" s="1"/>
  <c r="P15" i="20"/>
  <c r="I41" i="18"/>
  <c r="I42" i="18"/>
  <c r="P11" i="18"/>
  <c r="P47" i="18" s="1"/>
  <c r="L48" i="18"/>
  <c r="L43" i="18"/>
  <c r="P43" i="18"/>
  <c r="L46" i="18"/>
  <c r="L47" i="18"/>
  <c r="P12" i="18"/>
  <c r="P48" i="18" s="1"/>
  <c r="O15" i="18"/>
  <c r="P10" i="18"/>
  <c r="P46" i="18" s="1"/>
  <c r="P13" i="18"/>
  <c r="P49" i="18" s="1"/>
  <c r="I43" i="18"/>
  <c r="I44" i="18"/>
  <c r="I47" i="18"/>
  <c r="I48" i="18"/>
  <c r="L41" i="18"/>
  <c r="O43" i="18"/>
  <c r="L45" i="18"/>
  <c r="O47" i="18"/>
  <c r="L49" i="18"/>
  <c r="T46" i="21"/>
  <c r="T50" i="21"/>
  <c r="D51" i="21"/>
  <c r="M45" i="21"/>
  <c r="T45" i="21"/>
  <c r="M49" i="21"/>
  <c r="T49" i="21"/>
  <c r="J51" i="21"/>
  <c r="Q48" i="21"/>
  <c r="M46" i="21"/>
  <c r="M50" i="21"/>
  <c r="J45" i="21"/>
  <c r="J49" i="21"/>
  <c r="R43" i="21"/>
  <c r="R45" i="21"/>
  <c r="R47" i="21"/>
  <c r="R49" i="21"/>
  <c r="O51" i="21"/>
  <c r="D44" i="21"/>
  <c r="N46" i="21"/>
  <c r="D48" i="21"/>
  <c r="N50" i="21"/>
  <c r="T41" i="21"/>
  <c r="S43" i="21"/>
  <c r="Q46" i="21"/>
  <c r="S47" i="21"/>
  <c r="Q50" i="21"/>
  <c r="G42" i="21"/>
  <c r="G46" i="21"/>
  <c r="G50" i="21"/>
  <c r="N51" i="21"/>
  <c r="R15" i="21"/>
  <c r="R51" i="21" s="1"/>
  <c r="N44" i="20"/>
  <c r="N48" i="20"/>
  <c r="N45" i="20"/>
  <c r="O44" i="20"/>
  <c r="P49" i="20"/>
  <c r="N46" i="20"/>
  <c r="J41" i="20"/>
  <c r="P41" i="20"/>
  <c r="P44" i="20"/>
  <c r="J44" i="20"/>
  <c r="J45" i="20"/>
  <c r="P45" i="20"/>
  <c r="P48" i="20"/>
  <c r="J48" i="20"/>
  <c r="J49" i="20"/>
  <c r="L51" i="20"/>
  <c r="D44" i="20"/>
  <c r="L44" i="20"/>
  <c r="D48" i="20"/>
  <c r="L48" i="20"/>
  <c r="M51" i="20"/>
  <c r="N41" i="20"/>
  <c r="N42" i="20"/>
  <c r="N43" i="20"/>
  <c r="N47" i="20"/>
  <c r="N49" i="20"/>
  <c r="N50" i="20"/>
  <c r="L41" i="20"/>
  <c r="G42" i="20"/>
  <c r="L45" i="20"/>
  <c r="G46" i="20"/>
  <c r="L49" i="20"/>
  <c r="G50" i="20"/>
  <c r="O15" i="20"/>
  <c r="O51" i="20" s="1"/>
  <c r="O41" i="20"/>
  <c r="O43" i="20"/>
  <c r="O47" i="20"/>
  <c r="O48" i="20"/>
  <c r="I51" i="18"/>
  <c r="Q51" i="18"/>
  <c r="R51" i="18"/>
  <c r="E41" i="17"/>
  <c r="E42" i="17"/>
  <c r="E43" i="17"/>
  <c r="E44" i="17"/>
  <c r="E45" i="17"/>
  <c r="E46" i="17"/>
  <c r="E47" i="17"/>
  <c r="E48" i="17"/>
  <c r="E49" i="17"/>
  <c r="E50" i="17"/>
  <c r="E51" i="17"/>
  <c r="M33" i="15"/>
  <c r="E15" i="8"/>
  <c r="F15" i="8"/>
  <c r="G15" i="8"/>
  <c r="H15" i="8"/>
  <c r="I15" i="8"/>
  <c r="J15" i="8"/>
  <c r="K15" i="8"/>
  <c r="L15" i="8"/>
  <c r="M15" i="8"/>
  <c r="N15" i="8"/>
  <c r="O15" i="8"/>
  <c r="D15" i="8"/>
  <c r="P15" i="18" l="1"/>
  <c r="P51" i="18" s="1"/>
  <c r="O51" i="18"/>
  <c r="L51" i="18"/>
  <c r="M48" i="21"/>
  <c r="T48" i="21"/>
  <c r="M44" i="21"/>
  <c r="T44" i="21"/>
  <c r="T47" i="21"/>
  <c r="M47" i="21"/>
  <c r="T43" i="21"/>
  <c r="M43" i="21"/>
  <c r="M42" i="21"/>
  <c r="T42" i="21"/>
  <c r="G51" i="21"/>
  <c r="P51" i="20"/>
  <c r="J51" i="20"/>
  <c r="P46" i="20"/>
  <c r="J46" i="20"/>
  <c r="P50" i="20"/>
  <c r="J50" i="20"/>
  <c r="P42" i="20"/>
  <c r="J42" i="20"/>
  <c r="P47" i="20"/>
  <c r="J47" i="20"/>
  <c r="P43" i="20"/>
  <c r="J43" i="20"/>
  <c r="D51" i="20"/>
  <c r="N33" i="17"/>
  <c r="M33" i="17"/>
  <c r="K33" i="17"/>
  <c r="J33" i="17"/>
  <c r="G33" i="17"/>
  <c r="F33" i="17"/>
  <c r="O32" i="17"/>
  <c r="L32" i="17"/>
  <c r="I32" i="17"/>
  <c r="O31" i="17"/>
  <c r="L31" i="17"/>
  <c r="I31" i="17"/>
  <c r="O30" i="17"/>
  <c r="L30" i="17"/>
  <c r="I30" i="17"/>
  <c r="O29" i="17"/>
  <c r="L29" i="17"/>
  <c r="I29" i="17"/>
  <c r="O28" i="17"/>
  <c r="L28" i="17"/>
  <c r="I28" i="17"/>
  <c r="O27" i="17"/>
  <c r="L27" i="17"/>
  <c r="I27" i="17"/>
  <c r="O26" i="17"/>
  <c r="L26" i="17"/>
  <c r="I26" i="17"/>
  <c r="O25" i="17"/>
  <c r="L25" i="17"/>
  <c r="I25" i="17"/>
  <c r="O24" i="17"/>
  <c r="L24" i="17"/>
  <c r="I24" i="17"/>
  <c r="O23" i="17"/>
  <c r="L23" i="17"/>
  <c r="I23" i="17"/>
  <c r="I33" i="16"/>
  <c r="H33" i="16"/>
  <c r="F33" i="16"/>
  <c r="E33" i="16"/>
  <c r="L32" i="16"/>
  <c r="K32" i="16"/>
  <c r="G32" i="16"/>
  <c r="D32" i="16"/>
  <c r="L31" i="16"/>
  <c r="K31" i="16"/>
  <c r="G31" i="16"/>
  <c r="D31" i="16"/>
  <c r="L30" i="16"/>
  <c r="K30" i="16"/>
  <c r="G30" i="16"/>
  <c r="D30" i="16"/>
  <c r="L29" i="16"/>
  <c r="K29" i="16"/>
  <c r="G29" i="16"/>
  <c r="D29" i="16"/>
  <c r="L28" i="16"/>
  <c r="K28" i="16"/>
  <c r="G28" i="16"/>
  <c r="D28" i="16"/>
  <c r="L27" i="16"/>
  <c r="K27" i="16"/>
  <c r="G27" i="16"/>
  <c r="D27" i="16"/>
  <c r="L26" i="16"/>
  <c r="K26" i="16"/>
  <c r="G26" i="16"/>
  <c r="D26" i="16"/>
  <c r="L25" i="16"/>
  <c r="K25" i="16"/>
  <c r="G25" i="16"/>
  <c r="D25" i="16"/>
  <c r="L24" i="16"/>
  <c r="K24" i="16"/>
  <c r="J24" i="16" s="1"/>
  <c r="G24" i="16"/>
  <c r="D24" i="16"/>
  <c r="L23" i="16"/>
  <c r="K23" i="16"/>
  <c r="G23" i="16"/>
  <c r="D23" i="16"/>
  <c r="I33" i="15"/>
  <c r="H33" i="15"/>
  <c r="F33" i="15"/>
  <c r="E33" i="15"/>
  <c r="L32" i="15"/>
  <c r="K32" i="15"/>
  <c r="G32" i="15"/>
  <c r="O32" i="15" s="1"/>
  <c r="D32" i="15"/>
  <c r="N32" i="15" s="1"/>
  <c r="L31" i="15"/>
  <c r="K31" i="15"/>
  <c r="G31" i="15"/>
  <c r="O31" i="15" s="1"/>
  <c r="D31" i="15"/>
  <c r="N31" i="15" s="1"/>
  <c r="L30" i="15"/>
  <c r="K30" i="15"/>
  <c r="G30" i="15"/>
  <c r="O30" i="15" s="1"/>
  <c r="D30" i="15"/>
  <c r="N30" i="15" s="1"/>
  <c r="L29" i="15"/>
  <c r="K29" i="15"/>
  <c r="J29" i="15" s="1"/>
  <c r="P29" i="15" s="1"/>
  <c r="G29" i="15"/>
  <c r="O29" i="15" s="1"/>
  <c r="D29" i="15"/>
  <c r="N29" i="15" s="1"/>
  <c r="L28" i="15"/>
  <c r="K28" i="15"/>
  <c r="G28" i="15"/>
  <c r="O28" i="15" s="1"/>
  <c r="D28" i="15"/>
  <c r="N28" i="15" s="1"/>
  <c r="L27" i="15"/>
  <c r="K27" i="15"/>
  <c r="G27" i="15"/>
  <c r="O27" i="15" s="1"/>
  <c r="D27" i="15"/>
  <c r="N27" i="15" s="1"/>
  <c r="L26" i="15"/>
  <c r="K26" i="15"/>
  <c r="G26" i="15"/>
  <c r="O26" i="15" s="1"/>
  <c r="D26" i="15"/>
  <c r="N26" i="15" s="1"/>
  <c r="L25" i="15"/>
  <c r="K25" i="15"/>
  <c r="G25" i="15"/>
  <c r="O25" i="15" s="1"/>
  <c r="D25" i="15"/>
  <c r="N25" i="15" s="1"/>
  <c r="L24" i="15"/>
  <c r="K24" i="15"/>
  <c r="G24" i="15"/>
  <c r="O24" i="15" s="1"/>
  <c r="D24" i="15"/>
  <c r="N24" i="15" s="1"/>
  <c r="L23" i="15"/>
  <c r="K23" i="15"/>
  <c r="G23" i="15"/>
  <c r="O23" i="15" s="1"/>
  <c r="D23" i="15"/>
  <c r="N23" i="15" s="1"/>
  <c r="J27" i="16" l="1"/>
  <c r="J26" i="16"/>
  <c r="J25" i="16"/>
  <c r="J23" i="15"/>
  <c r="P23" i="15" s="1"/>
  <c r="J24" i="15"/>
  <c r="P24" i="15" s="1"/>
  <c r="J27" i="15"/>
  <c r="P27" i="15" s="1"/>
  <c r="J28" i="15"/>
  <c r="P28" i="15" s="1"/>
  <c r="T51" i="21"/>
  <c r="M51" i="21"/>
  <c r="J29" i="16"/>
  <c r="J30" i="16"/>
  <c r="L33" i="16"/>
  <c r="J31" i="16"/>
  <c r="D33" i="16"/>
  <c r="J28" i="16"/>
  <c r="G33" i="16"/>
  <c r="J32" i="16"/>
  <c r="J25" i="15"/>
  <c r="P25" i="15" s="1"/>
  <c r="J31" i="15"/>
  <c r="P31" i="15" s="1"/>
  <c r="J32" i="15"/>
  <c r="P32" i="15" s="1"/>
  <c r="J30" i="15"/>
  <c r="P30" i="15" s="1"/>
  <c r="J26" i="15"/>
  <c r="P26" i="15" s="1"/>
  <c r="G33" i="15"/>
  <c r="O33" i="15" s="1"/>
  <c r="K33" i="15"/>
  <c r="L33" i="15"/>
  <c r="P26" i="17"/>
  <c r="P30" i="17"/>
  <c r="P28" i="17"/>
  <c r="P32" i="17"/>
  <c r="P25" i="17"/>
  <c r="P29" i="17"/>
  <c r="L33" i="17"/>
  <c r="P24" i="17"/>
  <c r="O33" i="17"/>
  <c r="P27" i="17"/>
  <c r="P31" i="17"/>
  <c r="P23" i="17"/>
  <c r="I33" i="17"/>
  <c r="K33" i="16"/>
  <c r="J23" i="16"/>
  <c r="D33" i="15"/>
  <c r="N33" i="15" s="1"/>
  <c r="L33" i="8"/>
  <c r="K33" i="8"/>
  <c r="I33" i="8"/>
  <c r="H33" i="8"/>
  <c r="F33" i="8"/>
  <c r="E33" i="8"/>
  <c r="O32" i="8"/>
  <c r="R32" i="17" s="1"/>
  <c r="N32" i="8"/>
  <c r="Q32" i="17" s="1"/>
  <c r="J32" i="8"/>
  <c r="S32" i="8" s="1"/>
  <c r="G32" i="8"/>
  <c r="R32" i="8" s="1"/>
  <c r="D32" i="8"/>
  <c r="Q32" i="8" s="1"/>
  <c r="O31" i="8"/>
  <c r="N31" i="8"/>
  <c r="Q31" i="17" s="1"/>
  <c r="J31" i="8"/>
  <c r="S31" i="8" s="1"/>
  <c r="G31" i="8"/>
  <c r="R31" i="8" s="1"/>
  <c r="D31" i="8"/>
  <c r="Q31" i="8" s="1"/>
  <c r="O30" i="8"/>
  <c r="R30" i="17" s="1"/>
  <c r="N30" i="8"/>
  <c r="Q30" i="17" s="1"/>
  <c r="J30" i="8"/>
  <c r="S30" i="8" s="1"/>
  <c r="G30" i="8"/>
  <c r="R30" i="8" s="1"/>
  <c r="D30" i="8"/>
  <c r="Q30" i="8" s="1"/>
  <c r="O29" i="8"/>
  <c r="R29" i="17" s="1"/>
  <c r="N29" i="8"/>
  <c r="J29" i="8"/>
  <c r="S29" i="8" s="1"/>
  <c r="G29" i="8"/>
  <c r="R29" i="8" s="1"/>
  <c r="D29" i="8"/>
  <c r="Q29" i="8" s="1"/>
  <c r="O28" i="8"/>
  <c r="R28" i="17" s="1"/>
  <c r="N28" i="8"/>
  <c r="J28" i="8"/>
  <c r="S28" i="8" s="1"/>
  <c r="G28" i="8"/>
  <c r="R28" i="8" s="1"/>
  <c r="D28" i="8"/>
  <c r="Q28" i="8" s="1"/>
  <c r="O27" i="8"/>
  <c r="R27" i="17" s="1"/>
  <c r="N27" i="8"/>
  <c r="J27" i="8"/>
  <c r="S27" i="8" s="1"/>
  <c r="G27" i="8"/>
  <c r="R27" i="8" s="1"/>
  <c r="D27" i="8"/>
  <c r="Q27" i="8" s="1"/>
  <c r="O26" i="8"/>
  <c r="R26" i="17" s="1"/>
  <c r="N26" i="8"/>
  <c r="Q26" i="17" s="1"/>
  <c r="J26" i="8"/>
  <c r="S26" i="8" s="1"/>
  <c r="G26" i="8"/>
  <c r="R26" i="8" s="1"/>
  <c r="D26" i="8"/>
  <c r="Q26" i="8" s="1"/>
  <c r="O25" i="8"/>
  <c r="R25" i="17" s="1"/>
  <c r="N25" i="8"/>
  <c r="J25" i="8"/>
  <c r="S25" i="8" s="1"/>
  <c r="G25" i="8"/>
  <c r="R25" i="8" s="1"/>
  <c r="D25" i="8"/>
  <c r="Q25" i="8" s="1"/>
  <c r="P24" i="8"/>
  <c r="P33" i="8" s="1"/>
  <c r="O24" i="8"/>
  <c r="R24" i="17" s="1"/>
  <c r="N24" i="8"/>
  <c r="J24" i="8"/>
  <c r="G24" i="8"/>
  <c r="R24" i="8" s="1"/>
  <c r="D24" i="8"/>
  <c r="O23" i="8"/>
  <c r="N23" i="8"/>
  <c r="J23" i="8"/>
  <c r="S23" i="8" s="1"/>
  <c r="G23" i="8"/>
  <c r="R23" i="8" s="1"/>
  <c r="D23" i="8"/>
  <c r="Q23" i="8" s="1"/>
  <c r="J33" i="16" l="1"/>
  <c r="J33" i="15"/>
  <c r="P33" i="15" s="1"/>
  <c r="M23" i="8"/>
  <c r="M30" i="8"/>
  <c r="T30" i="8" s="1"/>
  <c r="S24" i="8"/>
  <c r="M24" i="8"/>
  <c r="T24" i="8" s="1"/>
  <c r="Q24" i="17"/>
  <c r="D33" i="8"/>
  <c r="Q33" i="8" s="1"/>
  <c r="N33" i="8"/>
  <c r="Q23" i="17"/>
  <c r="Q24" i="8"/>
  <c r="M26" i="8"/>
  <c r="T26" i="8" s="1"/>
  <c r="M27" i="8"/>
  <c r="T27" i="8" s="1"/>
  <c r="Q27" i="17"/>
  <c r="M31" i="8"/>
  <c r="T31" i="8" s="1"/>
  <c r="R31" i="17"/>
  <c r="G33" i="8"/>
  <c r="R33" i="8" s="1"/>
  <c r="O33" i="8"/>
  <c r="R23" i="17"/>
  <c r="M29" i="8"/>
  <c r="T29" i="8" s="1"/>
  <c r="Q29" i="17"/>
  <c r="M32" i="8"/>
  <c r="T32" i="8" s="1"/>
  <c r="M25" i="8"/>
  <c r="T25" i="8" s="1"/>
  <c r="Q25" i="17"/>
  <c r="M28" i="8"/>
  <c r="T28" i="8" s="1"/>
  <c r="Q28" i="17"/>
  <c r="P33" i="17"/>
  <c r="T23" i="8"/>
  <c r="J33" i="8"/>
  <c r="N51" i="17"/>
  <c r="M51" i="17"/>
  <c r="K51" i="17"/>
  <c r="J51" i="17"/>
  <c r="H51" i="17"/>
  <c r="G51" i="17"/>
  <c r="F51" i="17"/>
  <c r="N50" i="17"/>
  <c r="M50" i="17"/>
  <c r="K50" i="17"/>
  <c r="J50" i="17"/>
  <c r="H50" i="17"/>
  <c r="G50" i="17"/>
  <c r="F50" i="17"/>
  <c r="N49" i="17"/>
  <c r="M49" i="17"/>
  <c r="K49" i="17"/>
  <c r="J49" i="17"/>
  <c r="H49" i="17"/>
  <c r="G49" i="17"/>
  <c r="F49" i="17"/>
  <c r="N48" i="17"/>
  <c r="M48" i="17"/>
  <c r="K48" i="17"/>
  <c r="J48" i="17"/>
  <c r="H48" i="17"/>
  <c r="G48" i="17"/>
  <c r="F48" i="17"/>
  <c r="N47" i="17"/>
  <c r="M47" i="17"/>
  <c r="K47" i="17"/>
  <c r="J47" i="17"/>
  <c r="H47" i="17"/>
  <c r="G47" i="17"/>
  <c r="F47" i="17"/>
  <c r="N46" i="17"/>
  <c r="M46" i="17"/>
  <c r="K46" i="17"/>
  <c r="J46" i="17"/>
  <c r="H46" i="17"/>
  <c r="G46" i="17"/>
  <c r="F46" i="17"/>
  <c r="N45" i="17"/>
  <c r="M45" i="17"/>
  <c r="K45" i="17"/>
  <c r="J45" i="17"/>
  <c r="H45" i="17"/>
  <c r="G45" i="17"/>
  <c r="F45" i="17"/>
  <c r="N44" i="17"/>
  <c r="M44" i="17"/>
  <c r="K44" i="17"/>
  <c r="J44" i="17"/>
  <c r="H44" i="17"/>
  <c r="G44" i="17"/>
  <c r="F44" i="17"/>
  <c r="N43" i="17"/>
  <c r="M43" i="17"/>
  <c r="K43" i="17"/>
  <c r="J43" i="17"/>
  <c r="H43" i="17"/>
  <c r="G43" i="17"/>
  <c r="F43" i="17"/>
  <c r="N42" i="17"/>
  <c r="M42" i="17"/>
  <c r="K42" i="17"/>
  <c r="J42" i="17"/>
  <c r="H42" i="17"/>
  <c r="G42" i="17"/>
  <c r="F42" i="17"/>
  <c r="N41" i="17"/>
  <c r="M41" i="17"/>
  <c r="K41" i="17"/>
  <c r="J41" i="17"/>
  <c r="H41" i="17"/>
  <c r="G41" i="17"/>
  <c r="F41" i="17"/>
  <c r="O41" i="17" l="1"/>
  <c r="L43" i="17"/>
  <c r="O45" i="17"/>
  <c r="O49" i="17"/>
  <c r="M33" i="8"/>
  <c r="T33" i="8" s="1"/>
  <c r="R33" i="17"/>
  <c r="Q33" i="17"/>
  <c r="I49" i="17"/>
  <c r="L44" i="17"/>
  <c r="L48" i="17"/>
  <c r="L41" i="17"/>
  <c r="I42" i="17"/>
  <c r="O43" i="17"/>
  <c r="L45" i="17"/>
  <c r="I46" i="17"/>
  <c r="L49" i="17"/>
  <c r="I50" i="17"/>
  <c r="O47" i="17"/>
  <c r="O42" i="17"/>
  <c r="O46" i="17"/>
  <c r="O50" i="17"/>
  <c r="O44" i="17"/>
  <c r="O48" i="17"/>
  <c r="L47" i="17"/>
  <c r="L42" i="17"/>
  <c r="L46" i="17"/>
  <c r="L50" i="17"/>
  <c r="I41" i="17"/>
  <c r="I45" i="17"/>
  <c r="I44" i="17"/>
  <c r="I48" i="17"/>
  <c r="I43" i="17"/>
  <c r="I47" i="17"/>
  <c r="I51" i="17"/>
  <c r="R14" i="17"/>
  <c r="R50" i="17" s="1"/>
  <c r="Q14" i="17"/>
  <c r="Q50" i="17" s="1"/>
  <c r="R13" i="17"/>
  <c r="R49" i="17" s="1"/>
  <c r="Q13" i="17"/>
  <c r="Q49" i="17" s="1"/>
  <c r="R12" i="17"/>
  <c r="R48" i="17" s="1"/>
  <c r="Q12" i="17"/>
  <c r="Q48" i="17" s="1"/>
  <c r="R11" i="17"/>
  <c r="R47" i="17" s="1"/>
  <c r="Q11" i="17"/>
  <c r="Q47" i="17" s="1"/>
  <c r="R10" i="17"/>
  <c r="R46" i="17" s="1"/>
  <c r="Q10" i="17"/>
  <c r="Q46" i="17" s="1"/>
  <c r="R9" i="17"/>
  <c r="R45" i="17" s="1"/>
  <c r="Q9" i="17"/>
  <c r="Q45" i="17" s="1"/>
  <c r="R8" i="17"/>
  <c r="R44" i="17" s="1"/>
  <c r="Q8" i="17"/>
  <c r="Q44" i="17" s="1"/>
  <c r="R7" i="17"/>
  <c r="R43" i="17" s="1"/>
  <c r="Q7" i="17"/>
  <c r="Q43" i="17" s="1"/>
  <c r="R6" i="17"/>
  <c r="R42" i="17" s="1"/>
  <c r="Q6" i="17"/>
  <c r="Q42" i="17" s="1"/>
  <c r="R5" i="17"/>
  <c r="R41" i="17" s="1"/>
  <c r="Q5" i="17"/>
  <c r="Q41" i="17" s="1"/>
  <c r="O14" i="17"/>
  <c r="O13" i="17"/>
  <c r="O12" i="17"/>
  <c r="O11" i="17"/>
  <c r="O10" i="17"/>
  <c r="O9" i="17"/>
  <c r="O8" i="17"/>
  <c r="O7" i="17"/>
  <c r="O6" i="17"/>
  <c r="O5" i="17"/>
  <c r="L14" i="17"/>
  <c r="L13" i="17"/>
  <c r="L12" i="17"/>
  <c r="L11" i="17"/>
  <c r="L10" i="17"/>
  <c r="L9" i="17"/>
  <c r="L8" i="17"/>
  <c r="L7" i="17"/>
  <c r="L6" i="17"/>
  <c r="L5" i="17"/>
  <c r="I14" i="17"/>
  <c r="I13" i="17"/>
  <c r="I12" i="17"/>
  <c r="I11" i="17"/>
  <c r="I10" i="17"/>
  <c r="I9" i="17"/>
  <c r="I8" i="17"/>
  <c r="I7" i="17"/>
  <c r="I6" i="17"/>
  <c r="P6" i="17" l="1"/>
  <c r="P42" i="17" s="1"/>
  <c r="P14" i="17"/>
  <c r="P50" i="17" s="1"/>
  <c r="O51" i="17"/>
  <c r="P10" i="17"/>
  <c r="P46" i="17" s="1"/>
  <c r="P7" i="17"/>
  <c r="P43" i="17" s="1"/>
  <c r="P11" i="17"/>
  <c r="P47" i="17" s="1"/>
  <c r="P8" i="17"/>
  <c r="O15" i="17"/>
  <c r="L51" i="17"/>
  <c r="P5" i="17"/>
  <c r="P9" i="17"/>
  <c r="P13" i="17"/>
  <c r="P12" i="17"/>
  <c r="Q15" i="17"/>
  <c r="Q51" i="17" s="1"/>
  <c r="I15" i="17"/>
  <c r="L15" i="17"/>
  <c r="R15" i="17"/>
  <c r="R51" i="17" s="1"/>
  <c r="M15" i="15"/>
  <c r="P44" i="17" l="1"/>
  <c r="P49" i="17"/>
  <c r="P45" i="17"/>
  <c r="P41" i="17"/>
  <c r="P48" i="17"/>
  <c r="P15" i="17"/>
  <c r="M43" i="15"/>
  <c r="M44" i="15"/>
  <c r="M45" i="15"/>
  <c r="M46" i="15"/>
  <c r="M47" i="15"/>
  <c r="M48" i="15"/>
  <c r="M49" i="15"/>
  <c r="M50" i="15"/>
  <c r="M41" i="15"/>
  <c r="E42" i="15"/>
  <c r="F42" i="15"/>
  <c r="H42" i="15"/>
  <c r="I42" i="15"/>
  <c r="E43" i="15"/>
  <c r="F43" i="15"/>
  <c r="H43" i="15"/>
  <c r="I43" i="15"/>
  <c r="E44" i="15"/>
  <c r="F44" i="15"/>
  <c r="H44" i="15"/>
  <c r="I44" i="15"/>
  <c r="E45" i="15"/>
  <c r="F45" i="15"/>
  <c r="H45" i="15"/>
  <c r="I45" i="15"/>
  <c r="E46" i="15"/>
  <c r="F46" i="15"/>
  <c r="H46" i="15"/>
  <c r="I46" i="15"/>
  <c r="E47" i="15"/>
  <c r="F47" i="15"/>
  <c r="H47" i="15"/>
  <c r="I47" i="15"/>
  <c r="E48" i="15"/>
  <c r="F48" i="15"/>
  <c r="H48" i="15"/>
  <c r="I48" i="15"/>
  <c r="E49" i="15"/>
  <c r="F49" i="15"/>
  <c r="H49" i="15"/>
  <c r="I49" i="15"/>
  <c r="E50" i="15"/>
  <c r="F50" i="15"/>
  <c r="H50" i="15"/>
  <c r="I50" i="15"/>
  <c r="E41" i="15"/>
  <c r="F41" i="15"/>
  <c r="H41" i="15"/>
  <c r="I41" i="15"/>
  <c r="P50" i="8"/>
  <c r="P49" i="8"/>
  <c r="P48" i="8"/>
  <c r="P47" i="8"/>
  <c r="P46" i="8"/>
  <c r="P45" i="8"/>
  <c r="P44" i="8"/>
  <c r="P43" i="8"/>
  <c r="P41" i="8"/>
  <c r="N41" i="8"/>
  <c r="O41" i="8"/>
  <c r="N42" i="8"/>
  <c r="O42" i="8"/>
  <c r="N43" i="8"/>
  <c r="O43" i="8"/>
  <c r="N44" i="8"/>
  <c r="O44" i="8"/>
  <c r="N45" i="8"/>
  <c r="O45" i="8"/>
  <c r="N46" i="8"/>
  <c r="O46" i="8"/>
  <c r="N47" i="8"/>
  <c r="O47" i="8"/>
  <c r="N48" i="8"/>
  <c r="O48" i="8"/>
  <c r="N49" i="8"/>
  <c r="O49" i="8"/>
  <c r="N50" i="8"/>
  <c r="O50" i="8"/>
  <c r="L50" i="8"/>
  <c r="K50" i="8"/>
  <c r="I50" i="8"/>
  <c r="H50" i="8"/>
  <c r="F50" i="8"/>
  <c r="E50" i="8"/>
  <c r="L49" i="8"/>
  <c r="K49" i="8"/>
  <c r="I49" i="8"/>
  <c r="H49" i="8"/>
  <c r="F49" i="8"/>
  <c r="E49" i="8"/>
  <c r="L48" i="8"/>
  <c r="K48" i="8"/>
  <c r="I48" i="8"/>
  <c r="H48" i="8"/>
  <c r="F48" i="8"/>
  <c r="E48" i="8"/>
  <c r="L47" i="8"/>
  <c r="K47" i="8"/>
  <c r="I47" i="8"/>
  <c r="H47" i="8"/>
  <c r="F47" i="8"/>
  <c r="E47" i="8"/>
  <c r="L46" i="8"/>
  <c r="K46" i="8"/>
  <c r="I46" i="8"/>
  <c r="H46" i="8"/>
  <c r="F46" i="8"/>
  <c r="E46" i="8"/>
  <c r="L45" i="8"/>
  <c r="K45" i="8"/>
  <c r="I45" i="8"/>
  <c r="H45" i="8"/>
  <c r="F45" i="8"/>
  <c r="E45" i="8"/>
  <c r="L44" i="8"/>
  <c r="K44" i="8"/>
  <c r="I44" i="8"/>
  <c r="H44" i="8"/>
  <c r="F44" i="8"/>
  <c r="E44" i="8"/>
  <c r="L43" i="8"/>
  <c r="K43" i="8"/>
  <c r="I43" i="8"/>
  <c r="H43" i="8"/>
  <c r="F43" i="8"/>
  <c r="E43" i="8"/>
  <c r="L42" i="8"/>
  <c r="K42" i="8"/>
  <c r="I42" i="8"/>
  <c r="H42" i="8"/>
  <c r="F42" i="8"/>
  <c r="E42" i="8"/>
  <c r="E41" i="8"/>
  <c r="F41" i="8"/>
  <c r="H41" i="8"/>
  <c r="I41" i="8"/>
  <c r="K41" i="8"/>
  <c r="L41" i="8"/>
  <c r="E15" i="16"/>
  <c r="F15" i="16"/>
  <c r="H15" i="16"/>
  <c r="I15" i="16"/>
  <c r="K42" i="15"/>
  <c r="L42" i="15"/>
  <c r="K43" i="15"/>
  <c r="L43" i="15"/>
  <c r="L44" i="15"/>
  <c r="K45" i="15"/>
  <c r="L45" i="15"/>
  <c r="L46" i="15"/>
  <c r="K47" i="15"/>
  <c r="L47" i="15"/>
  <c r="K48" i="15"/>
  <c r="L48" i="15"/>
  <c r="L49" i="15"/>
  <c r="K50" i="15"/>
  <c r="L50" i="15"/>
  <c r="L41" i="15"/>
  <c r="K41" i="15"/>
  <c r="O14" i="15"/>
  <c r="O50" i="15" s="1"/>
  <c r="O13" i="15"/>
  <c r="O49" i="15" s="1"/>
  <c r="O12" i="15"/>
  <c r="O48" i="15" s="1"/>
  <c r="O10" i="15"/>
  <c r="O46" i="15" s="1"/>
  <c r="O9" i="15"/>
  <c r="O45" i="15" s="1"/>
  <c r="O8" i="15"/>
  <c r="O44" i="15" s="1"/>
  <c r="G42" i="15"/>
  <c r="G41" i="15"/>
  <c r="E15" i="15"/>
  <c r="E51" i="15" s="1"/>
  <c r="F15" i="15"/>
  <c r="F51" i="15" s="1"/>
  <c r="H15" i="15"/>
  <c r="H51" i="15" s="1"/>
  <c r="I15" i="15"/>
  <c r="I51" i="15" s="1"/>
  <c r="N6" i="15"/>
  <c r="N7" i="15"/>
  <c r="N43" i="15" s="1"/>
  <c r="N8" i="15"/>
  <c r="N44" i="15" s="1"/>
  <c r="N10" i="15"/>
  <c r="N46" i="15" s="1"/>
  <c r="N11" i="15"/>
  <c r="N47" i="15" s="1"/>
  <c r="D48" i="15"/>
  <c r="D50" i="15"/>
  <c r="N5" i="15"/>
  <c r="N41" i="15" s="1"/>
  <c r="P42" i="8"/>
  <c r="T13" i="8"/>
  <c r="M47" i="8"/>
  <c r="T9" i="8"/>
  <c r="T7" i="8"/>
  <c r="T5" i="8"/>
  <c r="S14" i="8"/>
  <c r="S13" i="8"/>
  <c r="S11" i="8"/>
  <c r="S10" i="8"/>
  <c r="S9" i="8"/>
  <c r="J44" i="8"/>
  <c r="S7" i="8"/>
  <c r="K51" i="8"/>
  <c r="N51" i="8"/>
  <c r="O51" i="8"/>
  <c r="R13" i="8"/>
  <c r="R9" i="8"/>
  <c r="R5" i="8"/>
  <c r="E51" i="8"/>
  <c r="F51" i="8"/>
  <c r="Q14" i="8"/>
  <c r="Q13" i="8"/>
  <c r="Q12" i="8"/>
  <c r="Q10" i="8"/>
  <c r="Q9" i="8"/>
  <c r="Q8" i="8"/>
  <c r="Q6" i="8"/>
  <c r="Q5" i="8"/>
  <c r="M42" i="15"/>
  <c r="P15" i="8"/>
  <c r="P51" i="17" l="1"/>
  <c r="H51" i="8"/>
  <c r="J48" i="8"/>
  <c r="G15" i="16"/>
  <c r="O6" i="15"/>
  <c r="O42" i="15" s="1"/>
  <c r="J41" i="15"/>
  <c r="P12" i="15"/>
  <c r="P48" i="15" s="1"/>
  <c r="P9" i="15"/>
  <c r="P45" i="15" s="1"/>
  <c r="P7" i="15"/>
  <c r="P43" i="15" s="1"/>
  <c r="L15" i="15"/>
  <c r="L51" i="15" s="1"/>
  <c r="P14" i="15"/>
  <c r="P50" i="15" s="1"/>
  <c r="N14" i="15"/>
  <c r="N50" i="15" s="1"/>
  <c r="N12" i="15"/>
  <c r="N48" i="15" s="1"/>
  <c r="P11" i="15"/>
  <c r="P47" i="15" s="1"/>
  <c r="D47" i="15"/>
  <c r="J45" i="15"/>
  <c r="D43" i="15"/>
  <c r="J43" i="15"/>
  <c r="P6" i="15"/>
  <c r="P42" i="15" s="1"/>
  <c r="D41" i="15"/>
  <c r="M43" i="8"/>
  <c r="J47" i="8"/>
  <c r="S45" i="8"/>
  <c r="D48" i="8"/>
  <c r="D41" i="8"/>
  <c r="Q45" i="8"/>
  <c r="D44" i="8"/>
  <c r="D42" i="8"/>
  <c r="Q41" i="8"/>
  <c r="Q48" i="8"/>
  <c r="D49" i="8"/>
  <c r="Q49" i="8"/>
  <c r="R45" i="8"/>
  <c r="L51" i="8"/>
  <c r="S49" i="8"/>
  <c r="T43" i="8"/>
  <c r="D43" i="8"/>
  <c r="Q46" i="8"/>
  <c r="Q50" i="8"/>
  <c r="S46" i="8"/>
  <c r="S50" i="8"/>
  <c r="R41" i="8"/>
  <c r="Q44" i="8"/>
  <c r="R49" i="8"/>
  <c r="D47" i="8"/>
  <c r="G43" i="8"/>
  <c r="G47" i="8"/>
  <c r="I51" i="8"/>
  <c r="S43" i="8"/>
  <c r="S47" i="8"/>
  <c r="T45" i="8"/>
  <c r="T49" i="8"/>
  <c r="D50" i="8"/>
  <c r="D46" i="8"/>
  <c r="J43" i="8"/>
  <c r="J46" i="8"/>
  <c r="J49" i="8"/>
  <c r="M41" i="8"/>
  <c r="M49" i="8"/>
  <c r="T11" i="8"/>
  <c r="T47" i="8" s="1"/>
  <c r="S12" i="8"/>
  <c r="S48" i="8" s="1"/>
  <c r="J50" i="8"/>
  <c r="S8" i="8"/>
  <c r="S44" i="8" s="1"/>
  <c r="J45" i="8"/>
  <c r="G41" i="8"/>
  <c r="Q11" i="8"/>
  <c r="Q47" i="8" s="1"/>
  <c r="D51" i="8"/>
  <c r="Q7" i="8"/>
  <c r="D45" i="8"/>
  <c r="R12" i="8"/>
  <c r="R48" i="8" s="1"/>
  <c r="G48" i="8"/>
  <c r="G42" i="8"/>
  <c r="R6" i="8"/>
  <c r="G46" i="8"/>
  <c r="R10" i="8"/>
  <c r="R46" i="8" s="1"/>
  <c r="R14" i="8"/>
  <c r="R50" i="8" s="1"/>
  <c r="G50" i="8"/>
  <c r="S6" i="8"/>
  <c r="J42" i="8"/>
  <c r="M42" i="8"/>
  <c r="T6" i="8"/>
  <c r="T42" i="8" s="1"/>
  <c r="M46" i="8"/>
  <c r="T10" i="8"/>
  <c r="T46" i="8" s="1"/>
  <c r="T14" i="8"/>
  <c r="T50" i="8" s="1"/>
  <c r="M50" i="8"/>
  <c r="D49" i="15"/>
  <c r="N13" i="15"/>
  <c r="N49" i="15" s="1"/>
  <c r="N9" i="15"/>
  <c r="N45" i="15" s="1"/>
  <c r="D45" i="15"/>
  <c r="D15" i="15"/>
  <c r="K46" i="15"/>
  <c r="K44" i="15"/>
  <c r="K15" i="15"/>
  <c r="K51" i="15" s="1"/>
  <c r="D15" i="16"/>
  <c r="L15" i="16"/>
  <c r="K49" i="15"/>
  <c r="R8" i="8"/>
  <c r="R44" i="8" s="1"/>
  <c r="G44" i="8"/>
  <c r="T8" i="8"/>
  <c r="T44" i="8" s="1"/>
  <c r="M44" i="8"/>
  <c r="T12" i="8"/>
  <c r="T48" i="8" s="1"/>
  <c r="M48" i="8"/>
  <c r="J48" i="15"/>
  <c r="K15" i="16"/>
  <c r="Q42" i="8"/>
  <c r="J51" i="8"/>
  <c r="T41" i="8"/>
  <c r="N42" i="15"/>
  <c r="O7" i="15"/>
  <c r="O43" i="15" s="1"/>
  <c r="G43" i="15"/>
  <c r="O11" i="15"/>
  <c r="O47" i="15" s="1"/>
  <c r="G47" i="15"/>
  <c r="G15" i="15"/>
  <c r="R11" i="8"/>
  <c r="R47" i="8" s="1"/>
  <c r="R7" i="8"/>
  <c r="R43" i="8" s="1"/>
  <c r="G50" i="15"/>
  <c r="G48" i="15"/>
  <c r="G46" i="15"/>
  <c r="G44" i="15"/>
  <c r="O5" i="15"/>
  <c r="O41" i="15" s="1"/>
  <c r="G45" i="8"/>
  <c r="G49" i="8"/>
  <c r="J41" i="8"/>
  <c r="M45" i="8"/>
  <c r="M51" i="15"/>
  <c r="S5" i="8"/>
  <c r="S41" i="8" s="1"/>
  <c r="G49" i="15"/>
  <c r="G45" i="15"/>
  <c r="D46" i="15"/>
  <c r="D44" i="15"/>
  <c r="D42" i="15"/>
  <c r="P5" i="15" l="1"/>
  <c r="P41" i="15" s="1"/>
  <c r="J50" i="15"/>
  <c r="J47" i="15"/>
  <c r="J15" i="15"/>
  <c r="P15" i="15" s="1"/>
  <c r="P51" i="15" s="1"/>
  <c r="J42" i="15"/>
  <c r="Q43" i="8"/>
  <c r="Q15" i="8"/>
  <c r="Q51" i="8" s="1"/>
  <c r="O15" i="15"/>
  <c r="O51" i="15" s="1"/>
  <c r="G51" i="15"/>
  <c r="P51" i="8"/>
  <c r="J44" i="15"/>
  <c r="P8" i="15"/>
  <c r="P44" i="15" s="1"/>
  <c r="S42" i="8"/>
  <c r="R15" i="8"/>
  <c r="G51" i="8"/>
  <c r="J15" i="16"/>
  <c r="J49" i="15"/>
  <c r="P13" i="15"/>
  <c r="P49" i="15" s="1"/>
  <c r="R42" i="8"/>
  <c r="P10" i="15"/>
  <c r="P46" i="15" s="1"/>
  <c r="J46" i="15"/>
  <c r="T15" i="8"/>
  <c r="M51" i="8"/>
  <c r="N15" i="15"/>
  <c r="N51" i="15" s="1"/>
  <c r="D51" i="15"/>
  <c r="J51" i="15" l="1"/>
  <c r="T51" i="8"/>
  <c r="R51" i="8"/>
</calcChain>
</file>

<file path=xl/sharedStrings.xml><?xml version="1.0" encoding="utf-8"?>
<sst xmlns="http://schemas.openxmlformats.org/spreadsheetml/2006/main" count="3739" uniqueCount="161">
  <si>
    <t>市内移動者数</t>
    <rPh sb="0" eb="2">
      <t>シナイ</t>
    </rPh>
    <rPh sb="2" eb="4">
      <t>イドウ</t>
    </rPh>
    <rPh sb="4" eb="5">
      <t>シャ</t>
    </rPh>
    <rPh sb="5" eb="6">
      <t>スウ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</si>
  <si>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</si>
  <si>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</si>
  <si>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</si>
  <si>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市外からの転入者数</t>
    <rPh sb="0" eb="2">
      <t>シガイ</t>
    </rPh>
    <rPh sb="5" eb="8">
      <t>テンニュウシャ</t>
    </rPh>
    <rPh sb="8" eb="9">
      <t>スウ</t>
    </rPh>
    <phoneticPr fontId="2"/>
  </si>
  <si>
    <t>市外への転出者数</t>
    <rPh sb="0" eb="2">
      <t>シガイ</t>
    </rPh>
    <rPh sb="4" eb="7">
      <t>テンシュツシャ</t>
    </rPh>
    <rPh sb="7" eb="8">
      <t>スウ</t>
    </rPh>
    <phoneticPr fontId="2"/>
  </si>
  <si>
    <t>（単位　人）</t>
    <rPh sb="1" eb="3">
      <t>タンイ</t>
    </rPh>
    <rPh sb="4" eb="5">
      <t>ニン</t>
    </rPh>
    <phoneticPr fontId="2"/>
  </si>
  <si>
    <t>転入超過数（－は転出超過）</t>
    <rPh sb="0" eb="2">
      <t>テンニュウ</t>
    </rPh>
    <rPh sb="2" eb="4">
      <t>チョウカ</t>
    </rPh>
    <rPh sb="4" eb="5">
      <t>スウ</t>
    </rPh>
    <rPh sb="8" eb="10">
      <t>テンシュツ</t>
    </rPh>
    <rPh sb="10" eb="12">
      <t>チョウカ</t>
    </rPh>
    <phoneticPr fontId="2"/>
  </si>
  <si>
    <t>ちの地区</t>
    <rPh sb="2" eb="4">
      <t>チク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</si>
  <si>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</si>
  <si>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</si>
  <si>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</si>
  <si>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宮川地区</t>
    <rPh sb="0" eb="2">
      <t>ミヤガワ</t>
    </rPh>
    <rPh sb="2" eb="4">
      <t>チク</t>
    </rPh>
    <phoneticPr fontId="2"/>
  </si>
  <si>
    <t>米沢地区</t>
    <rPh sb="0" eb="2">
      <t>ヨネザワ</t>
    </rPh>
    <rPh sb="2" eb="4">
      <t>チク</t>
    </rPh>
    <phoneticPr fontId="2"/>
  </si>
  <si>
    <t>豊平地区</t>
    <rPh sb="0" eb="2">
      <t>トヨヒラ</t>
    </rPh>
    <rPh sb="2" eb="4">
      <t>チク</t>
    </rPh>
    <phoneticPr fontId="2"/>
  </si>
  <si>
    <t>玉川地区</t>
    <rPh sb="0" eb="2">
      <t>タマガワ</t>
    </rPh>
    <rPh sb="2" eb="4">
      <t>チク</t>
    </rPh>
    <phoneticPr fontId="2"/>
  </si>
  <si>
    <t>泉野地区</t>
    <rPh sb="0" eb="1">
      <t>イズミ</t>
    </rPh>
    <rPh sb="1" eb="2">
      <t>ノ</t>
    </rPh>
    <rPh sb="2" eb="4">
      <t>チク</t>
    </rPh>
    <phoneticPr fontId="2"/>
  </si>
  <si>
    <t>金沢地区</t>
    <rPh sb="0" eb="2">
      <t>カナザワ</t>
    </rPh>
    <rPh sb="2" eb="4">
      <t>チク</t>
    </rPh>
    <phoneticPr fontId="2"/>
  </si>
  <si>
    <t>湖東地区</t>
    <rPh sb="0" eb="1">
      <t>コ</t>
    </rPh>
    <rPh sb="1" eb="2">
      <t>ヒガシ</t>
    </rPh>
    <rPh sb="2" eb="4">
      <t>チク</t>
    </rPh>
    <phoneticPr fontId="2"/>
  </si>
  <si>
    <t>北山地区</t>
    <rPh sb="0" eb="2">
      <t>キタヤマ</t>
    </rPh>
    <rPh sb="2" eb="4">
      <t>チク</t>
    </rPh>
    <phoneticPr fontId="2"/>
  </si>
  <si>
    <t>中大塩地区</t>
    <rPh sb="0" eb="1">
      <t>ナカ</t>
    </rPh>
    <rPh sb="1" eb="3">
      <t>オオシオ</t>
    </rPh>
    <rPh sb="3" eb="5">
      <t>チク</t>
    </rPh>
    <phoneticPr fontId="2"/>
  </si>
  <si>
    <t>職権消除</t>
    <rPh sb="0" eb="2">
      <t>ショッケン</t>
    </rPh>
    <rPh sb="2" eb="3">
      <t>ショウ</t>
    </rPh>
    <rPh sb="3" eb="4">
      <t>ジョ</t>
    </rPh>
    <phoneticPr fontId="2"/>
  </si>
  <si>
    <t>職権記載</t>
    <rPh sb="0" eb="2">
      <t>ショッケン</t>
    </rPh>
    <rPh sb="2" eb="4">
      <t>キサイ</t>
    </rPh>
    <phoneticPr fontId="2"/>
  </si>
  <si>
    <t>増減</t>
    <rPh sb="0" eb="2">
      <t>ゾウゲン</t>
    </rPh>
    <phoneticPr fontId="2"/>
  </si>
  <si>
    <t>茅野市</t>
    <rPh sb="0" eb="3">
      <t>チノシ</t>
    </rPh>
    <phoneticPr fontId="2"/>
  </si>
  <si>
    <t>地区</t>
    <rPh sb="0" eb="2">
      <t>チク</t>
    </rPh>
    <phoneticPr fontId="2"/>
  </si>
  <si>
    <t>出生率</t>
    <rPh sb="0" eb="2">
      <t>シュッセイ</t>
    </rPh>
    <rPh sb="2" eb="3">
      <t>リツ</t>
    </rPh>
    <phoneticPr fontId="2"/>
  </si>
  <si>
    <t>人口千人当たり比率</t>
    <rPh sb="0" eb="2">
      <t>ジンコウ</t>
    </rPh>
    <rPh sb="2" eb="3">
      <t>セン</t>
    </rPh>
    <rPh sb="3" eb="4">
      <t>ニン</t>
    </rPh>
    <rPh sb="4" eb="5">
      <t>ア</t>
    </rPh>
    <rPh sb="7" eb="9">
      <t>ヒリツ</t>
    </rPh>
    <phoneticPr fontId="2"/>
  </si>
  <si>
    <t>死亡率</t>
    <rPh sb="0" eb="3">
      <t>シボウリツ</t>
    </rPh>
    <phoneticPr fontId="2"/>
  </si>
  <si>
    <t>比率（％）</t>
    <rPh sb="0" eb="2">
      <t>ヒリツ</t>
    </rPh>
    <phoneticPr fontId="2"/>
  </si>
  <si>
    <t>転入率</t>
    <rPh sb="0" eb="2">
      <t>テンニュウ</t>
    </rPh>
    <rPh sb="2" eb="3">
      <t>リツ</t>
    </rPh>
    <phoneticPr fontId="2"/>
  </si>
  <si>
    <t>転出率</t>
    <rPh sb="0" eb="2">
      <t>テンシュツ</t>
    </rPh>
    <rPh sb="2" eb="3">
      <t>リツ</t>
    </rPh>
    <phoneticPr fontId="2"/>
  </si>
  <si>
    <t>増減率</t>
    <rPh sb="0" eb="2">
      <t>ゾウゲン</t>
    </rPh>
    <rPh sb="2" eb="3">
      <t>リツ</t>
    </rPh>
    <phoneticPr fontId="2"/>
  </si>
  <si>
    <t>転居率</t>
    <rPh sb="0" eb="2">
      <t>テンキョ</t>
    </rPh>
    <rPh sb="2" eb="3">
      <t>リツ</t>
    </rPh>
    <phoneticPr fontId="2"/>
  </si>
  <si>
    <t>-</t>
    <phoneticPr fontId="2"/>
  </si>
  <si>
    <t>推計人口</t>
    <rPh sb="0" eb="2">
      <t>スイケイ</t>
    </rPh>
    <rPh sb="2" eb="4">
      <t>ジンコウ</t>
    </rPh>
    <phoneticPr fontId="2"/>
  </si>
  <si>
    <t>人口差</t>
    <rPh sb="0" eb="2">
      <t>ジンコウ</t>
    </rPh>
    <rPh sb="2" eb="3">
      <t>サ</t>
    </rPh>
    <phoneticPr fontId="2"/>
  </si>
  <si>
    <t>比率差（％）</t>
    <rPh sb="0" eb="2">
      <t>ヒリツ</t>
    </rPh>
    <rPh sb="2" eb="3">
      <t>サ</t>
    </rPh>
    <phoneticPr fontId="2"/>
  </si>
  <si>
    <t>超過率</t>
    <rPh sb="0" eb="2">
      <t>チョウカ</t>
    </rPh>
    <rPh sb="2" eb="3">
      <t>リツ</t>
    </rPh>
    <phoneticPr fontId="2"/>
  </si>
  <si>
    <t>その他の増減（職権）</t>
    <rPh sb="2" eb="3">
      <t>タ</t>
    </rPh>
    <rPh sb="4" eb="6">
      <t>ゾウゲン</t>
    </rPh>
    <rPh sb="7" eb="9">
      <t>ショッケン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</si>
  <si>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</si>
  <si>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</si>
  <si>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</si>
  <si>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転居</t>
    <rPh sb="0" eb="2">
      <t>テンキョ</t>
    </rPh>
    <phoneticPr fontId="2"/>
  </si>
  <si>
    <t>増減</t>
    <rPh sb="0" eb="2">
      <t>ゾウゲン</t>
    </rPh>
    <phoneticPr fontId="2"/>
  </si>
  <si>
    <t>記載</t>
    <rPh sb="0" eb="2">
      <t>キサイ</t>
    </rPh>
    <phoneticPr fontId="2"/>
  </si>
  <si>
    <t>消除</t>
    <rPh sb="0" eb="2">
      <t>ショウジョ</t>
    </rPh>
    <phoneticPr fontId="2"/>
  </si>
  <si>
    <t xml:space="preserve"> 人口</t>
    <rPh sb="1" eb="3">
      <t>ジンコウ</t>
    </rPh>
    <phoneticPr fontId="2"/>
  </si>
  <si>
    <t>※28.1.1人口は、平成27年国勢調査からの推計のため、H27.1.1からの増減数とは一致していません。</t>
    <rPh sb="7" eb="9">
      <t>ジンコウ</t>
    </rPh>
    <rPh sb="11" eb="13">
      <t>ヘイセイ</t>
    </rPh>
    <rPh sb="15" eb="16">
      <t>ネン</t>
    </rPh>
    <rPh sb="16" eb="18">
      <t>コクセイ</t>
    </rPh>
    <rPh sb="18" eb="20">
      <t>チョウサ</t>
    </rPh>
    <rPh sb="23" eb="25">
      <t>スイケイ</t>
    </rPh>
    <rPh sb="39" eb="41">
      <t>ゾウゲン</t>
    </rPh>
    <rPh sb="41" eb="42">
      <t>スウ</t>
    </rPh>
    <rPh sb="44" eb="46">
      <t>イッチ</t>
    </rPh>
    <phoneticPr fontId="2"/>
  </si>
  <si>
    <t>H28.29増減</t>
    <rPh sb="6" eb="8">
      <t>ゾウゲン</t>
    </rPh>
    <phoneticPr fontId="2"/>
  </si>
  <si>
    <t>その他の増減</t>
    <rPh sb="2" eb="3">
      <t>タ</t>
    </rPh>
    <rPh sb="4" eb="6">
      <t>ゾウゲン</t>
    </rPh>
    <phoneticPr fontId="2"/>
  </si>
  <si>
    <t>地区名</t>
    <rPh sb="0" eb="3">
      <t>チクメイ</t>
    </rPh>
    <phoneticPr fontId="2"/>
  </si>
  <si>
    <t>【茅野市】</t>
    <rPh sb="1" eb="4">
      <t>チノシ</t>
    </rPh>
    <phoneticPr fontId="25"/>
  </si>
  <si>
    <t>H29年中増減</t>
    <rPh sb="3" eb="4">
      <t>ネン</t>
    </rPh>
    <rPh sb="4" eb="5">
      <t>チュウ</t>
    </rPh>
    <rPh sb="5" eb="7">
      <t>ゾウゲン</t>
    </rPh>
    <phoneticPr fontId="2"/>
  </si>
  <si>
    <t>資料：毎月人口異動調査</t>
    <rPh sb="9" eb="11">
      <t>チョウサ</t>
    </rPh>
    <phoneticPr fontId="2"/>
  </si>
  <si>
    <t>転入者数</t>
    <rPh sb="0" eb="3">
      <t>テンニュウシャ</t>
    </rPh>
    <rPh sb="3" eb="4">
      <t>スウ</t>
    </rPh>
    <phoneticPr fontId="2"/>
  </si>
  <si>
    <t>転出者数</t>
    <rPh sb="0" eb="3">
      <t>テンシュツシャ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</si>
  <si>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</si>
  <si>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</si>
  <si>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差</t>
    <rPh sb="0" eb="1">
      <t>サ</t>
    </rPh>
    <phoneticPr fontId="2"/>
  </si>
  <si>
    <t>減</t>
    <rPh sb="0" eb="1">
      <t>ゲン</t>
    </rPh>
    <phoneticPr fontId="2"/>
  </si>
  <si>
    <t>転居</t>
    <rPh sb="0" eb="2">
      <t>テンキョ</t>
    </rPh>
    <phoneticPr fontId="2"/>
  </si>
  <si>
    <t>増</t>
    <rPh sb="0" eb="1">
      <t>ゾウ</t>
    </rPh>
    <phoneticPr fontId="2"/>
  </si>
  <si>
    <t>転入超過数（△は転出超過）</t>
    <rPh sb="0" eb="2">
      <t>テンニュウ</t>
    </rPh>
    <rPh sb="2" eb="4">
      <t>チョウカ</t>
    </rPh>
    <rPh sb="4" eb="5">
      <t>スウ</t>
    </rPh>
    <rPh sb="8" eb="10">
      <t>テンシュツ</t>
    </rPh>
    <rPh sb="10" eb="12">
      <t>チョウカ</t>
    </rPh>
    <phoneticPr fontId="2"/>
  </si>
  <si>
    <t>地区名</t>
    <rPh sb="0" eb="2">
      <t>チク</t>
    </rPh>
    <rPh sb="2" eb="3">
      <t>メイ</t>
    </rPh>
    <phoneticPr fontId="2"/>
  </si>
  <si>
    <t>-</t>
  </si>
  <si>
    <t>推計 人口</t>
    <rPh sb="0" eb="2">
      <t>スイケイ</t>
    </rPh>
    <rPh sb="3" eb="5">
      <t>ジンコウ</t>
    </rPh>
    <phoneticPr fontId="2"/>
  </si>
  <si>
    <t>H30年中増減</t>
    <rPh sb="3" eb="4">
      <t>ネン</t>
    </rPh>
    <rPh sb="4" eb="5">
      <t>チュウ</t>
    </rPh>
    <rPh sb="5" eb="7">
      <t>ゾウゲン</t>
    </rPh>
    <phoneticPr fontId="2"/>
  </si>
  <si>
    <t>住民基本台帳異動報告による
H28茅野市における地区別人口増減</t>
    <rPh sb="6" eb="8">
      <t>イドウ</t>
    </rPh>
    <rPh sb="8" eb="10">
      <t>ホウコク</t>
    </rPh>
    <rPh sb="17" eb="20">
      <t>チノシ</t>
    </rPh>
    <rPh sb="20" eb="21">
      <t>トシ</t>
    </rPh>
    <rPh sb="24" eb="26">
      <t>チク</t>
    </rPh>
    <rPh sb="26" eb="27">
      <t>ベツ</t>
    </rPh>
    <rPh sb="27" eb="29">
      <t>ジンコウ</t>
    </rPh>
    <rPh sb="29" eb="31">
      <t>ゾウゲン</t>
    </rPh>
    <phoneticPr fontId="2"/>
  </si>
  <si>
    <t>住民基本台帳異動報告による
H27茅野市における地区別人口増減</t>
    <rPh sb="6" eb="8">
      <t>イドウ</t>
    </rPh>
    <rPh sb="17" eb="20">
      <t>チノシ</t>
    </rPh>
    <rPh sb="20" eb="21">
      <t>トシ</t>
    </rPh>
    <rPh sb="24" eb="26">
      <t>チク</t>
    </rPh>
    <rPh sb="26" eb="27">
      <t>ベツ</t>
    </rPh>
    <rPh sb="27" eb="29">
      <t>ジンコウ</t>
    </rPh>
    <rPh sb="29" eb="31">
      <t>ゾウゲン</t>
    </rPh>
    <phoneticPr fontId="2"/>
  </si>
  <si>
    <t>住民基本台帳異動報告による
H28-H27比較（茅野市における地区別人口増減）</t>
    <rPh sb="6" eb="8">
      <t>イドウ</t>
    </rPh>
    <rPh sb="24" eb="27">
      <t>チノシ</t>
    </rPh>
    <rPh sb="27" eb="28">
      <t>トシ</t>
    </rPh>
    <rPh sb="31" eb="33">
      <t>チク</t>
    </rPh>
    <rPh sb="33" eb="34">
      <t>ベツ</t>
    </rPh>
    <rPh sb="34" eb="36">
      <t>ジンコウ</t>
    </rPh>
    <rPh sb="36" eb="38">
      <t>ゾウゲン</t>
    </rPh>
    <phoneticPr fontId="2"/>
  </si>
  <si>
    <t>住民基本台帳異動報告による
H28茅野市における男女別職権記載、職権消除</t>
    <rPh sb="6" eb="8">
      <t>イドウ</t>
    </rPh>
    <rPh sb="17" eb="20">
      <t>チノシ</t>
    </rPh>
    <rPh sb="20" eb="21">
      <t>トシ</t>
    </rPh>
    <rPh sb="27" eb="29">
      <t>ショッケン</t>
    </rPh>
    <rPh sb="29" eb="31">
      <t>キサイ</t>
    </rPh>
    <rPh sb="32" eb="34">
      <t>ショッケン</t>
    </rPh>
    <rPh sb="34" eb="35">
      <t>ショウ</t>
    </rPh>
    <rPh sb="35" eb="36">
      <t>ジョ</t>
    </rPh>
    <phoneticPr fontId="2"/>
  </si>
  <si>
    <t>住民基本台帳異動報告による
H27茅野市における男女別職権記載、職権消除</t>
    <rPh sb="6" eb="8">
      <t>イドウ</t>
    </rPh>
    <rPh sb="17" eb="20">
      <t>チノシ</t>
    </rPh>
    <rPh sb="20" eb="21">
      <t>トシ</t>
    </rPh>
    <rPh sb="27" eb="29">
      <t>ショッケン</t>
    </rPh>
    <rPh sb="29" eb="31">
      <t>キサイ</t>
    </rPh>
    <rPh sb="32" eb="34">
      <t>ショッケン</t>
    </rPh>
    <rPh sb="34" eb="35">
      <t>ショウ</t>
    </rPh>
    <rPh sb="35" eb="36">
      <t>ジョ</t>
    </rPh>
    <phoneticPr fontId="2"/>
  </si>
  <si>
    <t>住民基本台帳異動報告による
H28茅野市における男女別出生数、死亡数</t>
    <rPh sb="6" eb="8">
      <t>イドウ</t>
    </rPh>
    <rPh sb="17" eb="20">
      <t>チノシ</t>
    </rPh>
    <rPh sb="20" eb="21">
      <t>トシ</t>
    </rPh>
    <rPh sb="27" eb="29">
      <t>シュッセイ</t>
    </rPh>
    <rPh sb="29" eb="30">
      <t>スウ</t>
    </rPh>
    <rPh sb="31" eb="34">
      <t>シボウスウ</t>
    </rPh>
    <phoneticPr fontId="2"/>
  </si>
  <si>
    <t>住民基本台帳異動報告による
H27茅野市における男女別出生数、死亡数</t>
    <rPh sb="6" eb="8">
      <t>イドウ</t>
    </rPh>
    <rPh sb="17" eb="20">
      <t>チノシ</t>
    </rPh>
    <rPh sb="20" eb="21">
      <t>トシ</t>
    </rPh>
    <rPh sb="27" eb="29">
      <t>シュッセイ</t>
    </rPh>
    <rPh sb="29" eb="30">
      <t>スウ</t>
    </rPh>
    <rPh sb="31" eb="34">
      <t>シボウスウ</t>
    </rPh>
    <phoneticPr fontId="2"/>
  </si>
  <si>
    <t>住民基本台帳異動報告による
H27とH28比較差（茅野市における男女別出生数、死亡数）</t>
    <rPh sb="6" eb="8">
      <t>イドウ</t>
    </rPh>
    <rPh sb="21" eb="23">
      <t>ヒカク</t>
    </rPh>
    <rPh sb="23" eb="24">
      <t>サ</t>
    </rPh>
    <rPh sb="25" eb="28">
      <t>チノシ</t>
    </rPh>
    <rPh sb="28" eb="29">
      <t>トシ</t>
    </rPh>
    <rPh sb="35" eb="37">
      <t>シュッセイ</t>
    </rPh>
    <rPh sb="37" eb="38">
      <t>スウ</t>
    </rPh>
    <rPh sb="39" eb="42">
      <t>シボウスウ</t>
    </rPh>
    <phoneticPr fontId="2"/>
  </si>
  <si>
    <t>住民基本台帳異動報告による
H28茅野市における男女別転入者数，転出者数及び市内移動者数</t>
    <rPh sb="6" eb="8">
      <t>イドウ</t>
    </rPh>
    <rPh sb="17" eb="20">
      <t>チノシ</t>
    </rPh>
    <rPh sb="20" eb="21">
      <t>トシ</t>
    </rPh>
    <phoneticPr fontId="2"/>
  </si>
  <si>
    <t>住民基本台帳異動報告による
H27茅野市における男女別転入者数，転出者数及び市内移動者数</t>
    <rPh sb="6" eb="8">
      <t>イドウ</t>
    </rPh>
    <rPh sb="17" eb="20">
      <t>チノシ</t>
    </rPh>
    <rPh sb="20" eb="21">
      <t>トシ</t>
    </rPh>
    <phoneticPr fontId="2"/>
  </si>
  <si>
    <t>住民基本台帳異動報告による
H27とH28比較（茅野市における男女別転入者数，転出者数及び市内移動者数）</t>
    <rPh sb="6" eb="8">
      <t>イドウ</t>
    </rPh>
    <rPh sb="21" eb="23">
      <t>ヒカク</t>
    </rPh>
    <rPh sb="24" eb="27">
      <t>チノシ</t>
    </rPh>
    <rPh sb="27" eb="28">
      <t>トシ</t>
    </rPh>
    <phoneticPr fontId="2"/>
  </si>
  <si>
    <t>住民基本台帳異動報告による
H29茅野市における地区別人口増減</t>
    <rPh sb="6" eb="8">
      <t>イドウ</t>
    </rPh>
    <rPh sb="17" eb="20">
      <t>チノシ</t>
    </rPh>
    <rPh sb="20" eb="21">
      <t>トシ</t>
    </rPh>
    <rPh sb="24" eb="26">
      <t>チク</t>
    </rPh>
    <rPh sb="26" eb="27">
      <t>ベツ</t>
    </rPh>
    <rPh sb="27" eb="29">
      <t>ジンコウ</t>
    </rPh>
    <rPh sb="29" eb="31">
      <t>ゾウゲン</t>
    </rPh>
    <phoneticPr fontId="2"/>
  </si>
  <si>
    <t>住民基本台帳異動報告による
H28茅野市における地区別人口増減</t>
    <rPh sb="6" eb="8">
      <t>イドウ</t>
    </rPh>
    <rPh sb="17" eb="20">
      <t>チノシ</t>
    </rPh>
    <rPh sb="20" eb="21">
      <t>トシ</t>
    </rPh>
    <rPh sb="24" eb="26">
      <t>チク</t>
    </rPh>
    <rPh sb="26" eb="27">
      <t>ベツ</t>
    </rPh>
    <rPh sb="27" eb="29">
      <t>ジンコウ</t>
    </rPh>
    <rPh sb="29" eb="31">
      <t>ゾウゲン</t>
    </rPh>
    <phoneticPr fontId="2"/>
  </si>
  <si>
    <t>住民基本台帳異動報告による
H29-H28比較（茅野市における地区別人口増減）</t>
    <rPh sb="6" eb="8">
      <t>イドウ</t>
    </rPh>
    <rPh sb="24" eb="27">
      <t>チノシ</t>
    </rPh>
    <rPh sb="27" eb="28">
      <t>トシ</t>
    </rPh>
    <rPh sb="31" eb="33">
      <t>チク</t>
    </rPh>
    <rPh sb="33" eb="34">
      <t>ベツ</t>
    </rPh>
    <rPh sb="34" eb="36">
      <t>ジンコウ</t>
    </rPh>
    <rPh sb="36" eb="38">
      <t>ゾウゲン</t>
    </rPh>
    <phoneticPr fontId="2"/>
  </si>
  <si>
    <t>住民基本台帳異動報告による
H29茅野市における男女別職権記載、職権消除</t>
    <rPh sb="6" eb="8">
      <t>イドウ</t>
    </rPh>
    <rPh sb="17" eb="20">
      <t>チノシ</t>
    </rPh>
    <rPh sb="20" eb="21">
      <t>トシ</t>
    </rPh>
    <rPh sb="27" eb="29">
      <t>ショッケン</t>
    </rPh>
    <rPh sb="29" eb="31">
      <t>キサイ</t>
    </rPh>
    <rPh sb="32" eb="34">
      <t>ショッケン</t>
    </rPh>
    <rPh sb="34" eb="35">
      <t>ショウ</t>
    </rPh>
    <rPh sb="35" eb="36">
      <t>ジョ</t>
    </rPh>
    <phoneticPr fontId="2"/>
  </si>
  <si>
    <t>住民基本台帳異動報告による
H29茅野市における男女別出生数、死亡数</t>
    <rPh sb="6" eb="8">
      <t>イドウ</t>
    </rPh>
    <rPh sb="17" eb="20">
      <t>チノシ</t>
    </rPh>
    <rPh sb="20" eb="21">
      <t>トシ</t>
    </rPh>
    <rPh sb="27" eb="29">
      <t>シュッセイ</t>
    </rPh>
    <rPh sb="29" eb="30">
      <t>スウ</t>
    </rPh>
    <rPh sb="31" eb="34">
      <t>シボウスウ</t>
    </rPh>
    <phoneticPr fontId="2"/>
  </si>
  <si>
    <t>住民基本台帳異動報告による
H29とH28比較差（茅野市における男女別出生数、死亡数）</t>
    <rPh sb="6" eb="8">
      <t>イドウ</t>
    </rPh>
    <rPh sb="21" eb="23">
      <t>ヒカク</t>
    </rPh>
    <rPh sb="23" eb="24">
      <t>サ</t>
    </rPh>
    <rPh sb="25" eb="28">
      <t>チノシ</t>
    </rPh>
    <rPh sb="28" eb="29">
      <t>トシ</t>
    </rPh>
    <rPh sb="35" eb="37">
      <t>シュッセイ</t>
    </rPh>
    <rPh sb="37" eb="38">
      <t>スウ</t>
    </rPh>
    <rPh sb="39" eb="42">
      <t>シボウスウ</t>
    </rPh>
    <phoneticPr fontId="2"/>
  </si>
  <si>
    <t>住民基本台帳異動報告による
H29茅野市における男女別転入者数，転出者数及び市内移動者数</t>
    <rPh sb="6" eb="8">
      <t>イドウ</t>
    </rPh>
    <rPh sb="17" eb="20">
      <t>チノシ</t>
    </rPh>
    <rPh sb="20" eb="21">
      <t>トシ</t>
    </rPh>
    <phoneticPr fontId="2"/>
  </si>
  <si>
    <t>住民基本台帳異動報告による
H29とH28比較（茅野市における男女別転入者数，転出者数及び市内移動者数）</t>
    <rPh sb="6" eb="8">
      <t>イドウ</t>
    </rPh>
    <rPh sb="21" eb="23">
      <t>ヒカク</t>
    </rPh>
    <rPh sb="24" eb="27">
      <t>チノシ</t>
    </rPh>
    <rPh sb="27" eb="28">
      <t>トシ</t>
    </rPh>
    <rPh sb="39" eb="41">
      <t>テンシュツ</t>
    </rPh>
    <phoneticPr fontId="2"/>
  </si>
  <si>
    <t>住民基本台帳異動報告による
H30-H29比較（茅野市における地区別人口増減）</t>
    <rPh sb="6" eb="8">
      <t>イドウ</t>
    </rPh>
    <rPh sb="24" eb="27">
      <t>チノシ</t>
    </rPh>
    <rPh sb="27" eb="28">
      <t>トシ</t>
    </rPh>
    <rPh sb="31" eb="33">
      <t>チク</t>
    </rPh>
    <rPh sb="33" eb="34">
      <t>ベツ</t>
    </rPh>
    <rPh sb="34" eb="36">
      <t>ジンコウ</t>
    </rPh>
    <rPh sb="36" eb="38">
      <t>ゾウゲン</t>
    </rPh>
    <phoneticPr fontId="2"/>
  </si>
  <si>
    <t>住民基本台帳異動報告による
H30茅野市における男女別職権記載、職権消除</t>
    <rPh sb="6" eb="8">
      <t>イドウ</t>
    </rPh>
    <rPh sb="17" eb="20">
      <t>チノシ</t>
    </rPh>
    <rPh sb="20" eb="21">
      <t>トシ</t>
    </rPh>
    <rPh sb="27" eb="29">
      <t>ショッケン</t>
    </rPh>
    <rPh sb="29" eb="31">
      <t>キサイ</t>
    </rPh>
    <rPh sb="32" eb="34">
      <t>ショッケン</t>
    </rPh>
    <rPh sb="34" eb="35">
      <t>ショウ</t>
    </rPh>
    <rPh sb="35" eb="36">
      <t>ジョ</t>
    </rPh>
    <phoneticPr fontId="2"/>
  </si>
  <si>
    <t>住民基本台帳異動報告による
H30茅野市における男女別出生数、死亡数</t>
    <rPh sb="6" eb="8">
      <t>イドウ</t>
    </rPh>
    <rPh sb="17" eb="20">
      <t>チノシ</t>
    </rPh>
    <rPh sb="20" eb="21">
      <t>トシ</t>
    </rPh>
    <rPh sb="27" eb="29">
      <t>シュッセイ</t>
    </rPh>
    <rPh sb="29" eb="30">
      <t>スウ</t>
    </rPh>
    <rPh sb="31" eb="34">
      <t>シボウスウ</t>
    </rPh>
    <phoneticPr fontId="2"/>
  </si>
  <si>
    <t>住民基本台帳異動報告による
H30茅野市における男女別転入者数，転出者数及び市内移動者数</t>
    <rPh sb="6" eb="8">
      <t>イドウ</t>
    </rPh>
    <rPh sb="17" eb="20">
      <t>チノシ</t>
    </rPh>
    <rPh sb="20" eb="21">
      <t>トシ</t>
    </rPh>
    <phoneticPr fontId="2"/>
  </si>
  <si>
    <t>住民基本台帳異動報告による
H30とH29比較（茅野市における男女別転入者数，転出者数及び市内移動者数）</t>
    <rPh sb="6" eb="8">
      <t>イドウ</t>
    </rPh>
    <rPh sb="21" eb="23">
      <t>ヒカク</t>
    </rPh>
    <rPh sb="24" eb="27">
      <t>チノシ</t>
    </rPh>
    <rPh sb="27" eb="28">
      <t>トシ</t>
    </rPh>
    <rPh sb="39" eb="41">
      <t>テンシュツ</t>
    </rPh>
    <phoneticPr fontId="2"/>
  </si>
  <si>
    <t>住民基本台帳異動報告による
H30茅野市における地区別人口増減</t>
    <rPh sb="6" eb="8">
      <t>イドウ</t>
    </rPh>
    <rPh sb="17" eb="20">
      <t>チノシ</t>
    </rPh>
    <rPh sb="20" eb="21">
      <t>トシ</t>
    </rPh>
    <rPh sb="24" eb="26">
      <t>チク</t>
    </rPh>
    <rPh sb="26" eb="27">
      <t>ベツ</t>
    </rPh>
    <rPh sb="27" eb="29">
      <t>ジンコウ</t>
    </rPh>
    <rPh sb="29" eb="31">
      <t>ゾウゲン</t>
    </rPh>
    <phoneticPr fontId="2"/>
  </si>
  <si>
    <t>住民基本台帳異動報告による
H30とH29比較差（茅野市における男女別出生数、死亡数）</t>
    <rPh sb="6" eb="8">
      <t>イドウ</t>
    </rPh>
    <rPh sb="8" eb="10">
      <t>ホウコク</t>
    </rPh>
    <rPh sb="21" eb="23">
      <t>ヒカク</t>
    </rPh>
    <rPh sb="23" eb="24">
      <t>サ</t>
    </rPh>
    <rPh sb="25" eb="28">
      <t>チノシ</t>
    </rPh>
    <rPh sb="28" eb="29">
      <t>トシ</t>
    </rPh>
    <rPh sb="35" eb="37">
      <t>シュッセイ</t>
    </rPh>
    <rPh sb="37" eb="38">
      <t>スウ</t>
    </rPh>
    <rPh sb="39" eb="42">
      <t>シボウスウ</t>
    </rPh>
    <phoneticPr fontId="2"/>
  </si>
  <si>
    <t>住民基本台帳異動報告による
R元茅野市における地区別人口増減</t>
    <rPh sb="6" eb="8">
      <t>イドウ</t>
    </rPh>
    <rPh sb="15" eb="16">
      <t>ガン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</si>
  <si>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R元-H30比較（茅野市における地区別人口増減）</t>
    <rPh sb="6" eb="8">
      <t>イドウ</t>
    </rPh>
    <rPh sb="15" eb="16">
      <t>ガン</t>
    </rPh>
    <rPh sb="23" eb="26">
      <t>チノシ</t>
    </rPh>
    <rPh sb="26" eb="27">
      <t>トシ</t>
    </rPh>
    <rPh sb="30" eb="32">
      <t>チク</t>
    </rPh>
    <rPh sb="32" eb="33">
      <t>ベツ</t>
    </rPh>
    <rPh sb="33" eb="35">
      <t>ジンコウ</t>
    </rPh>
    <rPh sb="35" eb="37">
      <t>ゾウゲン</t>
    </rPh>
    <phoneticPr fontId="2"/>
  </si>
  <si>
    <t>H31年中増減</t>
    <rPh sb="3" eb="4">
      <t>ネン</t>
    </rPh>
    <rPh sb="4" eb="5">
      <t>チュウ</t>
    </rPh>
    <rPh sb="5" eb="7">
      <t>ゾウゲン</t>
    </rPh>
    <phoneticPr fontId="2"/>
  </si>
  <si>
    <t>住民基本台帳異動報告による
R元茅野市における男女別職権記載、職権消除</t>
    <rPh sb="6" eb="8">
      <t>イドウ</t>
    </rPh>
    <rPh sb="15" eb="16">
      <t>ガン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</si>
  <si>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住民基本台帳異動報告による
R元茅野市における男女別出生数、死亡数</t>
    <rPh sb="6" eb="8">
      <t>イドウ</t>
    </rPh>
    <rPh sb="15" eb="16">
      <t>ガン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</si>
  <si>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R元とH30比較差（茅野市における男女別出生数、死亡数）</t>
    <rPh sb="6" eb="8">
      <t>イドウ</t>
    </rPh>
    <rPh sb="8" eb="10">
      <t>ホウコク</t>
    </rPh>
    <rPh sb="15" eb="16">
      <t>ガン</t>
    </rPh>
    <rPh sb="20" eb="22">
      <t>ヒカク</t>
    </rPh>
    <rPh sb="22" eb="23">
      <t>サ</t>
    </rPh>
    <rPh sb="24" eb="27">
      <t>チノシ</t>
    </rPh>
    <rPh sb="27" eb="28">
      <t>トシ</t>
    </rPh>
    <rPh sb="34" eb="36">
      <t>シュッセイ</t>
    </rPh>
    <rPh sb="36" eb="37">
      <t>スウ</t>
    </rPh>
    <rPh sb="38" eb="41">
      <t>シボウスウ</t>
    </rPh>
    <phoneticPr fontId="2"/>
  </si>
  <si>
    <t>住民基本台帳異動報告による
R元茅野市における男女別転入者数，転出者数及び市内移動者数</t>
    <rPh sb="6" eb="8">
      <t>イドウ</t>
    </rPh>
    <rPh sb="15" eb="16">
      <t>ガン</t>
    </rPh>
    <rPh sb="16" eb="19">
      <t>チノシ</t>
    </rPh>
    <rPh sb="19" eb="20">
      <t>トシ</t>
    </rPh>
    <phoneticPr fontId="2"/>
  </si>
  <si>
    <t>住民基本台帳異動報告による
R元とH30比較（茅野市における男女別転入者数，転出者数及び市内移動者数）</t>
    <rPh sb="6" eb="8">
      <t>イドウ</t>
    </rPh>
    <rPh sb="15" eb="16">
      <t>ガン</t>
    </rPh>
    <rPh sb="20" eb="22">
      <t>ヒカク</t>
    </rPh>
    <rPh sb="23" eb="26">
      <t>チノシ</t>
    </rPh>
    <rPh sb="26" eb="27">
      <t>トシ</t>
    </rPh>
    <rPh sb="38" eb="40">
      <t>テンシュツ</t>
    </rPh>
    <phoneticPr fontId="2"/>
  </si>
  <si>
    <t>住民基本台帳異動報告による
R元茅野市における地区別人口増減</t>
    <rPh sb="6" eb="8">
      <t>イドウ</t>
    </rPh>
    <rPh sb="15" eb="16">
      <t>モト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</si>
  <si>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R2茅野市における地区別人口増減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</si>
  <si>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人口</t>
    <rPh sb="0" eb="2">
      <t>ジンコウ</t>
    </rPh>
    <phoneticPr fontId="2"/>
  </si>
  <si>
    <t>住民基本台帳異動報告による
R2茅野市における男女別職権記載、職権消除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</si>
  <si>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住民基本台帳異動報告による
R2茅野市における男女別出生数、死亡数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</si>
  <si>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R元茅野市における男女別出生数、死亡数</t>
    <rPh sb="6" eb="8">
      <t>イドウ</t>
    </rPh>
    <rPh sb="15" eb="16">
      <t>モト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</si>
  <si>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R2とR元比較差（茅野市における男女別出生数、死亡数）</t>
    <rPh sb="6" eb="8">
      <t>イドウ</t>
    </rPh>
    <rPh sb="8" eb="10">
      <t>ホウコク</t>
    </rPh>
    <rPh sb="18" eb="19">
      <t>モト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</si>
  <si>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住民基本台帳異動報告による
R2茅野市における男女別転入者数，転出者数及び市内移動者数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</si>
  <si>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R元茅野市における男女別転入者数，転出者数及び市内移動者数</t>
    <rPh sb="6" eb="8">
      <t>イドウ</t>
    </rPh>
    <rPh sb="15" eb="16">
      <t>モト</t>
    </rPh>
    <rPh sb="16" eb="19">
      <t>チノシ</t>
    </rPh>
    <rPh sb="19" eb="20">
      <t>トシ</t>
    </rPh>
    <phoneticPr fontId="2"/>
  </si>
  <si>
    <t>住民基本台帳異動報告による
R2とR元比較（茅野市における男女別転入者数，転出者数及び市内移動者数）</t>
    <rPh sb="6" eb="8">
      <t>イドウ</t>
    </rPh>
    <rPh sb="18" eb="19">
      <t>モト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</si>
  <si>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R2-R元比較（茅野市における地区別人口増減）</t>
    <rPh sb="6" eb="8">
      <t>イドウ</t>
    </rPh>
    <rPh sb="18" eb="19">
      <t>モト</t>
    </rPh>
    <rPh sb="22" eb="25">
      <t>チノシ</t>
    </rPh>
    <rPh sb="25" eb="26">
      <t>トシ</t>
    </rPh>
    <rPh sb="29" eb="31">
      <t>チク</t>
    </rPh>
    <rPh sb="31" eb="32">
      <t>ベツ</t>
    </rPh>
    <rPh sb="32" eb="34">
      <t>ジンコウ</t>
    </rPh>
    <rPh sb="34" eb="36">
      <t>ゾウゲン</t>
    </rPh>
    <phoneticPr fontId="2"/>
  </si>
  <si>
    <t>住民基本台帳異動報告による
R3茅野市における男女別転入者数，転出者数及び市内移動者数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</si>
  <si>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R3茅野市における男女別出生数、死亡数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</si>
  <si>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R3茅野市における男女別職権記載、職権消除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</si>
  <si>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住民基本台帳異動報告による
R3茅野市における地区別人口増減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</si>
  <si>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R3-R2比較（茅野市における地区別人口増減）</t>
    <rPh sb="6" eb="8">
      <t>イドウ</t>
    </rPh>
    <rPh sb="22" eb="25">
      <t>チノシ</t>
    </rPh>
    <rPh sb="25" eb="26">
      <t>トシ</t>
    </rPh>
    <rPh sb="29" eb="31">
      <t>チク</t>
    </rPh>
    <rPh sb="31" eb="32">
      <t>ベツ</t>
    </rPh>
    <rPh sb="32" eb="34">
      <t>ジンコウ</t>
    </rPh>
    <rPh sb="34" eb="36">
      <t>ゾウゲン</t>
    </rPh>
    <phoneticPr fontId="2"/>
  </si>
  <si>
    <t>住民基本台帳異動報告による
R3とR2比較（茅野市における男女別転入者数，転出者数及び市内移動者数）</t>
    <rPh sb="6" eb="8">
      <t>イドウ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</si>
  <si>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R3とR2比較差（茅野市における男女別出生数、死亡数）</t>
    <rPh sb="6" eb="8">
      <t>イドウ</t>
    </rPh>
    <rPh sb="8" eb="10">
      <t>ホウコク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</si>
  <si>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R3年中増減</t>
    <rPh sb="2" eb="3">
      <t>ネン</t>
    </rPh>
    <rPh sb="3" eb="4">
      <t>チュウ</t>
    </rPh>
    <rPh sb="4" eb="6">
      <t>ゾウゲン</t>
    </rPh>
    <phoneticPr fontId="2"/>
  </si>
  <si>
    <t>住民基本台帳異動報告による
R4茅野市における男女別転入者数，転出者数及び市内移動者数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</si>
  <si>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R4とR3比較（茅野市における男女別転入者数，転出者数及び市内移動者数）</t>
    <rPh sb="6" eb="8">
      <t>イドウ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</si>
  <si>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R4茅野市における男女別出生数、死亡数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</si>
  <si>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R4とR3比較差（茅野市における男女別出生数、死亡数）</t>
    <rPh sb="6" eb="8">
      <t>イドウ</t>
    </rPh>
    <rPh sb="8" eb="10">
      <t>ホウコク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</si>
  <si>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住民基本台帳異動報告による
R4茅野市における男女別職権記載、職権消除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</si>
  <si>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住民基本台帳異動報告による
R4茅野市における地区別人口増減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</si>
  <si>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R4-R3比較（茅野市における地区別人口増減）</t>
    <rPh sb="6" eb="8">
      <t>イドウ</t>
    </rPh>
    <rPh sb="22" eb="25">
      <t>チノシ</t>
    </rPh>
    <rPh sb="25" eb="26">
      <t>トシ</t>
    </rPh>
    <rPh sb="29" eb="31">
      <t>チク</t>
    </rPh>
    <rPh sb="31" eb="32">
      <t>ベツ</t>
    </rPh>
    <rPh sb="32" eb="34">
      <t>ジンコウ</t>
    </rPh>
    <rPh sb="34" eb="36">
      <t>ゾウゲン</t>
    </rPh>
    <phoneticPr fontId="2"/>
  </si>
  <si>
    <t>R4年中増減</t>
    <rPh sb="2" eb="3">
      <t>ネン</t>
    </rPh>
    <rPh sb="3" eb="4">
      <t>チュウ</t>
    </rPh>
    <rPh sb="4" eb="6">
      <t>ゾウゲン</t>
    </rPh>
    <phoneticPr fontId="2"/>
  </si>
  <si>
    <t>転入</t>
  </si>
  <si>
    <t>転出</t>
  </si>
  <si>
    <t>転居</t>
  </si>
  <si>
    <t>増減</t>
  </si>
  <si>
    <t>出生</t>
  </si>
  <si>
    <t>死亡</t>
  </si>
  <si>
    <t>記載</t>
  </si>
  <si>
    <t>消除</t>
  </si>
  <si>
    <t>総数</t>
  </si>
  <si>
    <t>男性</t>
  </si>
  <si>
    <t>女性</t>
  </si>
  <si>
    <t>住民基本台帳異動報告による
R5茅野市における男女別職権記載、職権消除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</si>
  <si>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R5年中増減</t>
    <rPh sb="2" eb="3">
      <t>ネン</t>
    </rPh>
    <rPh sb="3" eb="4">
      <t>チュウ</t>
    </rPh>
    <rPh sb="4" eb="6">
      <t>ゾウゲン</t>
    </rPh>
    <phoneticPr fontId="2"/>
  </si>
  <si>
    <t>住民基本台帳異動報告による
R5茅野市における男女別出生数、死亡数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</si>
  <si>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R5とR4比較差（茅野市における男女別出生数、死亡数）</t>
    <rPh sb="6" eb="8">
      <t>イドウ</t>
    </rPh>
    <rPh sb="8" eb="10">
      <t>ホウコク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</si>
  <si>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住民基本台帳異動報告による
R5茅野市における男女別転入者数，転出者数及び市内移動者数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</si>
  <si>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R5とR4比較（茅野市における男女別転入者数，転出者数及び市内移動者数）</t>
    <rPh sb="6" eb="8">
      <t>イドウ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</si>
  <si>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R5茅野市における地区別人口増減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</si>
  <si>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R6茅野市における男女別転入者数，転出者数及び市内移動者数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</si>
  <si>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R6茅野市における男女別出生数、死亡数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</si>
  <si>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R6茅野市における男女別職権記載、職権消除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</si>
  <si>
    <t>住民基本台帳異動報告による
R6茅野市における地区別人口増減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</si>
  <si>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R6とR5比較（茅野市における男女別転入者数，転出者数及び市内移動者数）</t>
    <rPh sb="6" eb="8">
      <t>イドウ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</si>
  <si>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R6とR5比較差（茅野市における男女別出生数、死亡数）</t>
    <rPh sb="6" eb="8">
      <t>イドウ</t>
    </rPh>
    <rPh sb="8" eb="10">
      <t>ホウコク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</si>
  <si>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住民基本台帳異動報告による
R6-R5比較（茅野市における地区別人口増減）</t>
    <rPh sb="6" eb="8">
      <t>イドウ</t>
    </rPh>
    <rPh sb="22" eb="25">
      <t>チノシ</t>
    </rPh>
    <rPh sb="25" eb="26">
      <t>トシ</t>
    </rPh>
    <rPh sb="29" eb="31">
      <t>チク</t>
    </rPh>
    <rPh sb="31" eb="32">
      <t>ベツ</t>
    </rPh>
    <rPh sb="32" eb="34">
      <t>ジンコウ</t>
    </rPh>
    <rPh sb="34" eb="36">
      <t>ゾウゲン</t>
    </rPh>
    <phoneticPr fontId="2"/>
  </si>
  <si>
    <t>住民基本台帳異動報告による
R7茅野市における地区別人口増減</t>
    <rPh sb="6" eb="8">
      <t>イドウ</t>
    </rPh>
    <rPh sb="16" eb="19">
      <t>チノシ</t>
    </rPh>
    <rPh sb="19" eb="20">
      <t>トシ</t>
    </rPh>
    <rPh sb="23" eb="25">
      <t>チク</t>
    </rPh>
    <rPh sb="25" eb="26">
      <t>ベツ</t>
    </rPh>
    <rPh sb="26" eb="28">
      <t>ジンコウ</t>
    </rPh>
    <rPh sb="28" eb="30">
      <t>ゾウゲン</t>
    </rPh>
    <phoneticPr fontId="2"/>
  </si>
  <si>
    <t>住民基本台帳異動報告による
R7-R6比較（茅野市における地区別人口増減）</t>
    <rPh sb="6" eb="8">
      <t>イドウ</t>
    </rPh>
    <rPh sb="22" eb="25">
      <t>チノシ</t>
    </rPh>
    <rPh sb="25" eb="26">
      <t>トシ</t>
    </rPh>
    <rPh sb="29" eb="31">
      <t>チク</t>
    </rPh>
    <rPh sb="31" eb="32">
      <t>ベツ</t>
    </rPh>
    <rPh sb="32" eb="34">
      <t>ジンコウ</t>
    </rPh>
    <rPh sb="34" eb="36">
      <t>ゾウゲン</t>
    </rPh>
    <phoneticPr fontId="2"/>
  </si>
  <si>
    <t>住民基本台帳異動報告による
R7とR6比較（茅野市における男女別転入者数，転出者数及び市内移動者数）</t>
    <rPh sb="6" eb="8">
      <t>イドウ</t>
    </rPh>
    <rPh sb="19" eb="21">
      <t>ヒカク</t>
    </rPh>
    <rPh sb="22" eb="25">
      <t>チノシ</t>
    </rPh>
    <rPh sb="25" eb="26">
      <t>トシ</t>
    </rPh>
    <rPh sb="37" eb="39">
      <t>テンシュツ</t>
    </rPh>
    <phoneticPr fontId="2"/>
  </si>
  <si>
    <t>住民基本台帳異動報告による
R7茅野市における男女別転入者数，転出者数及び市内移動者数</t>
    <rPh sb="6" eb="8">
      <t>イドウ</t>
    </rPh>
    <rPh sb="16" eb="19">
      <t>チノシ</t>
    </rPh>
    <rPh sb="19" eb="20">
      <t>トシ</t>
    </rPh>
    <phoneticPr fontId="2"/>
  </si>
  <si>
    <t>住民基本台帳異動報告による
R7とR6比較差（茅野市における男女別出生数、死亡数）</t>
    <rPh sb="6" eb="8">
      <t>イドウ</t>
    </rPh>
    <rPh sb="8" eb="10">
      <t>ホウコク</t>
    </rPh>
    <rPh sb="19" eb="21">
      <t>ヒカク</t>
    </rPh>
    <rPh sb="21" eb="22">
      <t>サ</t>
    </rPh>
    <rPh sb="23" eb="26">
      <t>チノシ</t>
    </rPh>
    <rPh sb="26" eb="27">
      <t>トシ</t>
    </rPh>
    <rPh sb="33" eb="35">
      <t>シュッセイ</t>
    </rPh>
    <rPh sb="35" eb="36">
      <t>スウ</t>
    </rPh>
    <rPh sb="37" eb="40">
      <t>シボウスウ</t>
    </rPh>
    <phoneticPr fontId="2"/>
  </si>
  <si>
    <t>住民基本台帳異動報告による
R7茅野市における男女別出生数、死亡数</t>
    <rPh sb="6" eb="8">
      <t>イドウ</t>
    </rPh>
    <rPh sb="16" eb="19">
      <t>チノシ</t>
    </rPh>
    <rPh sb="19" eb="20">
      <t>トシ</t>
    </rPh>
    <rPh sb="26" eb="28">
      <t>シュッセイ</t>
    </rPh>
    <rPh sb="28" eb="29">
      <t>スウ</t>
    </rPh>
    <rPh sb="30" eb="33">
      <t>シボウスウ</t>
    </rPh>
    <phoneticPr fontId="2"/>
  </si>
  <si>
    <t>住民基本台帳異動報告による
R7茅野市における男女別職権記載、職権消除</t>
    <rPh sb="6" eb="8">
      <t>イドウ</t>
    </rPh>
    <rPh sb="16" eb="19">
      <t>チノシ</t>
    </rPh>
    <rPh sb="19" eb="20">
      <t>トシ</t>
    </rPh>
    <rPh sb="26" eb="28">
      <t>ショッケン</t>
    </rPh>
    <rPh sb="28" eb="30">
      <t>キサイ</t>
    </rPh>
    <rPh sb="31" eb="33">
      <t>ショッケン</t>
    </rPh>
    <rPh sb="33" eb="34">
      <t>ショウ</t>
    </rPh>
    <rPh sb="34" eb="35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</si>
</sst>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,###,###,###,##0;&quot;-&quot;#,###,###,###,##0"/>
    <numFmt numFmtId="177" formatCode="##\ ##0;\-##\ ##0"/>
    <numFmt numFmtId="178" formatCode="##,###,###,###,##0.00;&quot;-&quot;#,###,###,###,##0.00"/>
    <numFmt numFmtId="179" formatCode="#,##0;&quot;△ &quot;#,##0"/>
    <numFmt numFmtId="180" formatCode="[$-411]ge\.m\.d;@"/>
    <numFmt numFmtId="181" formatCode="#,##0.00;&quot;△ &quot;#,##0.0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Century Gothic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Border="1">
      <alignment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Font="1" applyFill="1" applyBorder="1">
      <alignment vertical="center"/>
    </xf>
    <xf numFmtId="0" fontId="21" fillId="0" borderId="10" xfId="0" applyFont="1" applyBorder="1">
      <alignment vertical="center"/>
    </xf>
    <xf numFmtId="176" fontId="21" fillId="0" borderId="10" xfId="0" applyNumberFormat="1" applyFont="1" applyBorder="1">
      <alignment vertical="center"/>
    </xf>
    <xf numFmtId="38" fontId="21" fillId="0" borderId="10" xfId="33" applyFont="1" applyBorder="1">
      <alignment vertical="center"/>
    </xf>
    <xf numFmtId="0" fontId="0" fillId="0" borderId="14" xfId="0" applyFont="1" applyFill="1" applyBorder="1">
      <alignment vertical="center"/>
    </xf>
    <xf numFmtId="0" fontId="21" fillId="0" borderId="14" xfId="0" applyFont="1" applyBorder="1">
      <alignment vertical="center"/>
    </xf>
    <xf numFmtId="176" fontId="21" fillId="0" borderId="14" xfId="0" applyNumberFormat="1" applyFont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1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18" xfId="0" applyFont="1" applyBorder="1">
      <alignment vertical="center"/>
    </xf>
    <xf numFmtId="176" fontId="21" fillId="0" borderId="12" xfId="0" applyNumberFormat="1" applyFont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20" xfId="0" applyFont="1" applyBorder="1">
      <alignment vertical="center"/>
    </xf>
    <xf numFmtId="0" fontId="21" fillId="0" borderId="21" xfId="0" applyFont="1" applyBorder="1">
      <alignment vertical="center"/>
    </xf>
    <xf numFmtId="176" fontId="21" fillId="0" borderId="21" xfId="0" applyNumberFormat="1" applyFont="1" applyBorder="1">
      <alignment vertical="center"/>
    </xf>
    <xf numFmtId="177" fontId="0" fillId="0" borderId="10" xfId="0" applyNumberFormat="1" applyFill="1" applyBorder="1" applyAlignment="1">
      <alignment horizontal="center" vertical="center"/>
    </xf>
    <xf numFmtId="176" fontId="21" fillId="0" borderId="14" xfId="0" applyNumberFormat="1" applyFont="1" applyFill="1" applyBorder="1">
      <alignment vertical="center"/>
    </xf>
    <xf numFmtId="38" fontId="21" fillId="0" borderId="10" xfId="33" applyFont="1" applyFill="1" applyBorder="1">
      <alignment vertical="center"/>
    </xf>
    <xf numFmtId="57" fontId="0" fillId="0" borderId="13" xfId="0" applyNumberFormat="1" applyBorder="1" applyAlignment="1">
      <alignment horizontal="center" vertical="center"/>
    </xf>
    <xf numFmtId="177" fontId="0" fillId="0" borderId="14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176" fontId="21" fillId="0" borderId="10" xfId="0" applyNumberFormat="1" applyFont="1" applyFill="1" applyBorder="1">
      <alignment vertical="center"/>
    </xf>
    <xf numFmtId="178" fontId="21" fillId="0" borderId="14" xfId="0" applyNumberFormat="1" applyFont="1" applyBorder="1">
      <alignment vertical="center"/>
    </xf>
    <xf numFmtId="178" fontId="0" fillId="0" borderId="14" xfId="0" applyNumberFormat="1" applyBorder="1" applyAlignment="1">
      <alignment horizontal="right" vertical="center"/>
    </xf>
    <xf numFmtId="178" fontId="21" fillId="0" borderId="14" xfId="0" applyNumberFormat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8" xfId="33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3" fontId="0" fillId="0" borderId="18" xfId="33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38" fontId="0" fillId="0" borderId="20" xfId="33" applyFont="1" applyBorder="1">
      <alignment vertical="center"/>
    </xf>
    <xf numFmtId="3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2" fillId="0" borderId="23" xfId="0" applyFont="1" applyFill="1" applyBorder="1">
      <alignment vertical="center"/>
    </xf>
    <xf numFmtId="38" fontId="0" fillId="0" borderId="20" xfId="0" applyNumberFormat="1" applyFont="1" applyBorder="1">
      <alignment vertical="center"/>
    </xf>
    <xf numFmtId="57" fontId="0" fillId="0" borderId="10" xfId="0" applyNumberFormat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0" fontId="0" fillId="0" borderId="16" xfId="0" applyBorder="1">
      <alignment vertical="center"/>
    </xf>
    <xf numFmtId="177" fontId="0" fillId="0" borderId="16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4" xfId="0" applyFill="1" applyBorder="1">
      <alignment vertical="center"/>
    </xf>
    <xf numFmtId="179" fontId="0" fillId="0" borderId="0" xfId="0" applyNumberFormat="1">
      <alignment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9" xfId="0" applyNumberFormat="1" applyFont="1" applyFill="1" applyBorder="1">
      <alignment vertical="center"/>
    </xf>
    <xf numFmtId="179" fontId="0" fillId="0" borderId="20" xfId="0" applyNumberFormat="1" applyFont="1" applyBorder="1">
      <alignment vertical="center"/>
    </xf>
    <xf numFmtId="179" fontId="0" fillId="0" borderId="20" xfId="33" applyNumberFormat="1" applyFont="1" applyBorder="1">
      <alignment vertical="center"/>
    </xf>
    <xf numFmtId="179" fontId="21" fillId="0" borderId="14" xfId="0" applyNumberFormat="1" applyFont="1" applyBorder="1">
      <alignment vertical="center"/>
    </xf>
    <xf numFmtId="179" fontId="0" fillId="0" borderId="17" xfId="0" applyNumberFormat="1" applyFont="1" applyFill="1" applyBorder="1">
      <alignment vertical="center"/>
    </xf>
    <xf numFmtId="179" fontId="0" fillId="0" borderId="18" xfId="0" applyNumberFormat="1" applyFont="1" applyBorder="1">
      <alignment vertical="center"/>
    </xf>
    <xf numFmtId="179" fontId="0" fillId="0" borderId="18" xfId="33" applyNumberFormat="1" applyFont="1" applyBorder="1">
      <alignment vertical="center"/>
    </xf>
    <xf numFmtId="179" fontId="23" fillId="0" borderId="0" xfId="0" applyNumberFormat="1" applyFont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right" vertical="top"/>
    </xf>
    <xf numFmtId="179" fontId="0" fillId="0" borderId="10" xfId="0" applyNumberFormat="1" applyBorder="1" applyAlignment="1">
      <alignment horizontal="center" vertical="center" shrinkToFit="1"/>
    </xf>
    <xf numFmtId="179" fontId="21" fillId="0" borderId="10" xfId="0" applyNumberFormat="1" applyFont="1" applyBorder="1">
      <alignment vertical="center"/>
    </xf>
    <xf numFmtId="179" fontId="22" fillId="0" borderId="23" xfId="0" applyNumberFormat="1" applyFont="1" applyFill="1" applyBorder="1">
      <alignment vertical="center"/>
    </xf>
    <xf numFmtId="179" fontId="0" fillId="0" borderId="18" xfId="0" applyNumberFormat="1" applyFont="1" applyBorder="1" applyAlignment="1">
      <alignment vertical="center" shrinkToFit="1"/>
    </xf>
    <xf numFmtId="179" fontId="0" fillId="0" borderId="13" xfId="0" applyNumberFormat="1" applyBorder="1" applyAlignment="1">
      <alignment horizontal="center" vertical="center"/>
    </xf>
    <xf numFmtId="179" fontId="0" fillId="0" borderId="14" xfId="0" applyNumberFormat="1" applyFill="1" applyBorder="1" applyAlignment="1">
      <alignment horizontal="center" vertical="center"/>
    </xf>
    <xf numFmtId="179" fontId="21" fillId="0" borderId="14" xfId="0" applyNumberFormat="1" applyFont="1" applyFill="1" applyBorder="1">
      <alignment vertical="center"/>
    </xf>
    <xf numFmtId="179" fontId="21" fillId="0" borderId="10" xfId="33" applyNumberFormat="1" applyFont="1" applyFill="1" applyBorder="1">
      <alignment vertical="center"/>
    </xf>
    <xf numFmtId="179" fontId="21" fillId="0" borderId="10" xfId="0" applyNumberFormat="1" applyFont="1" applyFill="1" applyBorder="1">
      <alignment vertical="center"/>
    </xf>
    <xf numFmtId="180" fontId="0" fillId="0" borderId="13" xfId="0" applyNumberFormat="1" applyBorder="1" applyAlignment="1">
      <alignment horizontal="center" vertical="center"/>
    </xf>
    <xf numFmtId="179" fontId="21" fillId="0" borderId="21" xfId="0" applyNumberFormat="1" applyFont="1" applyBorder="1">
      <alignment vertical="center"/>
    </xf>
    <xf numFmtId="179" fontId="21" fillId="0" borderId="12" xfId="0" applyNumberFormat="1" applyFont="1" applyBorder="1">
      <alignment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 shrinkToFit="1"/>
    </xf>
    <xf numFmtId="181" fontId="0" fillId="0" borderId="0" xfId="0" applyNumberFormat="1">
      <alignment vertical="center"/>
    </xf>
    <xf numFmtId="181" fontId="0" fillId="0" borderId="10" xfId="0" applyNumberFormat="1" applyFill="1" applyBorder="1" applyAlignment="1">
      <alignment horizontal="center" vertical="center"/>
    </xf>
    <xf numFmtId="181" fontId="0" fillId="0" borderId="18" xfId="0" applyNumberFormat="1" applyFill="1" applyBorder="1" applyAlignment="1">
      <alignment horizontal="center" vertical="center"/>
    </xf>
    <xf numFmtId="181" fontId="21" fillId="0" borderId="14" xfId="0" applyNumberFormat="1" applyFont="1" applyBorder="1">
      <alignment vertical="center"/>
    </xf>
    <xf numFmtId="181" fontId="0" fillId="0" borderId="14" xfId="0" applyNumberFormat="1" applyBorder="1" applyAlignment="1">
      <alignment horizontal="right" vertical="center"/>
    </xf>
    <xf numFmtId="181" fontId="23" fillId="0" borderId="0" xfId="0" applyNumberFormat="1" applyFont="1" applyBorder="1" applyAlignment="1">
      <alignment horizontal="right" vertical="center"/>
    </xf>
    <xf numFmtId="181" fontId="24" fillId="0" borderId="0" xfId="0" applyNumberFormat="1" applyFont="1" applyFill="1" applyBorder="1" applyAlignment="1">
      <alignment horizontal="right" vertical="top"/>
    </xf>
    <xf numFmtId="181" fontId="21" fillId="0" borderId="14" xfId="0" applyNumberFormat="1" applyFont="1" applyFill="1" applyBorder="1">
      <alignment vertical="center"/>
    </xf>
    <xf numFmtId="179" fontId="0" fillId="0" borderId="18" xfId="33" applyNumberFormat="1" applyFont="1" applyBorder="1" applyAlignment="1">
      <alignment vertical="center" shrinkToFit="1"/>
    </xf>
    <xf numFmtId="179" fontId="0" fillId="0" borderId="10" xfId="0" applyNumberFormat="1" applyBorder="1" applyAlignment="1">
      <alignment horizontal="center" vertical="center"/>
    </xf>
    <xf numFmtId="180" fontId="0" fillId="24" borderId="10" xfId="0" applyNumberFormat="1" applyFill="1" applyBorder="1" applyAlignment="1">
      <alignment horizontal="center" vertical="center"/>
    </xf>
    <xf numFmtId="179" fontId="21" fillId="0" borderId="20" xfId="0" applyNumberFormat="1" applyFont="1" applyBorder="1">
      <alignment vertical="center"/>
    </xf>
    <xf numFmtId="179" fontId="21" fillId="0" borderId="18" xfId="33" applyNumberFormat="1" applyFont="1" applyBorder="1">
      <alignment vertical="center"/>
    </xf>
    <xf numFmtId="179" fontId="21" fillId="0" borderId="18" xfId="0" applyNumberFormat="1" applyFont="1" applyBorder="1">
      <alignment vertical="center"/>
    </xf>
    <xf numFmtId="179" fontId="21" fillId="0" borderId="20" xfId="33" applyNumberFormat="1" applyFont="1" applyBorder="1">
      <alignment vertical="center"/>
    </xf>
    <xf numFmtId="179" fontId="21" fillId="0" borderId="18" xfId="0" applyNumberFormat="1" applyFont="1" applyBorder="1" applyAlignment="1">
      <alignment vertical="center" shrinkToFit="1"/>
    </xf>
    <xf numFmtId="179" fontId="21" fillId="24" borderId="20" xfId="33" applyNumberFormat="1" applyFont="1" applyFill="1" applyBorder="1">
      <alignment vertical="center"/>
    </xf>
    <xf numFmtId="179" fontId="21" fillId="24" borderId="18" xfId="33" applyNumberFormat="1" applyFont="1" applyFill="1" applyBorder="1">
      <alignment vertical="center"/>
    </xf>
    <xf numFmtId="179" fontId="21" fillId="0" borderId="18" xfId="33" applyNumberFormat="1" applyFont="1" applyBorder="1" applyAlignment="1">
      <alignment vertical="center" shrinkToFit="1"/>
    </xf>
    <xf numFmtId="179" fontId="0" fillId="0" borderId="0" xfId="0" applyNumberFormat="1" applyFill="1">
      <alignment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21" fillId="0" borderId="20" xfId="33" applyNumberFormat="1" applyFont="1" applyFill="1" applyBorder="1">
      <alignment vertical="center"/>
    </xf>
    <xf numFmtId="179" fontId="0" fillId="0" borderId="10" xfId="0" applyNumberFormat="1" applyFill="1" applyBorder="1" applyAlignment="1">
      <alignment horizontal="center" vertical="center"/>
    </xf>
    <xf numFmtId="179" fontId="21" fillId="0" borderId="20" xfId="0" applyNumberFormat="1" applyFont="1" applyFill="1" applyBorder="1">
      <alignment vertical="center"/>
    </xf>
    <xf numFmtId="179" fontId="0" fillId="0" borderId="10" xfId="0" applyNumberForma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Fill="1" applyBorder="1" applyAlignment="1">
      <alignment horizontal="center" vertical="center"/>
    </xf>
    <xf numFmtId="181" fontId="0" fillId="0" borderId="17" xfId="0" applyNumberFormat="1" applyBorder="1" applyAlignment="1">
      <alignment horizontal="center" vertical="center" shrinkToFit="1"/>
    </xf>
    <xf numFmtId="181" fontId="0" fillId="0" borderId="22" xfId="0" applyNumberFormat="1" applyBorder="1" applyAlignment="1">
      <alignment horizontal="center" vertical="center" shrinkToFit="1"/>
    </xf>
    <xf numFmtId="181" fontId="0" fillId="0" borderId="18" xfId="0" applyNumberForma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shrinkToFit="1"/>
    </xf>
    <xf numFmtId="179" fontId="0" fillId="0" borderId="22" xfId="0" applyNumberFormat="1" applyBorder="1" applyAlignment="1">
      <alignment horizontal="center" vertical="center" shrinkToFit="1"/>
    </xf>
    <xf numFmtId="179" fontId="0" fillId="0" borderId="18" xfId="0" applyNumberFormat="1" applyBorder="1" applyAlignment="1">
      <alignment horizontal="center" vertical="center" shrinkToFit="1"/>
    </xf>
    <xf numFmtId="179" fontId="0" fillId="0" borderId="10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9" fontId="0" fillId="0" borderId="17" xfId="0" applyNumberFormat="1" applyFont="1" applyFill="1" applyBorder="1" applyAlignment="1">
      <alignment horizontal="left" vertical="center" shrinkToFit="1"/>
    </xf>
    <xf numFmtId="179" fontId="0" fillId="0" borderId="18" xfId="0" applyNumberFormat="1" applyFont="1" applyFill="1" applyBorder="1" applyAlignment="1">
      <alignment horizontal="left" vertical="center" shrinkToFit="1"/>
    </xf>
    <xf numFmtId="179" fontId="20" fillId="0" borderId="0" xfId="0" applyNumberFormat="1" applyFont="1" applyAlignment="1">
      <alignment horizontal="center" vertical="center" wrapText="1"/>
    </xf>
    <xf numFmtId="179" fontId="20" fillId="0" borderId="0" xfId="0" applyNumberFormat="1" applyFont="1" applyAlignment="1">
      <alignment horizontal="center" vertical="center"/>
    </xf>
    <xf numFmtId="179" fontId="22" fillId="0" borderId="15" xfId="0" applyNumberFormat="1" applyFont="1" applyBorder="1" applyAlignment="1">
      <alignment horizontal="center" vertical="center" wrapText="1"/>
    </xf>
    <xf numFmtId="179" fontId="22" fillId="0" borderId="23" xfId="0" applyNumberFormat="1" applyFont="1" applyBorder="1" applyAlignment="1">
      <alignment horizontal="center" vertical="center" wrapText="1"/>
    </xf>
    <xf numFmtId="179" fontId="22" fillId="0" borderId="1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 shrinkToFit="1"/>
    </xf>
    <xf numFmtId="177" fontId="0" fillId="0" borderId="22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AA53"/>
  <sheetViews>
    <sheetView tabSelected="1" zoomScaleNormal="100" workbookViewId="0"/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157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22" t="s">
        <v>0</v>
      </c>
      <c r="K3" s="122"/>
      <c r="L3" s="122"/>
      <c r="M3" s="119" t="s">
        <v>63</v>
      </c>
      <c r="N3" s="120"/>
      <c r="O3" s="121"/>
      <c r="P3" s="71">
        <v>45658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111" t="s">
        <v>1</v>
      </c>
      <c r="E4" s="111" t="s">
        <v>2</v>
      </c>
      <c r="F4" s="111" t="s">
        <v>3</v>
      </c>
      <c r="G4" s="111" t="s">
        <v>1</v>
      </c>
      <c r="H4" s="111" t="s">
        <v>2</v>
      </c>
      <c r="I4" s="111" t="s">
        <v>3</v>
      </c>
      <c r="J4" s="111" t="s">
        <v>1</v>
      </c>
      <c r="K4" s="111" t="s">
        <v>2</v>
      </c>
      <c r="L4" s="111" t="s">
        <v>3</v>
      </c>
      <c r="M4" s="111" t="s">
        <v>1</v>
      </c>
      <c r="N4" s="111" t="s">
        <v>2</v>
      </c>
      <c r="O4" s="111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587</v>
      </c>
      <c r="E5" s="56">
        <v>347</v>
      </c>
      <c r="F5" s="56">
        <v>240</v>
      </c>
      <c r="G5" s="56">
        <f>H5+I5</f>
        <v>583</v>
      </c>
      <c r="H5" s="56">
        <v>345</v>
      </c>
      <c r="I5" s="56">
        <v>238</v>
      </c>
      <c r="J5" s="56">
        <f>K5+L5</f>
        <v>9</v>
      </c>
      <c r="K5" s="56">
        <v>2</v>
      </c>
      <c r="L5" s="56">
        <v>7</v>
      </c>
      <c r="M5" s="56">
        <f t="shared" ref="M5:M14" si="0">N5+O5</f>
        <v>13</v>
      </c>
      <c r="N5" s="56">
        <f>E5-H5+K5</f>
        <v>4</v>
      </c>
      <c r="O5" s="56">
        <f t="shared" ref="N5:O14" si="1">F5-I5+L5</f>
        <v>9</v>
      </c>
      <c r="P5" s="92">
        <v>11012</v>
      </c>
      <c r="Q5" s="79">
        <f>ROUND(D5/P5*100,2)</f>
        <v>5.33</v>
      </c>
      <c r="R5" s="79">
        <f>ROUND(G5/P5*100,2)</f>
        <v>5.29</v>
      </c>
      <c r="S5" s="79">
        <f>ROUND(J5/P5*100,2)</f>
        <v>0.08</v>
      </c>
      <c r="T5" s="79">
        <f>ROUND(M5/P5*100,2)</f>
        <v>0.12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414</v>
      </c>
      <c r="E6" s="63">
        <v>217</v>
      </c>
      <c r="F6" s="63">
        <v>197</v>
      </c>
      <c r="G6" s="56">
        <f t="shared" ref="G6:G14" si="3">H6+I6</f>
        <v>377</v>
      </c>
      <c r="H6" s="63">
        <v>196</v>
      </c>
      <c r="I6" s="63">
        <v>181</v>
      </c>
      <c r="J6" s="56">
        <f t="shared" ref="J6:J14" si="4">K6+L6</f>
        <v>7</v>
      </c>
      <c r="K6" s="63">
        <v>-13</v>
      </c>
      <c r="L6" s="63">
        <v>20</v>
      </c>
      <c r="M6" s="56">
        <f t="shared" si="0"/>
        <v>44</v>
      </c>
      <c r="N6" s="56">
        <f t="shared" si="1"/>
        <v>8</v>
      </c>
      <c r="O6" s="56">
        <f t="shared" si="1"/>
        <v>36</v>
      </c>
      <c r="P6" s="92">
        <v>11205</v>
      </c>
      <c r="Q6" s="79">
        <f t="shared" ref="Q6:Q15" si="5">ROUND(D6/P6*100,2)</f>
        <v>3.69</v>
      </c>
      <c r="R6" s="79">
        <f t="shared" ref="R6:R15" si="6">ROUND(G6/P6*100,2)</f>
        <v>3.36</v>
      </c>
      <c r="S6" s="79">
        <f t="shared" ref="S6:S14" si="7">ROUND(J6/P6*100,2)</f>
        <v>0.06</v>
      </c>
      <c r="T6" s="79">
        <f t="shared" ref="T6:T15" si="8">ROUND(M6/P6*100,2)</f>
        <v>0.39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91</v>
      </c>
      <c r="E7" s="63">
        <v>48</v>
      </c>
      <c r="F7" s="63">
        <v>43</v>
      </c>
      <c r="G7" s="56">
        <f t="shared" si="3"/>
        <v>75</v>
      </c>
      <c r="H7" s="63">
        <v>42</v>
      </c>
      <c r="I7" s="63">
        <v>33</v>
      </c>
      <c r="J7" s="56">
        <f t="shared" si="4"/>
        <v>17</v>
      </c>
      <c r="K7" s="63">
        <v>15</v>
      </c>
      <c r="L7" s="63">
        <v>2</v>
      </c>
      <c r="M7" s="56">
        <f t="shared" si="0"/>
        <v>33</v>
      </c>
      <c r="N7" s="56">
        <f t="shared" si="1"/>
        <v>21</v>
      </c>
      <c r="O7" s="56">
        <f t="shared" si="1"/>
        <v>12</v>
      </c>
      <c r="P7" s="92">
        <v>2835</v>
      </c>
      <c r="Q7" s="79">
        <f t="shared" si="5"/>
        <v>3.21</v>
      </c>
      <c r="R7" s="79">
        <f t="shared" si="6"/>
        <v>2.65</v>
      </c>
      <c r="S7" s="79">
        <f t="shared" si="7"/>
        <v>0.6</v>
      </c>
      <c r="T7" s="79">
        <f t="shared" si="8"/>
        <v>1.1599999999999999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233</v>
      </c>
      <c r="E8" s="63">
        <v>144</v>
      </c>
      <c r="F8" s="63">
        <v>89</v>
      </c>
      <c r="G8" s="56">
        <f t="shared" si="3"/>
        <v>261</v>
      </c>
      <c r="H8" s="63">
        <v>159</v>
      </c>
      <c r="I8" s="63">
        <v>102</v>
      </c>
      <c r="J8" s="56">
        <f t="shared" si="4"/>
        <v>0</v>
      </c>
      <c r="K8" s="63">
        <v>-1</v>
      </c>
      <c r="L8" s="63">
        <v>1</v>
      </c>
      <c r="M8" s="56">
        <f t="shared" si="0"/>
        <v>-28</v>
      </c>
      <c r="N8" s="56">
        <f t="shared" si="1"/>
        <v>-16</v>
      </c>
      <c r="O8" s="56">
        <f t="shared" si="1"/>
        <v>-12</v>
      </c>
      <c r="P8" s="92">
        <v>5504</v>
      </c>
      <c r="Q8" s="79">
        <f t="shared" si="5"/>
        <v>4.2300000000000004</v>
      </c>
      <c r="R8" s="79">
        <f t="shared" si="6"/>
        <v>4.74</v>
      </c>
      <c r="S8" s="79">
        <f t="shared" si="7"/>
        <v>0</v>
      </c>
      <c r="T8" s="79">
        <f t="shared" si="8"/>
        <v>-0.51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345</v>
      </c>
      <c r="E9" s="63">
        <v>182</v>
      </c>
      <c r="F9" s="63">
        <v>163</v>
      </c>
      <c r="G9" s="56">
        <f t="shared" si="3"/>
        <v>328</v>
      </c>
      <c r="H9" s="63">
        <v>176</v>
      </c>
      <c r="I9" s="63">
        <v>152</v>
      </c>
      <c r="J9" s="56">
        <f>K9+L9</f>
        <v>2</v>
      </c>
      <c r="K9" s="63">
        <v>9</v>
      </c>
      <c r="L9" s="63">
        <v>-7</v>
      </c>
      <c r="M9" s="56">
        <f t="shared" si="0"/>
        <v>19</v>
      </c>
      <c r="N9" s="56">
        <f t="shared" si="1"/>
        <v>15</v>
      </c>
      <c r="O9" s="56">
        <f t="shared" si="1"/>
        <v>4</v>
      </c>
      <c r="P9" s="92">
        <v>11330</v>
      </c>
      <c r="Q9" s="79">
        <f t="shared" si="5"/>
        <v>3.05</v>
      </c>
      <c r="R9" s="79">
        <f t="shared" si="6"/>
        <v>2.89</v>
      </c>
      <c r="S9" s="79">
        <f t="shared" si="7"/>
        <v>0.02</v>
      </c>
      <c r="T9" s="79">
        <f t="shared" si="8"/>
        <v>0.17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50</v>
      </c>
      <c r="E10" s="63">
        <v>26</v>
      </c>
      <c r="F10" s="63">
        <v>24</v>
      </c>
      <c r="G10" s="56">
        <f t="shared" si="3"/>
        <v>52</v>
      </c>
      <c r="H10" s="63">
        <v>21</v>
      </c>
      <c r="I10" s="63">
        <v>31</v>
      </c>
      <c r="J10" s="56">
        <f t="shared" si="4"/>
        <v>6</v>
      </c>
      <c r="K10" s="63">
        <v>5</v>
      </c>
      <c r="L10" s="63">
        <v>1</v>
      </c>
      <c r="M10" s="56">
        <f t="shared" si="0"/>
        <v>4</v>
      </c>
      <c r="N10" s="56">
        <f t="shared" si="1"/>
        <v>10</v>
      </c>
      <c r="O10" s="56">
        <f t="shared" si="1"/>
        <v>-6</v>
      </c>
      <c r="P10" s="92">
        <v>1883</v>
      </c>
      <c r="Q10" s="79">
        <f t="shared" si="5"/>
        <v>2.66</v>
      </c>
      <c r="R10" s="79">
        <f t="shared" si="6"/>
        <v>2.76</v>
      </c>
      <c r="S10" s="79">
        <f t="shared" si="7"/>
        <v>0.32</v>
      </c>
      <c r="T10" s="79">
        <f t="shared" si="8"/>
        <v>0.21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92</v>
      </c>
      <c r="E11" s="63">
        <v>47</v>
      </c>
      <c r="F11" s="63">
        <v>45</v>
      </c>
      <c r="G11" s="56">
        <f t="shared" si="3"/>
        <v>102</v>
      </c>
      <c r="H11" s="63">
        <v>50</v>
      </c>
      <c r="I11" s="63">
        <v>52</v>
      </c>
      <c r="J11" s="56">
        <f>K11+L11</f>
        <v>0</v>
      </c>
      <c r="K11" s="63">
        <v>5</v>
      </c>
      <c r="L11" s="63">
        <v>-5</v>
      </c>
      <c r="M11" s="56">
        <f t="shared" si="0"/>
        <v>-10</v>
      </c>
      <c r="N11" s="56">
        <f t="shared" si="1"/>
        <v>2</v>
      </c>
      <c r="O11" s="56">
        <f t="shared" si="1"/>
        <v>-12</v>
      </c>
      <c r="P11" s="92">
        <v>2342</v>
      </c>
      <c r="Q11" s="79">
        <f t="shared" si="5"/>
        <v>3.93</v>
      </c>
      <c r="R11" s="79">
        <f t="shared" si="6"/>
        <v>4.3600000000000003</v>
      </c>
      <c r="S11" s="79">
        <f t="shared" si="7"/>
        <v>0</v>
      </c>
      <c r="T11" s="79">
        <f t="shared" si="8"/>
        <v>-0.43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52</v>
      </c>
      <c r="E12" s="63">
        <v>27</v>
      </c>
      <c r="F12" s="63">
        <v>25</v>
      </c>
      <c r="G12" s="56">
        <f t="shared" si="3"/>
        <v>48</v>
      </c>
      <c r="H12" s="63">
        <v>23</v>
      </c>
      <c r="I12" s="63">
        <v>25</v>
      </c>
      <c r="J12" s="56">
        <f t="shared" si="4"/>
        <v>10</v>
      </c>
      <c r="K12" s="63">
        <v>7</v>
      </c>
      <c r="L12" s="63">
        <v>3</v>
      </c>
      <c r="M12" s="56">
        <f t="shared" si="0"/>
        <v>14</v>
      </c>
      <c r="N12" s="56">
        <f t="shared" si="1"/>
        <v>11</v>
      </c>
      <c r="O12" s="56">
        <f t="shared" si="1"/>
        <v>3</v>
      </c>
      <c r="P12" s="92">
        <v>2846</v>
      </c>
      <c r="Q12" s="79">
        <f t="shared" si="5"/>
        <v>1.83</v>
      </c>
      <c r="R12" s="79">
        <f t="shared" si="6"/>
        <v>1.69</v>
      </c>
      <c r="S12" s="79">
        <f t="shared" si="7"/>
        <v>0.35</v>
      </c>
      <c r="T12" s="79">
        <f t="shared" si="8"/>
        <v>0.49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289</v>
      </c>
      <c r="E13" s="63">
        <v>123</v>
      </c>
      <c r="F13" s="63">
        <v>166</v>
      </c>
      <c r="G13" s="56">
        <f t="shared" si="3"/>
        <v>230</v>
      </c>
      <c r="H13" s="63">
        <v>112</v>
      </c>
      <c r="I13" s="63">
        <v>118</v>
      </c>
      <c r="J13" s="56">
        <f t="shared" si="4"/>
        <v>-21</v>
      </c>
      <c r="K13" s="63">
        <v>-13</v>
      </c>
      <c r="L13" s="63">
        <v>-8</v>
      </c>
      <c r="M13" s="56">
        <f t="shared" si="0"/>
        <v>38</v>
      </c>
      <c r="N13" s="56">
        <f t="shared" si="1"/>
        <v>-2</v>
      </c>
      <c r="O13" s="56">
        <f t="shared" si="1"/>
        <v>40</v>
      </c>
      <c r="P13" s="92">
        <v>2431</v>
      </c>
      <c r="Q13" s="79">
        <f t="shared" si="5"/>
        <v>11.89</v>
      </c>
      <c r="R13" s="79">
        <f t="shared" si="6"/>
        <v>9.4600000000000009</v>
      </c>
      <c r="S13" s="79">
        <f t="shared" si="7"/>
        <v>-0.86</v>
      </c>
      <c r="T13" s="79">
        <f t="shared" si="8"/>
        <v>1.56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116</v>
      </c>
      <c r="E14" s="63">
        <v>56</v>
      </c>
      <c r="F14" s="63">
        <v>60</v>
      </c>
      <c r="G14" s="56">
        <f t="shared" si="3"/>
        <v>88</v>
      </c>
      <c r="H14" s="63">
        <v>44</v>
      </c>
      <c r="I14" s="63">
        <v>44</v>
      </c>
      <c r="J14" s="56">
        <f t="shared" si="4"/>
        <v>-30</v>
      </c>
      <c r="K14" s="63">
        <v>-16</v>
      </c>
      <c r="L14" s="63">
        <v>-14</v>
      </c>
      <c r="M14" s="56">
        <f t="shared" si="0"/>
        <v>-2</v>
      </c>
      <c r="N14" s="56">
        <f t="shared" si="1"/>
        <v>-4</v>
      </c>
      <c r="O14" s="56">
        <f t="shared" si="1"/>
        <v>2</v>
      </c>
      <c r="P14" s="92">
        <v>2690</v>
      </c>
      <c r="Q14" s="79">
        <f t="shared" si="5"/>
        <v>4.3099999999999996</v>
      </c>
      <c r="R14" s="79">
        <f t="shared" si="6"/>
        <v>3.27</v>
      </c>
      <c r="S14" s="79">
        <f t="shared" si="7"/>
        <v>-1.1200000000000001</v>
      </c>
      <c r="T14" s="79">
        <f t="shared" si="8"/>
        <v>-7.0000000000000007E-2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2269</v>
      </c>
      <c r="E15" s="63">
        <f>SUM(E5:E14)</f>
        <v>1217</v>
      </c>
      <c r="F15" s="63">
        <f>SUM(F5:F14)</f>
        <v>1052</v>
      </c>
      <c r="G15" s="63">
        <f t="shared" ref="G15:P15" si="9">SUM(G5:G14)</f>
        <v>2144</v>
      </c>
      <c r="H15" s="63">
        <f t="shared" si="9"/>
        <v>1168</v>
      </c>
      <c r="I15" s="63">
        <f t="shared" si="9"/>
        <v>976</v>
      </c>
      <c r="J15" s="63">
        <f t="shared" si="9"/>
        <v>0</v>
      </c>
      <c r="K15" s="63">
        <f>SUM(K5:K14)</f>
        <v>0</v>
      </c>
      <c r="L15" s="63">
        <f t="shared" si="9"/>
        <v>0</v>
      </c>
      <c r="M15" s="63">
        <f t="shared" si="9"/>
        <v>125</v>
      </c>
      <c r="N15" s="63">
        <f t="shared" si="9"/>
        <v>49</v>
      </c>
      <c r="O15" s="63">
        <f t="shared" si="9"/>
        <v>76</v>
      </c>
      <c r="P15" s="63">
        <f t="shared" si="9"/>
        <v>54078</v>
      </c>
      <c r="Q15" s="79">
        <f t="shared" si="5"/>
        <v>4.2</v>
      </c>
      <c r="R15" s="79">
        <f t="shared" si="6"/>
        <v>3.96</v>
      </c>
      <c r="S15" s="80" t="s">
        <v>34</v>
      </c>
      <c r="T15" s="79">
        <f t="shared" si="8"/>
        <v>0.23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147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45292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11" t="s">
        <v>1</v>
      </c>
      <c r="E22" s="111" t="s">
        <v>2</v>
      </c>
      <c r="F22" s="111" t="s">
        <v>3</v>
      </c>
      <c r="G22" s="111" t="s">
        <v>1</v>
      </c>
      <c r="H22" s="111" t="s">
        <v>2</v>
      </c>
      <c r="I22" s="111" t="s">
        <v>3</v>
      </c>
      <c r="J22" s="111" t="s">
        <v>1</v>
      </c>
      <c r="K22" s="111" t="s">
        <v>2</v>
      </c>
      <c r="L22" s="111" t="s">
        <v>3</v>
      </c>
      <c r="M22" s="111" t="s">
        <v>1</v>
      </c>
      <c r="N22" s="111" t="s">
        <v>2</v>
      </c>
      <c r="O22" s="111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559</v>
      </c>
      <c r="E23" s="56">
        <v>320</v>
      </c>
      <c r="F23" s="56">
        <v>239</v>
      </c>
      <c r="G23" s="56">
        <f>H23+I23</f>
        <v>529</v>
      </c>
      <c r="H23" s="56">
        <v>321</v>
      </c>
      <c r="I23" s="56">
        <v>208</v>
      </c>
      <c r="J23" s="56">
        <f>K23+L23</f>
        <v>-38</v>
      </c>
      <c r="K23" s="56">
        <v>-24</v>
      </c>
      <c r="L23" s="56">
        <v>-14</v>
      </c>
      <c r="M23" s="56">
        <f>N23+O23</f>
        <v>-8</v>
      </c>
      <c r="N23" s="56">
        <f>E23-H23+K23</f>
        <v>-25</v>
      </c>
      <c r="O23" s="56">
        <f>F23-I23+L23</f>
        <v>17</v>
      </c>
      <c r="P23" s="92">
        <v>11085</v>
      </c>
      <c r="Q23" s="79">
        <f>ROUND(D23/P23*100,2)</f>
        <v>5.04</v>
      </c>
      <c r="R23" s="79">
        <f>ROUND(G23/P23*100,2)</f>
        <v>4.7699999999999996</v>
      </c>
      <c r="S23" s="79">
        <f>ROUND(J23/P23*100,2)</f>
        <v>-0.34</v>
      </c>
      <c r="T23" s="79">
        <f>ROUND(M23/P23*100,2)</f>
        <v>-7.0000000000000007E-2</v>
      </c>
    </row>
    <row r="24" spans="2:20" ht="18" customHeight="1" x14ac:dyDescent="0.15">
      <c r="B24" s="3" t="s">
        <v>12</v>
      </c>
      <c r="C24" s="4"/>
      <c r="D24" s="56">
        <f t="shared" ref="D24:D32" si="10">E24+F24</f>
        <v>365</v>
      </c>
      <c r="E24" s="63">
        <v>191</v>
      </c>
      <c r="F24" s="63">
        <v>174</v>
      </c>
      <c r="G24" s="56">
        <f t="shared" ref="G24:G32" si="11">H24+I24</f>
        <v>408</v>
      </c>
      <c r="H24" s="63">
        <v>221</v>
      </c>
      <c r="I24" s="63">
        <v>187</v>
      </c>
      <c r="J24" s="56">
        <f t="shared" ref="J24:J26" si="12">K24+L24</f>
        <v>-25</v>
      </c>
      <c r="K24" s="63">
        <v>-18</v>
      </c>
      <c r="L24" s="63">
        <v>-7</v>
      </c>
      <c r="M24" s="56">
        <f t="shared" ref="M24:M32" si="13">N24+O24</f>
        <v>-68</v>
      </c>
      <c r="N24" s="56">
        <f t="shared" ref="N24:O32" si="14">E24-H24+K24</f>
        <v>-48</v>
      </c>
      <c r="O24" s="56">
        <f t="shared" si="14"/>
        <v>-20</v>
      </c>
      <c r="P24" s="92">
        <v>11351</v>
      </c>
      <c r="Q24" s="79">
        <f t="shared" ref="Q24:Q33" si="15">ROUND(D24/P24*100,2)</f>
        <v>3.22</v>
      </c>
      <c r="R24" s="79">
        <f t="shared" ref="R24:R33" si="16">ROUND(G24/P24*100,2)</f>
        <v>3.59</v>
      </c>
      <c r="S24" s="79">
        <f t="shared" ref="S24:S32" si="17">ROUND(J24/P24*100,2)</f>
        <v>-0.22</v>
      </c>
      <c r="T24" s="79">
        <f t="shared" ref="T24:T33" si="18">ROUND(M24/P24*100,2)</f>
        <v>-0.6</v>
      </c>
    </row>
    <row r="25" spans="2:20" ht="18" customHeight="1" x14ac:dyDescent="0.15">
      <c r="B25" s="3" t="s">
        <v>13</v>
      </c>
      <c r="C25" s="4"/>
      <c r="D25" s="56">
        <f t="shared" si="10"/>
        <v>87</v>
      </c>
      <c r="E25" s="63">
        <v>48</v>
      </c>
      <c r="F25" s="63">
        <v>39</v>
      </c>
      <c r="G25" s="56">
        <f t="shared" si="11"/>
        <v>115</v>
      </c>
      <c r="H25" s="63">
        <v>68</v>
      </c>
      <c r="I25" s="63">
        <v>47</v>
      </c>
      <c r="J25" s="56">
        <f t="shared" si="12"/>
        <v>8</v>
      </c>
      <c r="K25" s="63">
        <v>15</v>
      </c>
      <c r="L25" s="63">
        <v>-7</v>
      </c>
      <c r="M25" s="56">
        <f t="shared" si="13"/>
        <v>-20</v>
      </c>
      <c r="N25" s="56">
        <f t="shared" si="14"/>
        <v>-5</v>
      </c>
      <c r="O25" s="56">
        <f t="shared" si="14"/>
        <v>-15</v>
      </c>
      <c r="P25" s="92">
        <v>2871</v>
      </c>
      <c r="Q25" s="79">
        <f t="shared" si="15"/>
        <v>3.03</v>
      </c>
      <c r="R25" s="79">
        <f t="shared" si="16"/>
        <v>4.01</v>
      </c>
      <c r="S25" s="79">
        <f t="shared" si="17"/>
        <v>0.28000000000000003</v>
      </c>
      <c r="T25" s="79">
        <f t="shared" si="18"/>
        <v>-0.7</v>
      </c>
    </row>
    <row r="26" spans="2:20" ht="18" customHeight="1" x14ac:dyDescent="0.15">
      <c r="B26" s="3" t="s">
        <v>14</v>
      </c>
      <c r="C26" s="4"/>
      <c r="D26" s="56">
        <f t="shared" si="10"/>
        <v>355</v>
      </c>
      <c r="E26" s="63">
        <v>203</v>
      </c>
      <c r="F26" s="63">
        <v>152</v>
      </c>
      <c r="G26" s="56">
        <f t="shared" si="11"/>
        <v>240</v>
      </c>
      <c r="H26" s="63">
        <v>160</v>
      </c>
      <c r="I26" s="63">
        <v>80</v>
      </c>
      <c r="J26" s="56">
        <f t="shared" si="12"/>
        <v>43</v>
      </c>
      <c r="K26" s="63">
        <v>22</v>
      </c>
      <c r="L26" s="63">
        <v>21</v>
      </c>
      <c r="M26" s="56">
        <f t="shared" si="13"/>
        <v>158</v>
      </c>
      <c r="N26" s="56">
        <f t="shared" si="14"/>
        <v>65</v>
      </c>
      <c r="O26" s="56">
        <f t="shared" si="14"/>
        <v>93</v>
      </c>
      <c r="P26" s="92">
        <v>5384</v>
      </c>
      <c r="Q26" s="79">
        <f t="shared" si="15"/>
        <v>6.59</v>
      </c>
      <c r="R26" s="79">
        <f t="shared" si="16"/>
        <v>4.46</v>
      </c>
      <c r="S26" s="79">
        <f t="shared" si="17"/>
        <v>0.8</v>
      </c>
      <c r="T26" s="79">
        <f t="shared" si="18"/>
        <v>2.93</v>
      </c>
    </row>
    <row r="27" spans="2:20" ht="18" customHeight="1" x14ac:dyDescent="0.15">
      <c r="B27" s="3" t="s">
        <v>15</v>
      </c>
      <c r="C27" s="4"/>
      <c r="D27" s="56">
        <f t="shared" si="10"/>
        <v>370</v>
      </c>
      <c r="E27" s="63">
        <v>197</v>
      </c>
      <c r="F27" s="63">
        <v>173</v>
      </c>
      <c r="G27" s="56">
        <f t="shared" si="11"/>
        <v>334</v>
      </c>
      <c r="H27" s="63">
        <v>160</v>
      </c>
      <c r="I27" s="63">
        <v>174</v>
      </c>
      <c r="J27" s="56">
        <f>K27+L27</f>
        <v>6</v>
      </c>
      <c r="K27" s="63">
        <v>9</v>
      </c>
      <c r="L27" s="63">
        <v>-3</v>
      </c>
      <c r="M27" s="56">
        <f t="shared" si="13"/>
        <v>42</v>
      </c>
      <c r="N27" s="56">
        <f t="shared" si="14"/>
        <v>46</v>
      </c>
      <c r="O27" s="56">
        <f t="shared" si="14"/>
        <v>-4</v>
      </c>
      <c r="P27" s="92">
        <v>11358</v>
      </c>
      <c r="Q27" s="79">
        <f t="shared" si="15"/>
        <v>3.26</v>
      </c>
      <c r="R27" s="79">
        <f t="shared" si="16"/>
        <v>2.94</v>
      </c>
      <c r="S27" s="79">
        <f t="shared" si="17"/>
        <v>0.05</v>
      </c>
      <c r="T27" s="79">
        <f t="shared" si="18"/>
        <v>0.37</v>
      </c>
    </row>
    <row r="28" spans="2:20" ht="18" customHeight="1" x14ac:dyDescent="0.15">
      <c r="B28" s="3" t="s">
        <v>16</v>
      </c>
      <c r="C28" s="4"/>
      <c r="D28" s="56">
        <f t="shared" si="10"/>
        <v>46</v>
      </c>
      <c r="E28" s="63">
        <v>16</v>
      </c>
      <c r="F28" s="63">
        <v>30</v>
      </c>
      <c r="G28" s="56">
        <f t="shared" si="11"/>
        <v>40</v>
      </c>
      <c r="H28" s="63">
        <v>14</v>
      </c>
      <c r="I28" s="63">
        <v>26</v>
      </c>
      <c r="J28" s="56">
        <f t="shared" ref="J28" si="19">K28+L28</f>
        <v>-2</v>
      </c>
      <c r="K28" s="63">
        <v>-3</v>
      </c>
      <c r="L28" s="63">
        <v>1</v>
      </c>
      <c r="M28" s="56">
        <f t="shared" si="13"/>
        <v>4</v>
      </c>
      <c r="N28" s="56">
        <f t="shared" si="14"/>
        <v>-1</v>
      </c>
      <c r="O28" s="56">
        <f t="shared" si="14"/>
        <v>5</v>
      </c>
      <c r="P28" s="92">
        <v>1900</v>
      </c>
      <c r="Q28" s="79">
        <f t="shared" si="15"/>
        <v>2.42</v>
      </c>
      <c r="R28" s="79">
        <f t="shared" si="16"/>
        <v>2.11</v>
      </c>
      <c r="S28" s="79">
        <f t="shared" si="17"/>
        <v>-0.11</v>
      </c>
      <c r="T28" s="79">
        <f t="shared" si="18"/>
        <v>0.21</v>
      </c>
    </row>
    <row r="29" spans="2:20" ht="18" customHeight="1" x14ac:dyDescent="0.15">
      <c r="B29" s="3" t="s">
        <v>17</v>
      </c>
      <c r="C29" s="4"/>
      <c r="D29" s="56">
        <f t="shared" si="10"/>
        <v>84</v>
      </c>
      <c r="E29" s="63">
        <v>48</v>
      </c>
      <c r="F29" s="63">
        <v>36</v>
      </c>
      <c r="G29" s="56">
        <f t="shared" si="11"/>
        <v>60</v>
      </c>
      <c r="H29" s="63">
        <v>30</v>
      </c>
      <c r="I29" s="63">
        <v>30</v>
      </c>
      <c r="J29" s="56">
        <f>K29+L29</f>
        <v>7</v>
      </c>
      <c r="K29" s="63">
        <v>1</v>
      </c>
      <c r="L29" s="63">
        <v>6</v>
      </c>
      <c r="M29" s="56">
        <f t="shared" si="13"/>
        <v>31</v>
      </c>
      <c r="N29" s="56">
        <f t="shared" si="14"/>
        <v>19</v>
      </c>
      <c r="O29" s="56">
        <f t="shared" si="14"/>
        <v>12</v>
      </c>
      <c r="P29" s="92">
        <v>2343</v>
      </c>
      <c r="Q29" s="79">
        <f t="shared" si="15"/>
        <v>3.59</v>
      </c>
      <c r="R29" s="79">
        <f t="shared" si="16"/>
        <v>2.56</v>
      </c>
      <c r="S29" s="79">
        <f t="shared" si="17"/>
        <v>0.3</v>
      </c>
      <c r="T29" s="79">
        <f t="shared" si="18"/>
        <v>1.32</v>
      </c>
    </row>
    <row r="30" spans="2:20" ht="18" customHeight="1" x14ac:dyDescent="0.15">
      <c r="B30" s="3" t="s">
        <v>18</v>
      </c>
      <c r="C30" s="4"/>
      <c r="D30" s="56">
        <f t="shared" si="10"/>
        <v>66</v>
      </c>
      <c r="E30" s="63">
        <v>25</v>
      </c>
      <c r="F30" s="63">
        <v>41</v>
      </c>
      <c r="G30" s="56">
        <f t="shared" si="11"/>
        <v>81</v>
      </c>
      <c r="H30" s="63">
        <v>38</v>
      </c>
      <c r="I30" s="63">
        <v>43</v>
      </c>
      <c r="J30" s="56">
        <f t="shared" ref="J30:J32" si="20">K30+L30</f>
        <v>4</v>
      </c>
      <c r="K30" s="63">
        <v>1</v>
      </c>
      <c r="L30" s="63">
        <v>3</v>
      </c>
      <c r="M30" s="56">
        <f t="shared" si="13"/>
        <v>-11</v>
      </c>
      <c r="N30" s="56">
        <f t="shared" si="14"/>
        <v>-12</v>
      </c>
      <c r="O30" s="56">
        <f t="shared" si="14"/>
        <v>1</v>
      </c>
      <c r="P30" s="92">
        <v>2879</v>
      </c>
      <c r="Q30" s="79">
        <f t="shared" si="15"/>
        <v>2.29</v>
      </c>
      <c r="R30" s="79">
        <f t="shared" si="16"/>
        <v>2.81</v>
      </c>
      <c r="S30" s="79">
        <f t="shared" si="17"/>
        <v>0.14000000000000001</v>
      </c>
      <c r="T30" s="79">
        <f t="shared" si="18"/>
        <v>-0.38</v>
      </c>
    </row>
    <row r="31" spans="2:20" ht="18" customHeight="1" x14ac:dyDescent="0.15">
      <c r="B31" s="3" t="s">
        <v>19</v>
      </c>
      <c r="C31" s="4"/>
      <c r="D31" s="56">
        <f t="shared" si="10"/>
        <v>237</v>
      </c>
      <c r="E31" s="63">
        <v>117</v>
      </c>
      <c r="F31" s="63">
        <v>120</v>
      </c>
      <c r="G31" s="56">
        <f t="shared" si="11"/>
        <v>155</v>
      </c>
      <c r="H31" s="63">
        <v>87</v>
      </c>
      <c r="I31" s="63">
        <v>68</v>
      </c>
      <c r="J31" s="56">
        <f t="shared" si="20"/>
        <v>6</v>
      </c>
      <c r="K31" s="63">
        <v>4</v>
      </c>
      <c r="L31" s="63">
        <v>2</v>
      </c>
      <c r="M31" s="56">
        <f t="shared" si="13"/>
        <v>88</v>
      </c>
      <c r="N31" s="56">
        <f t="shared" si="14"/>
        <v>34</v>
      </c>
      <c r="O31" s="56">
        <f t="shared" si="14"/>
        <v>54</v>
      </c>
      <c r="P31" s="92">
        <v>3398</v>
      </c>
      <c r="Q31" s="79">
        <f t="shared" si="15"/>
        <v>6.97</v>
      </c>
      <c r="R31" s="79">
        <f t="shared" si="16"/>
        <v>4.5599999999999996</v>
      </c>
      <c r="S31" s="79">
        <f t="shared" si="17"/>
        <v>0.18</v>
      </c>
      <c r="T31" s="79">
        <f t="shared" si="18"/>
        <v>2.59</v>
      </c>
    </row>
    <row r="32" spans="2:20" ht="18" customHeight="1" x14ac:dyDescent="0.15">
      <c r="B32" s="3" t="s">
        <v>20</v>
      </c>
      <c r="C32" s="4"/>
      <c r="D32" s="56">
        <f t="shared" si="10"/>
        <v>98</v>
      </c>
      <c r="E32" s="63">
        <v>62</v>
      </c>
      <c r="F32" s="63">
        <v>36</v>
      </c>
      <c r="G32" s="56">
        <f t="shared" si="11"/>
        <v>97</v>
      </c>
      <c r="H32" s="63">
        <v>54</v>
      </c>
      <c r="I32" s="63">
        <v>43</v>
      </c>
      <c r="J32" s="56">
        <f t="shared" si="20"/>
        <v>-9</v>
      </c>
      <c r="K32" s="63">
        <v>-7</v>
      </c>
      <c r="L32" s="63">
        <v>-2</v>
      </c>
      <c r="M32" s="56">
        <f t="shared" si="13"/>
        <v>-8</v>
      </c>
      <c r="N32" s="56">
        <f t="shared" si="14"/>
        <v>1</v>
      </c>
      <c r="O32" s="56">
        <f t="shared" si="14"/>
        <v>-9</v>
      </c>
      <c r="P32" s="92">
        <v>2721</v>
      </c>
      <c r="Q32" s="79">
        <f t="shared" si="15"/>
        <v>3.6</v>
      </c>
      <c r="R32" s="79">
        <f t="shared" si="16"/>
        <v>3.56</v>
      </c>
      <c r="S32" s="79">
        <f t="shared" si="17"/>
        <v>-0.33</v>
      </c>
      <c r="T32" s="79">
        <f t="shared" si="18"/>
        <v>-0.28999999999999998</v>
      </c>
    </row>
    <row r="33" spans="2:20" ht="18" customHeight="1" x14ac:dyDescent="0.15">
      <c r="B33" s="3" t="s">
        <v>24</v>
      </c>
      <c r="C33" s="4"/>
      <c r="D33" s="63">
        <f>SUM(D23:D32)</f>
        <v>2267</v>
      </c>
      <c r="E33" s="63">
        <f>SUM(E23:E32)</f>
        <v>1227</v>
      </c>
      <c r="F33" s="63">
        <f>SUM(F23:F32)</f>
        <v>1040</v>
      </c>
      <c r="G33" s="63">
        <f t="shared" ref="G33:P33" si="21">SUM(G23:G32)</f>
        <v>2059</v>
      </c>
      <c r="H33" s="63">
        <f t="shared" si="21"/>
        <v>1153</v>
      </c>
      <c r="I33" s="63">
        <f t="shared" si="21"/>
        <v>906</v>
      </c>
      <c r="J33" s="63">
        <f t="shared" si="21"/>
        <v>0</v>
      </c>
      <c r="K33" s="63">
        <f t="shared" si="21"/>
        <v>0</v>
      </c>
      <c r="L33" s="63">
        <f t="shared" si="21"/>
        <v>0</v>
      </c>
      <c r="M33" s="63">
        <f t="shared" si="21"/>
        <v>208</v>
      </c>
      <c r="N33" s="63">
        <f>SUM(N23:N32)</f>
        <v>74</v>
      </c>
      <c r="O33" s="63">
        <f t="shared" si="21"/>
        <v>134</v>
      </c>
      <c r="P33" s="63">
        <f t="shared" si="21"/>
        <v>55290</v>
      </c>
      <c r="Q33" s="79">
        <f t="shared" si="15"/>
        <v>4.0999999999999996</v>
      </c>
      <c r="R33" s="79">
        <f t="shared" si="16"/>
        <v>3.72</v>
      </c>
      <c r="S33" s="80" t="s">
        <v>34</v>
      </c>
      <c r="T33" s="79">
        <f t="shared" si="18"/>
        <v>0.38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156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111" t="s">
        <v>1</v>
      </c>
      <c r="E40" s="111" t="s">
        <v>2</v>
      </c>
      <c r="F40" s="111" t="s">
        <v>3</v>
      </c>
      <c r="G40" s="111" t="s">
        <v>1</v>
      </c>
      <c r="H40" s="111" t="s">
        <v>2</v>
      </c>
      <c r="I40" s="111" t="s">
        <v>3</v>
      </c>
      <c r="J40" s="111" t="s">
        <v>1</v>
      </c>
      <c r="K40" s="111" t="s">
        <v>2</v>
      </c>
      <c r="L40" s="111" t="s">
        <v>3</v>
      </c>
      <c r="M40" s="111" t="s">
        <v>1</v>
      </c>
      <c r="N40" s="111" t="s">
        <v>2</v>
      </c>
      <c r="O40" s="111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2">D5-D23</f>
        <v>28</v>
      </c>
      <c r="E41" s="56">
        <f t="shared" si="22"/>
        <v>27</v>
      </c>
      <c r="F41" s="56">
        <f t="shared" si="22"/>
        <v>1</v>
      </c>
      <c r="G41" s="56">
        <f t="shared" si="22"/>
        <v>54</v>
      </c>
      <c r="H41" s="56">
        <f t="shared" si="22"/>
        <v>24</v>
      </c>
      <c r="I41" s="56">
        <f t="shared" si="22"/>
        <v>30</v>
      </c>
      <c r="J41" s="56">
        <f t="shared" si="22"/>
        <v>47</v>
      </c>
      <c r="K41" s="56">
        <f t="shared" si="22"/>
        <v>26</v>
      </c>
      <c r="L41" s="56">
        <f t="shared" si="22"/>
        <v>21</v>
      </c>
      <c r="M41" s="56">
        <f t="shared" si="22"/>
        <v>21</v>
      </c>
      <c r="N41" s="56">
        <f t="shared" si="22"/>
        <v>29</v>
      </c>
      <c r="O41" s="56">
        <f t="shared" si="22"/>
        <v>-8</v>
      </c>
      <c r="P41" s="56">
        <f t="shared" si="22"/>
        <v>-73</v>
      </c>
      <c r="Q41" s="79">
        <f t="shared" si="22"/>
        <v>0.29000000000000004</v>
      </c>
      <c r="R41" s="79">
        <f t="shared" si="22"/>
        <v>0.52000000000000046</v>
      </c>
      <c r="S41" s="79">
        <f t="shared" si="22"/>
        <v>0.42000000000000004</v>
      </c>
      <c r="T41" s="79">
        <f t="shared" si="22"/>
        <v>0.19</v>
      </c>
    </row>
    <row r="42" spans="2:20" ht="18" customHeight="1" x14ac:dyDescent="0.15">
      <c r="B42" s="3" t="s">
        <v>12</v>
      </c>
      <c r="C42" s="4"/>
      <c r="D42" s="63">
        <f t="shared" si="22"/>
        <v>49</v>
      </c>
      <c r="E42" s="63">
        <f t="shared" si="22"/>
        <v>26</v>
      </c>
      <c r="F42" s="63">
        <f t="shared" si="22"/>
        <v>23</v>
      </c>
      <c r="G42" s="63">
        <f t="shared" si="22"/>
        <v>-31</v>
      </c>
      <c r="H42" s="63">
        <f t="shared" si="22"/>
        <v>-25</v>
      </c>
      <c r="I42" s="63">
        <f t="shared" si="22"/>
        <v>-6</v>
      </c>
      <c r="J42" s="63">
        <f t="shared" si="22"/>
        <v>32</v>
      </c>
      <c r="K42" s="63">
        <f t="shared" si="22"/>
        <v>5</v>
      </c>
      <c r="L42" s="63">
        <f t="shared" si="22"/>
        <v>27</v>
      </c>
      <c r="M42" s="63">
        <f t="shared" si="22"/>
        <v>112</v>
      </c>
      <c r="N42" s="63">
        <f t="shared" si="22"/>
        <v>56</v>
      </c>
      <c r="O42" s="63">
        <f t="shared" si="22"/>
        <v>56</v>
      </c>
      <c r="P42" s="63">
        <f t="shared" si="22"/>
        <v>-146</v>
      </c>
      <c r="Q42" s="79">
        <f t="shared" si="22"/>
        <v>0.46999999999999975</v>
      </c>
      <c r="R42" s="79">
        <f t="shared" si="22"/>
        <v>-0.22999999999999998</v>
      </c>
      <c r="S42" s="79">
        <f t="shared" si="22"/>
        <v>0.28000000000000003</v>
      </c>
      <c r="T42" s="79">
        <f t="shared" si="22"/>
        <v>0.99</v>
      </c>
    </row>
    <row r="43" spans="2:20" ht="18" customHeight="1" x14ac:dyDescent="0.15">
      <c r="B43" s="3" t="s">
        <v>13</v>
      </c>
      <c r="C43" s="4"/>
      <c r="D43" s="63">
        <f t="shared" si="22"/>
        <v>4</v>
      </c>
      <c r="E43" s="63">
        <f t="shared" si="22"/>
        <v>0</v>
      </c>
      <c r="F43" s="63">
        <f t="shared" si="22"/>
        <v>4</v>
      </c>
      <c r="G43" s="63">
        <f t="shared" si="22"/>
        <v>-40</v>
      </c>
      <c r="H43" s="63">
        <f t="shared" si="22"/>
        <v>-26</v>
      </c>
      <c r="I43" s="63">
        <f t="shared" si="22"/>
        <v>-14</v>
      </c>
      <c r="J43" s="63">
        <f t="shared" si="22"/>
        <v>9</v>
      </c>
      <c r="K43" s="63">
        <f t="shared" si="22"/>
        <v>0</v>
      </c>
      <c r="L43" s="63">
        <f t="shared" si="22"/>
        <v>9</v>
      </c>
      <c r="M43" s="63">
        <f t="shared" si="22"/>
        <v>53</v>
      </c>
      <c r="N43" s="63">
        <f t="shared" si="22"/>
        <v>26</v>
      </c>
      <c r="O43" s="63">
        <f t="shared" si="22"/>
        <v>27</v>
      </c>
      <c r="P43" s="63">
        <f t="shared" si="22"/>
        <v>-36</v>
      </c>
      <c r="Q43" s="79">
        <f t="shared" si="22"/>
        <v>0.18000000000000016</v>
      </c>
      <c r="R43" s="79">
        <f t="shared" si="22"/>
        <v>-1.3599999999999999</v>
      </c>
      <c r="S43" s="79">
        <f t="shared" si="22"/>
        <v>0.31999999999999995</v>
      </c>
      <c r="T43" s="79">
        <f t="shared" si="22"/>
        <v>1.8599999999999999</v>
      </c>
    </row>
    <row r="44" spans="2:20" ht="18" customHeight="1" x14ac:dyDescent="0.15">
      <c r="B44" s="3" t="s">
        <v>14</v>
      </c>
      <c r="C44" s="4"/>
      <c r="D44" s="63">
        <f t="shared" si="22"/>
        <v>-122</v>
      </c>
      <c r="E44" s="63">
        <f t="shared" si="22"/>
        <v>-59</v>
      </c>
      <c r="F44" s="63">
        <f t="shared" si="22"/>
        <v>-63</v>
      </c>
      <c r="G44" s="63">
        <f t="shared" si="22"/>
        <v>21</v>
      </c>
      <c r="H44" s="63">
        <f t="shared" si="22"/>
        <v>-1</v>
      </c>
      <c r="I44" s="63">
        <f t="shared" si="22"/>
        <v>22</v>
      </c>
      <c r="J44" s="63">
        <f t="shared" si="22"/>
        <v>-43</v>
      </c>
      <c r="K44" s="63">
        <f t="shared" si="22"/>
        <v>-23</v>
      </c>
      <c r="L44" s="63">
        <f t="shared" si="22"/>
        <v>-20</v>
      </c>
      <c r="M44" s="63">
        <f t="shared" si="22"/>
        <v>-186</v>
      </c>
      <c r="N44" s="63">
        <f t="shared" si="22"/>
        <v>-81</v>
      </c>
      <c r="O44" s="63">
        <f t="shared" si="22"/>
        <v>-105</v>
      </c>
      <c r="P44" s="63">
        <f t="shared" si="22"/>
        <v>120</v>
      </c>
      <c r="Q44" s="79">
        <f t="shared" si="22"/>
        <v>-2.3599999999999994</v>
      </c>
      <c r="R44" s="79">
        <f t="shared" si="22"/>
        <v>0.28000000000000025</v>
      </c>
      <c r="S44" s="79">
        <f t="shared" si="22"/>
        <v>-0.8</v>
      </c>
      <c r="T44" s="79">
        <f t="shared" si="22"/>
        <v>-3.4400000000000004</v>
      </c>
    </row>
    <row r="45" spans="2:20" ht="18" customHeight="1" x14ac:dyDescent="0.15">
      <c r="B45" s="3" t="s">
        <v>15</v>
      </c>
      <c r="C45" s="4"/>
      <c r="D45" s="63">
        <f t="shared" si="22"/>
        <v>-25</v>
      </c>
      <c r="E45" s="63">
        <f t="shared" si="22"/>
        <v>-15</v>
      </c>
      <c r="F45" s="63">
        <f t="shared" si="22"/>
        <v>-10</v>
      </c>
      <c r="G45" s="63">
        <f t="shared" si="22"/>
        <v>-6</v>
      </c>
      <c r="H45" s="63">
        <f t="shared" si="22"/>
        <v>16</v>
      </c>
      <c r="I45" s="63">
        <f t="shared" si="22"/>
        <v>-22</v>
      </c>
      <c r="J45" s="63">
        <f t="shared" si="22"/>
        <v>-4</v>
      </c>
      <c r="K45" s="63">
        <f t="shared" si="22"/>
        <v>0</v>
      </c>
      <c r="L45" s="63">
        <f t="shared" si="22"/>
        <v>-4</v>
      </c>
      <c r="M45" s="63">
        <f t="shared" si="22"/>
        <v>-23</v>
      </c>
      <c r="N45" s="63">
        <f t="shared" si="22"/>
        <v>-31</v>
      </c>
      <c r="O45" s="63">
        <f t="shared" si="22"/>
        <v>8</v>
      </c>
      <c r="P45" s="63">
        <f t="shared" si="22"/>
        <v>-28</v>
      </c>
      <c r="Q45" s="79">
        <f t="shared" si="22"/>
        <v>-0.20999999999999996</v>
      </c>
      <c r="R45" s="79">
        <f t="shared" si="22"/>
        <v>-4.9999999999999822E-2</v>
      </c>
      <c r="S45" s="79">
        <f t="shared" si="22"/>
        <v>-3.0000000000000002E-2</v>
      </c>
      <c r="T45" s="79">
        <f t="shared" si="22"/>
        <v>-0.19999999999999998</v>
      </c>
    </row>
    <row r="46" spans="2:20" ht="18" customHeight="1" x14ac:dyDescent="0.15">
      <c r="B46" s="3" t="s">
        <v>16</v>
      </c>
      <c r="C46" s="4"/>
      <c r="D46" s="63">
        <f t="shared" si="22"/>
        <v>4</v>
      </c>
      <c r="E46" s="63">
        <f t="shared" si="22"/>
        <v>10</v>
      </c>
      <c r="F46" s="63">
        <f t="shared" si="22"/>
        <v>-6</v>
      </c>
      <c r="G46" s="63">
        <f t="shared" si="22"/>
        <v>12</v>
      </c>
      <c r="H46" s="63">
        <f t="shared" si="22"/>
        <v>7</v>
      </c>
      <c r="I46" s="63">
        <f t="shared" si="22"/>
        <v>5</v>
      </c>
      <c r="J46" s="63">
        <f t="shared" si="22"/>
        <v>8</v>
      </c>
      <c r="K46" s="63">
        <f t="shared" si="22"/>
        <v>8</v>
      </c>
      <c r="L46" s="63">
        <f t="shared" si="22"/>
        <v>0</v>
      </c>
      <c r="M46" s="63">
        <f t="shared" si="22"/>
        <v>0</v>
      </c>
      <c r="N46" s="63">
        <f t="shared" si="22"/>
        <v>11</v>
      </c>
      <c r="O46" s="63">
        <f t="shared" si="22"/>
        <v>-11</v>
      </c>
      <c r="P46" s="63">
        <f t="shared" si="22"/>
        <v>-17</v>
      </c>
      <c r="Q46" s="79">
        <f t="shared" si="22"/>
        <v>0.24000000000000021</v>
      </c>
      <c r="R46" s="79">
        <f t="shared" si="22"/>
        <v>0.64999999999999991</v>
      </c>
      <c r="S46" s="79">
        <f t="shared" si="22"/>
        <v>0.43</v>
      </c>
      <c r="T46" s="79">
        <f t="shared" si="22"/>
        <v>0</v>
      </c>
    </row>
    <row r="47" spans="2:20" ht="18" customHeight="1" x14ac:dyDescent="0.15">
      <c r="B47" s="3" t="s">
        <v>17</v>
      </c>
      <c r="C47" s="4"/>
      <c r="D47" s="63">
        <f t="shared" si="22"/>
        <v>8</v>
      </c>
      <c r="E47" s="63">
        <f t="shared" si="22"/>
        <v>-1</v>
      </c>
      <c r="F47" s="63">
        <f t="shared" si="22"/>
        <v>9</v>
      </c>
      <c r="G47" s="63">
        <f t="shared" si="22"/>
        <v>42</v>
      </c>
      <c r="H47" s="63">
        <f t="shared" si="22"/>
        <v>20</v>
      </c>
      <c r="I47" s="63">
        <f t="shared" si="22"/>
        <v>22</v>
      </c>
      <c r="J47" s="63">
        <f t="shared" si="22"/>
        <v>-7</v>
      </c>
      <c r="K47" s="63">
        <f t="shared" si="22"/>
        <v>4</v>
      </c>
      <c r="L47" s="63">
        <f t="shared" si="22"/>
        <v>-11</v>
      </c>
      <c r="M47" s="63">
        <f t="shared" si="22"/>
        <v>-41</v>
      </c>
      <c r="N47" s="63">
        <f t="shared" si="22"/>
        <v>-17</v>
      </c>
      <c r="O47" s="63">
        <f t="shared" si="22"/>
        <v>-24</v>
      </c>
      <c r="P47" s="63">
        <f t="shared" si="22"/>
        <v>-1</v>
      </c>
      <c r="Q47" s="79">
        <f t="shared" si="22"/>
        <v>0.3400000000000003</v>
      </c>
      <c r="R47" s="79">
        <f t="shared" si="22"/>
        <v>1.8000000000000003</v>
      </c>
      <c r="S47" s="79">
        <f t="shared" si="22"/>
        <v>-0.3</v>
      </c>
      <c r="T47" s="79">
        <f t="shared" si="22"/>
        <v>-1.75</v>
      </c>
    </row>
    <row r="48" spans="2:20" ht="18" customHeight="1" x14ac:dyDescent="0.15">
      <c r="B48" s="3" t="s">
        <v>18</v>
      </c>
      <c r="C48" s="4"/>
      <c r="D48" s="63">
        <f t="shared" si="22"/>
        <v>-14</v>
      </c>
      <c r="E48" s="63">
        <f t="shared" si="22"/>
        <v>2</v>
      </c>
      <c r="F48" s="63">
        <f t="shared" si="22"/>
        <v>-16</v>
      </c>
      <c r="G48" s="63">
        <f t="shared" si="22"/>
        <v>-33</v>
      </c>
      <c r="H48" s="63">
        <f t="shared" si="22"/>
        <v>-15</v>
      </c>
      <c r="I48" s="63">
        <f t="shared" si="22"/>
        <v>-18</v>
      </c>
      <c r="J48" s="63">
        <f t="shared" si="22"/>
        <v>6</v>
      </c>
      <c r="K48" s="63">
        <f t="shared" si="22"/>
        <v>6</v>
      </c>
      <c r="L48" s="63">
        <f t="shared" si="22"/>
        <v>0</v>
      </c>
      <c r="M48" s="63">
        <f t="shared" si="22"/>
        <v>25</v>
      </c>
      <c r="N48" s="63">
        <f t="shared" si="22"/>
        <v>23</v>
      </c>
      <c r="O48" s="63">
        <f t="shared" si="22"/>
        <v>2</v>
      </c>
      <c r="P48" s="63">
        <f t="shared" si="22"/>
        <v>-33</v>
      </c>
      <c r="Q48" s="79">
        <f t="shared" si="22"/>
        <v>-0.45999999999999996</v>
      </c>
      <c r="R48" s="79">
        <f t="shared" si="22"/>
        <v>-1.1200000000000001</v>
      </c>
      <c r="S48" s="79">
        <f t="shared" si="22"/>
        <v>0.20999999999999996</v>
      </c>
      <c r="T48" s="79">
        <f t="shared" si="22"/>
        <v>0.87</v>
      </c>
    </row>
    <row r="49" spans="2:20" ht="18" customHeight="1" x14ac:dyDescent="0.15">
      <c r="B49" s="3" t="s">
        <v>19</v>
      </c>
      <c r="C49" s="4"/>
      <c r="D49" s="63">
        <f t="shared" si="22"/>
        <v>52</v>
      </c>
      <c r="E49" s="63">
        <f t="shared" si="22"/>
        <v>6</v>
      </c>
      <c r="F49" s="63">
        <f t="shared" si="22"/>
        <v>46</v>
      </c>
      <c r="G49" s="63">
        <f t="shared" si="22"/>
        <v>75</v>
      </c>
      <c r="H49" s="63">
        <f t="shared" si="22"/>
        <v>25</v>
      </c>
      <c r="I49" s="63">
        <f t="shared" si="22"/>
        <v>50</v>
      </c>
      <c r="J49" s="63">
        <f t="shared" si="22"/>
        <v>-27</v>
      </c>
      <c r="K49" s="63">
        <f t="shared" si="22"/>
        <v>-17</v>
      </c>
      <c r="L49" s="63">
        <f t="shared" si="22"/>
        <v>-10</v>
      </c>
      <c r="M49" s="63">
        <f t="shared" si="22"/>
        <v>-50</v>
      </c>
      <c r="N49" s="63">
        <f t="shared" si="22"/>
        <v>-36</v>
      </c>
      <c r="O49" s="63">
        <f t="shared" si="22"/>
        <v>-14</v>
      </c>
      <c r="P49" s="63">
        <f t="shared" si="22"/>
        <v>-967</v>
      </c>
      <c r="Q49" s="79">
        <f t="shared" si="22"/>
        <v>4.9200000000000008</v>
      </c>
      <c r="R49" s="79">
        <f t="shared" si="22"/>
        <v>4.9000000000000012</v>
      </c>
      <c r="S49" s="79">
        <f t="shared" si="22"/>
        <v>-1.04</v>
      </c>
      <c r="T49" s="79">
        <f t="shared" si="22"/>
        <v>-1.0299999999999998</v>
      </c>
    </row>
    <row r="50" spans="2:20" ht="18" customHeight="1" x14ac:dyDescent="0.15">
      <c r="B50" s="3" t="s">
        <v>20</v>
      </c>
      <c r="C50" s="4"/>
      <c r="D50" s="63">
        <f t="shared" si="22"/>
        <v>18</v>
      </c>
      <c r="E50" s="63">
        <f t="shared" si="22"/>
        <v>-6</v>
      </c>
      <c r="F50" s="63">
        <f t="shared" si="22"/>
        <v>24</v>
      </c>
      <c r="G50" s="63">
        <f t="shared" si="22"/>
        <v>-9</v>
      </c>
      <c r="H50" s="63">
        <f t="shared" si="22"/>
        <v>-10</v>
      </c>
      <c r="I50" s="63">
        <f t="shared" si="22"/>
        <v>1</v>
      </c>
      <c r="J50" s="63">
        <f t="shared" si="22"/>
        <v>-21</v>
      </c>
      <c r="K50" s="63">
        <f t="shared" si="22"/>
        <v>-9</v>
      </c>
      <c r="L50" s="63">
        <f t="shared" si="22"/>
        <v>-12</v>
      </c>
      <c r="M50" s="63">
        <f t="shared" si="22"/>
        <v>6</v>
      </c>
      <c r="N50" s="63">
        <f t="shared" si="22"/>
        <v>-5</v>
      </c>
      <c r="O50" s="63">
        <f t="shared" si="22"/>
        <v>11</v>
      </c>
      <c r="P50" s="63">
        <f t="shared" si="22"/>
        <v>-31</v>
      </c>
      <c r="Q50" s="79">
        <f t="shared" si="22"/>
        <v>0.70999999999999952</v>
      </c>
      <c r="R50" s="79">
        <f t="shared" si="22"/>
        <v>-0.29000000000000004</v>
      </c>
      <c r="S50" s="79">
        <f t="shared" si="22"/>
        <v>-0.79</v>
      </c>
      <c r="T50" s="79">
        <f t="shared" si="22"/>
        <v>0.21999999999999997</v>
      </c>
    </row>
    <row r="51" spans="2:20" ht="18" customHeight="1" x14ac:dyDescent="0.15">
      <c r="B51" s="3" t="s">
        <v>24</v>
      </c>
      <c r="C51" s="4"/>
      <c r="D51" s="63">
        <f t="shared" si="22"/>
        <v>2</v>
      </c>
      <c r="E51" s="63">
        <f t="shared" si="22"/>
        <v>-10</v>
      </c>
      <c r="F51" s="63">
        <f t="shared" si="22"/>
        <v>12</v>
      </c>
      <c r="G51" s="63">
        <f t="shared" si="22"/>
        <v>85</v>
      </c>
      <c r="H51" s="63">
        <f t="shared" si="22"/>
        <v>15</v>
      </c>
      <c r="I51" s="63">
        <f t="shared" si="22"/>
        <v>70</v>
      </c>
      <c r="J51" s="63">
        <f t="shared" si="22"/>
        <v>0</v>
      </c>
      <c r="K51" s="63">
        <f t="shared" si="22"/>
        <v>0</v>
      </c>
      <c r="L51" s="63">
        <f t="shared" si="22"/>
        <v>0</v>
      </c>
      <c r="M51" s="63">
        <f t="shared" si="22"/>
        <v>-83</v>
      </c>
      <c r="N51" s="63">
        <f t="shared" si="22"/>
        <v>-25</v>
      </c>
      <c r="O51" s="63">
        <f t="shared" si="22"/>
        <v>-58</v>
      </c>
      <c r="P51" s="63">
        <f t="shared" si="22"/>
        <v>-1212</v>
      </c>
      <c r="Q51" s="79">
        <f t="shared" si="22"/>
        <v>0.10000000000000053</v>
      </c>
      <c r="R51" s="79">
        <f t="shared" si="22"/>
        <v>0.23999999999999977</v>
      </c>
      <c r="S51" s="80" t="s">
        <v>34</v>
      </c>
      <c r="T51" s="79">
        <f>T15-T33</f>
        <v>-0.15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B1:O1"/>
    <mergeCell ref="B3:C4"/>
    <mergeCell ref="D3:F3"/>
    <mergeCell ref="G3:I3"/>
    <mergeCell ref="J3:L3"/>
    <mergeCell ref="M3:O3"/>
    <mergeCell ref="Q3:T3"/>
    <mergeCell ref="B19:O19"/>
    <mergeCell ref="B21:C22"/>
    <mergeCell ref="D21:F21"/>
    <mergeCell ref="G21:I21"/>
    <mergeCell ref="J21:L21"/>
    <mergeCell ref="M21:O21"/>
    <mergeCell ref="Q21:T21"/>
    <mergeCell ref="Q39:T39"/>
    <mergeCell ref="B37:O37"/>
    <mergeCell ref="B39:C40"/>
    <mergeCell ref="D39:F39"/>
    <mergeCell ref="G39:I39"/>
    <mergeCell ref="J39:L39"/>
    <mergeCell ref="M39:O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P53"/>
  <sheetViews>
    <sheetView zoomScaleNormal="100" workbookViewId="0">
      <pane xSplit="3" ySplit="4" topLeftCell="D5" activePane="bottomRight" state="frozen"/>
      <selection activeCell="R13" sqref="R13"/>
      <selection pane="topRight" activeCell="R13" sqref="R13"/>
      <selection pane="bottomLeft" activeCell="R13" sqref="R13"/>
      <selection pane="bottomRight" activeCell="B2" sqref="B2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142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44927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105" t="s">
        <v>1</v>
      </c>
      <c r="E4" s="105" t="s">
        <v>2</v>
      </c>
      <c r="F4" s="105" t="s">
        <v>3</v>
      </c>
      <c r="G4" s="105" t="s">
        <v>1</v>
      </c>
      <c r="H4" s="105" t="s">
        <v>2</v>
      </c>
      <c r="I4" s="105" t="s">
        <v>3</v>
      </c>
      <c r="J4" s="105" t="s">
        <v>1</v>
      </c>
      <c r="K4" s="105" t="s">
        <v>2</v>
      </c>
      <c r="L4" s="105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70</v>
      </c>
      <c r="E5" s="56">
        <v>39</v>
      </c>
      <c r="F5" s="56">
        <v>31</v>
      </c>
      <c r="G5" s="56">
        <f>H5+I5</f>
        <v>114</v>
      </c>
      <c r="H5" s="56">
        <v>58</v>
      </c>
      <c r="I5" s="56">
        <v>56</v>
      </c>
      <c r="J5" s="56">
        <f>K5+L5</f>
        <v>-44</v>
      </c>
      <c r="K5" s="56">
        <f>E5-H5</f>
        <v>-19</v>
      </c>
      <c r="L5" s="56">
        <f>F5-I5</f>
        <v>-25</v>
      </c>
      <c r="M5" s="92">
        <v>11057</v>
      </c>
      <c r="N5" s="83">
        <f>ROUND(D5*1000/M5,2)</f>
        <v>6.33</v>
      </c>
      <c r="O5" s="83">
        <f>ROUND(G5/M5*1000,2)</f>
        <v>10.31</v>
      </c>
      <c r="P5" s="83">
        <f>ROUND(J5/M5*1000,2)</f>
        <v>-3.98</v>
      </c>
    </row>
    <row r="6" spans="2:16" ht="18.75" customHeight="1" x14ac:dyDescent="0.15">
      <c r="B6" s="3" t="s">
        <v>12</v>
      </c>
      <c r="C6" s="12"/>
      <c r="D6" s="56">
        <f t="shared" ref="D6:D14" si="0">E6+F6</f>
        <v>76</v>
      </c>
      <c r="E6" s="63">
        <v>38</v>
      </c>
      <c r="F6" s="63">
        <v>38</v>
      </c>
      <c r="G6" s="56">
        <f t="shared" ref="G6:G14" si="1">H6+I6</f>
        <v>139</v>
      </c>
      <c r="H6" s="63">
        <v>75</v>
      </c>
      <c r="I6" s="63">
        <v>64</v>
      </c>
      <c r="J6" s="56">
        <f t="shared" ref="J6:J14" si="2">K6+L6</f>
        <v>-63</v>
      </c>
      <c r="K6" s="56">
        <f t="shared" ref="K6:L14" si="3">E6-H6</f>
        <v>-37</v>
      </c>
      <c r="L6" s="56">
        <f t="shared" si="3"/>
        <v>-26</v>
      </c>
      <c r="M6" s="92">
        <v>11452</v>
      </c>
      <c r="N6" s="83">
        <f t="shared" ref="N6:N15" si="4">ROUND(D6*1000/M6,2)</f>
        <v>6.64</v>
      </c>
      <c r="O6" s="83">
        <f t="shared" ref="O6:O15" si="5">ROUND(G6/M6*1000,2)</f>
        <v>12.14</v>
      </c>
      <c r="P6" s="83">
        <f>ROUND(J6/M6*1000,2)</f>
        <v>-5.5</v>
      </c>
    </row>
    <row r="7" spans="2:16" ht="18.75" customHeight="1" x14ac:dyDescent="0.15">
      <c r="B7" s="3" t="s">
        <v>13</v>
      </c>
      <c r="C7" s="12"/>
      <c r="D7" s="56">
        <f t="shared" si="0"/>
        <v>19</v>
      </c>
      <c r="E7" s="63">
        <v>12</v>
      </c>
      <c r="F7" s="63">
        <v>7</v>
      </c>
      <c r="G7" s="56">
        <f t="shared" si="1"/>
        <v>38</v>
      </c>
      <c r="H7" s="63">
        <v>21</v>
      </c>
      <c r="I7" s="63">
        <v>17</v>
      </c>
      <c r="J7" s="56">
        <f t="shared" si="2"/>
        <v>-19</v>
      </c>
      <c r="K7" s="56">
        <f t="shared" si="3"/>
        <v>-9</v>
      </c>
      <c r="L7" s="56">
        <f t="shared" si="3"/>
        <v>-10</v>
      </c>
      <c r="M7" s="92">
        <v>2894</v>
      </c>
      <c r="N7" s="83">
        <f t="shared" si="4"/>
        <v>6.57</v>
      </c>
      <c r="O7" s="83">
        <f t="shared" si="5"/>
        <v>13.13</v>
      </c>
      <c r="P7" s="83">
        <f t="shared" ref="P7:P15" si="6">ROUND(J7/M7*1000,2)</f>
        <v>-6.57</v>
      </c>
    </row>
    <row r="8" spans="2:16" ht="18.75" customHeight="1" x14ac:dyDescent="0.15">
      <c r="B8" s="3" t="s">
        <v>14</v>
      </c>
      <c r="C8" s="12"/>
      <c r="D8" s="56">
        <f t="shared" si="0"/>
        <v>22</v>
      </c>
      <c r="E8" s="63">
        <v>8</v>
      </c>
      <c r="F8" s="63">
        <v>14</v>
      </c>
      <c r="G8" s="56">
        <f t="shared" si="1"/>
        <v>77</v>
      </c>
      <c r="H8" s="63">
        <v>43</v>
      </c>
      <c r="I8" s="63">
        <v>34</v>
      </c>
      <c r="J8" s="56">
        <f t="shared" si="2"/>
        <v>-55</v>
      </c>
      <c r="K8" s="56">
        <f t="shared" si="3"/>
        <v>-35</v>
      </c>
      <c r="L8" s="56">
        <f t="shared" si="3"/>
        <v>-20</v>
      </c>
      <c r="M8" s="92">
        <v>5369</v>
      </c>
      <c r="N8" s="83">
        <f t="shared" si="4"/>
        <v>4.0999999999999996</v>
      </c>
      <c r="O8" s="83">
        <f t="shared" si="5"/>
        <v>14.34</v>
      </c>
      <c r="P8" s="83">
        <f t="shared" si="6"/>
        <v>-10.24</v>
      </c>
    </row>
    <row r="9" spans="2:16" ht="18.75" customHeight="1" x14ac:dyDescent="0.15">
      <c r="B9" s="3" t="s">
        <v>15</v>
      </c>
      <c r="C9" s="12"/>
      <c r="D9" s="56">
        <f t="shared" si="0"/>
        <v>76</v>
      </c>
      <c r="E9" s="63">
        <v>45</v>
      </c>
      <c r="F9" s="63">
        <v>31</v>
      </c>
      <c r="G9" s="56">
        <f t="shared" si="1"/>
        <v>123</v>
      </c>
      <c r="H9" s="63">
        <v>69</v>
      </c>
      <c r="I9" s="63">
        <v>54</v>
      </c>
      <c r="J9" s="56">
        <f t="shared" si="2"/>
        <v>-47</v>
      </c>
      <c r="K9" s="56">
        <f t="shared" si="3"/>
        <v>-24</v>
      </c>
      <c r="L9" s="56">
        <f t="shared" si="3"/>
        <v>-23</v>
      </c>
      <c r="M9" s="92">
        <v>11477</v>
      </c>
      <c r="N9" s="83">
        <f t="shared" si="4"/>
        <v>6.62</v>
      </c>
      <c r="O9" s="83">
        <f t="shared" si="5"/>
        <v>10.72</v>
      </c>
      <c r="P9" s="83">
        <f t="shared" si="6"/>
        <v>-4.0999999999999996</v>
      </c>
    </row>
    <row r="10" spans="2:16" ht="18.75" customHeight="1" x14ac:dyDescent="0.15">
      <c r="B10" s="3" t="s">
        <v>16</v>
      </c>
      <c r="C10" s="12"/>
      <c r="D10" s="56">
        <f t="shared" si="0"/>
        <v>9</v>
      </c>
      <c r="E10" s="63">
        <v>6</v>
      </c>
      <c r="F10" s="63">
        <v>3</v>
      </c>
      <c r="G10" s="56">
        <f t="shared" si="1"/>
        <v>32</v>
      </c>
      <c r="H10" s="63">
        <v>9</v>
      </c>
      <c r="I10" s="63">
        <v>23</v>
      </c>
      <c r="J10" s="56">
        <f t="shared" si="2"/>
        <v>-23</v>
      </c>
      <c r="K10" s="56">
        <f t="shared" si="3"/>
        <v>-3</v>
      </c>
      <c r="L10" s="56">
        <f t="shared" si="3"/>
        <v>-20</v>
      </c>
      <c r="M10" s="92">
        <v>1935</v>
      </c>
      <c r="N10" s="83">
        <f t="shared" si="4"/>
        <v>4.6500000000000004</v>
      </c>
      <c r="O10" s="83">
        <f t="shared" si="5"/>
        <v>16.54</v>
      </c>
      <c r="P10" s="83">
        <f t="shared" si="6"/>
        <v>-11.89</v>
      </c>
    </row>
    <row r="11" spans="2:16" ht="18.75" customHeight="1" x14ac:dyDescent="0.15">
      <c r="B11" s="3" t="s">
        <v>17</v>
      </c>
      <c r="C11" s="12"/>
      <c r="D11" s="56">
        <f t="shared" si="0"/>
        <v>9</v>
      </c>
      <c r="E11" s="63">
        <v>2</v>
      </c>
      <c r="F11" s="63">
        <v>7</v>
      </c>
      <c r="G11" s="56">
        <f t="shared" si="1"/>
        <v>60</v>
      </c>
      <c r="H11" s="63">
        <v>35</v>
      </c>
      <c r="I11" s="63">
        <v>25</v>
      </c>
      <c r="J11" s="56">
        <f t="shared" si="2"/>
        <v>-51</v>
      </c>
      <c r="K11" s="56">
        <f t="shared" si="3"/>
        <v>-33</v>
      </c>
      <c r="L11" s="56">
        <f t="shared" si="3"/>
        <v>-18</v>
      </c>
      <c r="M11" s="92">
        <v>2389</v>
      </c>
      <c r="N11" s="83">
        <f t="shared" si="4"/>
        <v>3.77</v>
      </c>
      <c r="O11" s="83">
        <f t="shared" si="5"/>
        <v>25.12</v>
      </c>
      <c r="P11" s="83">
        <f t="shared" si="6"/>
        <v>-21.35</v>
      </c>
    </row>
    <row r="12" spans="2:16" ht="18.75" customHeight="1" x14ac:dyDescent="0.15">
      <c r="B12" s="3" t="s">
        <v>18</v>
      </c>
      <c r="C12" s="12"/>
      <c r="D12" s="56">
        <f t="shared" si="0"/>
        <v>13</v>
      </c>
      <c r="E12" s="63">
        <v>7</v>
      </c>
      <c r="F12" s="63">
        <v>6</v>
      </c>
      <c r="G12" s="56">
        <f t="shared" si="1"/>
        <v>54</v>
      </c>
      <c r="H12" s="63">
        <v>26</v>
      </c>
      <c r="I12" s="63">
        <v>28</v>
      </c>
      <c r="J12" s="56">
        <f t="shared" si="2"/>
        <v>-41</v>
      </c>
      <c r="K12" s="56">
        <f t="shared" si="3"/>
        <v>-19</v>
      </c>
      <c r="L12" s="56">
        <f t="shared" si="3"/>
        <v>-22</v>
      </c>
      <c r="M12" s="92">
        <v>2941</v>
      </c>
      <c r="N12" s="83">
        <f t="shared" si="4"/>
        <v>4.42</v>
      </c>
      <c r="O12" s="83">
        <f t="shared" si="5"/>
        <v>18.36</v>
      </c>
      <c r="P12" s="83">
        <f t="shared" si="6"/>
        <v>-13.94</v>
      </c>
    </row>
    <row r="13" spans="2:16" ht="18.75" customHeight="1" x14ac:dyDescent="0.15">
      <c r="B13" s="3" t="s">
        <v>19</v>
      </c>
      <c r="C13" s="12"/>
      <c r="D13" s="56">
        <f t="shared" si="0"/>
        <v>4</v>
      </c>
      <c r="E13" s="63">
        <v>3</v>
      </c>
      <c r="F13" s="63">
        <v>1</v>
      </c>
      <c r="G13" s="56">
        <f t="shared" si="1"/>
        <v>55</v>
      </c>
      <c r="H13" s="63">
        <v>25</v>
      </c>
      <c r="I13" s="63">
        <v>30</v>
      </c>
      <c r="J13" s="56">
        <f t="shared" si="2"/>
        <v>-51</v>
      </c>
      <c r="K13" s="56">
        <f t="shared" si="3"/>
        <v>-22</v>
      </c>
      <c r="L13" s="56">
        <f t="shared" si="3"/>
        <v>-29</v>
      </c>
      <c r="M13" s="92">
        <v>3424</v>
      </c>
      <c r="N13" s="83">
        <f t="shared" si="4"/>
        <v>1.17</v>
      </c>
      <c r="O13" s="83">
        <f t="shared" si="5"/>
        <v>16.059999999999999</v>
      </c>
      <c r="P13" s="83">
        <f t="shared" si="6"/>
        <v>-14.89</v>
      </c>
    </row>
    <row r="14" spans="2:16" ht="18.75" customHeight="1" x14ac:dyDescent="0.15">
      <c r="B14" s="3" t="s">
        <v>20</v>
      </c>
      <c r="C14" s="12"/>
      <c r="D14" s="56">
        <f t="shared" si="0"/>
        <v>12</v>
      </c>
      <c r="E14" s="63">
        <v>6</v>
      </c>
      <c r="F14" s="63">
        <v>6</v>
      </c>
      <c r="G14" s="56">
        <f t="shared" si="1"/>
        <v>24</v>
      </c>
      <c r="H14" s="63">
        <v>8</v>
      </c>
      <c r="I14" s="63">
        <v>16</v>
      </c>
      <c r="J14" s="56">
        <f t="shared" si="2"/>
        <v>-12</v>
      </c>
      <c r="K14" s="56">
        <f t="shared" si="3"/>
        <v>-2</v>
      </c>
      <c r="L14" s="56">
        <f t="shared" si="3"/>
        <v>-10</v>
      </c>
      <c r="M14" s="92">
        <v>2719</v>
      </c>
      <c r="N14" s="83">
        <f t="shared" si="4"/>
        <v>4.41</v>
      </c>
      <c r="O14" s="83">
        <f t="shared" si="5"/>
        <v>8.83</v>
      </c>
      <c r="P14" s="83">
        <f t="shared" si="6"/>
        <v>-4.41</v>
      </c>
    </row>
    <row r="15" spans="2:16" ht="18.75" customHeight="1" x14ac:dyDescent="0.15">
      <c r="B15" s="13" t="s">
        <v>24</v>
      </c>
      <c r="C15" s="14"/>
      <c r="D15" s="63">
        <f>SUM(D5:D14)</f>
        <v>310</v>
      </c>
      <c r="E15" s="63">
        <f t="shared" ref="E15:L15" si="7">SUM(E5:E14)</f>
        <v>166</v>
      </c>
      <c r="F15" s="63">
        <f t="shared" si="7"/>
        <v>144</v>
      </c>
      <c r="G15" s="63">
        <f>SUM(G5:G14)</f>
        <v>716</v>
      </c>
      <c r="H15" s="63">
        <f t="shared" si="7"/>
        <v>369</v>
      </c>
      <c r="I15" s="63">
        <f t="shared" si="7"/>
        <v>347</v>
      </c>
      <c r="J15" s="63">
        <f>SUM(J5:J14)</f>
        <v>-406</v>
      </c>
      <c r="K15" s="63">
        <f t="shared" si="7"/>
        <v>-203</v>
      </c>
      <c r="L15" s="63">
        <f t="shared" si="7"/>
        <v>-203</v>
      </c>
      <c r="M15" s="93">
        <v>55657</v>
      </c>
      <c r="N15" s="83">
        <f t="shared" si="4"/>
        <v>5.57</v>
      </c>
      <c r="O15" s="83">
        <f t="shared" si="5"/>
        <v>12.86</v>
      </c>
      <c r="P15" s="83">
        <f t="shared" si="6"/>
        <v>-7.29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123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44562</v>
      </c>
      <c r="N21" s="113" t="s">
        <v>27</v>
      </c>
      <c r="O21" s="114"/>
      <c r="P21" s="115"/>
    </row>
    <row r="22" spans="2:16" x14ac:dyDescent="0.15">
      <c r="B22" s="126"/>
      <c r="C22" s="127"/>
      <c r="D22" s="105" t="s">
        <v>1</v>
      </c>
      <c r="E22" s="105" t="s">
        <v>2</v>
      </c>
      <c r="F22" s="105" t="s">
        <v>3</v>
      </c>
      <c r="G22" s="105" t="s">
        <v>1</v>
      </c>
      <c r="H22" s="105" t="s">
        <v>2</v>
      </c>
      <c r="I22" s="105" t="s">
        <v>3</v>
      </c>
      <c r="J22" s="105" t="s">
        <v>1</v>
      </c>
      <c r="K22" s="105" t="s">
        <v>2</v>
      </c>
      <c r="L22" s="105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69</v>
      </c>
      <c r="E23" s="56">
        <v>36</v>
      </c>
      <c r="F23" s="56">
        <v>33</v>
      </c>
      <c r="G23" s="56">
        <f>H23+I23</f>
        <v>120</v>
      </c>
      <c r="H23" s="56">
        <v>55</v>
      </c>
      <c r="I23" s="56">
        <v>65</v>
      </c>
      <c r="J23" s="56">
        <f>K23+L23</f>
        <v>-51</v>
      </c>
      <c r="K23" s="56">
        <f>E23-H23</f>
        <v>-19</v>
      </c>
      <c r="L23" s="56">
        <f>F23-I23</f>
        <v>-32</v>
      </c>
      <c r="M23" s="92">
        <v>11204</v>
      </c>
      <c r="N23" s="83">
        <f>ROUND(D23*1000/M23,2)</f>
        <v>6.16</v>
      </c>
      <c r="O23" s="83">
        <f>ROUND(G23/M23*1000,2)</f>
        <v>10.71</v>
      </c>
      <c r="P23" s="83">
        <f>ROUND(J23/M23*1000,2)</f>
        <v>-4.55</v>
      </c>
    </row>
    <row r="24" spans="2:16" ht="16.5" x14ac:dyDescent="0.15">
      <c r="B24" s="3" t="s">
        <v>12</v>
      </c>
      <c r="C24" s="12"/>
      <c r="D24" s="56">
        <f t="shared" ref="D24:D32" si="8">E24+F24</f>
        <v>65</v>
      </c>
      <c r="E24" s="63">
        <v>37</v>
      </c>
      <c r="F24" s="63">
        <v>28</v>
      </c>
      <c r="G24" s="56">
        <f t="shared" ref="G24:G32" si="9">H24+I24</f>
        <v>140</v>
      </c>
      <c r="H24" s="63">
        <v>67</v>
      </c>
      <c r="I24" s="63">
        <v>73</v>
      </c>
      <c r="J24" s="56">
        <f t="shared" ref="J24:J32" si="10">K24+L24</f>
        <v>-75</v>
      </c>
      <c r="K24" s="56">
        <f t="shared" ref="K24:L32" si="11">E24-H24</f>
        <v>-30</v>
      </c>
      <c r="L24" s="56">
        <f t="shared" si="11"/>
        <v>-45</v>
      </c>
      <c r="M24" s="92">
        <v>11618</v>
      </c>
      <c r="N24" s="83">
        <f t="shared" ref="N24:N33" si="12">ROUND(D24*1000/M24,2)</f>
        <v>5.59</v>
      </c>
      <c r="O24" s="83">
        <f t="shared" ref="O24:O33" si="13">ROUND(G24/M24*1000,2)</f>
        <v>12.05</v>
      </c>
      <c r="P24" s="83">
        <f>ROUND(J24/M24*1000,2)</f>
        <v>-6.46</v>
      </c>
    </row>
    <row r="25" spans="2:16" ht="16.5" x14ac:dyDescent="0.15">
      <c r="B25" s="3" t="s">
        <v>13</v>
      </c>
      <c r="C25" s="12"/>
      <c r="D25" s="56">
        <f t="shared" si="8"/>
        <v>19</v>
      </c>
      <c r="E25" s="63">
        <v>7</v>
      </c>
      <c r="F25" s="63">
        <v>12</v>
      </c>
      <c r="G25" s="56">
        <f t="shared" si="9"/>
        <v>39</v>
      </c>
      <c r="H25" s="63">
        <v>15</v>
      </c>
      <c r="I25" s="63">
        <v>24</v>
      </c>
      <c r="J25" s="56">
        <f t="shared" si="10"/>
        <v>-20</v>
      </c>
      <c r="K25" s="56">
        <f t="shared" si="11"/>
        <v>-8</v>
      </c>
      <c r="L25" s="56">
        <f t="shared" si="11"/>
        <v>-12</v>
      </c>
      <c r="M25" s="92">
        <v>2901</v>
      </c>
      <c r="N25" s="83">
        <f t="shared" si="12"/>
        <v>6.55</v>
      </c>
      <c r="O25" s="83">
        <f t="shared" si="13"/>
        <v>13.44</v>
      </c>
      <c r="P25" s="83">
        <f t="shared" ref="P25:P33" si="14">ROUND(J25/M25*1000,2)</f>
        <v>-6.89</v>
      </c>
    </row>
    <row r="26" spans="2:16" ht="16.5" x14ac:dyDescent="0.15">
      <c r="B26" s="3" t="s">
        <v>14</v>
      </c>
      <c r="C26" s="12"/>
      <c r="D26" s="56">
        <f t="shared" si="8"/>
        <v>23</v>
      </c>
      <c r="E26" s="63">
        <v>15</v>
      </c>
      <c r="F26" s="63">
        <v>8</v>
      </c>
      <c r="G26" s="56">
        <f t="shared" si="9"/>
        <v>61</v>
      </c>
      <c r="H26" s="63">
        <v>32</v>
      </c>
      <c r="I26" s="63">
        <v>29</v>
      </c>
      <c r="J26" s="56">
        <f t="shared" si="10"/>
        <v>-38</v>
      </c>
      <c r="K26" s="56">
        <f t="shared" si="11"/>
        <v>-17</v>
      </c>
      <c r="L26" s="56">
        <f t="shared" si="11"/>
        <v>-21</v>
      </c>
      <c r="M26" s="92">
        <v>5281</v>
      </c>
      <c r="N26" s="83">
        <f t="shared" si="12"/>
        <v>4.3600000000000003</v>
      </c>
      <c r="O26" s="83">
        <f t="shared" si="13"/>
        <v>11.55</v>
      </c>
      <c r="P26" s="83">
        <f t="shared" si="14"/>
        <v>-7.2</v>
      </c>
    </row>
    <row r="27" spans="2:16" ht="16.5" x14ac:dyDescent="0.15">
      <c r="B27" s="3" t="s">
        <v>15</v>
      </c>
      <c r="C27" s="12"/>
      <c r="D27" s="56">
        <f t="shared" si="8"/>
        <v>64</v>
      </c>
      <c r="E27" s="63">
        <v>30</v>
      </c>
      <c r="F27" s="63">
        <v>34</v>
      </c>
      <c r="G27" s="56">
        <f t="shared" si="9"/>
        <v>123</v>
      </c>
      <c r="H27" s="63">
        <v>64</v>
      </c>
      <c r="I27" s="63">
        <v>59</v>
      </c>
      <c r="J27" s="56">
        <f t="shared" si="10"/>
        <v>-59</v>
      </c>
      <c r="K27" s="56">
        <f t="shared" si="11"/>
        <v>-34</v>
      </c>
      <c r="L27" s="56">
        <f t="shared" si="11"/>
        <v>-25</v>
      </c>
      <c r="M27" s="92">
        <v>11538</v>
      </c>
      <c r="N27" s="83">
        <f t="shared" si="12"/>
        <v>5.55</v>
      </c>
      <c r="O27" s="83">
        <f t="shared" si="13"/>
        <v>10.66</v>
      </c>
      <c r="P27" s="83">
        <f t="shared" si="14"/>
        <v>-5.1100000000000003</v>
      </c>
    </row>
    <row r="28" spans="2:16" ht="16.5" x14ac:dyDescent="0.15">
      <c r="B28" s="3" t="s">
        <v>16</v>
      </c>
      <c r="C28" s="12"/>
      <c r="D28" s="56">
        <f t="shared" si="8"/>
        <v>10</v>
      </c>
      <c r="E28" s="63">
        <v>6</v>
      </c>
      <c r="F28" s="63">
        <v>4</v>
      </c>
      <c r="G28" s="56">
        <f t="shared" si="9"/>
        <v>32</v>
      </c>
      <c r="H28" s="63">
        <v>20</v>
      </c>
      <c r="I28" s="63">
        <v>12</v>
      </c>
      <c r="J28" s="56">
        <f t="shared" si="10"/>
        <v>-22</v>
      </c>
      <c r="K28" s="56">
        <f t="shared" si="11"/>
        <v>-14</v>
      </c>
      <c r="L28" s="56">
        <f t="shared" si="11"/>
        <v>-8</v>
      </c>
      <c r="M28" s="92">
        <v>1962</v>
      </c>
      <c r="N28" s="83">
        <f t="shared" si="12"/>
        <v>5.0999999999999996</v>
      </c>
      <c r="O28" s="83">
        <f t="shared" si="13"/>
        <v>16.309999999999999</v>
      </c>
      <c r="P28" s="83">
        <f t="shared" si="14"/>
        <v>-11.21</v>
      </c>
    </row>
    <row r="29" spans="2:16" ht="16.5" x14ac:dyDescent="0.15">
      <c r="B29" s="3" t="s">
        <v>17</v>
      </c>
      <c r="C29" s="12"/>
      <c r="D29" s="56">
        <f t="shared" si="8"/>
        <v>9</v>
      </c>
      <c r="E29" s="63">
        <v>4</v>
      </c>
      <c r="F29" s="63">
        <v>5</v>
      </c>
      <c r="G29" s="56">
        <f t="shared" si="9"/>
        <v>43</v>
      </c>
      <c r="H29" s="63">
        <v>18</v>
      </c>
      <c r="I29" s="63">
        <v>25</v>
      </c>
      <c r="J29" s="56">
        <f t="shared" si="10"/>
        <v>-34</v>
      </c>
      <c r="K29" s="56">
        <f t="shared" si="11"/>
        <v>-14</v>
      </c>
      <c r="L29" s="56">
        <f t="shared" si="11"/>
        <v>-20</v>
      </c>
      <c r="M29" s="92">
        <v>2416</v>
      </c>
      <c r="N29" s="83">
        <f t="shared" si="12"/>
        <v>3.73</v>
      </c>
      <c r="O29" s="83">
        <f t="shared" si="13"/>
        <v>17.8</v>
      </c>
      <c r="P29" s="83">
        <f t="shared" si="14"/>
        <v>-14.07</v>
      </c>
    </row>
    <row r="30" spans="2:16" ht="16.5" x14ac:dyDescent="0.15">
      <c r="B30" s="3" t="s">
        <v>18</v>
      </c>
      <c r="C30" s="12"/>
      <c r="D30" s="56">
        <f t="shared" si="8"/>
        <v>18</v>
      </c>
      <c r="E30" s="63">
        <v>13</v>
      </c>
      <c r="F30" s="63">
        <v>5</v>
      </c>
      <c r="G30" s="56">
        <f t="shared" si="9"/>
        <v>53</v>
      </c>
      <c r="H30" s="63">
        <v>21</v>
      </c>
      <c r="I30" s="63">
        <v>32</v>
      </c>
      <c r="J30" s="56">
        <f t="shared" si="10"/>
        <v>-35</v>
      </c>
      <c r="K30" s="56">
        <f t="shared" si="11"/>
        <v>-8</v>
      </c>
      <c r="L30" s="56">
        <f t="shared" si="11"/>
        <v>-27</v>
      </c>
      <c r="M30" s="92">
        <v>2972</v>
      </c>
      <c r="N30" s="83">
        <f t="shared" si="12"/>
        <v>6.06</v>
      </c>
      <c r="O30" s="83">
        <f t="shared" si="13"/>
        <v>17.829999999999998</v>
      </c>
      <c r="P30" s="83">
        <f t="shared" si="14"/>
        <v>-11.78</v>
      </c>
    </row>
    <row r="31" spans="2:16" ht="16.5" x14ac:dyDescent="0.15">
      <c r="B31" s="3" t="s">
        <v>19</v>
      </c>
      <c r="C31" s="12"/>
      <c r="D31" s="56">
        <f t="shared" si="8"/>
        <v>8</v>
      </c>
      <c r="E31" s="63">
        <v>3</v>
      </c>
      <c r="F31" s="63">
        <v>5</v>
      </c>
      <c r="G31" s="56">
        <f t="shared" si="9"/>
        <v>57</v>
      </c>
      <c r="H31" s="63">
        <v>23</v>
      </c>
      <c r="I31" s="63">
        <v>34</v>
      </c>
      <c r="J31" s="56">
        <f t="shared" si="10"/>
        <v>-49</v>
      </c>
      <c r="K31" s="56">
        <f t="shared" si="11"/>
        <v>-20</v>
      </c>
      <c r="L31" s="56">
        <f t="shared" si="11"/>
        <v>-29</v>
      </c>
      <c r="M31" s="92">
        <v>3449</v>
      </c>
      <c r="N31" s="83">
        <f t="shared" si="12"/>
        <v>2.3199999999999998</v>
      </c>
      <c r="O31" s="83">
        <f t="shared" si="13"/>
        <v>16.53</v>
      </c>
      <c r="P31" s="83">
        <f t="shared" si="14"/>
        <v>-14.21</v>
      </c>
    </row>
    <row r="32" spans="2:16" ht="16.5" x14ac:dyDescent="0.15">
      <c r="B32" s="3" t="s">
        <v>20</v>
      </c>
      <c r="C32" s="12"/>
      <c r="D32" s="56">
        <f t="shared" si="8"/>
        <v>14</v>
      </c>
      <c r="E32" s="63">
        <v>10</v>
      </c>
      <c r="F32" s="63">
        <v>4</v>
      </c>
      <c r="G32" s="56">
        <f t="shared" si="9"/>
        <v>34</v>
      </c>
      <c r="H32" s="63">
        <v>21</v>
      </c>
      <c r="I32" s="63">
        <v>13</v>
      </c>
      <c r="J32" s="56">
        <f t="shared" si="10"/>
        <v>-20</v>
      </c>
      <c r="K32" s="56">
        <f t="shared" si="11"/>
        <v>-11</v>
      </c>
      <c r="L32" s="56">
        <f t="shared" si="11"/>
        <v>-9</v>
      </c>
      <c r="M32" s="92">
        <v>2775</v>
      </c>
      <c r="N32" s="83">
        <f t="shared" si="12"/>
        <v>5.05</v>
      </c>
      <c r="O32" s="83">
        <f t="shared" si="13"/>
        <v>12.25</v>
      </c>
      <c r="P32" s="83">
        <f t="shared" si="14"/>
        <v>-7.21</v>
      </c>
    </row>
    <row r="33" spans="2:16" ht="16.5" x14ac:dyDescent="0.15">
      <c r="B33" s="13" t="s">
        <v>24</v>
      </c>
      <c r="C33" s="14"/>
      <c r="D33" s="63">
        <f>SUM(D23:D32)</f>
        <v>299</v>
      </c>
      <c r="E33" s="63">
        <f t="shared" ref="E33:F33" si="15">SUM(E23:E32)</f>
        <v>161</v>
      </c>
      <c r="F33" s="63">
        <f t="shared" si="15"/>
        <v>138</v>
      </c>
      <c r="G33" s="63">
        <f>SUM(G23:G32)</f>
        <v>702</v>
      </c>
      <c r="H33" s="63">
        <f t="shared" ref="H33:I33" si="16">SUM(H23:H32)</f>
        <v>336</v>
      </c>
      <c r="I33" s="63">
        <f t="shared" si="16"/>
        <v>366</v>
      </c>
      <c r="J33" s="63">
        <f>SUM(J23:J32)</f>
        <v>-403</v>
      </c>
      <c r="K33" s="63">
        <f t="shared" ref="K33:L33" si="17">SUM(K23:K32)</f>
        <v>-175</v>
      </c>
      <c r="L33" s="63">
        <f t="shared" si="17"/>
        <v>-228</v>
      </c>
      <c r="M33" s="93">
        <v>56116</v>
      </c>
      <c r="N33" s="83">
        <f t="shared" si="12"/>
        <v>5.33</v>
      </c>
      <c r="O33" s="83">
        <f t="shared" si="13"/>
        <v>12.51</v>
      </c>
      <c r="P33" s="83">
        <f t="shared" si="14"/>
        <v>-7.18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143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105" t="s">
        <v>1</v>
      </c>
      <c r="E40" s="105" t="s">
        <v>2</v>
      </c>
      <c r="F40" s="105" t="s">
        <v>3</v>
      </c>
      <c r="G40" s="105" t="s">
        <v>1</v>
      </c>
      <c r="H40" s="105" t="s">
        <v>2</v>
      </c>
      <c r="I40" s="105" t="s">
        <v>3</v>
      </c>
      <c r="J40" s="105" t="s">
        <v>1</v>
      </c>
      <c r="K40" s="105" t="s">
        <v>2</v>
      </c>
      <c r="L40" s="105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8">D5-D23</f>
        <v>1</v>
      </c>
      <c r="E41" s="56">
        <f t="shared" si="18"/>
        <v>3</v>
      </c>
      <c r="F41" s="56">
        <f t="shared" si="18"/>
        <v>-2</v>
      </c>
      <c r="G41" s="56">
        <f t="shared" si="18"/>
        <v>-6</v>
      </c>
      <c r="H41" s="56">
        <f t="shared" si="18"/>
        <v>3</v>
      </c>
      <c r="I41" s="56">
        <f t="shared" si="18"/>
        <v>-9</v>
      </c>
      <c r="J41" s="56">
        <f t="shared" si="18"/>
        <v>7</v>
      </c>
      <c r="K41" s="56">
        <f t="shared" si="18"/>
        <v>0</v>
      </c>
      <c r="L41" s="56">
        <f t="shared" si="18"/>
        <v>7</v>
      </c>
      <c r="M41" s="56">
        <f t="shared" si="18"/>
        <v>-147</v>
      </c>
      <c r="N41" s="79">
        <f t="shared" si="18"/>
        <v>0.16999999999999993</v>
      </c>
      <c r="O41" s="79">
        <f t="shared" si="18"/>
        <v>-0.40000000000000036</v>
      </c>
      <c r="P41" s="79">
        <f t="shared" si="18"/>
        <v>0.56999999999999984</v>
      </c>
    </row>
    <row r="42" spans="2:16" ht="16.5" x14ac:dyDescent="0.15">
      <c r="B42" s="3" t="s">
        <v>12</v>
      </c>
      <c r="C42" s="12"/>
      <c r="D42" s="56">
        <f t="shared" si="18"/>
        <v>11</v>
      </c>
      <c r="E42" s="56">
        <f t="shared" si="18"/>
        <v>1</v>
      </c>
      <c r="F42" s="56">
        <f t="shared" si="18"/>
        <v>10</v>
      </c>
      <c r="G42" s="56">
        <f t="shared" si="18"/>
        <v>-1</v>
      </c>
      <c r="H42" s="56">
        <f t="shared" si="18"/>
        <v>8</v>
      </c>
      <c r="I42" s="56">
        <f t="shared" si="18"/>
        <v>-9</v>
      </c>
      <c r="J42" s="56">
        <f t="shared" si="18"/>
        <v>12</v>
      </c>
      <c r="K42" s="56">
        <f t="shared" si="18"/>
        <v>-7</v>
      </c>
      <c r="L42" s="56">
        <f t="shared" si="18"/>
        <v>19</v>
      </c>
      <c r="M42" s="56">
        <f t="shared" si="18"/>
        <v>-166</v>
      </c>
      <c r="N42" s="79">
        <f t="shared" si="18"/>
        <v>1.0499999999999998</v>
      </c>
      <c r="O42" s="79">
        <f t="shared" si="18"/>
        <v>8.9999999999999858E-2</v>
      </c>
      <c r="P42" s="79">
        <f t="shared" si="18"/>
        <v>0.96</v>
      </c>
    </row>
    <row r="43" spans="2:16" ht="16.5" x14ac:dyDescent="0.15">
      <c r="B43" s="3" t="s">
        <v>13</v>
      </c>
      <c r="C43" s="12"/>
      <c r="D43" s="56">
        <f t="shared" si="18"/>
        <v>0</v>
      </c>
      <c r="E43" s="56">
        <f t="shared" si="18"/>
        <v>5</v>
      </c>
      <c r="F43" s="56">
        <f t="shared" si="18"/>
        <v>-5</v>
      </c>
      <c r="G43" s="56">
        <f t="shared" si="18"/>
        <v>-1</v>
      </c>
      <c r="H43" s="56">
        <f t="shared" si="18"/>
        <v>6</v>
      </c>
      <c r="I43" s="56">
        <f t="shared" si="18"/>
        <v>-7</v>
      </c>
      <c r="J43" s="56">
        <f t="shared" si="18"/>
        <v>1</v>
      </c>
      <c r="K43" s="56">
        <f t="shared" si="18"/>
        <v>-1</v>
      </c>
      <c r="L43" s="56">
        <f t="shared" si="18"/>
        <v>2</v>
      </c>
      <c r="M43" s="56">
        <f t="shared" si="18"/>
        <v>-7</v>
      </c>
      <c r="N43" s="79">
        <f t="shared" si="18"/>
        <v>2.0000000000000462E-2</v>
      </c>
      <c r="O43" s="79">
        <f t="shared" si="18"/>
        <v>-0.30999999999999872</v>
      </c>
      <c r="P43" s="79">
        <f t="shared" si="18"/>
        <v>0.3199999999999994</v>
      </c>
    </row>
    <row r="44" spans="2:16" ht="16.5" x14ac:dyDescent="0.15">
      <c r="B44" s="3" t="s">
        <v>14</v>
      </c>
      <c r="C44" s="12"/>
      <c r="D44" s="56">
        <f t="shared" si="18"/>
        <v>-1</v>
      </c>
      <c r="E44" s="56">
        <f t="shared" si="18"/>
        <v>-7</v>
      </c>
      <c r="F44" s="56">
        <f t="shared" si="18"/>
        <v>6</v>
      </c>
      <c r="G44" s="56">
        <f t="shared" si="18"/>
        <v>16</v>
      </c>
      <c r="H44" s="56">
        <f t="shared" si="18"/>
        <v>11</v>
      </c>
      <c r="I44" s="56">
        <f t="shared" si="18"/>
        <v>5</v>
      </c>
      <c r="J44" s="56">
        <f t="shared" si="18"/>
        <v>-17</v>
      </c>
      <c r="K44" s="56">
        <f t="shared" si="18"/>
        <v>-18</v>
      </c>
      <c r="L44" s="56">
        <f t="shared" si="18"/>
        <v>1</v>
      </c>
      <c r="M44" s="56">
        <f t="shared" si="18"/>
        <v>88</v>
      </c>
      <c r="N44" s="79">
        <f t="shared" si="18"/>
        <v>-0.26000000000000068</v>
      </c>
      <c r="O44" s="79">
        <f t="shared" si="18"/>
        <v>2.7899999999999991</v>
      </c>
      <c r="P44" s="79">
        <f t="shared" si="18"/>
        <v>-3.04</v>
      </c>
    </row>
    <row r="45" spans="2:16" ht="16.5" x14ac:dyDescent="0.15">
      <c r="B45" s="3" t="s">
        <v>15</v>
      </c>
      <c r="C45" s="12"/>
      <c r="D45" s="56">
        <f t="shared" si="18"/>
        <v>12</v>
      </c>
      <c r="E45" s="56">
        <f t="shared" si="18"/>
        <v>15</v>
      </c>
      <c r="F45" s="56">
        <f t="shared" si="18"/>
        <v>-3</v>
      </c>
      <c r="G45" s="56">
        <f t="shared" si="18"/>
        <v>0</v>
      </c>
      <c r="H45" s="56">
        <f t="shared" si="18"/>
        <v>5</v>
      </c>
      <c r="I45" s="56">
        <f t="shared" si="18"/>
        <v>-5</v>
      </c>
      <c r="J45" s="56">
        <f t="shared" si="18"/>
        <v>12</v>
      </c>
      <c r="K45" s="56">
        <f t="shared" si="18"/>
        <v>10</v>
      </c>
      <c r="L45" s="56">
        <f t="shared" si="18"/>
        <v>2</v>
      </c>
      <c r="M45" s="56">
        <f t="shared" si="18"/>
        <v>-61</v>
      </c>
      <c r="N45" s="79">
        <f t="shared" si="18"/>
        <v>1.0700000000000003</v>
      </c>
      <c r="O45" s="79">
        <f t="shared" si="18"/>
        <v>6.0000000000000497E-2</v>
      </c>
      <c r="P45" s="79">
        <f t="shared" si="18"/>
        <v>1.0100000000000007</v>
      </c>
    </row>
    <row r="46" spans="2:16" ht="16.5" x14ac:dyDescent="0.15">
      <c r="B46" s="3" t="s">
        <v>16</v>
      </c>
      <c r="C46" s="12"/>
      <c r="D46" s="56">
        <f t="shared" si="18"/>
        <v>-1</v>
      </c>
      <c r="E46" s="56">
        <f t="shared" si="18"/>
        <v>0</v>
      </c>
      <c r="F46" s="56">
        <f t="shared" si="18"/>
        <v>-1</v>
      </c>
      <c r="G46" s="56">
        <f t="shared" si="18"/>
        <v>0</v>
      </c>
      <c r="H46" s="56">
        <f>H10-H28</f>
        <v>-11</v>
      </c>
      <c r="I46" s="56">
        <f t="shared" si="18"/>
        <v>11</v>
      </c>
      <c r="J46" s="56">
        <f t="shared" si="18"/>
        <v>-1</v>
      </c>
      <c r="K46" s="56">
        <f t="shared" si="18"/>
        <v>11</v>
      </c>
      <c r="L46" s="56">
        <f t="shared" si="18"/>
        <v>-12</v>
      </c>
      <c r="M46" s="56">
        <f t="shared" si="18"/>
        <v>-27</v>
      </c>
      <c r="N46" s="79">
        <f t="shared" si="18"/>
        <v>-0.44999999999999929</v>
      </c>
      <c r="O46" s="79">
        <f t="shared" si="18"/>
        <v>0.23000000000000043</v>
      </c>
      <c r="P46" s="79">
        <f t="shared" si="18"/>
        <v>-0.67999999999999972</v>
      </c>
    </row>
    <row r="47" spans="2:16" ht="16.5" x14ac:dyDescent="0.15">
      <c r="B47" s="3" t="s">
        <v>17</v>
      </c>
      <c r="C47" s="12"/>
      <c r="D47" s="56">
        <f t="shared" si="18"/>
        <v>0</v>
      </c>
      <c r="E47" s="56">
        <f t="shared" si="18"/>
        <v>-2</v>
      </c>
      <c r="F47" s="56">
        <f t="shared" si="18"/>
        <v>2</v>
      </c>
      <c r="G47" s="56">
        <f t="shared" si="18"/>
        <v>17</v>
      </c>
      <c r="H47" s="56">
        <f t="shared" si="18"/>
        <v>17</v>
      </c>
      <c r="I47" s="56">
        <f t="shared" si="18"/>
        <v>0</v>
      </c>
      <c r="J47" s="56">
        <f t="shared" si="18"/>
        <v>-17</v>
      </c>
      <c r="K47" s="56">
        <f t="shared" si="18"/>
        <v>-19</v>
      </c>
      <c r="L47" s="56">
        <f t="shared" si="18"/>
        <v>2</v>
      </c>
      <c r="M47" s="56">
        <f t="shared" si="18"/>
        <v>-27</v>
      </c>
      <c r="N47" s="79">
        <f t="shared" si="18"/>
        <v>4.0000000000000036E-2</v>
      </c>
      <c r="O47" s="79">
        <f t="shared" si="18"/>
        <v>7.32</v>
      </c>
      <c r="P47" s="79">
        <f t="shared" si="18"/>
        <v>-7.2800000000000011</v>
      </c>
    </row>
    <row r="48" spans="2:16" ht="16.5" x14ac:dyDescent="0.15">
      <c r="B48" s="3" t="s">
        <v>18</v>
      </c>
      <c r="C48" s="12"/>
      <c r="D48" s="56">
        <f t="shared" si="18"/>
        <v>-5</v>
      </c>
      <c r="E48" s="56">
        <f t="shared" si="18"/>
        <v>-6</v>
      </c>
      <c r="F48" s="56">
        <f t="shared" si="18"/>
        <v>1</v>
      </c>
      <c r="G48" s="56">
        <f t="shared" si="18"/>
        <v>1</v>
      </c>
      <c r="H48" s="56">
        <f t="shared" si="18"/>
        <v>5</v>
      </c>
      <c r="I48" s="56">
        <f t="shared" si="18"/>
        <v>-4</v>
      </c>
      <c r="J48" s="56">
        <f t="shared" si="18"/>
        <v>-6</v>
      </c>
      <c r="K48" s="56">
        <f t="shared" si="18"/>
        <v>-11</v>
      </c>
      <c r="L48" s="56">
        <f t="shared" si="18"/>
        <v>5</v>
      </c>
      <c r="M48" s="56">
        <f t="shared" si="18"/>
        <v>-31</v>
      </c>
      <c r="N48" s="79">
        <f t="shared" si="18"/>
        <v>-1.6399999999999997</v>
      </c>
      <c r="O48" s="79">
        <f t="shared" si="18"/>
        <v>0.53000000000000114</v>
      </c>
      <c r="P48" s="79">
        <f t="shared" si="18"/>
        <v>-2.16</v>
      </c>
    </row>
    <row r="49" spans="2:16" ht="16.5" x14ac:dyDescent="0.15">
      <c r="B49" s="3" t="s">
        <v>19</v>
      </c>
      <c r="C49" s="12"/>
      <c r="D49" s="56">
        <f t="shared" si="18"/>
        <v>-4</v>
      </c>
      <c r="E49" s="56">
        <f t="shared" si="18"/>
        <v>0</v>
      </c>
      <c r="F49" s="56">
        <f t="shared" si="18"/>
        <v>-4</v>
      </c>
      <c r="G49" s="56">
        <f t="shared" si="18"/>
        <v>-2</v>
      </c>
      <c r="H49" s="56">
        <f t="shared" si="18"/>
        <v>2</v>
      </c>
      <c r="I49" s="56">
        <f t="shared" si="18"/>
        <v>-4</v>
      </c>
      <c r="J49" s="56">
        <f t="shared" si="18"/>
        <v>-2</v>
      </c>
      <c r="K49" s="56">
        <f t="shared" si="18"/>
        <v>-2</v>
      </c>
      <c r="L49" s="56">
        <f t="shared" si="18"/>
        <v>0</v>
      </c>
      <c r="M49" s="56">
        <f t="shared" si="18"/>
        <v>-25</v>
      </c>
      <c r="N49" s="79">
        <f t="shared" si="18"/>
        <v>-1.1499999999999999</v>
      </c>
      <c r="O49" s="79">
        <f t="shared" si="18"/>
        <v>-0.47000000000000242</v>
      </c>
      <c r="P49" s="79">
        <f t="shared" si="18"/>
        <v>-0.67999999999999972</v>
      </c>
    </row>
    <row r="50" spans="2:16" ht="16.5" x14ac:dyDescent="0.15">
      <c r="B50" s="3" t="s">
        <v>20</v>
      </c>
      <c r="C50" s="12"/>
      <c r="D50" s="56">
        <f t="shared" si="18"/>
        <v>-2</v>
      </c>
      <c r="E50" s="56">
        <f t="shared" si="18"/>
        <v>-4</v>
      </c>
      <c r="F50" s="56">
        <f t="shared" si="18"/>
        <v>2</v>
      </c>
      <c r="G50" s="56">
        <f t="shared" si="18"/>
        <v>-10</v>
      </c>
      <c r="H50" s="56">
        <f t="shared" si="18"/>
        <v>-13</v>
      </c>
      <c r="I50" s="56">
        <f t="shared" si="18"/>
        <v>3</v>
      </c>
      <c r="J50" s="56">
        <f t="shared" si="18"/>
        <v>8</v>
      </c>
      <c r="K50" s="56">
        <f t="shared" si="18"/>
        <v>9</v>
      </c>
      <c r="L50" s="56">
        <f t="shared" si="18"/>
        <v>-1</v>
      </c>
      <c r="M50" s="56">
        <f t="shared" si="18"/>
        <v>-56</v>
      </c>
      <c r="N50" s="79">
        <f t="shared" si="18"/>
        <v>-0.63999999999999968</v>
      </c>
      <c r="O50" s="79">
        <f t="shared" si="18"/>
        <v>-3.42</v>
      </c>
      <c r="P50" s="79">
        <f t="shared" si="18"/>
        <v>2.8</v>
      </c>
    </row>
    <row r="51" spans="2:16" ht="16.5" x14ac:dyDescent="0.15">
      <c r="B51" s="13" t="s">
        <v>24</v>
      </c>
      <c r="C51" s="14"/>
      <c r="D51" s="56">
        <f t="shared" si="18"/>
        <v>11</v>
      </c>
      <c r="E51" s="56">
        <f t="shared" si="18"/>
        <v>5</v>
      </c>
      <c r="F51" s="56">
        <f t="shared" si="18"/>
        <v>6</v>
      </c>
      <c r="G51" s="56">
        <f t="shared" si="18"/>
        <v>14</v>
      </c>
      <c r="H51" s="56">
        <f t="shared" si="18"/>
        <v>33</v>
      </c>
      <c r="I51" s="56">
        <f t="shared" si="18"/>
        <v>-19</v>
      </c>
      <c r="J51" s="56">
        <f t="shared" si="18"/>
        <v>-3</v>
      </c>
      <c r="K51" s="56">
        <f t="shared" si="18"/>
        <v>-28</v>
      </c>
      <c r="L51" s="56">
        <f t="shared" si="18"/>
        <v>25</v>
      </c>
      <c r="M51" s="56">
        <f t="shared" si="18"/>
        <v>-459</v>
      </c>
      <c r="N51" s="79">
        <f t="shared" si="18"/>
        <v>0.24000000000000021</v>
      </c>
      <c r="O51" s="79">
        <f t="shared" si="18"/>
        <v>0.34999999999999964</v>
      </c>
      <c r="P51" s="79">
        <f t="shared" si="18"/>
        <v>-0.11000000000000032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  <mergeCell ref="N3:P3"/>
    <mergeCell ref="B1:L1"/>
    <mergeCell ref="B3:C4"/>
    <mergeCell ref="D3:F3"/>
    <mergeCell ref="G3:I3"/>
    <mergeCell ref="J3:L3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M35"/>
  <sheetViews>
    <sheetView zoomScaleNormal="100" workbookViewId="0">
      <pane xSplit="3" ySplit="4" topLeftCell="D5" activePane="bottomRight" state="frozen"/>
      <selection activeCell="R13" sqref="R13"/>
      <selection pane="topRight" activeCell="R13" sqref="R13"/>
      <selection pane="bottomLeft" activeCell="R13" sqref="R13"/>
      <selection pane="bottomRight" activeCell="B2" sqref="B2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140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105" t="s">
        <v>1</v>
      </c>
      <c r="E4" s="105" t="s">
        <v>2</v>
      </c>
      <c r="F4" s="105" t="s">
        <v>3</v>
      </c>
      <c r="G4" s="105" t="s">
        <v>1</v>
      </c>
      <c r="H4" s="105" t="s">
        <v>2</v>
      </c>
      <c r="I4" s="105" t="s">
        <v>3</v>
      </c>
      <c r="J4" s="105" t="s">
        <v>1</v>
      </c>
      <c r="K4" s="105" t="s">
        <v>2</v>
      </c>
      <c r="L4" s="105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14</v>
      </c>
      <c r="E5" s="72">
        <v>6</v>
      </c>
      <c r="F5" s="72">
        <v>8</v>
      </c>
      <c r="G5" s="63">
        <f t="shared" ref="G5:G15" si="1">H5+I5</f>
        <v>11</v>
      </c>
      <c r="H5" s="72">
        <v>6</v>
      </c>
      <c r="I5" s="72">
        <v>5</v>
      </c>
      <c r="J5" s="63">
        <f t="shared" ref="J5:J15" si="2">K5+L5</f>
        <v>3</v>
      </c>
      <c r="K5" s="63">
        <f>E5-H5</f>
        <v>0</v>
      </c>
      <c r="L5" s="63">
        <f>F5-I5</f>
        <v>3</v>
      </c>
    </row>
    <row r="6" spans="2:13" ht="18.75" customHeight="1" x14ac:dyDescent="0.15">
      <c r="B6" s="13" t="s">
        <v>12</v>
      </c>
      <c r="C6" s="14"/>
      <c r="D6" s="63">
        <f t="shared" si="0"/>
        <v>18</v>
      </c>
      <c r="E6" s="63">
        <v>9</v>
      </c>
      <c r="F6" s="63">
        <v>9</v>
      </c>
      <c r="G6" s="63">
        <f t="shared" si="1"/>
        <v>4</v>
      </c>
      <c r="H6" s="63">
        <v>2</v>
      </c>
      <c r="I6" s="63">
        <v>2</v>
      </c>
      <c r="J6" s="63">
        <f t="shared" si="2"/>
        <v>14</v>
      </c>
      <c r="K6" s="63">
        <f t="shared" ref="K6:L14" si="3">E6-H6</f>
        <v>7</v>
      </c>
      <c r="L6" s="63">
        <f t="shared" si="3"/>
        <v>7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1</v>
      </c>
      <c r="E7" s="63">
        <v>0</v>
      </c>
      <c r="F7" s="63">
        <v>1</v>
      </c>
      <c r="G7" s="63">
        <f t="shared" si="1"/>
        <v>2</v>
      </c>
      <c r="H7" s="63">
        <v>1</v>
      </c>
      <c r="I7" s="63">
        <v>1</v>
      </c>
      <c r="J7" s="63">
        <f>K7+L7</f>
        <v>-1</v>
      </c>
      <c r="K7" s="63">
        <f t="shared" si="3"/>
        <v>-1</v>
      </c>
      <c r="L7" s="63">
        <f t="shared" si="3"/>
        <v>0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3</v>
      </c>
      <c r="E8" s="63">
        <v>2</v>
      </c>
      <c r="F8" s="63">
        <v>1</v>
      </c>
      <c r="G8" s="63">
        <f t="shared" si="1"/>
        <v>5</v>
      </c>
      <c r="H8" s="63">
        <v>3</v>
      </c>
      <c r="I8" s="63">
        <v>2</v>
      </c>
      <c r="J8" s="63">
        <f t="shared" si="2"/>
        <v>-2</v>
      </c>
      <c r="K8" s="63">
        <f t="shared" si="3"/>
        <v>-1</v>
      </c>
      <c r="L8" s="63">
        <f t="shared" si="3"/>
        <v>-1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8</v>
      </c>
      <c r="E9" s="63">
        <v>4</v>
      </c>
      <c r="F9" s="63">
        <v>4</v>
      </c>
      <c r="G9" s="63">
        <f t="shared" si="1"/>
        <v>4</v>
      </c>
      <c r="H9" s="63">
        <v>1</v>
      </c>
      <c r="I9" s="63">
        <v>3</v>
      </c>
      <c r="J9" s="63">
        <f t="shared" si="2"/>
        <v>4</v>
      </c>
      <c r="K9" s="63">
        <f t="shared" si="3"/>
        <v>3</v>
      </c>
      <c r="L9" s="63">
        <f t="shared" si="3"/>
        <v>1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2</v>
      </c>
      <c r="E10" s="63">
        <v>1</v>
      </c>
      <c r="F10" s="63">
        <v>1</v>
      </c>
      <c r="G10" s="63">
        <f t="shared" si="1"/>
        <v>0</v>
      </c>
      <c r="H10" s="63">
        <v>0</v>
      </c>
      <c r="I10" s="63">
        <v>0</v>
      </c>
      <c r="J10" s="63">
        <f t="shared" si="2"/>
        <v>2</v>
      </c>
      <c r="K10" s="63">
        <f t="shared" si="3"/>
        <v>1</v>
      </c>
      <c r="L10" s="63">
        <f t="shared" si="3"/>
        <v>1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1</v>
      </c>
      <c r="E11" s="63">
        <v>0</v>
      </c>
      <c r="F11" s="63">
        <v>1</v>
      </c>
      <c r="G11" s="63">
        <f t="shared" si="1"/>
        <v>3</v>
      </c>
      <c r="H11" s="63">
        <v>2</v>
      </c>
      <c r="I11" s="63">
        <v>1</v>
      </c>
      <c r="J11" s="63">
        <f t="shared" si="2"/>
        <v>-2</v>
      </c>
      <c r="K11" s="63">
        <f t="shared" si="3"/>
        <v>-2</v>
      </c>
      <c r="L11" s="63">
        <f t="shared" si="3"/>
        <v>0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1</v>
      </c>
      <c r="E12" s="63">
        <v>1</v>
      </c>
      <c r="F12" s="63">
        <v>0</v>
      </c>
      <c r="G12" s="63">
        <f t="shared" si="1"/>
        <v>6</v>
      </c>
      <c r="H12" s="63">
        <v>5</v>
      </c>
      <c r="I12" s="63">
        <v>1</v>
      </c>
      <c r="J12" s="63">
        <f t="shared" si="2"/>
        <v>-5</v>
      </c>
      <c r="K12" s="63">
        <f t="shared" si="3"/>
        <v>-4</v>
      </c>
      <c r="L12" s="63">
        <f t="shared" si="3"/>
        <v>-1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3</v>
      </c>
      <c r="E13" s="63">
        <v>2</v>
      </c>
      <c r="F13" s="63">
        <v>1</v>
      </c>
      <c r="G13" s="63">
        <f t="shared" si="1"/>
        <v>1</v>
      </c>
      <c r="H13" s="63">
        <v>1</v>
      </c>
      <c r="I13" s="63">
        <v>0</v>
      </c>
      <c r="J13" s="63">
        <f t="shared" si="2"/>
        <v>2</v>
      </c>
      <c r="K13" s="63">
        <f t="shared" si="3"/>
        <v>1</v>
      </c>
      <c r="L13" s="63">
        <f t="shared" si="3"/>
        <v>1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1</v>
      </c>
      <c r="E14" s="63">
        <v>1</v>
      </c>
      <c r="F14" s="63">
        <v>0</v>
      </c>
      <c r="G14" s="63">
        <f t="shared" si="1"/>
        <v>3</v>
      </c>
      <c r="H14" s="63">
        <v>1</v>
      </c>
      <c r="I14" s="63">
        <v>2</v>
      </c>
      <c r="J14" s="63">
        <f t="shared" si="2"/>
        <v>-2</v>
      </c>
      <c r="K14" s="63">
        <f t="shared" si="3"/>
        <v>0</v>
      </c>
      <c r="L14" s="63">
        <f t="shared" si="3"/>
        <v>-2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52</v>
      </c>
      <c r="E15" s="56">
        <f>SUM(E5:E14)</f>
        <v>26</v>
      </c>
      <c r="F15" s="56">
        <f>SUM(F5:F14)</f>
        <v>26</v>
      </c>
      <c r="G15" s="56">
        <f t="shared" si="1"/>
        <v>39</v>
      </c>
      <c r="H15" s="56">
        <f>SUM(H5:H14)</f>
        <v>22</v>
      </c>
      <c r="I15" s="56">
        <f>SUM(I5:I14)</f>
        <v>17</v>
      </c>
      <c r="J15" s="56">
        <f t="shared" si="2"/>
        <v>13</v>
      </c>
      <c r="K15" s="56">
        <f t="shared" ref="K15:L15" si="4">SUM(K5:K14)</f>
        <v>4</v>
      </c>
      <c r="L15" s="56">
        <f t="shared" si="4"/>
        <v>9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125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105" t="s">
        <v>1</v>
      </c>
      <c r="E22" s="105" t="s">
        <v>2</v>
      </c>
      <c r="F22" s="105" t="s">
        <v>3</v>
      </c>
      <c r="G22" s="105" t="s">
        <v>1</v>
      </c>
      <c r="H22" s="105" t="s">
        <v>2</v>
      </c>
      <c r="I22" s="105" t="s">
        <v>3</v>
      </c>
      <c r="J22" s="105" t="s">
        <v>1</v>
      </c>
      <c r="K22" s="105" t="s">
        <v>2</v>
      </c>
      <c r="L22" s="105" t="s">
        <v>3</v>
      </c>
    </row>
    <row r="23" spans="2:12" ht="18.75" customHeight="1" x14ac:dyDescent="0.15">
      <c r="B23" s="16" t="s">
        <v>8</v>
      </c>
      <c r="C23" s="17"/>
      <c r="D23" s="63">
        <f t="shared" ref="D23:D33" si="5">E23+F23</f>
        <v>8</v>
      </c>
      <c r="E23" s="72">
        <v>7</v>
      </c>
      <c r="F23" s="72">
        <v>1</v>
      </c>
      <c r="G23" s="63">
        <f t="shared" ref="G23:G32" si="6">H23+I23</f>
        <v>18</v>
      </c>
      <c r="H23" s="72">
        <v>15</v>
      </c>
      <c r="I23" s="72">
        <v>3</v>
      </c>
      <c r="J23" s="63">
        <f t="shared" ref="J23:J33" si="7">K23+L23</f>
        <v>-10</v>
      </c>
      <c r="K23" s="63">
        <f>E23-H23</f>
        <v>-8</v>
      </c>
      <c r="L23" s="63">
        <f>F23-I23</f>
        <v>-2</v>
      </c>
    </row>
    <row r="24" spans="2:12" ht="18.75" customHeight="1" x14ac:dyDescent="0.15">
      <c r="B24" s="13" t="s">
        <v>12</v>
      </c>
      <c r="C24" s="14"/>
      <c r="D24" s="63">
        <f t="shared" si="5"/>
        <v>6</v>
      </c>
      <c r="E24" s="63">
        <v>4</v>
      </c>
      <c r="F24" s="63">
        <v>2</v>
      </c>
      <c r="G24" s="63">
        <f t="shared" si="6"/>
        <v>8</v>
      </c>
      <c r="H24" s="63">
        <v>5</v>
      </c>
      <c r="I24" s="63">
        <v>3</v>
      </c>
      <c r="J24" s="63">
        <f t="shared" si="7"/>
        <v>-2</v>
      </c>
      <c r="K24" s="63">
        <f t="shared" ref="K24:L32" si="8">E24-H24</f>
        <v>-1</v>
      </c>
      <c r="L24" s="63">
        <f t="shared" si="8"/>
        <v>-1</v>
      </c>
    </row>
    <row r="25" spans="2:12" ht="18.75" customHeight="1" x14ac:dyDescent="0.15">
      <c r="B25" s="13" t="s">
        <v>13</v>
      </c>
      <c r="C25" s="14"/>
      <c r="D25" s="63">
        <f t="shared" si="5"/>
        <v>7</v>
      </c>
      <c r="E25" s="63">
        <v>3</v>
      </c>
      <c r="F25" s="63">
        <v>4</v>
      </c>
      <c r="G25" s="63">
        <f t="shared" si="6"/>
        <v>8</v>
      </c>
      <c r="H25" s="63">
        <v>7</v>
      </c>
      <c r="I25" s="63">
        <v>1</v>
      </c>
      <c r="J25" s="63">
        <f t="shared" si="7"/>
        <v>-1</v>
      </c>
      <c r="K25" s="63">
        <f t="shared" si="8"/>
        <v>-4</v>
      </c>
      <c r="L25" s="63">
        <f t="shared" si="8"/>
        <v>3</v>
      </c>
    </row>
    <row r="26" spans="2:12" ht="18.75" customHeight="1" x14ac:dyDescent="0.15">
      <c r="B26" s="13" t="s">
        <v>14</v>
      </c>
      <c r="C26" s="14"/>
      <c r="D26" s="63">
        <f t="shared" si="5"/>
        <v>4</v>
      </c>
      <c r="E26" s="63">
        <v>2</v>
      </c>
      <c r="F26" s="63">
        <v>2</v>
      </c>
      <c r="G26" s="63">
        <f t="shared" si="6"/>
        <v>8</v>
      </c>
      <c r="H26" s="63">
        <v>6</v>
      </c>
      <c r="I26" s="63">
        <v>2</v>
      </c>
      <c r="J26" s="63">
        <f t="shared" si="7"/>
        <v>-4</v>
      </c>
      <c r="K26" s="63">
        <f t="shared" si="8"/>
        <v>-4</v>
      </c>
      <c r="L26" s="63">
        <f t="shared" si="8"/>
        <v>0</v>
      </c>
    </row>
    <row r="27" spans="2:12" ht="18.75" customHeight="1" x14ac:dyDescent="0.15">
      <c r="B27" s="13" t="s">
        <v>15</v>
      </c>
      <c r="C27" s="14"/>
      <c r="D27" s="63">
        <f t="shared" si="5"/>
        <v>4</v>
      </c>
      <c r="E27" s="63">
        <v>2</v>
      </c>
      <c r="F27" s="63">
        <v>2</v>
      </c>
      <c r="G27" s="63">
        <f t="shared" si="6"/>
        <v>3</v>
      </c>
      <c r="H27" s="63">
        <v>2</v>
      </c>
      <c r="I27" s="63">
        <v>1</v>
      </c>
      <c r="J27" s="63">
        <f t="shared" si="7"/>
        <v>1</v>
      </c>
      <c r="K27" s="63">
        <f t="shared" si="8"/>
        <v>0</v>
      </c>
      <c r="L27" s="63">
        <f t="shared" si="8"/>
        <v>1</v>
      </c>
    </row>
    <row r="28" spans="2:12" ht="18.75" customHeight="1" x14ac:dyDescent="0.15">
      <c r="B28" s="13" t="s">
        <v>16</v>
      </c>
      <c r="C28" s="14"/>
      <c r="D28" s="63">
        <f t="shared" si="5"/>
        <v>3</v>
      </c>
      <c r="E28" s="63">
        <v>2</v>
      </c>
      <c r="F28" s="63">
        <v>1</v>
      </c>
      <c r="G28" s="63">
        <f t="shared" si="6"/>
        <v>0</v>
      </c>
      <c r="H28" s="63">
        <v>0</v>
      </c>
      <c r="I28" s="63">
        <v>0</v>
      </c>
      <c r="J28" s="63">
        <f t="shared" si="7"/>
        <v>3</v>
      </c>
      <c r="K28" s="63">
        <f t="shared" si="8"/>
        <v>2</v>
      </c>
      <c r="L28" s="63">
        <f t="shared" si="8"/>
        <v>1</v>
      </c>
    </row>
    <row r="29" spans="2:12" ht="18.75" customHeight="1" x14ac:dyDescent="0.15">
      <c r="B29" s="13" t="s">
        <v>17</v>
      </c>
      <c r="C29" s="14"/>
      <c r="D29" s="63">
        <f t="shared" si="5"/>
        <v>2</v>
      </c>
      <c r="E29" s="63">
        <v>2</v>
      </c>
      <c r="F29" s="63">
        <v>0</v>
      </c>
      <c r="G29" s="63">
        <f t="shared" si="6"/>
        <v>3</v>
      </c>
      <c r="H29" s="63">
        <v>3</v>
      </c>
      <c r="I29" s="63">
        <v>0</v>
      </c>
      <c r="J29" s="63">
        <f t="shared" si="7"/>
        <v>-1</v>
      </c>
      <c r="K29" s="63">
        <f t="shared" si="8"/>
        <v>-1</v>
      </c>
      <c r="L29" s="63">
        <f t="shared" si="8"/>
        <v>0</v>
      </c>
    </row>
    <row r="30" spans="2:12" ht="18.75" customHeight="1" x14ac:dyDescent="0.15">
      <c r="B30" s="13" t="s">
        <v>18</v>
      </c>
      <c r="C30" s="14"/>
      <c r="D30" s="63">
        <f t="shared" si="5"/>
        <v>4</v>
      </c>
      <c r="E30" s="63">
        <v>2</v>
      </c>
      <c r="F30" s="63">
        <v>2</v>
      </c>
      <c r="G30" s="63">
        <f t="shared" si="6"/>
        <v>3</v>
      </c>
      <c r="H30" s="63">
        <v>1</v>
      </c>
      <c r="I30" s="63">
        <v>2</v>
      </c>
      <c r="J30" s="63">
        <f t="shared" si="7"/>
        <v>1</v>
      </c>
      <c r="K30" s="63">
        <f t="shared" si="8"/>
        <v>1</v>
      </c>
      <c r="L30" s="63">
        <f t="shared" si="8"/>
        <v>0</v>
      </c>
    </row>
    <row r="31" spans="2:12" ht="18.75" customHeight="1" x14ac:dyDescent="0.15">
      <c r="B31" s="13" t="s">
        <v>19</v>
      </c>
      <c r="C31" s="14"/>
      <c r="D31" s="63">
        <f t="shared" si="5"/>
        <v>2</v>
      </c>
      <c r="E31" s="63">
        <v>1</v>
      </c>
      <c r="F31" s="63">
        <v>1</v>
      </c>
      <c r="G31" s="63">
        <f t="shared" si="6"/>
        <v>0</v>
      </c>
      <c r="H31" s="63">
        <v>0</v>
      </c>
      <c r="I31" s="63">
        <v>0</v>
      </c>
      <c r="J31" s="63">
        <f t="shared" si="7"/>
        <v>2</v>
      </c>
      <c r="K31" s="63">
        <f t="shared" si="8"/>
        <v>1</v>
      </c>
      <c r="L31" s="63">
        <f t="shared" si="8"/>
        <v>1</v>
      </c>
    </row>
    <row r="32" spans="2:12" ht="18.75" customHeight="1" x14ac:dyDescent="0.15">
      <c r="B32" s="13" t="s">
        <v>20</v>
      </c>
      <c r="C32" s="14"/>
      <c r="D32" s="63">
        <f t="shared" si="5"/>
        <v>5</v>
      </c>
      <c r="E32" s="63">
        <v>1</v>
      </c>
      <c r="F32" s="63">
        <v>4</v>
      </c>
      <c r="G32" s="63">
        <f t="shared" si="6"/>
        <v>17</v>
      </c>
      <c r="H32" s="63">
        <v>12</v>
      </c>
      <c r="I32" s="63">
        <v>5</v>
      </c>
      <c r="J32" s="63">
        <f t="shared" si="7"/>
        <v>-12</v>
      </c>
      <c r="K32" s="63">
        <f t="shared" si="8"/>
        <v>-11</v>
      </c>
      <c r="L32" s="63">
        <f t="shared" si="8"/>
        <v>-1</v>
      </c>
    </row>
    <row r="33" spans="2:12" ht="18.75" customHeight="1" x14ac:dyDescent="0.15">
      <c r="B33" s="16" t="s">
        <v>24</v>
      </c>
      <c r="C33" s="17"/>
      <c r="D33" s="56">
        <f t="shared" si="5"/>
        <v>45</v>
      </c>
      <c r="E33" s="56">
        <f>SUM(E23:E32)</f>
        <v>26</v>
      </c>
      <c r="F33" s="56">
        <f>SUM(F23:F32)</f>
        <v>19</v>
      </c>
      <c r="G33" s="56">
        <f>H33+I33</f>
        <v>68</v>
      </c>
      <c r="H33" s="56">
        <f>SUM(H23:H32)</f>
        <v>51</v>
      </c>
      <c r="I33" s="56">
        <f t="shared" ref="I33" si="9">SUM(I23:I32)</f>
        <v>17</v>
      </c>
      <c r="J33" s="56">
        <f t="shared" si="7"/>
        <v>-23</v>
      </c>
      <c r="K33" s="56">
        <f t="shared" ref="K33:L33" si="10">SUM(K23:K32)</f>
        <v>-25</v>
      </c>
      <c r="L33" s="56">
        <f t="shared" si="10"/>
        <v>2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S53"/>
  <sheetViews>
    <sheetView zoomScaleNormal="100" workbookViewId="0">
      <pane xSplit="3" ySplit="4" topLeftCell="D5" activePane="bottomRight" state="frozen"/>
      <selection activeCell="B1" sqref="B1:O1"/>
      <selection pane="topRight" activeCell="B1" sqref="B1:O1"/>
      <selection pane="bottomLeft" activeCell="B1" sqref="B1:O1"/>
      <selection pane="bottomRight" activeCell="T40" sqref="T40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4" width="7.5" style="51" bestFit="1" customWidth="1"/>
    <col min="5" max="5" width="9.125" style="51" bestFit="1" customWidth="1"/>
    <col min="6" max="8" width="6.125" style="51" customWidth="1"/>
    <col min="9" max="9" width="6.625" style="51" bestFit="1" customWidth="1"/>
    <col min="10" max="15" width="6.125" style="51" customWidth="1"/>
    <col min="16" max="18" width="8.125" style="51" customWidth="1"/>
    <col min="19" max="16384" width="9" style="51"/>
  </cols>
  <sheetData>
    <row r="1" spans="2:18" ht="32.25" customHeight="1" x14ac:dyDescent="0.15">
      <c r="B1" s="133" t="s">
        <v>146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44927</v>
      </c>
      <c r="E4" s="86">
        <v>45292</v>
      </c>
      <c r="F4" s="104" t="s">
        <v>41</v>
      </c>
      <c r="G4" s="104" t="s">
        <v>42</v>
      </c>
      <c r="H4" s="108" t="s">
        <v>43</v>
      </c>
      <c r="I4" s="104" t="s">
        <v>23</v>
      </c>
      <c r="J4" s="104" t="s">
        <v>9</v>
      </c>
      <c r="K4" s="104" t="s">
        <v>10</v>
      </c>
      <c r="L4" s="104" t="s">
        <v>23</v>
      </c>
      <c r="M4" s="104" t="s">
        <v>45</v>
      </c>
      <c r="N4" s="104" t="s">
        <v>46</v>
      </c>
      <c r="O4" s="104" t="s">
        <v>23</v>
      </c>
      <c r="P4" s="104" t="s">
        <v>1</v>
      </c>
      <c r="Q4" s="104" t="s">
        <v>2</v>
      </c>
      <c r="R4" s="104" t="s">
        <v>3</v>
      </c>
    </row>
    <row r="5" spans="2:18" ht="18.75" customHeight="1" x14ac:dyDescent="0.15">
      <c r="B5" s="53" t="s">
        <v>8</v>
      </c>
      <c r="C5" s="54"/>
      <c r="D5" s="92">
        <v>11057</v>
      </c>
      <c r="E5" s="92">
        <v>11085</v>
      </c>
      <c r="F5" s="87">
        <v>595</v>
      </c>
      <c r="G5" s="87">
        <v>547</v>
      </c>
      <c r="H5" s="109">
        <v>21</v>
      </c>
      <c r="I5" s="87">
        <f>F5-G5+H5</f>
        <v>69</v>
      </c>
      <c r="J5" s="87">
        <v>70</v>
      </c>
      <c r="K5" s="87">
        <v>114</v>
      </c>
      <c r="L5" s="87">
        <f>J5-K5</f>
        <v>-44</v>
      </c>
      <c r="M5" s="87">
        <v>14</v>
      </c>
      <c r="N5" s="87">
        <v>11</v>
      </c>
      <c r="O5" s="87">
        <f>M5-N5</f>
        <v>3</v>
      </c>
      <c r="P5" s="56">
        <f>I5+L5+O5</f>
        <v>28</v>
      </c>
      <c r="Q5" s="68">
        <f>SUM('R5地区別社会動態'!N5+'R5地区別自然動態'!K5+'R5職権その他の増減'!K5)</f>
        <v>32</v>
      </c>
      <c r="R5" s="68">
        <f>SUM('R5地区別社会動態'!O5+'R5地区別自然動態'!L5+'R5職権その他の増減'!L5)</f>
        <v>-4</v>
      </c>
    </row>
    <row r="6" spans="2:18" ht="18.75" customHeight="1" x14ac:dyDescent="0.15">
      <c r="B6" s="57" t="s">
        <v>12</v>
      </c>
      <c r="C6" s="58"/>
      <c r="D6" s="92">
        <v>11452</v>
      </c>
      <c r="E6" s="92">
        <v>11351</v>
      </c>
      <c r="F6" s="87">
        <v>358</v>
      </c>
      <c r="G6" s="87">
        <v>384</v>
      </c>
      <c r="H6" s="109">
        <v>-26</v>
      </c>
      <c r="I6" s="87">
        <f t="shared" ref="I6:I13" si="0">F6-G6+H6</f>
        <v>-52</v>
      </c>
      <c r="J6" s="87">
        <v>76</v>
      </c>
      <c r="K6" s="87">
        <v>139</v>
      </c>
      <c r="L6" s="87">
        <f>J6-K6</f>
        <v>-63</v>
      </c>
      <c r="M6" s="87">
        <v>18</v>
      </c>
      <c r="N6" s="87">
        <v>4</v>
      </c>
      <c r="O6" s="87">
        <f t="shared" ref="O6" si="1">M6-N6</f>
        <v>14</v>
      </c>
      <c r="P6" s="56">
        <f t="shared" ref="P6" si="2">I6+L6+O6</f>
        <v>-101</v>
      </c>
      <c r="Q6" s="68">
        <f>SUM('R5地区別社会動態'!N6+'R5地区別自然動態'!K6+'R5職権その他の増減'!K6)</f>
        <v>-23</v>
      </c>
      <c r="R6" s="68">
        <f>SUM('R5地区別社会動態'!O6+'R5地区別自然動態'!L6+'R5職権その他の増減'!L6)</f>
        <v>-78</v>
      </c>
    </row>
    <row r="7" spans="2:18" ht="18.75" customHeight="1" x14ac:dyDescent="0.15">
      <c r="B7" s="57" t="s">
        <v>13</v>
      </c>
      <c r="C7" s="58"/>
      <c r="D7" s="92">
        <v>2894</v>
      </c>
      <c r="E7" s="92">
        <v>2871</v>
      </c>
      <c r="F7" s="87">
        <v>80</v>
      </c>
      <c r="G7" s="87">
        <v>78</v>
      </c>
      <c r="H7" s="109">
        <v>-5</v>
      </c>
      <c r="I7" s="87">
        <f t="shared" si="0"/>
        <v>-3</v>
      </c>
      <c r="J7" s="87">
        <v>19</v>
      </c>
      <c r="K7" s="87">
        <v>38</v>
      </c>
      <c r="L7" s="87">
        <f t="shared" ref="L7:L13" si="3">J7-K7</f>
        <v>-19</v>
      </c>
      <c r="M7" s="87">
        <v>1</v>
      </c>
      <c r="N7" s="87">
        <v>2</v>
      </c>
      <c r="O7" s="87">
        <f>M7-N7</f>
        <v>-1</v>
      </c>
      <c r="P7" s="56">
        <f>I7+L7+O7</f>
        <v>-23</v>
      </c>
      <c r="Q7" s="68">
        <f>SUM('R5地区別社会動態'!N7+'R5地区別自然動態'!K7+'R5職権その他の増減'!K7)</f>
        <v>-4</v>
      </c>
      <c r="R7" s="68">
        <f>SUM('R5地区別社会動態'!O7+'R5地区別自然動態'!L7+'R5職権その他の増減'!L7)</f>
        <v>-19</v>
      </c>
    </row>
    <row r="8" spans="2:18" ht="18.75" customHeight="1" x14ac:dyDescent="0.15">
      <c r="B8" s="57" t="s">
        <v>14</v>
      </c>
      <c r="C8" s="58"/>
      <c r="D8" s="92">
        <v>5369</v>
      </c>
      <c r="E8" s="92">
        <v>5384</v>
      </c>
      <c r="F8" s="87">
        <v>295</v>
      </c>
      <c r="G8" s="87">
        <v>229</v>
      </c>
      <c r="H8" s="109">
        <v>6</v>
      </c>
      <c r="I8" s="87">
        <f t="shared" si="0"/>
        <v>72</v>
      </c>
      <c r="J8" s="87">
        <v>22</v>
      </c>
      <c r="K8" s="87">
        <v>77</v>
      </c>
      <c r="L8" s="87">
        <f t="shared" si="3"/>
        <v>-55</v>
      </c>
      <c r="M8" s="87">
        <v>3</v>
      </c>
      <c r="N8" s="87">
        <v>5</v>
      </c>
      <c r="O8" s="87">
        <f t="shared" ref="O8:O13" si="4">M8-N8</f>
        <v>-2</v>
      </c>
      <c r="P8" s="56">
        <f t="shared" ref="P8:P14" si="5">I8+L8+O8</f>
        <v>15</v>
      </c>
      <c r="Q8" s="68">
        <f>SUM('R5地区別社会動態'!N8+'R5地区別自然動態'!K8+'R5職権その他の増減'!K8)</f>
        <v>8</v>
      </c>
      <c r="R8" s="68">
        <f>SUM('R5地区別社会動態'!O8+'R5地区別自然動態'!L8+'R5職権その他の増減'!L8)</f>
        <v>7</v>
      </c>
    </row>
    <row r="9" spans="2:18" ht="18.75" customHeight="1" x14ac:dyDescent="0.15">
      <c r="B9" s="57" t="s">
        <v>15</v>
      </c>
      <c r="C9" s="58"/>
      <c r="D9" s="92">
        <v>11477</v>
      </c>
      <c r="E9" s="92">
        <v>11358</v>
      </c>
      <c r="F9" s="87">
        <v>302</v>
      </c>
      <c r="G9" s="87">
        <v>366</v>
      </c>
      <c r="H9" s="109">
        <v>-12</v>
      </c>
      <c r="I9" s="87">
        <f t="shared" si="0"/>
        <v>-76</v>
      </c>
      <c r="J9" s="87">
        <v>76</v>
      </c>
      <c r="K9" s="87">
        <v>123</v>
      </c>
      <c r="L9" s="87">
        <f t="shared" si="3"/>
        <v>-47</v>
      </c>
      <c r="M9" s="87">
        <v>8</v>
      </c>
      <c r="N9" s="87">
        <v>4</v>
      </c>
      <c r="O9" s="87">
        <f t="shared" si="4"/>
        <v>4</v>
      </c>
      <c r="P9" s="56">
        <f t="shared" si="5"/>
        <v>-119</v>
      </c>
      <c r="Q9" s="68">
        <f>SUM('R5地区別社会動態'!N9+'R5地区別自然動態'!K9+'R5職権その他の増減'!K9)</f>
        <v>-57</v>
      </c>
      <c r="R9" s="68">
        <f>SUM('R5地区別社会動態'!O9+'R5地区別自然動態'!L9+'R5職権その他の増減'!L9)</f>
        <v>-62</v>
      </c>
    </row>
    <row r="10" spans="2:18" ht="18.75" customHeight="1" x14ac:dyDescent="0.15">
      <c r="B10" s="57" t="s">
        <v>16</v>
      </c>
      <c r="C10" s="58"/>
      <c r="D10" s="92">
        <v>1935</v>
      </c>
      <c r="E10" s="92">
        <v>1900</v>
      </c>
      <c r="F10" s="87">
        <v>36</v>
      </c>
      <c r="G10" s="87">
        <v>52</v>
      </c>
      <c r="H10" s="109">
        <v>2</v>
      </c>
      <c r="I10" s="87">
        <f t="shared" si="0"/>
        <v>-14</v>
      </c>
      <c r="J10" s="87">
        <v>9</v>
      </c>
      <c r="K10" s="87">
        <v>32</v>
      </c>
      <c r="L10" s="87">
        <f t="shared" si="3"/>
        <v>-23</v>
      </c>
      <c r="M10" s="87">
        <v>2</v>
      </c>
      <c r="N10" s="87">
        <v>0</v>
      </c>
      <c r="O10" s="87">
        <f t="shared" si="4"/>
        <v>2</v>
      </c>
      <c r="P10" s="56">
        <f t="shared" si="5"/>
        <v>-35</v>
      </c>
      <c r="Q10" s="68">
        <f>SUM('R5地区別社会動態'!N10+'R5地区別自然動態'!K10+'R5職権その他の増減'!K10)</f>
        <v>-9</v>
      </c>
      <c r="R10" s="68">
        <f>SUM('R5地区別社会動態'!O10+'R5地区別自然動態'!L10+'R5職権その他の増減'!L10)</f>
        <v>-26</v>
      </c>
    </row>
    <row r="11" spans="2:18" ht="18.75" customHeight="1" x14ac:dyDescent="0.15">
      <c r="B11" s="57" t="s">
        <v>17</v>
      </c>
      <c r="C11" s="58"/>
      <c r="D11" s="92">
        <v>2389</v>
      </c>
      <c r="E11" s="92">
        <v>2343</v>
      </c>
      <c r="F11" s="87">
        <v>80</v>
      </c>
      <c r="G11" s="87">
        <v>81</v>
      </c>
      <c r="H11" s="109">
        <v>8</v>
      </c>
      <c r="I11" s="87">
        <f t="shared" si="0"/>
        <v>7</v>
      </c>
      <c r="J11" s="87">
        <v>9</v>
      </c>
      <c r="K11" s="87">
        <v>60</v>
      </c>
      <c r="L11" s="87">
        <f t="shared" si="3"/>
        <v>-51</v>
      </c>
      <c r="M11" s="87">
        <v>1</v>
      </c>
      <c r="N11" s="87">
        <v>3</v>
      </c>
      <c r="O11" s="87">
        <f t="shared" si="4"/>
        <v>-2</v>
      </c>
      <c r="P11" s="56">
        <f t="shared" si="5"/>
        <v>-46</v>
      </c>
      <c r="Q11" s="68">
        <f>SUM('R5地区別社会動態'!N11+'R5地区別自然動態'!K11+'R5職権その他の増減'!K11)</f>
        <v>-31</v>
      </c>
      <c r="R11" s="68">
        <f>SUM('R5地区別社会動態'!O11+'R5地区別自然動態'!L11+'R5職権その他の増減'!L11)</f>
        <v>-15</v>
      </c>
    </row>
    <row r="12" spans="2:18" ht="18.75" customHeight="1" x14ac:dyDescent="0.15">
      <c r="B12" s="57" t="s">
        <v>18</v>
      </c>
      <c r="C12" s="58"/>
      <c r="D12" s="92">
        <v>2941</v>
      </c>
      <c r="E12" s="92">
        <v>2879</v>
      </c>
      <c r="F12" s="87">
        <v>57</v>
      </c>
      <c r="G12" s="87">
        <v>72</v>
      </c>
      <c r="H12" s="109">
        <v>-1</v>
      </c>
      <c r="I12" s="87">
        <f t="shared" si="0"/>
        <v>-16</v>
      </c>
      <c r="J12" s="87">
        <v>13</v>
      </c>
      <c r="K12" s="87">
        <v>54</v>
      </c>
      <c r="L12" s="87">
        <f t="shared" si="3"/>
        <v>-41</v>
      </c>
      <c r="M12" s="87">
        <v>1</v>
      </c>
      <c r="N12" s="87">
        <v>6</v>
      </c>
      <c r="O12" s="87">
        <f t="shared" si="4"/>
        <v>-5</v>
      </c>
      <c r="P12" s="56">
        <f t="shared" si="5"/>
        <v>-62</v>
      </c>
      <c r="Q12" s="68">
        <f>SUM('R5地区別社会動態'!N12+'R5地区別自然動態'!K12+'R5職権その他の増減'!K12)</f>
        <v>-23</v>
      </c>
      <c r="R12" s="68">
        <f>SUM('R5地区別社会動態'!O12+'R5地区別自然動態'!L12+'R5職権その他の増減'!L12)</f>
        <v>-39</v>
      </c>
    </row>
    <row r="13" spans="2:18" ht="18.75" customHeight="1" x14ac:dyDescent="0.15">
      <c r="B13" s="57" t="s">
        <v>19</v>
      </c>
      <c r="C13" s="58"/>
      <c r="D13" s="92">
        <v>3424</v>
      </c>
      <c r="E13" s="92">
        <v>3398</v>
      </c>
      <c r="F13" s="87">
        <v>203</v>
      </c>
      <c r="G13" s="87">
        <v>167</v>
      </c>
      <c r="H13" s="109">
        <v>-13</v>
      </c>
      <c r="I13" s="87">
        <f t="shared" si="0"/>
        <v>23</v>
      </c>
      <c r="J13" s="87">
        <v>4</v>
      </c>
      <c r="K13" s="87">
        <v>55</v>
      </c>
      <c r="L13" s="87">
        <f t="shared" si="3"/>
        <v>-51</v>
      </c>
      <c r="M13" s="87">
        <v>3</v>
      </c>
      <c r="N13" s="87">
        <v>1</v>
      </c>
      <c r="O13" s="87">
        <f t="shared" si="4"/>
        <v>2</v>
      </c>
      <c r="P13" s="56">
        <f t="shared" si="5"/>
        <v>-26</v>
      </c>
      <c r="Q13" s="68">
        <f>SUM('R5地区別社会動態'!N13+'R5地区別自然動態'!K13+'R5職権その他の増減'!K13)</f>
        <v>9</v>
      </c>
      <c r="R13" s="68">
        <f>SUM('R5地区別社会動態'!O13+'R5地区別自然動態'!L13+'R5職権その他の増減'!L13)</f>
        <v>-35</v>
      </c>
    </row>
    <row r="14" spans="2:18" ht="18.75" customHeight="1" x14ac:dyDescent="0.15">
      <c r="B14" s="131" t="s">
        <v>20</v>
      </c>
      <c r="C14" s="132"/>
      <c r="D14" s="107">
        <v>2719</v>
      </c>
      <c r="E14" s="92">
        <v>2721</v>
      </c>
      <c r="F14" s="87">
        <v>100</v>
      </c>
      <c r="G14" s="87">
        <v>104</v>
      </c>
      <c r="H14" s="109">
        <v>20</v>
      </c>
      <c r="I14" s="87">
        <f>F14-G14+H14</f>
        <v>16</v>
      </c>
      <c r="J14" s="87">
        <v>12</v>
      </c>
      <c r="K14" s="87">
        <v>24</v>
      </c>
      <c r="L14" s="87">
        <f>J14-K14</f>
        <v>-12</v>
      </c>
      <c r="M14" s="87">
        <v>1</v>
      </c>
      <c r="N14" s="87">
        <v>3</v>
      </c>
      <c r="O14" s="87">
        <f>M14-N14</f>
        <v>-2</v>
      </c>
      <c r="P14" s="56">
        <f t="shared" si="5"/>
        <v>2</v>
      </c>
      <c r="Q14" s="68">
        <f>SUM('R5地区別社会動態'!N14+'R5地区別自然動態'!K14+'R5職権その他の増減'!K14)</f>
        <v>17</v>
      </c>
      <c r="R14" s="68">
        <f>SUM('R5地区別社会動態'!O14+'R5地区別自然動態'!L14+'R5職権その他の増減'!L14)</f>
        <v>-15</v>
      </c>
    </row>
    <row r="15" spans="2:18" ht="18.75" customHeight="1" x14ac:dyDescent="0.15">
      <c r="B15" s="57" t="s">
        <v>24</v>
      </c>
      <c r="C15" s="58"/>
      <c r="D15" s="93">
        <v>55657</v>
      </c>
      <c r="E15" s="93">
        <v>55290</v>
      </c>
      <c r="F15" s="88">
        <f t="shared" ref="F15:G15" si="6">SUM(F5:F14)</f>
        <v>2106</v>
      </c>
      <c r="G15" s="88">
        <f t="shared" si="6"/>
        <v>2080</v>
      </c>
      <c r="H15" s="88">
        <f>SUM(H5:H14)</f>
        <v>0</v>
      </c>
      <c r="I15" s="88">
        <f>SUM(I5:I14)</f>
        <v>26</v>
      </c>
      <c r="J15" s="88">
        <f t="shared" ref="J15:K15" si="7">SUM(J5:J14)</f>
        <v>310</v>
      </c>
      <c r="K15" s="88">
        <f t="shared" si="7"/>
        <v>716</v>
      </c>
      <c r="L15" s="94">
        <f>SUM(L5:L14)</f>
        <v>-406</v>
      </c>
      <c r="M15" s="88">
        <v>52</v>
      </c>
      <c r="N15" s="88">
        <v>39</v>
      </c>
      <c r="O15" s="89">
        <f>SUM(O5:O14)</f>
        <v>13</v>
      </c>
      <c r="P15" s="89">
        <f>I15+L15+O15</f>
        <v>-367</v>
      </c>
      <c r="Q15" s="68">
        <f>SUM('R4地区別社会動態 '!N15+'R4地区別自然動態'!K15+'R4職権その他の増減 '!K15)</f>
        <v>-227</v>
      </c>
      <c r="R15" s="68">
        <f>SUM('R4地区別社会動態 '!O15+'R4地区別自然動態'!L15+'R4職権その他の増減 '!L15)</f>
        <v>-232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126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104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44562</v>
      </c>
      <c r="E22" s="86">
        <v>44927</v>
      </c>
      <c r="F22" s="104" t="s">
        <v>129</v>
      </c>
      <c r="G22" s="104" t="s">
        <v>130</v>
      </c>
      <c r="H22" s="104" t="s">
        <v>131</v>
      </c>
      <c r="I22" s="104" t="s">
        <v>132</v>
      </c>
      <c r="J22" s="104" t="s">
        <v>133</v>
      </c>
      <c r="K22" s="104" t="s">
        <v>134</v>
      </c>
      <c r="L22" s="104" t="s">
        <v>132</v>
      </c>
      <c r="M22" s="104" t="s">
        <v>135</v>
      </c>
      <c r="N22" s="104" t="s">
        <v>136</v>
      </c>
      <c r="O22" s="104" t="s">
        <v>132</v>
      </c>
      <c r="P22" s="104" t="s">
        <v>137</v>
      </c>
      <c r="Q22" s="104" t="s">
        <v>138</v>
      </c>
      <c r="R22" s="104" t="s">
        <v>139</v>
      </c>
    </row>
    <row r="23" spans="2:18" ht="18.75" customHeight="1" x14ac:dyDescent="0.15">
      <c r="B23" s="53" t="s">
        <v>8</v>
      </c>
      <c r="C23" s="54"/>
      <c r="D23" s="92">
        <v>11204</v>
      </c>
      <c r="E23" s="92">
        <v>11057</v>
      </c>
      <c r="F23" s="87">
        <v>551</v>
      </c>
      <c r="G23" s="87">
        <v>592</v>
      </c>
      <c r="H23" s="87">
        <v>-46</v>
      </c>
      <c r="I23" s="87">
        <f>F23-G23+H23</f>
        <v>-87</v>
      </c>
      <c r="J23" s="87">
        <v>69</v>
      </c>
      <c r="K23" s="87">
        <v>120</v>
      </c>
      <c r="L23" s="87">
        <f>J23-K23</f>
        <v>-51</v>
      </c>
      <c r="M23" s="87">
        <v>8</v>
      </c>
      <c r="N23" s="87">
        <v>18</v>
      </c>
      <c r="O23" s="87">
        <f>M23-N23</f>
        <v>-10</v>
      </c>
      <c r="P23" s="56">
        <f>I23+L23+O23</f>
        <v>-148</v>
      </c>
      <c r="Q23" s="68">
        <f>SUM('R5地区別社会動態'!N23+'R5地区別自然動態'!K23+'R5職権その他の増減'!K23)</f>
        <v>-79</v>
      </c>
      <c r="R23" s="68">
        <f>SUM('R5地区別社会動態'!O23+'R5地区別自然動態'!L23+'R5職権その他の増減'!L23)</f>
        <v>-69</v>
      </c>
    </row>
    <row r="24" spans="2:18" ht="18.75" customHeight="1" x14ac:dyDescent="0.15">
      <c r="B24" s="57" t="s">
        <v>12</v>
      </c>
      <c r="C24" s="58"/>
      <c r="D24" s="92">
        <v>11618</v>
      </c>
      <c r="E24" s="92">
        <v>11452</v>
      </c>
      <c r="F24" s="87">
        <v>347</v>
      </c>
      <c r="G24" s="87">
        <v>439</v>
      </c>
      <c r="H24" s="87">
        <v>4</v>
      </c>
      <c r="I24" s="87">
        <f t="shared" ref="I24:I31" si="8">F24-G24+H24</f>
        <v>-88</v>
      </c>
      <c r="J24" s="87">
        <v>65</v>
      </c>
      <c r="K24" s="87">
        <v>140</v>
      </c>
      <c r="L24" s="87">
        <f t="shared" ref="L24:L31" si="9">J24-K24</f>
        <v>-75</v>
      </c>
      <c r="M24" s="87">
        <v>6</v>
      </c>
      <c r="N24" s="87">
        <v>8</v>
      </c>
      <c r="O24" s="87">
        <f t="shared" ref="O24" si="10">M24-N24</f>
        <v>-2</v>
      </c>
      <c r="P24" s="56">
        <f t="shared" ref="P24" si="11">I24+L24+O24</f>
        <v>-165</v>
      </c>
      <c r="Q24" s="68">
        <f>SUM('R5地区別社会動態'!N24+'R5地区別自然動態'!K24+'R5職権その他の増減'!K24)</f>
        <v>-86</v>
      </c>
      <c r="R24" s="68">
        <f>SUM('R5地区別社会動態'!O24+'R5地区別自然動態'!L24+'R5職権その他の増減'!L24)</f>
        <v>-79</v>
      </c>
    </row>
    <row r="25" spans="2:18" ht="18.75" customHeight="1" x14ac:dyDescent="0.15">
      <c r="B25" s="57" t="s">
        <v>13</v>
      </c>
      <c r="C25" s="58"/>
      <c r="D25" s="92">
        <v>2901</v>
      </c>
      <c r="E25" s="92">
        <v>2894</v>
      </c>
      <c r="F25" s="87">
        <v>87</v>
      </c>
      <c r="G25" s="87">
        <v>84</v>
      </c>
      <c r="H25" s="87">
        <v>11</v>
      </c>
      <c r="I25" s="87">
        <f t="shared" si="8"/>
        <v>14</v>
      </c>
      <c r="J25" s="87">
        <v>19</v>
      </c>
      <c r="K25" s="87">
        <v>39</v>
      </c>
      <c r="L25" s="87">
        <f t="shared" si="9"/>
        <v>-20</v>
      </c>
      <c r="M25" s="87">
        <v>7</v>
      </c>
      <c r="N25" s="87">
        <v>8</v>
      </c>
      <c r="O25" s="87">
        <f>M25-N25</f>
        <v>-1</v>
      </c>
      <c r="P25" s="56">
        <f>I25+L25+O25</f>
        <v>-7</v>
      </c>
      <c r="Q25" s="68">
        <f>SUM('R5地区別社会動態'!N25+'R5地区別自然動態'!K25+'R5職権その他の増減'!K25)</f>
        <v>-4</v>
      </c>
      <c r="R25" s="68">
        <f>SUM('R5地区別社会動態'!O25+'R5地区別自然動態'!L25+'R5職権その他の増減'!L25)</f>
        <v>-3</v>
      </c>
    </row>
    <row r="26" spans="2:18" ht="18.75" customHeight="1" x14ac:dyDescent="0.15">
      <c r="B26" s="57" t="s">
        <v>14</v>
      </c>
      <c r="C26" s="58"/>
      <c r="D26" s="92">
        <v>5281</v>
      </c>
      <c r="E26" s="92">
        <v>5369</v>
      </c>
      <c r="F26" s="87">
        <v>312</v>
      </c>
      <c r="G26" s="87">
        <v>208</v>
      </c>
      <c r="H26" s="87">
        <v>26</v>
      </c>
      <c r="I26" s="87">
        <f t="shared" si="8"/>
        <v>130</v>
      </c>
      <c r="J26" s="87">
        <v>23</v>
      </c>
      <c r="K26" s="87">
        <v>61</v>
      </c>
      <c r="L26" s="87">
        <f t="shared" si="9"/>
        <v>-38</v>
      </c>
      <c r="M26" s="87">
        <v>4</v>
      </c>
      <c r="N26" s="87">
        <v>8</v>
      </c>
      <c r="O26" s="87">
        <f t="shared" ref="O26:O31" si="12">M26-N26</f>
        <v>-4</v>
      </c>
      <c r="P26" s="56">
        <f t="shared" ref="P26:P32" si="13">I26+L26+O26</f>
        <v>88</v>
      </c>
      <c r="Q26" s="68">
        <f>SUM('R5地区別社会動態'!N26+'R5地区別自然動態'!K26+'R5職権その他の増減'!K26)</f>
        <v>33</v>
      </c>
      <c r="R26" s="68">
        <f>SUM('R5地区別社会動態'!O26+'R5地区別自然動態'!L26+'R5職権その他の増減'!L26)</f>
        <v>55</v>
      </c>
    </row>
    <row r="27" spans="2:18" ht="18.75" customHeight="1" x14ac:dyDescent="0.15">
      <c r="B27" s="57" t="s">
        <v>15</v>
      </c>
      <c r="C27" s="58"/>
      <c r="D27" s="92">
        <v>11538</v>
      </c>
      <c r="E27" s="92">
        <v>11477</v>
      </c>
      <c r="F27" s="87">
        <v>337</v>
      </c>
      <c r="G27" s="87">
        <v>376</v>
      </c>
      <c r="H27" s="87">
        <v>36</v>
      </c>
      <c r="I27" s="87">
        <f t="shared" si="8"/>
        <v>-3</v>
      </c>
      <c r="J27" s="87">
        <v>64</v>
      </c>
      <c r="K27" s="87">
        <v>123</v>
      </c>
      <c r="L27" s="87">
        <f t="shared" si="9"/>
        <v>-59</v>
      </c>
      <c r="M27" s="87">
        <v>4</v>
      </c>
      <c r="N27" s="87">
        <v>3</v>
      </c>
      <c r="O27" s="87">
        <f t="shared" si="12"/>
        <v>1</v>
      </c>
      <c r="P27" s="56">
        <f t="shared" si="13"/>
        <v>-61</v>
      </c>
      <c r="Q27" s="68">
        <f>SUM('R5地区別社会動態'!N27+'R5地区別自然動態'!K27+'R5職権その他の増減'!K27)</f>
        <v>-42</v>
      </c>
      <c r="R27" s="68">
        <f>SUM('R5地区別社会動態'!O27+'R5地区別自然動態'!L27+'R5職権その他の増減'!L27)</f>
        <v>-19</v>
      </c>
    </row>
    <row r="28" spans="2:18" ht="18.75" customHeight="1" x14ac:dyDescent="0.15">
      <c r="B28" s="57" t="s">
        <v>16</v>
      </c>
      <c r="C28" s="58"/>
      <c r="D28" s="92">
        <v>1962</v>
      </c>
      <c r="E28" s="92">
        <v>1935</v>
      </c>
      <c r="F28" s="87">
        <v>37</v>
      </c>
      <c r="G28" s="87">
        <v>48</v>
      </c>
      <c r="H28" s="87">
        <v>3</v>
      </c>
      <c r="I28" s="87">
        <f t="shared" si="8"/>
        <v>-8</v>
      </c>
      <c r="J28" s="87">
        <v>10</v>
      </c>
      <c r="K28" s="87">
        <v>32</v>
      </c>
      <c r="L28" s="87">
        <f t="shared" si="9"/>
        <v>-22</v>
      </c>
      <c r="M28" s="87">
        <v>3</v>
      </c>
      <c r="N28" s="87">
        <v>0</v>
      </c>
      <c r="O28" s="87">
        <f t="shared" si="12"/>
        <v>3</v>
      </c>
      <c r="P28" s="56">
        <f t="shared" si="13"/>
        <v>-27</v>
      </c>
      <c r="Q28" s="68">
        <f>SUM('R5地区別社会動態'!N28+'R5地区別自然動態'!K28+'R5職権その他の増減'!K28)</f>
        <v>-22</v>
      </c>
      <c r="R28" s="68">
        <f>SUM('R5地区別社会動態'!O28+'R5地区別自然動態'!L28+'R5職権その他の増減'!L28)</f>
        <v>-5</v>
      </c>
    </row>
    <row r="29" spans="2:18" ht="18.75" customHeight="1" x14ac:dyDescent="0.15">
      <c r="B29" s="57" t="s">
        <v>17</v>
      </c>
      <c r="C29" s="58"/>
      <c r="D29" s="92">
        <v>2416</v>
      </c>
      <c r="E29" s="92">
        <v>2389</v>
      </c>
      <c r="F29" s="87">
        <v>91</v>
      </c>
      <c r="G29" s="87">
        <v>86</v>
      </c>
      <c r="H29" s="87">
        <v>3</v>
      </c>
      <c r="I29" s="87">
        <f t="shared" si="8"/>
        <v>8</v>
      </c>
      <c r="J29" s="87">
        <v>9</v>
      </c>
      <c r="K29" s="87">
        <v>43</v>
      </c>
      <c r="L29" s="87">
        <f t="shared" si="9"/>
        <v>-34</v>
      </c>
      <c r="M29" s="87">
        <v>2</v>
      </c>
      <c r="N29" s="87">
        <v>3</v>
      </c>
      <c r="O29" s="87">
        <f t="shared" si="12"/>
        <v>-1</v>
      </c>
      <c r="P29" s="56">
        <f t="shared" si="13"/>
        <v>-27</v>
      </c>
      <c r="Q29" s="68">
        <f>SUM('R5地区別社会動態'!N29+'R5地区別自然動態'!K29+'R5職権その他の増減'!K29)</f>
        <v>3</v>
      </c>
      <c r="R29" s="68">
        <f>SUM('R5地区別社会動態'!O29+'R5地区別自然動態'!L29+'R5職権その他の増減'!L29)</f>
        <v>-30</v>
      </c>
    </row>
    <row r="30" spans="2:18" ht="18.75" customHeight="1" x14ac:dyDescent="0.15">
      <c r="B30" s="57" t="s">
        <v>18</v>
      </c>
      <c r="C30" s="58"/>
      <c r="D30" s="92">
        <v>2972</v>
      </c>
      <c r="E30" s="92">
        <v>2941</v>
      </c>
      <c r="F30" s="87">
        <v>79</v>
      </c>
      <c r="G30" s="87">
        <v>80</v>
      </c>
      <c r="H30" s="87">
        <v>4</v>
      </c>
      <c r="I30" s="87">
        <f t="shared" si="8"/>
        <v>3</v>
      </c>
      <c r="J30" s="87">
        <v>18</v>
      </c>
      <c r="K30" s="87">
        <v>53</v>
      </c>
      <c r="L30" s="87">
        <f t="shared" si="9"/>
        <v>-35</v>
      </c>
      <c r="M30" s="87">
        <v>4</v>
      </c>
      <c r="N30" s="87">
        <v>3</v>
      </c>
      <c r="O30" s="87">
        <f t="shared" si="12"/>
        <v>1</v>
      </c>
      <c r="P30" s="56">
        <f t="shared" si="13"/>
        <v>-31</v>
      </c>
      <c r="Q30" s="68">
        <f>SUM('R5地区別社会動態'!N30+'R5地区別自然動態'!K30+'R5職権その他の増減'!K30)</f>
        <v>6</v>
      </c>
      <c r="R30" s="68">
        <f>SUM('R5地区別社会動態'!O30+'R5地区別自然動態'!L30+'R5職権その他の増減'!L30)</f>
        <v>-37</v>
      </c>
    </row>
    <row r="31" spans="2:18" ht="18.75" customHeight="1" x14ac:dyDescent="0.15">
      <c r="B31" s="57" t="s">
        <v>19</v>
      </c>
      <c r="C31" s="58"/>
      <c r="D31" s="92">
        <v>3449</v>
      </c>
      <c r="E31" s="92">
        <v>3424</v>
      </c>
      <c r="F31" s="87">
        <v>188</v>
      </c>
      <c r="G31" s="87">
        <v>154</v>
      </c>
      <c r="H31" s="87">
        <v>-12</v>
      </c>
      <c r="I31" s="87">
        <f t="shared" si="8"/>
        <v>22</v>
      </c>
      <c r="J31" s="87">
        <v>8</v>
      </c>
      <c r="K31" s="87">
        <v>57</v>
      </c>
      <c r="L31" s="87">
        <f t="shared" si="9"/>
        <v>-49</v>
      </c>
      <c r="M31" s="87">
        <v>2</v>
      </c>
      <c r="N31" s="87">
        <v>0</v>
      </c>
      <c r="O31" s="87">
        <f t="shared" si="12"/>
        <v>2</v>
      </c>
      <c r="P31" s="56">
        <f t="shared" si="13"/>
        <v>-25</v>
      </c>
      <c r="Q31" s="68">
        <f>SUM('R5地区別社会動態'!N31+'R5地区別自然動態'!K31+'R5職権その他の増減'!K31)</f>
        <v>-8</v>
      </c>
      <c r="R31" s="68">
        <f>SUM('R5地区別社会動態'!O31+'R5地区別自然動態'!L31+'R5職権その他の増減'!L31)</f>
        <v>-17</v>
      </c>
    </row>
    <row r="32" spans="2:18" ht="18.75" customHeight="1" x14ac:dyDescent="0.15">
      <c r="B32" s="131" t="s">
        <v>20</v>
      </c>
      <c r="C32" s="132"/>
      <c r="D32" s="92">
        <v>2775</v>
      </c>
      <c r="E32" s="92">
        <v>2719</v>
      </c>
      <c r="F32" s="87">
        <v>103</v>
      </c>
      <c r="G32" s="87">
        <v>98</v>
      </c>
      <c r="H32" s="87">
        <v>-29</v>
      </c>
      <c r="I32" s="87">
        <f>F32-G32+H32</f>
        <v>-24</v>
      </c>
      <c r="J32" s="87">
        <v>14</v>
      </c>
      <c r="K32" s="87">
        <v>34</v>
      </c>
      <c r="L32" s="87">
        <f>J32-K32</f>
        <v>-20</v>
      </c>
      <c r="M32" s="87">
        <v>5</v>
      </c>
      <c r="N32" s="87">
        <v>17</v>
      </c>
      <c r="O32" s="87">
        <f>M32-N32</f>
        <v>-12</v>
      </c>
      <c r="P32" s="56">
        <f t="shared" si="13"/>
        <v>-56</v>
      </c>
      <c r="Q32" s="68">
        <f>SUM('R5地区別社会動態'!N32+'R5地区別自然動態'!K32+'R5職権その他の増減'!K32)</f>
        <v>-28</v>
      </c>
      <c r="R32" s="68">
        <f>SUM('R5地区別社会動態'!O32+'R5地区別自然動態'!L32+'R5職権その他の増減'!L32)</f>
        <v>-28</v>
      </c>
    </row>
    <row r="33" spans="2:19" ht="18.75" customHeight="1" x14ac:dyDescent="0.15">
      <c r="B33" s="57" t="s">
        <v>24</v>
      </c>
      <c r="C33" s="58"/>
      <c r="D33" s="93">
        <v>56116</v>
      </c>
      <c r="E33" s="93">
        <v>55657</v>
      </c>
      <c r="F33" s="88">
        <f t="shared" ref="F33:H33" si="14">SUM(F23:F32)</f>
        <v>2132</v>
      </c>
      <c r="G33" s="88">
        <f t="shared" si="14"/>
        <v>2165</v>
      </c>
      <c r="H33" s="88">
        <f t="shared" si="14"/>
        <v>0</v>
      </c>
      <c r="I33" s="88">
        <f>SUM(I23:I32)</f>
        <v>-33</v>
      </c>
      <c r="J33" s="88">
        <f t="shared" ref="J33:K33" si="15">SUM(J23:J32)</f>
        <v>299</v>
      </c>
      <c r="K33" s="88">
        <f t="shared" si="15"/>
        <v>702</v>
      </c>
      <c r="L33" s="94">
        <f>SUM(L23:L32)</f>
        <v>-403</v>
      </c>
      <c r="M33" s="88">
        <v>41</v>
      </c>
      <c r="N33" s="88">
        <v>56</v>
      </c>
      <c r="O33" s="89">
        <f>SUM(O23:O32)</f>
        <v>-23</v>
      </c>
      <c r="P33" s="89">
        <f>I33+L33+O33</f>
        <v>-459</v>
      </c>
      <c r="Q33" s="68">
        <f>SUM('R5地区別社会動態'!N33+'R5地区別自然動態'!K33+'R5職権その他の増減'!K33)</f>
        <v>-227</v>
      </c>
      <c r="R33" s="68">
        <f>SUM('R5地区別社会動態'!O33+'R5地区別自然動態'!L33+'R5職権その他の増減'!L33)</f>
        <v>-232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127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141</v>
      </c>
      <c r="F40" s="104" t="s">
        <v>41</v>
      </c>
      <c r="G40" s="104" t="s">
        <v>42</v>
      </c>
      <c r="H40" s="104" t="s">
        <v>43</v>
      </c>
      <c r="I40" s="104" t="s">
        <v>23</v>
      </c>
      <c r="J40" s="104" t="s">
        <v>9</v>
      </c>
      <c r="K40" s="104" t="s">
        <v>10</v>
      </c>
      <c r="L40" s="104" t="s">
        <v>23</v>
      </c>
      <c r="M40" s="104" t="s">
        <v>45</v>
      </c>
      <c r="N40" s="104" t="s">
        <v>46</v>
      </c>
      <c r="O40" s="104" t="s">
        <v>23</v>
      </c>
      <c r="P40" s="104" t="s">
        <v>1</v>
      </c>
      <c r="Q40" s="104" t="s">
        <v>2</v>
      </c>
      <c r="R40" s="104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28</v>
      </c>
      <c r="F41" s="87">
        <f>F5-F23</f>
        <v>44</v>
      </c>
      <c r="G41" s="87">
        <f>G5-G23</f>
        <v>-45</v>
      </c>
      <c r="H41" s="87">
        <f>H5-H23</f>
        <v>67</v>
      </c>
      <c r="I41" s="87">
        <f>SUM(I5-I23)</f>
        <v>156</v>
      </c>
      <c r="J41" s="87">
        <f>J5-J23</f>
        <v>1</v>
      </c>
      <c r="K41" s="87">
        <f>K5-K23</f>
        <v>-6</v>
      </c>
      <c r="L41" s="87">
        <f>SUM(L5-L23)</f>
        <v>7</v>
      </c>
      <c r="M41" s="87">
        <f t="shared" ref="M41:N50" si="16">M5-M23</f>
        <v>6</v>
      </c>
      <c r="N41" s="87">
        <f>N5-N23</f>
        <v>-7</v>
      </c>
      <c r="O41" s="87">
        <f>SUM(O5-O23)</f>
        <v>13</v>
      </c>
      <c r="P41" s="63">
        <f>I41+L41+O41</f>
        <v>176</v>
      </c>
      <c r="Q41" s="56">
        <f>Q5-Q23</f>
        <v>111</v>
      </c>
      <c r="R41" s="56">
        <f>R5-R23</f>
        <v>65</v>
      </c>
    </row>
    <row r="42" spans="2:19" ht="18.75" customHeight="1" x14ac:dyDescent="0.15">
      <c r="B42" s="57" t="s">
        <v>12</v>
      </c>
      <c r="C42" s="58"/>
      <c r="D42" s="87"/>
      <c r="E42" s="87">
        <f t="shared" ref="E42:H51" si="17">E6-E24</f>
        <v>-101</v>
      </c>
      <c r="F42" s="87">
        <f t="shared" si="17"/>
        <v>11</v>
      </c>
      <c r="G42" s="87">
        <f t="shared" si="17"/>
        <v>-55</v>
      </c>
      <c r="H42" s="87">
        <f t="shared" si="17"/>
        <v>-30</v>
      </c>
      <c r="I42" s="87">
        <f t="shared" ref="I42:I51" si="18">SUM(I6-I24)</f>
        <v>36</v>
      </c>
      <c r="J42" s="87">
        <f t="shared" ref="J42:K51" si="19">J6-J24</f>
        <v>11</v>
      </c>
      <c r="K42" s="87">
        <f t="shared" si="19"/>
        <v>-1</v>
      </c>
      <c r="L42" s="87">
        <f t="shared" ref="L42:L51" si="20">SUM(L6-L24)</f>
        <v>12</v>
      </c>
      <c r="M42" s="87">
        <f t="shared" si="16"/>
        <v>12</v>
      </c>
      <c r="N42" s="87">
        <f t="shared" si="16"/>
        <v>-4</v>
      </c>
      <c r="O42" s="87">
        <f t="shared" ref="O42" si="21">SUM(O6-O24)</f>
        <v>16</v>
      </c>
      <c r="P42" s="63">
        <f t="shared" ref="P42:P51" si="22">I42+L42+O42</f>
        <v>64</v>
      </c>
      <c r="Q42" s="56">
        <f t="shared" ref="Q42:R51" si="23">Q6-Q24</f>
        <v>63</v>
      </c>
      <c r="R42" s="56">
        <f t="shared" si="23"/>
        <v>1</v>
      </c>
    </row>
    <row r="43" spans="2:19" ht="18.75" customHeight="1" x14ac:dyDescent="0.15">
      <c r="B43" s="57" t="s">
        <v>13</v>
      </c>
      <c r="C43" s="58"/>
      <c r="D43" s="87"/>
      <c r="E43" s="87">
        <f t="shared" si="17"/>
        <v>-23</v>
      </c>
      <c r="F43" s="87">
        <f>F7-F25</f>
        <v>-7</v>
      </c>
      <c r="G43" s="87">
        <f>G7-G25</f>
        <v>-6</v>
      </c>
      <c r="H43" s="87">
        <f>H7-H25</f>
        <v>-16</v>
      </c>
      <c r="I43" s="87">
        <f t="shared" si="18"/>
        <v>-17</v>
      </c>
      <c r="J43" s="87">
        <f t="shared" si="19"/>
        <v>0</v>
      </c>
      <c r="K43" s="87">
        <f t="shared" si="19"/>
        <v>-1</v>
      </c>
      <c r="L43" s="87">
        <f t="shared" si="20"/>
        <v>1</v>
      </c>
      <c r="M43" s="87">
        <f>M7-M25</f>
        <v>-6</v>
      </c>
      <c r="N43" s="87">
        <f>N7-N25</f>
        <v>-6</v>
      </c>
      <c r="O43" s="87">
        <f>SUM(O7-O25)</f>
        <v>0</v>
      </c>
      <c r="P43" s="63">
        <f t="shared" si="22"/>
        <v>-16</v>
      </c>
      <c r="Q43" s="68">
        <f t="shared" si="23"/>
        <v>0</v>
      </c>
      <c r="R43" s="68">
        <f t="shared" si="23"/>
        <v>-16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7"/>
        <v>15</v>
      </c>
      <c r="F44" s="87">
        <f t="shared" si="17"/>
        <v>-17</v>
      </c>
      <c r="G44" s="87">
        <f t="shared" si="17"/>
        <v>21</v>
      </c>
      <c r="H44" s="87">
        <f t="shared" si="17"/>
        <v>-20</v>
      </c>
      <c r="I44" s="87">
        <f t="shared" si="18"/>
        <v>-58</v>
      </c>
      <c r="J44" s="87">
        <f t="shared" si="19"/>
        <v>-1</v>
      </c>
      <c r="K44" s="87">
        <f t="shared" si="19"/>
        <v>16</v>
      </c>
      <c r="L44" s="87">
        <f t="shared" si="20"/>
        <v>-17</v>
      </c>
      <c r="M44" s="87">
        <f t="shared" si="16"/>
        <v>-1</v>
      </c>
      <c r="N44" s="87">
        <f t="shared" si="16"/>
        <v>-3</v>
      </c>
      <c r="O44" s="87">
        <f t="shared" ref="O44:O51" si="24">SUM(O8-O26)</f>
        <v>2</v>
      </c>
      <c r="P44" s="63">
        <f t="shared" si="22"/>
        <v>-73</v>
      </c>
      <c r="Q44" s="56">
        <f t="shared" si="23"/>
        <v>-25</v>
      </c>
      <c r="R44" s="56">
        <f t="shared" si="23"/>
        <v>-48</v>
      </c>
    </row>
    <row r="45" spans="2:19" ht="18.75" customHeight="1" x14ac:dyDescent="0.15">
      <c r="B45" s="57" t="s">
        <v>15</v>
      </c>
      <c r="C45" s="58"/>
      <c r="D45" s="87"/>
      <c r="E45" s="87">
        <f t="shared" si="17"/>
        <v>-119</v>
      </c>
      <c r="F45" s="87">
        <f t="shared" si="17"/>
        <v>-35</v>
      </c>
      <c r="G45" s="87">
        <f t="shared" si="17"/>
        <v>-10</v>
      </c>
      <c r="H45" s="87">
        <f t="shared" si="17"/>
        <v>-48</v>
      </c>
      <c r="I45" s="87">
        <f t="shared" si="18"/>
        <v>-73</v>
      </c>
      <c r="J45" s="87">
        <f t="shared" si="19"/>
        <v>12</v>
      </c>
      <c r="K45" s="87">
        <f t="shared" si="19"/>
        <v>0</v>
      </c>
      <c r="L45" s="87">
        <f t="shared" si="20"/>
        <v>12</v>
      </c>
      <c r="M45" s="87">
        <f t="shared" si="16"/>
        <v>4</v>
      </c>
      <c r="N45" s="87">
        <f t="shared" si="16"/>
        <v>1</v>
      </c>
      <c r="O45" s="87">
        <f t="shared" si="24"/>
        <v>3</v>
      </c>
      <c r="P45" s="63">
        <f t="shared" si="22"/>
        <v>-58</v>
      </c>
      <c r="Q45" s="56">
        <f t="shared" si="23"/>
        <v>-15</v>
      </c>
      <c r="R45" s="56">
        <f t="shared" si="23"/>
        <v>-43</v>
      </c>
    </row>
    <row r="46" spans="2:19" ht="18.75" customHeight="1" x14ac:dyDescent="0.15">
      <c r="B46" s="57" t="s">
        <v>16</v>
      </c>
      <c r="C46" s="58"/>
      <c r="D46" s="87"/>
      <c r="E46" s="87">
        <f t="shared" si="17"/>
        <v>-35</v>
      </c>
      <c r="F46" s="87">
        <f t="shared" si="17"/>
        <v>-1</v>
      </c>
      <c r="G46" s="87">
        <f t="shared" si="17"/>
        <v>4</v>
      </c>
      <c r="H46" s="87">
        <f t="shared" si="17"/>
        <v>-1</v>
      </c>
      <c r="I46" s="87">
        <f t="shared" si="18"/>
        <v>-6</v>
      </c>
      <c r="J46" s="87">
        <f t="shared" si="19"/>
        <v>-1</v>
      </c>
      <c r="K46" s="87">
        <f t="shared" si="19"/>
        <v>0</v>
      </c>
      <c r="L46" s="87">
        <f t="shared" si="20"/>
        <v>-1</v>
      </c>
      <c r="M46" s="87">
        <f t="shared" si="16"/>
        <v>-1</v>
      </c>
      <c r="N46" s="87">
        <f t="shared" si="16"/>
        <v>0</v>
      </c>
      <c r="O46" s="87">
        <f t="shared" si="24"/>
        <v>-1</v>
      </c>
      <c r="P46" s="63">
        <f t="shared" si="22"/>
        <v>-8</v>
      </c>
      <c r="Q46" s="56">
        <f t="shared" si="23"/>
        <v>13</v>
      </c>
      <c r="R46" s="56">
        <f t="shared" si="23"/>
        <v>-21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-46</v>
      </c>
      <c r="F47" s="87">
        <f t="shared" si="17"/>
        <v>-11</v>
      </c>
      <c r="G47" s="87">
        <f t="shared" si="17"/>
        <v>-5</v>
      </c>
      <c r="H47" s="87">
        <f t="shared" si="17"/>
        <v>5</v>
      </c>
      <c r="I47" s="87">
        <f t="shared" si="18"/>
        <v>-1</v>
      </c>
      <c r="J47" s="87">
        <f t="shared" si="19"/>
        <v>0</v>
      </c>
      <c r="K47" s="87">
        <f t="shared" si="19"/>
        <v>17</v>
      </c>
      <c r="L47" s="87">
        <f t="shared" si="20"/>
        <v>-17</v>
      </c>
      <c r="M47" s="87">
        <f t="shared" si="16"/>
        <v>-1</v>
      </c>
      <c r="N47" s="87">
        <f t="shared" si="16"/>
        <v>0</v>
      </c>
      <c r="O47" s="87">
        <f t="shared" si="24"/>
        <v>-1</v>
      </c>
      <c r="P47" s="63">
        <f t="shared" si="22"/>
        <v>-19</v>
      </c>
      <c r="Q47" s="56">
        <f t="shared" si="23"/>
        <v>-34</v>
      </c>
      <c r="R47" s="56">
        <f t="shared" si="23"/>
        <v>15</v>
      </c>
    </row>
    <row r="48" spans="2:19" ht="18.75" customHeight="1" x14ac:dyDescent="0.15">
      <c r="B48" s="57" t="s">
        <v>18</v>
      </c>
      <c r="C48" s="58"/>
      <c r="D48" s="87"/>
      <c r="E48" s="87">
        <f t="shared" si="17"/>
        <v>-62</v>
      </c>
      <c r="F48" s="87">
        <f t="shared" si="17"/>
        <v>-22</v>
      </c>
      <c r="G48" s="87">
        <f t="shared" si="17"/>
        <v>-8</v>
      </c>
      <c r="H48" s="87">
        <f t="shared" si="17"/>
        <v>-5</v>
      </c>
      <c r="I48" s="87">
        <f t="shared" si="18"/>
        <v>-19</v>
      </c>
      <c r="J48" s="87">
        <f t="shared" si="19"/>
        <v>-5</v>
      </c>
      <c r="K48" s="87">
        <f t="shared" si="19"/>
        <v>1</v>
      </c>
      <c r="L48" s="87">
        <f t="shared" si="20"/>
        <v>-6</v>
      </c>
      <c r="M48" s="87">
        <f t="shared" si="16"/>
        <v>-3</v>
      </c>
      <c r="N48" s="87">
        <f t="shared" si="16"/>
        <v>3</v>
      </c>
      <c r="O48" s="87">
        <f t="shared" si="24"/>
        <v>-6</v>
      </c>
      <c r="P48" s="63">
        <f t="shared" si="22"/>
        <v>-31</v>
      </c>
      <c r="Q48" s="56">
        <f t="shared" si="23"/>
        <v>-29</v>
      </c>
      <c r="R48" s="56">
        <f t="shared" si="23"/>
        <v>-2</v>
      </c>
    </row>
    <row r="49" spans="2:18" ht="18.75" customHeight="1" x14ac:dyDescent="0.15">
      <c r="B49" s="57" t="s">
        <v>19</v>
      </c>
      <c r="C49" s="58"/>
      <c r="D49" s="87"/>
      <c r="E49" s="87">
        <f t="shared" si="17"/>
        <v>-26</v>
      </c>
      <c r="F49" s="87">
        <f t="shared" si="17"/>
        <v>15</v>
      </c>
      <c r="G49" s="87">
        <f t="shared" si="17"/>
        <v>13</v>
      </c>
      <c r="H49" s="87">
        <f t="shared" si="17"/>
        <v>-1</v>
      </c>
      <c r="I49" s="87">
        <f t="shared" si="18"/>
        <v>1</v>
      </c>
      <c r="J49" s="87">
        <f t="shared" si="19"/>
        <v>-4</v>
      </c>
      <c r="K49" s="87">
        <f t="shared" si="19"/>
        <v>-2</v>
      </c>
      <c r="L49" s="87">
        <f t="shared" si="20"/>
        <v>-2</v>
      </c>
      <c r="M49" s="87">
        <f t="shared" si="16"/>
        <v>1</v>
      </c>
      <c r="N49" s="87">
        <f t="shared" si="16"/>
        <v>1</v>
      </c>
      <c r="O49" s="87">
        <f t="shared" si="24"/>
        <v>0</v>
      </c>
      <c r="P49" s="63">
        <f t="shared" si="22"/>
        <v>-1</v>
      </c>
      <c r="Q49" s="56">
        <f t="shared" si="23"/>
        <v>17</v>
      </c>
      <c r="R49" s="56">
        <f t="shared" si="23"/>
        <v>-18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2</v>
      </c>
      <c r="F50" s="87">
        <f t="shared" si="17"/>
        <v>-3</v>
      </c>
      <c r="G50" s="87">
        <f t="shared" si="17"/>
        <v>6</v>
      </c>
      <c r="H50" s="87">
        <f t="shared" si="17"/>
        <v>49</v>
      </c>
      <c r="I50" s="87">
        <f t="shared" si="18"/>
        <v>40</v>
      </c>
      <c r="J50" s="87">
        <f t="shared" si="19"/>
        <v>-2</v>
      </c>
      <c r="K50" s="87">
        <f t="shared" si="19"/>
        <v>-10</v>
      </c>
      <c r="L50" s="87">
        <f t="shared" si="20"/>
        <v>8</v>
      </c>
      <c r="M50" s="87">
        <f t="shared" si="16"/>
        <v>-4</v>
      </c>
      <c r="N50" s="87">
        <f t="shared" si="16"/>
        <v>-14</v>
      </c>
      <c r="O50" s="87">
        <f t="shared" si="24"/>
        <v>10</v>
      </c>
      <c r="P50" s="63">
        <f t="shared" si="22"/>
        <v>58</v>
      </c>
      <c r="Q50" s="56">
        <f t="shared" si="23"/>
        <v>45</v>
      </c>
      <c r="R50" s="56">
        <f t="shared" si="23"/>
        <v>13</v>
      </c>
    </row>
    <row r="51" spans="2:18" ht="18.75" customHeight="1" x14ac:dyDescent="0.15">
      <c r="B51" s="57" t="s">
        <v>24</v>
      </c>
      <c r="C51" s="58"/>
      <c r="D51" s="87"/>
      <c r="E51" s="87">
        <f t="shared" si="17"/>
        <v>-367</v>
      </c>
      <c r="F51" s="88">
        <f>SUM(F41:F50)</f>
        <v>-26</v>
      </c>
      <c r="G51" s="88">
        <f t="shared" si="17"/>
        <v>-85</v>
      </c>
      <c r="H51" s="87">
        <f>SUM(H41:H50)</f>
        <v>0</v>
      </c>
      <c r="I51" s="87">
        <f t="shared" si="18"/>
        <v>59</v>
      </c>
      <c r="J51" s="87">
        <f t="shared" si="19"/>
        <v>11</v>
      </c>
      <c r="K51" s="87">
        <f t="shared" si="19"/>
        <v>14</v>
      </c>
      <c r="L51" s="87">
        <f t="shared" si="20"/>
        <v>-3</v>
      </c>
      <c r="M51" s="89">
        <f>SUM(M41:M50)</f>
        <v>7</v>
      </c>
      <c r="N51" s="89">
        <f>SUM(N41:N50)</f>
        <v>-29</v>
      </c>
      <c r="O51" s="87">
        <f t="shared" si="24"/>
        <v>36</v>
      </c>
      <c r="P51" s="63">
        <f t="shared" si="22"/>
        <v>92</v>
      </c>
      <c r="Q51" s="56">
        <f t="shared" si="23"/>
        <v>0</v>
      </c>
      <c r="R51" s="56">
        <f t="shared" si="23"/>
        <v>0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AA53"/>
  <sheetViews>
    <sheetView zoomScaleNormal="100" workbookViewId="0">
      <selection activeCell="N5" sqref="N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121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44562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103" t="s">
        <v>1</v>
      </c>
      <c r="E4" s="103" t="s">
        <v>2</v>
      </c>
      <c r="F4" s="103" t="s">
        <v>3</v>
      </c>
      <c r="G4" s="103" t="s">
        <v>1</v>
      </c>
      <c r="H4" s="103" t="s">
        <v>2</v>
      </c>
      <c r="I4" s="103" t="s">
        <v>3</v>
      </c>
      <c r="J4" s="103" t="s">
        <v>1</v>
      </c>
      <c r="K4" s="103" t="s">
        <v>2</v>
      </c>
      <c r="L4" s="103" t="s">
        <v>3</v>
      </c>
      <c r="M4" s="103" t="s">
        <v>1</v>
      </c>
      <c r="N4" s="103" t="s">
        <v>2</v>
      </c>
      <c r="O4" s="103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551</v>
      </c>
      <c r="E5" s="56">
        <v>336</v>
      </c>
      <c r="F5" s="56">
        <v>215</v>
      </c>
      <c r="G5" s="56">
        <f>H5+I5</f>
        <v>592</v>
      </c>
      <c r="H5" s="56">
        <v>363</v>
      </c>
      <c r="I5" s="56">
        <v>229</v>
      </c>
      <c r="J5" s="56">
        <f>K5+L5</f>
        <v>-46</v>
      </c>
      <c r="K5" s="56">
        <v>-25</v>
      </c>
      <c r="L5" s="56">
        <v>-21</v>
      </c>
      <c r="M5" s="56">
        <f t="shared" ref="M5:M14" si="0">N5+O5</f>
        <v>-87</v>
      </c>
      <c r="N5" s="56">
        <f t="shared" ref="N5:O14" si="1">E5-H5+K5</f>
        <v>-52</v>
      </c>
      <c r="O5" s="56">
        <f t="shared" si="1"/>
        <v>-35</v>
      </c>
      <c r="P5" s="92">
        <v>11204</v>
      </c>
      <c r="Q5" s="79">
        <f>ROUND(D5/P5*100,2)</f>
        <v>4.92</v>
      </c>
      <c r="R5" s="79">
        <f>ROUND(G5/P5*100,2)</f>
        <v>5.28</v>
      </c>
      <c r="S5" s="79">
        <f>ROUND(J5/P5*100,2)</f>
        <v>-0.41</v>
      </c>
      <c r="T5" s="79">
        <f>ROUND(M5/P5*100,2)</f>
        <v>-0.78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347</v>
      </c>
      <c r="E6" s="63">
        <v>171</v>
      </c>
      <c r="F6" s="63">
        <v>176</v>
      </c>
      <c r="G6" s="56">
        <f t="shared" ref="G6:G14" si="3">H6+I6</f>
        <v>439</v>
      </c>
      <c r="H6" s="63">
        <v>228</v>
      </c>
      <c r="I6" s="63">
        <v>211</v>
      </c>
      <c r="J6" s="56">
        <f t="shared" ref="J6:J14" si="4">K6+L6</f>
        <v>4</v>
      </c>
      <c r="K6" s="63">
        <v>2</v>
      </c>
      <c r="L6" s="63">
        <v>2</v>
      </c>
      <c r="M6" s="56">
        <f t="shared" si="0"/>
        <v>-88</v>
      </c>
      <c r="N6" s="56">
        <f t="shared" si="1"/>
        <v>-55</v>
      </c>
      <c r="O6" s="56">
        <f t="shared" si="1"/>
        <v>-33</v>
      </c>
      <c r="P6" s="92">
        <v>11618</v>
      </c>
      <c r="Q6" s="79">
        <f t="shared" ref="Q6:Q15" si="5">ROUND(D6/P6*100,2)</f>
        <v>2.99</v>
      </c>
      <c r="R6" s="79">
        <f t="shared" ref="R6:R15" si="6">ROUND(G6/P6*100,2)</f>
        <v>3.78</v>
      </c>
      <c r="S6" s="79">
        <f t="shared" ref="S6:S14" si="7">ROUND(J6/P6*100,2)</f>
        <v>0.03</v>
      </c>
      <c r="T6" s="79">
        <f t="shared" ref="T6:T15" si="8">ROUND(M6/P6*100,2)</f>
        <v>-0.76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87</v>
      </c>
      <c r="E7" s="63">
        <v>49</v>
      </c>
      <c r="F7" s="63">
        <v>38</v>
      </c>
      <c r="G7" s="56">
        <f t="shared" si="3"/>
        <v>84</v>
      </c>
      <c r="H7" s="63">
        <v>48</v>
      </c>
      <c r="I7" s="63">
        <v>36</v>
      </c>
      <c r="J7" s="56">
        <f t="shared" si="4"/>
        <v>11</v>
      </c>
      <c r="K7" s="63">
        <v>7</v>
      </c>
      <c r="L7" s="63">
        <v>4</v>
      </c>
      <c r="M7" s="56">
        <f t="shared" si="0"/>
        <v>14</v>
      </c>
      <c r="N7" s="56">
        <f t="shared" si="1"/>
        <v>8</v>
      </c>
      <c r="O7" s="56">
        <f t="shared" si="1"/>
        <v>6</v>
      </c>
      <c r="P7" s="92">
        <v>2901</v>
      </c>
      <c r="Q7" s="79">
        <f t="shared" si="5"/>
        <v>3</v>
      </c>
      <c r="R7" s="79">
        <f t="shared" si="6"/>
        <v>2.9</v>
      </c>
      <c r="S7" s="79">
        <f t="shared" si="7"/>
        <v>0.38</v>
      </c>
      <c r="T7" s="79">
        <f t="shared" si="8"/>
        <v>0.48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312</v>
      </c>
      <c r="E8" s="63">
        <v>180</v>
      </c>
      <c r="F8" s="63">
        <v>132</v>
      </c>
      <c r="G8" s="56">
        <f t="shared" si="3"/>
        <v>208</v>
      </c>
      <c r="H8" s="63">
        <v>135</v>
      </c>
      <c r="I8" s="63">
        <v>73</v>
      </c>
      <c r="J8" s="56">
        <f t="shared" si="4"/>
        <v>26</v>
      </c>
      <c r="K8" s="63">
        <v>9</v>
      </c>
      <c r="L8" s="63">
        <v>17</v>
      </c>
      <c r="M8" s="56">
        <f t="shared" si="0"/>
        <v>130</v>
      </c>
      <c r="N8" s="56">
        <f t="shared" si="1"/>
        <v>54</v>
      </c>
      <c r="O8" s="56">
        <f t="shared" si="1"/>
        <v>76</v>
      </c>
      <c r="P8" s="92">
        <v>5281</v>
      </c>
      <c r="Q8" s="79">
        <f t="shared" si="5"/>
        <v>5.91</v>
      </c>
      <c r="R8" s="79">
        <f t="shared" si="6"/>
        <v>3.94</v>
      </c>
      <c r="S8" s="79">
        <f t="shared" si="7"/>
        <v>0.49</v>
      </c>
      <c r="T8" s="79">
        <f t="shared" si="8"/>
        <v>2.46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337</v>
      </c>
      <c r="E9" s="63">
        <v>176</v>
      </c>
      <c r="F9" s="63">
        <v>161</v>
      </c>
      <c r="G9" s="56">
        <f t="shared" si="3"/>
        <v>376</v>
      </c>
      <c r="H9" s="63">
        <v>201</v>
      </c>
      <c r="I9" s="63">
        <v>175</v>
      </c>
      <c r="J9" s="56">
        <f>K9+L9</f>
        <v>36</v>
      </c>
      <c r="K9" s="63">
        <v>17</v>
      </c>
      <c r="L9" s="63">
        <v>19</v>
      </c>
      <c r="M9" s="56">
        <f t="shared" si="0"/>
        <v>-3</v>
      </c>
      <c r="N9" s="56">
        <f t="shared" si="1"/>
        <v>-8</v>
      </c>
      <c r="O9" s="56">
        <f t="shared" si="1"/>
        <v>5</v>
      </c>
      <c r="P9" s="92">
        <v>11538</v>
      </c>
      <c r="Q9" s="79">
        <f t="shared" si="5"/>
        <v>2.92</v>
      </c>
      <c r="R9" s="79">
        <f t="shared" si="6"/>
        <v>3.26</v>
      </c>
      <c r="S9" s="79">
        <f t="shared" si="7"/>
        <v>0.31</v>
      </c>
      <c r="T9" s="79">
        <f t="shared" si="8"/>
        <v>-0.03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37</v>
      </c>
      <c r="E10" s="63">
        <v>17</v>
      </c>
      <c r="F10" s="63">
        <v>20</v>
      </c>
      <c r="G10" s="56">
        <f t="shared" si="3"/>
        <v>48</v>
      </c>
      <c r="H10" s="63">
        <v>23</v>
      </c>
      <c r="I10" s="63">
        <v>25</v>
      </c>
      <c r="J10" s="56">
        <f t="shared" si="4"/>
        <v>3</v>
      </c>
      <c r="K10" s="63">
        <v>-4</v>
      </c>
      <c r="L10" s="63">
        <v>7</v>
      </c>
      <c r="M10" s="56">
        <f t="shared" si="0"/>
        <v>-8</v>
      </c>
      <c r="N10" s="56">
        <f t="shared" si="1"/>
        <v>-10</v>
      </c>
      <c r="O10" s="56">
        <f t="shared" si="1"/>
        <v>2</v>
      </c>
      <c r="P10" s="92">
        <v>1962</v>
      </c>
      <c r="Q10" s="79">
        <f t="shared" si="5"/>
        <v>1.89</v>
      </c>
      <c r="R10" s="79">
        <f t="shared" si="6"/>
        <v>2.4500000000000002</v>
      </c>
      <c r="S10" s="79">
        <f t="shared" si="7"/>
        <v>0.15</v>
      </c>
      <c r="T10" s="79">
        <f t="shared" si="8"/>
        <v>-0.41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91</v>
      </c>
      <c r="E11" s="63">
        <v>57</v>
      </c>
      <c r="F11" s="63">
        <v>34</v>
      </c>
      <c r="G11" s="56">
        <f t="shared" si="3"/>
        <v>86</v>
      </c>
      <c r="H11" s="63">
        <v>44</v>
      </c>
      <c r="I11" s="63">
        <v>42</v>
      </c>
      <c r="J11" s="56">
        <f>K11+L11</f>
        <v>3</v>
      </c>
      <c r="K11" s="63">
        <v>5</v>
      </c>
      <c r="L11" s="63">
        <v>-2</v>
      </c>
      <c r="M11" s="56">
        <f t="shared" si="0"/>
        <v>8</v>
      </c>
      <c r="N11" s="56">
        <f t="shared" si="1"/>
        <v>18</v>
      </c>
      <c r="O11" s="56">
        <f t="shared" si="1"/>
        <v>-10</v>
      </c>
      <c r="P11" s="92">
        <v>2416</v>
      </c>
      <c r="Q11" s="79">
        <f t="shared" si="5"/>
        <v>3.77</v>
      </c>
      <c r="R11" s="79">
        <f t="shared" si="6"/>
        <v>3.56</v>
      </c>
      <c r="S11" s="79">
        <f t="shared" si="7"/>
        <v>0.12</v>
      </c>
      <c r="T11" s="79">
        <f t="shared" si="8"/>
        <v>0.33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79</v>
      </c>
      <c r="E12" s="63">
        <v>43</v>
      </c>
      <c r="F12" s="63">
        <v>36</v>
      </c>
      <c r="G12" s="56">
        <f t="shared" si="3"/>
        <v>80</v>
      </c>
      <c r="H12" s="63">
        <v>34</v>
      </c>
      <c r="I12" s="63">
        <v>46</v>
      </c>
      <c r="J12" s="56">
        <f t="shared" si="4"/>
        <v>4</v>
      </c>
      <c r="K12" s="63">
        <v>4</v>
      </c>
      <c r="L12" s="63">
        <v>0</v>
      </c>
      <c r="M12" s="56">
        <f t="shared" si="0"/>
        <v>3</v>
      </c>
      <c r="N12" s="56">
        <f t="shared" si="1"/>
        <v>13</v>
      </c>
      <c r="O12" s="56">
        <f t="shared" si="1"/>
        <v>-10</v>
      </c>
      <c r="P12" s="92">
        <v>2972</v>
      </c>
      <c r="Q12" s="79">
        <f t="shared" si="5"/>
        <v>2.66</v>
      </c>
      <c r="R12" s="79">
        <f t="shared" si="6"/>
        <v>2.69</v>
      </c>
      <c r="S12" s="79">
        <f t="shared" si="7"/>
        <v>0.13</v>
      </c>
      <c r="T12" s="79">
        <f t="shared" si="8"/>
        <v>0.1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188</v>
      </c>
      <c r="E13" s="63">
        <v>86</v>
      </c>
      <c r="F13" s="63">
        <v>102</v>
      </c>
      <c r="G13" s="56">
        <f t="shared" si="3"/>
        <v>154</v>
      </c>
      <c r="H13" s="63">
        <v>70</v>
      </c>
      <c r="I13" s="63">
        <v>84</v>
      </c>
      <c r="J13" s="56">
        <f t="shared" si="4"/>
        <v>-12</v>
      </c>
      <c r="K13" s="63">
        <v>-5</v>
      </c>
      <c r="L13" s="63">
        <v>-7</v>
      </c>
      <c r="M13" s="56">
        <f t="shared" si="0"/>
        <v>22</v>
      </c>
      <c r="N13" s="56">
        <f t="shared" si="1"/>
        <v>11</v>
      </c>
      <c r="O13" s="56">
        <f t="shared" si="1"/>
        <v>11</v>
      </c>
      <c r="P13" s="92">
        <v>3449</v>
      </c>
      <c r="Q13" s="79">
        <f t="shared" si="5"/>
        <v>5.45</v>
      </c>
      <c r="R13" s="79">
        <f t="shared" si="6"/>
        <v>4.47</v>
      </c>
      <c r="S13" s="79">
        <f t="shared" si="7"/>
        <v>-0.35</v>
      </c>
      <c r="T13" s="79">
        <f t="shared" si="8"/>
        <v>0.64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103</v>
      </c>
      <c r="E14" s="63">
        <v>56</v>
      </c>
      <c r="F14" s="63">
        <v>47</v>
      </c>
      <c r="G14" s="56">
        <f t="shared" si="3"/>
        <v>98</v>
      </c>
      <c r="H14" s="63">
        <v>52</v>
      </c>
      <c r="I14" s="63">
        <v>46</v>
      </c>
      <c r="J14" s="56">
        <f t="shared" si="4"/>
        <v>-29</v>
      </c>
      <c r="K14" s="63">
        <v>-10</v>
      </c>
      <c r="L14" s="63">
        <v>-19</v>
      </c>
      <c r="M14" s="56">
        <f t="shared" si="0"/>
        <v>-24</v>
      </c>
      <c r="N14" s="56">
        <f t="shared" si="1"/>
        <v>-6</v>
      </c>
      <c r="O14" s="56">
        <f t="shared" si="1"/>
        <v>-18</v>
      </c>
      <c r="P14" s="92">
        <v>2775</v>
      </c>
      <c r="Q14" s="79">
        <f t="shared" si="5"/>
        <v>3.71</v>
      </c>
      <c r="R14" s="79">
        <f t="shared" si="6"/>
        <v>3.53</v>
      </c>
      <c r="S14" s="79">
        <f t="shared" si="7"/>
        <v>-1.05</v>
      </c>
      <c r="T14" s="79">
        <f t="shared" si="8"/>
        <v>-0.86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2132</v>
      </c>
      <c r="E15" s="63">
        <f>SUM(E5:E14)</f>
        <v>1171</v>
      </c>
      <c r="F15" s="63">
        <f>SUM(F5:F14)</f>
        <v>961</v>
      </c>
      <c r="G15" s="63">
        <f t="shared" ref="G15:O15" si="9">SUM(G5:G14)</f>
        <v>2165</v>
      </c>
      <c r="H15" s="63">
        <f t="shared" si="9"/>
        <v>1198</v>
      </c>
      <c r="I15" s="63">
        <f t="shared" si="9"/>
        <v>967</v>
      </c>
      <c r="J15" s="63">
        <f t="shared" si="9"/>
        <v>0</v>
      </c>
      <c r="K15" s="63">
        <f t="shared" si="9"/>
        <v>0</v>
      </c>
      <c r="L15" s="63">
        <f t="shared" si="9"/>
        <v>0</v>
      </c>
      <c r="M15" s="63">
        <f t="shared" si="9"/>
        <v>-33</v>
      </c>
      <c r="N15" s="63">
        <f t="shared" si="9"/>
        <v>-27</v>
      </c>
      <c r="O15" s="63">
        <f t="shared" si="9"/>
        <v>-6</v>
      </c>
      <c r="P15" s="93">
        <v>56116</v>
      </c>
      <c r="Q15" s="79">
        <f t="shared" si="5"/>
        <v>3.8</v>
      </c>
      <c r="R15" s="79">
        <f t="shared" si="6"/>
        <v>3.86</v>
      </c>
      <c r="S15" s="80" t="s">
        <v>34</v>
      </c>
      <c r="T15" s="79">
        <f t="shared" si="8"/>
        <v>-0.06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113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44197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03" t="s">
        <v>1</v>
      </c>
      <c r="E22" s="103" t="s">
        <v>2</v>
      </c>
      <c r="F22" s="103" t="s">
        <v>3</v>
      </c>
      <c r="G22" s="103" t="s">
        <v>1</v>
      </c>
      <c r="H22" s="103" t="s">
        <v>2</v>
      </c>
      <c r="I22" s="103" t="s">
        <v>3</v>
      </c>
      <c r="J22" s="103" t="s">
        <v>1</v>
      </c>
      <c r="K22" s="103" t="s">
        <v>2</v>
      </c>
      <c r="L22" s="103" t="s">
        <v>3</v>
      </c>
      <c r="M22" s="103" t="s">
        <v>1</v>
      </c>
      <c r="N22" s="103" t="s">
        <v>2</v>
      </c>
      <c r="O22" s="103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508</v>
      </c>
      <c r="E23" s="56">
        <v>310</v>
      </c>
      <c r="F23" s="56">
        <v>198</v>
      </c>
      <c r="G23" s="56">
        <f>H23+I23</f>
        <v>522</v>
      </c>
      <c r="H23" s="56">
        <v>301</v>
      </c>
      <c r="I23" s="56">
        <v>221</v>
      </c>
      <c r="J23" s="56">
        <f>K23+L23</f>
        <v>-1</v>
      </c>
      <c r="K23" s="56">
        <v>-1</v>
      </c>
      <c r="L23" s="56">
        <v>0</v>
      </c>
      <c r="M23" s="56">
        <f t="shared" ref="M23:M32" si="10">N23+O23</f>
        <v>-15</v>
      </c>
      <c r="N23" s="56">
        <f t="shared" ref="N23:O32" si="11">E23-H23+K23</f>
        <v>8</v>
      </c>
      <c r="O23" s="56">
        <f t="shared" si="11"/>
        <v>-23</v>
      </c>
      <c r="P23" s="92">
        <v>11231</v>
      </c>
      <c r="Q23" s="79">
        <f>ROUND(D23/P23*100,2)</f>
        <v>4.5199999999999996</v>
      </c>
      <c r="R23" s="79">
        <f>ROUND(G23/P23*100,2)</f>
        <v>4.6500000000000004</v>
      </c>
      <c r="S23" s="79">
        <f>ROUND(J23/P23*100,2)</f>
        <v>-0.01</v>
      </c>
      <c r="T23" s="79">
        <f>ROUND(M23/P23*100,2)</f>
        <v>-0.13</v>
      </c>
    </row>
    <row r="24" spans="2:20" ht="18" customHeight="1" x14ac:dyDescent="0.15">
      <c r="B24" s="3" t="s">
        <v>12</v>
      </c>
      <c r="C24" s="4"/>
      <c r="D24" s="56">
        <f t="shared" ref="D24:D32" si="12">E24+F24</f>
        <v>372</v>
      </c>
      <c r="E24" s="63">
        <v>211</v>
      </c>
      <c r="F24" s="63">
        <v>161</v>
      </c>
      <c r="G24" s="56">
        <f t="shared" ref="G24:G32" si="13">H24+I24</f>
        <v>413</v>
      </c>
      <c r="H24" s="63">
        <v>231</v>
      </c>
      <c r="I24" s="63">
        <v>182</v>
      </c>
      <c r="J24" s="56">
        <f t="shared" ref="J24:J26" si="14">K24+L24</f>
        <v>-45</v>
      </c>
      <c r="K24" s="63">
        <v>-11</v>
      </c>
      <c r="L24" s="63">
        <v>-34</v>
      </c>
      <c r="M24" s="56">
        <f t="shared" si="10"/>
        <v>-86</v>
      </c>
      <c r="N24" s="56">
        <f t="shared" si="11"/>
        <v>-31</v>
      </c>
      <c r="O24" s="56">
        <f t="shared" si="11"/>
        <v>-55</v>
      </c>
      <c r="P24" s="92">
        <v>11756</v>
      </c>
      <c r="Q24" s="79">
        <f t="shared" ref="Q24:Q33" si="15">ROUND(D24/P24*100,2)</f>
        <v>3.16</v>
      </c>
      <c r="R24" s="79">
        <f t="shared" ref="R24:R33" si="16">ROUND(G24/P24*100,2)</f>
        <v>3.51</v>
      </c>
      <c r="S24" s="79">
        <f t="shared" ref="S24:S32" si="17">ROUND(J24/P24*100,2)</f>
        <v>-0.38</v>
      </c>
      <c r="T24" s="79">
        <f t="shared" ref="T24:T33" si="18">ROUND(M24/P24*100,2)</f>
        <v>-0.73</v>
      </c>
    </row>
    <row r="25" spans="2:20" ht="18" customHeight="1" x14ac:dyDescent="0.15">
      <c r="B25" s="3" t="s">
        <v>13</v>
      </c>
      <c r="C25" s="4"/>
      <c r="D25" s="56">
        <f t="shared" si="12"/>
        <v>76</v>
      </c>
      <c r="E25" s="63">
        <v>34</v>
      </c>
      <c r="F25" s="63">
        <v>42</v>
      </c>
      <c r="G25" s="56">
        <f t="shared" si="13"/>
        <v>84</v>
      </c>
      <c r="H25" s="63">
        <v>39</v>
      </c>
      <c r="I25" s="63">
        <v>45</v>
      </c>
      <c r="J25" s="56">
        <f t="shared" si="14"/>
        <v>-7</v>
      </c>
      <c r="K25" s="63">
        <v>-6</v>
      </c>
      <c r="L25" s="63">
        <v>-1</v>
      </c>
      <c r="M25" s="56">
        <f t="shared" si="10"/>
        <v>-15</v>
      </c>
      <c r="N25" s="56">
        <f t="shared" si="11"/>
        <v>-11</v>
      </c>
      <c r="O25" s="56">
        <f t="shared" si="11"/>
        <v>-4</v>
      </c>
      <c r="P25" s="92">
        <v>2940</v>
      </c>
      <c r="Q25" s="79">
        <f t="shared" si="15"/>
        <v>2.59</v>
      </c>
      <c r="R25" s="79">
        <f t="shared" si="16"/>
        <v>2.86</v>
      </c>
      <c r="S25" s="79">
        <f t="shared" si="17"/>
        <v>-0.24</v>
      </c>
      <c r="T25" s="79">
        <f t="shared" si="18"/>
        <v>-0.51</v>
      </c>
    </row>
    <row r="26" spans="2:20" ht="18" customHeight="1" x14ac:dyDescent="0.15">
      <c r="B26" s="3" t="s">
        <v>14</v>
      </c>
      <c r="C26" s="4"/>
      <c r="D26" s="56">
        <f t="shared" si="12"/>
        <v>256</v>
      </c>
      <c r="E26" s="63">
        <v>159</v>
      </c>
      <c r="F26" s="63">
        <v>97</v>
      </c>
      <c r="G26" s="56">
        <f t="shared" si="13"/>
        <v>179</v>
      </c>
      <c r="H26" s="63">
        <v>106</v>
      </c>
      <c r="I26" s="63">
        <v>73</v>
      </c>
      <c r="J26" s="56">
        <f t="shared" si="14"/>
        <v>3</v>
      </c>
      <c r="K26" s="63">
        <v>3</v>
      </c>
      <c r="L26" s="63">
        <v>0</v>
      </c>
      <c r="M26" s="56">
        <f t="shared" si="10"/>
        <v>80</v>
      </c>
      <c r="N26" s="56">
        <f t="shared" si="11"/>
        <v>56</v>
      </c>
      <c r="O26" s="56">
        <f t="shared" si="11"/>
        <v>24</v>
      </c>
      <c r="P26" s="92">
        <v>5233</v>
      </c>
      <c r="Q26" s="79">
        <f t="shared" si="15"/>
        <v>4.8899999999999997</v>
      </c>
      <c r="R26" s="79">
        <f t="shared" si="16"/>
        <v>3.42</v>
      </c>
      <c r="S26" s="79">
        <f t="shared" si="17"/>
        <v>0.06</v>
      </c>
      <c r="T26" s="79">
        <f t="shared" si="18"/>
        <v>1.53</v>
      </c>
    </row>
    <row r="27" spans="2:20" ht="18" customHeight="1" x14ac:dyDescent="0.15">
      <c r="B27" s="3" t="s">
        <v>15</v>
      </c>
      <c r="C27" s="4"/>
      <c r="D27" s="56">
        <f t="shared" si="12"/>
        <v>374</v>
      </c>
      <c r="E27" s="63">
        <v>187</v>
      </c>
      <c r="F27" s="63">
        <v>187</v>
      </c>
      <c r="G27" s="56">
        <f t="shared" si="13"/>
        <v>340</v>
      </c>
      <c r="H27" s="63">
        <v>185</v>
      </c>
      <c r="I27" s="63">
        <v>155</v>
      </c>
      <c r="J27" s="56">
        <f>K27+L27</f>
        <v>47</v>
      </c>
      <c r="K27" s="63">
        <v>20</v>
      </c>
      <c r="L27" s="63">
        <v>27</v>
      </c>
      <c r="M27" s="56">
        <f t="shared" si="10"/>
        <v>81</v>
      </c>
      <c r="N27" s="56">
        <f t="shared" si="11"/>
        <v>22</v>
      </c>
      <c r="O27" s="56">
        <f t="shared" si="11"/>
        <v>59</v>
      </c>
      <c r="P27" s="92">
        <v>11465</v>
      </c>
      <c r="Q27" s="79">
        <f t="shared" si="15"/>
        <v>3.26</v>
      </c>
      <c r="R27" s="79">
        <f t="shared" si="16"/>
        <v>2.97</v>
      </c>
      <c r="S27" s="79">
        <f t="shared" si="17"/>
        <v>0.41</v>
      </c>
      <c r="T27" s="79">
        <f t="shared" si="18"/>
        <v>0.71</v>
      </c>
    </row>
    <row r="28" spans="2:20" ht="18" customHeight="1" x14ac:dyDescent="0.15">
      <c r="B28" s="3" t="s">
        <v>16</v>
      </c>
      <c r="C28" s="4"/>
      <c r="D28" s="56">
        <f t="shared" si="12"/>
        <v>37</v>
      </c>
      <c r="E28" s="63">
        <v>16</v>
      </c>
      <c r="F28" s="63">
        <v>21</v>
      </c>
      <c r="G28" s="56">
        <f t="shared" si="13"/>
        <v>35</v>
      </c>
      <c r="H28" s="63">
        <v>15</v>
      </c>
      <c r="I28" s="63">
        <v>20</v>
      </c>
      <c r="J28" s="56">
        <f t="shared" ref="J28" si="19">K28+L28</f>
        <v>2</v>
      </c>
      <c r="K28" s="63">
        <v>4</v>
      </c>
      <c r="L28" s="63">
        <v>-2</v>
      </c>
      <c r="M28" s="56">
        <f t="shared" si="10"/>
        <v>4</v>
      </c>
      <c r="N28" s="56">
        <f t="shared" si="11"/>
        <v>5</v>
      </c>
      <c r="O28" s="56">
        <f t="shared" si="11"/>
        <v>-1</v>
      </c>
      <c r="P28" s="92">
        <v>1984</v>
      </c>
      <c r="Q28" s="79">
        <f t="shared" si="15"/>
        <v>1.86</v>
      </c>
      <c r="R28" s="79">
        <f t="shared" si="16"/>
        <v>1.76</v>
      </c>
      <c r="S28" s="79">
        <f t="shared" si="17"/>
        <v>0.1</v>
      </c>
      <c r="T28" s="79">
        <f t="shared" si="18"/>
        <v>0.2</v>
      </c>
    </row>
    <row r="29" spans="2:20" ht="18" customHeight="1" x14ac:dyDescent="0.15">
      <c r="B29" s="3" t="s">
        <v>17</v>
      </c>
      <c r="C29" s="4"/>
      <c r="D29" s="56">
        <f t="shared" si="12"/>
        <v>62</v>
      </c>
      <c r="E29" s="63">
        <v>30</v>
      </c>
      <c r="F29" s="63">
        <v>32</v>
      </c>
      <c r="G29" s="56">
        <f t="shared" si="13"/>
        <v>93</v>
      </c>
      <c r="H29" s="63">
        <v>46</v>
      </c>
      <c r="I29" s="63">
        <v>47</v>
      </c>
      <c r="J29" s="56">
        <f>K29+L29</f>
        <v>-10</v>
      </c>
      <c r="K29" s="63">
        <v>-10</v>
      </c>
      <c r="L29" s="63">
        <v>0</v>
      </c>
      <c r="M29" s="56">
        <f t="shared" si="10"/>
        <v>-41</v>
      </c>
      <c r="N29" s="56">
        <f t="shared" si="11"/>
        <v>-26</v>
      </c>
      <c r="O29" s="56">
        <f t="shared" si="11"/>
        <v>-15</v>
      </c>
      <c r="P29" s="92">
        <v>2496</v>
      </c>
      <c r="Q29" s="79">
        <f t="shared" si="15"/>
        <v>2.48</v>
      </c>
      <c r="R29" s="79">
        <f t="shared" si="16"/>
        <v>3.73</v>
      </c>
      <c r="S29" s="79">
        <f t="shared" si="17"/>
        <v>-0.4</v>
      </c>
      <c r="T29" s="79">
        <f t="shared" si="18"/>
        <v>-1.64</v>
      </c>
    </row>
    <row r="30" spans="2:20" ht="18" customHeight="1" x14ac:dyDescent="0.15">
      <c r="B30" s="3" t="s">
        <v>18</v>
      </c>
      <c r="C30" s="4"/>
      <c r="D30" s="56">
        <f t="shared" si="12"/>
        <v>80</v>
      </c>
      <c r="E30" s="63">
        <v>41</v>
      </c>
      <c r="F30" s="63">
        <v>39</v>
      </c>
      <c r="G30" s="56">
        <f t="shared" si="13"/>
        <v>69</v>
      </c>
      <c r="H30" s="63">
        <v>38</v>
      </c>
      <c r="I30" s="63">
        <v>31</v>
      </c>
      <c r="J30" s="56">
        <f t="shared" ref="J30:J32" si="20">K30+L30</f>
        <v>10</v>
      </c>
      <c r="K30" s="63">
        <v>2</v>
      </c>
      <c r="L30" s="63">
        <v>8</v>
      </c>
      <c r="M30" s="56">
        <f t="shared" si="10"/>
        <v>21</v>
      </c>
      <c r="N30" s="56">
        <f t="shared" si="11"/>
        <v>5</v>
      </c>
      <c r="O30" s="56">
        <f t="shared" si="11"/>
        <v>16</v>
      </c>
      <c r="P30" s="92">
        <v>2995</v>
      </c>
      <c r="Q30" s="79">
        <f t="shared" si="15"/>
        <v>2.67</v>
      </c>
      <c r="R30" s="79">
        <f t="shared" si="16"/>
        <v>2.2999999999999998</v>
      </c>
      <c r="S30" s="79">
        <f t="shared" si="17"/>
        <v>0.33</v>
      </c>
      <c r="T30" s="79">
        <f t="shared" si="18"/>
        <v>0.7</v>
      </c>
    </row>
    <row r="31" spans="2:20" ht="18" customHeight="1" x14ac:dyDescent="0.15">
      <c r="B31" s="3" t="s">
        <v>19</v>
      </c>
      <c r="C31" s="4"/>
      <c r="D31" s="56">
        <f t="shared" si="12"/>
        <v>197</v>
      </c>
      <c r="E31" s="63">
        <v>103</v>
      </c>
      <c r="F31" s="63">
        <v>94</v>
      </c>
      <c r="G31" s="56">
        <f t="shared" si="13"/>
        <v>116</v>
      </c>
      <c r="H31" s="63">
        <v>56</v>
      </c>
      <c r="I31" s="63">
        <v>60</v>
      </c>
      <c r="J31" s="56">
        <f t="shared" si="20"/>
        <v>-27</v>
      </c>
      <c r="K31" s="63">
        <v>-15</v>
      </c>
      <c r="L31" s="63">
        <v>-12</v>
      </c>
      <c r="M31" s="56">
        <f t="shared" si="10"/>
        <v>54</v>
      </c>
      <c r="N31" s="56">
        <f t="shared" si="11"/>
        <v>32</v>
      </c>
      <c r="O31" s="56">
        <f t="shared" si="11"/>
        <v>22</v>
      </c>
      <c r="P31" s="92">
        <v>3428</v>
      </c>
      <c r="Q31" s="79">
        <f t="shared" si="15"/>
        <v>5.75</v>
      </c>
      <c r="R31" s="79">
        <f t="shared" si="16"/>
        <v>3.38</v>
      </c>
      <c r="S31" s="79">
        <f t="shared" si="17"/>
        <v>-0.79</v>
      </c>
      <c r="T31" s="79">
        <f t="shared" si="18"/>
        <v>1.58</v>
      </c>
    </row>
    <row r="32" spans="2:20" ht="18" customHeight="1" x14ac:dyDescent="0.15">
      <c r="B32" s="3" t="s">
        <v>20</v>
      </c>
      <c r="C32" s="4"/>
      <c r="D32" s="56">
        <f t="shared" si="12"/>
        <v>51</v>
      </c>
      <c r="E32" s="63">
        <v>32</v>
      </c>
      <c r="F32" s="63">
        <v>19</v>
      </c>
      <c r="G32" s="56">
        <f t="shared" si="13"/>
        <v>106</v>
      </c>
      <c r="H32" s="63">
        <v>45</v>
      </c>
      <c r="I32" s="63">
        <v>61</v>
      </c>
      <c r="J32" s="56">
        <f t="shared" si="20"/>
        <v>28</v>
      </c>
      <c r="K32" s="63">
        <v>14</v>
      </c>
      <c r="L32" s="63">
        <v>14</v>
      </c>
      <c r="M32" s="56">
        <f t="shared" si="10"/>
        <v>-27</v>
      </c>
      <c r="N32" s="56">
        <f t="shared" si="11"/>
        <v>1</v>
      </c>
      <c r="O32" s="56">
        <f t="shared" si="11"/>
        <v>-28</v>
      </c>
      <c r="P32" s="92">
        <v>2809</v>
      </c>
      <c r="Q32" s="79">
        <f t="shared" si="15"/>
        <v>1.82</v>
      </c>
      <c r="R32" s="79">
        <f t="shared" si="16"/>
        <v>3.77</v>
      </c>
      <c r="S32" s="79">
        <f t="shared" si="17"/>
        <v>1</v>
      </c>
      <c r="T32" s="79">
        <f t="shared" si="18"/>
        <v>-0.96</v>
      </c>
    </row>
    <row r="33" spans="2:20" ht="18" customHeight="1" x14ac:dyDescent="0.15">
      <c r="B33" s="3" t="s">
        <v>24</v>
      </c>
      <c r="C33" s="4"/>
      <c r="D33" s="63">
        <f>SUM(D23:D32)</f>
        <v>2013</v>
      </c>
      <c r="E33" s="63">
        <f>SUM(E23:E32)</f>
        <v>1123</v>
      </c>
      <c r="F33" s="63">
        <f>SUM(F23:F32)</f>
        <v>890</v>
      </c>
      <c r="G33" s="63">
        <f t="shared" ref="G33:O33" si="21">SUM(G23:G32)</f>
        <v>1957</v>
      </c>
      <c r="H33" s="63">
        <f t="shared" si="21"/>
        <v>1062</v>
      </c>
      <c r="I33" s="63">
        <f t="shared" si="21"/>
        <v>895</v>
      </c>
      <c r="J33" s="63">
        <f t="shared" si="21"/>
        <v>0</v>
      </c>
      <c r="K33" s="63">
        <f t="shared" si="21"/>
        <v>0</v>
      </c>
      <c r="L33" s="63">
        <f t="shared" si="21"/>
        <v>0</v>
      </c>
      <c r="M33" s="63">
        <f t="shared" si="21"/>
        <v>56</v>
      </c>
      <c r="N33" s="63">
        <f t="shared" si="21"/>
        <v>61</v>
      </c>
      <c r="O33" s="63">
        <f t="shared" si="21"/>
        <v>-5</v>
      </c>
      <c r="P33" s="93">
        <v>56337</v>
      </c>
      <c r="Q33" s="79">
        <f t="shared" si="15"/>
        <v>3.57</v>
      </c>
      <c r="R33" s="79">
        <f t="shared" si="16"/>
        <v>3.47</v>
      </c>
      <c r="S33" s="80" t="s">
        <v>34</v>
      </c>
      <c r="T33" s="79">
        <f t="shared" si="18"/>
        <v>0.1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122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103" t="s">
        <v>1</v>
      </c>
      <c r="E40" s="103" t="s">
        <v>2</v>
      </c>
      <c r="F40" s="103" t="s">
        <v>3</v>
      </c>
      <c r="G40" s="103" t="s">
        <v>1</v>
      </c>
      <c r="H40" s="103" t="s">
        <v>2</v>
      </c>
      <c r="I40" s="103" t="s">
        <v>3</v>
      </c>
      <c r="J40" s="103" t="s">
        <v>1</v>
      </c>
      <c r="K40" s="103" t="s">
        <v>2</v>
      </c>
      <c r="L40" s="103" t="s">
        <v>3</v>
      </c>
      <c r="M40" s="103" t="s">
        <v>1</v>
      </c>
      <c r="N40" s="103" t="s">
        <v>2</v>
      </c>
      <c r="O40" s="103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2">D5-D23</f>
        <v>43</v>
      </c>
      <c r="E41" s="56">
        <f t="shared" si="22"/>
        <v>26</v>
      </c>
      <c r="F41" s="56">
        <f t="shared" si="22"/>
        <v>17</v>
      </c>
      <c r="G41" s="56">
        <f t="shared" si="22"/>
        <v>70</v>
      </c>
      <c r="H41" s="56">
        <f t="shared" si="22"/>
        <v>62</v>
      </c>
      <c r="I41" s="56">
        <f t="shared" si="22"/>
        <v>8</v>
      </c>
      <c r="J41" s="56">
        <f t="shared" si="22"/>
        <v>-45</v>
      </c>
      <c r="K41" s="56">
        <f t="shared" si="22"/>
        <v>-24</v>
      </c>
      <c r="L41" s="56">
        <f t="shared" si="22"/>
        <v>-21</v>
      </c>
      <c r="M41" s="56">
        <f t="shared" si="22"/>
        <v>-72</v>
      </c>
      <c r="N41" s="56">
        <f t="shared" si="22"/>
        <v>-60</v>
      </c>
      <c r="O41" s="56">
        <f t="shared" si="22"/>
        <v>-12</v>
      </c>
      <c r="P41" s="56">
        <f t="shared" si="22"/>
        <v>-27</v>
      </c>
      <c r="Q41" s="79">
        <f t="shared" si="22"/>
        <v>0.40000000000000036</v>
      </c>
      <c r="R41" s="79">
        <f t="shared" si="22"/>
        <v>0.62999999999999989</v>
      </c>
      <c r="S41" s="79">
        <f t="shared" si="22"/>
        <v>-0.39999999999999997</v>
      </c>
      <c r="T41" s="79">
        <f t="shared" si="22"/>
        <v>-0.65</v>
      </c>
    </row>
    <row r="42" spans="2:20" ht="18" customHeight="1" x14ac:dyDescent="0.15">
      <c r="B42" s="3" t="s">
        <v>12</v>
      </c>
      <c r="C42" s="4"/>
      <c r="D42" s="63">
        <f t="shared" si="22"/>
        <v>-25</v>
      </c>
      <c r="E42" s="63">
        <f t="shared" si="22"/>
        <v>-40</v>
      </c>
      <c r="F42" s="63">
        <f t="shared" si="22"/>
        <v>15</v>
      </c>
      <c r="G42" s="63">
        <f t="shared" si="22"/>
        <v>26</v>
      </c>
      <c r="H42" s="63">
        <f t="shared" si="22"/>
        <v>-3</v>
      </c>
      <c r="I42" s="63">
        <f t="shared" si="22"/>
        <v>29</v>
      </c>
      <c r="J42" s="63">
        <f t="shared" si="22"/>
        <v>49</v>
      </c>
      <c r="K42" s="63">
        <f t="shared" si="22"/>
        <v>13</v>
      </c>
      <c r="L42" s="63">
        <f t="shared" si="22"/>
        <v>36</v>
      </c>
      <c r="M42" s="63">
        <f t="shared" si="22"/>
        <v>-2</v>
      </c>
      <c r="N42" s="63">
        <f t="shared" si="22"/>
        <v>-24</v>
      </c>
      <c r="O42" s="63">
        <f t="shared" si="22"/>
        <v>22</v>
      </c>
      <c r="P42" s="63">
        <f t="shared" si="22"/>
        <v>-138</v>
      </c>
      <c r="Q42" s="79">
        <f t="shared" si="22"/>
        <v>-0.16999999999999993</v>
      </c>
      <c r="R42" s="79">
        <f t="shared" si="22"/>
        <v>0.27</v>
      </c>
      <c r="S42" s="79">
        <f t="shared" si="22"/>
        <v>0.41000000000000003</v>
      </c>
      <c r="T42" s="79">
        <f t="shared" si="22"/>
        <v>-3.0000000000000027E-2</v>
      </c>
    </row>
    <row r="43" spans="2:20" ht="18" customHeight="1" x14ac:dyDescent="0.15">
      <c r="B43" s="3" t="s">
        <v>13</v>
      </c>
      <c r="C43" s="4"/>
      <c r="D43" s="63">
        <f t="shared" si="22"/>
        <v>11</v>
      </c>
      <c r="E43" s="63">
        <f t="shared" si="22"/>
        <v>15</v>
      </c>
      <c r="F43" s="63">
        <f t="shared" si="22"/>
        <v>-4</v>
      </c>
      <c r="G43" s="63">
        <f t="shared" si="22"/>
        <v>0</v>
      </c>
      <c r="H43" s="63">
        <f t="shared" si="22"/>
        <v>9</v>
      </c>
      <c r="I43" s="63">
        <f t="shared" si="22"/>
        <v>-9</v>
      </c>
      <c r="J43" s="63">
        <f t="shared" si="22"/>
        <v>18</v>
      </c>
      <c r="K43" s="63">
        <f t="shared" si="22"/>
        <v>13</v>
      </c>
      <c r="L43" s="63">
        <f t="shared" si="22"/>
        <v>5</v>
      </c>
      <c r="M43" s="63">
        <f t="shared" si="22"/>
        <v>29</v>
      </c>
      <c r="N43" s="63">
        <f t="shared" si="22"/>
        <v>19</v>
      </c>
      <c r="O43" s="63">
        <f t="shared" si="22"/>
        <v>10</v>
      </c>
      <c r="P43" s="63">
        <f t="shared" si="22"/>
        <v>-39</v>
      </c>
      <c r="Q43" s="79">
        <f t="shared" si="22"/>
        <v>0.41000000000000014</v>
      </c>
      <c r="R43" s="79">
        <f t="shared" si="22"/>
        <v>4.0000000000000036E-2</v>
      </c>
      <c r="S43" s="79">
        <f t="shared" si="22"/>
        <v>0.62</v>
      </c>
      <c r="T43" s="79">
        <f t="shared" si="22"/>
        <v>0.99</v>
      </c>
    </row>
    <row r="44" spans="2:20" ht="18" customHeight="1" x14ac:dyDescent="0.15">
      <c r="B44" s="3" t="s">
        <v>14</v>
      </c>
      <c r="C44" s="4"/>
      <c r="D44" s="63">
        <f t="shared" si="22"/>
        <v>56</v>
      </c>
      <c r="E44" s="63">
        <f t="shared" si="22"/>
        <v>21</v>
      </c>
      <c r="F44" s="63">
        <f t="shared" si="22"/>
        <v>35</v>
      </c>
      <c r="G44" s="63">
        <f t="shared" si="22"/>
        <v>29</v>
      </c>
      <c r="H44" s="63">
        <f t="shared" si="22"/>
        <v>29</v>
      </c>
      <c r="I44" s="63">
        <f t="shared" si="22"/>
        <v>0</v>
      </c>
      <c r="J44" s="63">
        <f t="shared" si="22"/>
        <v>23</v>
      </c>
      <c r="K44" s="63">
        <f t="shared" si="22"/>
        <v>6</v>
      </c>
      <c r="L44" s="63">
        <f t="shared" si="22"/>
        <v>17</v>
      </c>
      <c r="M44" s="63">
        <f t="shared" si="22"/>
        <v>50</v>
      </c>
      <c r="N44" s="63">
        <f t="shared" si="22"/>
        <v>-2</v>
      </c>
      <c r="O44" s="63">
        <f t="shared" si="22"/>
        <v>52</v>
      </c>
      <c r="P44" s="63">
        <f t="shared" si="22"/>
        <v>48</v>
      </c>
      <c r="Q44" s="79">
        <f t="shared" si="22"/>
        <v>1.0200000000000005</v>
      </c>
      <c r="R44" s="79">
        <f t="shared" si="22"/>
        <v>0.52</v>
      </c>
      <c r="S44" s="79">
        <f t="shared" si="22"/>
        <v>0.43</v>
      </c>
      <c r="T44" s="79">
        <f t="shared" si="22"/>
        <v>0.92999999999999994</v>
      </c>
    </row>
    <row r="45" spans="2:20" ht="18" customHeight="1" x14ac:dyDescent="0.15">
      <c r="B45" s="3" t="s">
        <v>15</v>
      </c>
      <c r="C45" s="4"/>
      <c r="D45" s="63">
        <f t="shared" si="22"/>
        <v>-37</v>
      </c>
      <c r="E45" s="63">
        <f t="shared" si="22"/>
        <v>-11</v>
      </c>
      <c r="F45" s="63">
        <f t="shared" si="22"/>
        <v>-26</v>
      </c>
      <c r="G45" s="63">
        <f t="shared" si="22"/>
        <v>36</v>
      </c>
      <c r="H45" s="63">
        <f t="shared" si="22"/>
        <v>16</v>
      </c>
      <c r="I45" s="63">
        <f t="shared" si="22"/>
        <v>20</v>
      </c>
      <c r="J45" s="63">
        <f t="shared" si="22"/>
        <v>-11</v>
      </c>
      <c r="K45" s="63">
        <f t="shared" si="22"/>
        <v>-3</v>
      </c>
      <c r="L45" s="63">
        <f t="shared" si="22"/>
        <v>-8</v>
      </c>
      <c r="M45" s="63">
        <f t="shared" si="22"/>
        <v>-84</v>
      </c>
      <c r="N45" s="63">
        <f t="shared" si="22"/>
        <v>-30</v>
      </c>
      <c r="O45" s="63">
        <f t="shared" si="22"/>
        <v>-54</v>
      </c>
      <c r="P45" s="63">
        <f t="shared" si="22"/>
        <v>73</v>
      </c>
      <c r="Q45" s="79">
        <f t="shared" si="22"/>
        <v>-0.33999999999999986</v>
      </c>
      <c r="R45" s="79">
        <f t="shared" si="22"/>
        <v>0.28999999999999959</v>
      </c>
      <c r="S45" s="79">
        <f t="shared" si="22"/>
        <v>-9.9999999999999978E-2</v>
      </c>
      <c r="T45" s="79">
        <f t="shared" si="22"/>
        <v>-0.74</v>
      </c>
    </row>
    <row r="46" spans="2:20" ht="18" customHeight="1" x14ac:dyDescent="0.15">
      <c r="B46" s="3" t="s">
        <v>16</v>
      </c>
      <c r="C46" s="4"/>
      <c r="D46" s="63">
        <f t="shared" si="22"/>
        <v>0</v>
      </c>
      <c r="E46" s="63">
        <f t="shared" si="22"/>
        <v>1</v>
      </c>
      <c r="F46" s="63">
        <f t="shared" si="22"/>
        <v>-1</v>
      </c>
      <c r="G46" s="63">
        <f t="shared" si="22"/>
        <v>13</v>
      </c>
      <c r="H46" s="63">
        <f t="shared" si="22"/>
        <v>8</v>
      </c>
      <c r="I46" s="63">
        <f t="shared" si="22"/>
        <v>5</v>
      </c>
      <c r="J46" s="63">
        <f t="shared" si="22"/>
        <v>1</v>
      </c>
      <c r="K46" s="63">
        <f t="shared" si="22"/>
        <v>-8</v>
      </c>
      <c r="L46" s="63">
        <f t="shared" si="22"/>
        <v>9</v>
      </c>
      <c r="M46" s="63">
        <f t="shared" si="22"/>
        <v>-12</v>
      </c>
      <c r="N46" s="63">
        <f t="shared" si="22"/>
        <v>-15</v>
      </c>
      <c r="O46" s="63">
        <f t="shared" si="22"/>
        <v>3</v>
      </c>
      <c r="P46" s="63">
        <f t="shared" si="22"/>
        <v>-22</v>
      </c>
      <c r="Q46" s="79">
        <f t="shared" si="22"/>
        <v>2.9999999999999805E-2</v>
      </c>
      <c r="R46" s="79">
        <f t="shared" si="22"/>
        <v>0.69000000000000017</v>
      </c>
      <c r="S46" s="79">
        <f t="shared" si="22"/>
        <v>4.9999999999999989E-2</v>
      </c>
      <c r="T46" s="79">
        <f t="shared" si="22"/>
        <v>-0.61</v>
      </c>
    </row>
    <row r="47" spans="2:20" ht="18" customHeight="1" x14ac:dyDescent="0.15">
      <c r="B47" s="3" t="s">
        <v>17</v>
      </c>
      <c r="C47" s="4"/>
      <c r="D47" s="63">
        <f t="shared" si="22"/>
        <v>29</v>
      </c>
      <c r="E47" s="63">
        <f t="shared" si="22"/>
        <v>27</v>
      </c>
      <c r="F47" s="63">
        <f t="shared" si="22"/>
        <v>2</v>
      </c>
      <c r="G47" s="63">
        <f t="shared" si="22"/>
        <v>-7</v>
      </c>
      <c r="H47" s="63">
        <f t="shared" si="22"/>
        <v>-2</v>
      </c>
      <c r="I47" s="63">
        <f t="shared" si="22"/>
        <v>-5</v>
      </c>
      <c r="J47" s="63">
        <f t="shared" si="22"/>
        <v>13</v>
      </c>
      <c r="K47" s="63">
        <f t="shared" si="22"/>
        <v>15</v>
      </c>
      <c r="L47" s="63">
        <f t="shared" si="22"/>
        <v>-2</v>
      </c>
      <c r="M47" s="63">
        <f t="shared" si="22"/>
        <v>49</v>
      </c>
      <c r="N47" s="63">
        <f t="shared" si="22"/>
        <v>44</v>
      </c>
      <c r="O47" s="63">
        <f t="shared" si="22"/>
        <v>5</v>
      </c>
      <c r="P47" s="63">
        <f t="shared" si="22"/>
        <v>-80</v>
      </c>
      <c r="Q47" s="79">
        <f t="shared" si="22"/>
        <v>1.29</v>
      </c>
      <c r="R47" s="79">
        <f t="shared" si="22"/>
        <v>-0.16999999999999993</v>
      </c>
      <c r="S47" s="79">
        <f t="shared" si="22"/>
        <v>0.52</v>
      </c>
      <c r="T47" s="79">
        <f t="shared" si="22"/>
        <v>1.97</v>
      </c>
    </row>
    <row r="48" spans="2:20" ht="18" customHeight="1" x14ac:dyDescent="0.15">
      <c r="B48" s="3" t="s">
        <v>18</v>
      </c>
      <c r="C48" s="4"/>
      <c r="D48" s="63">
        <f t="shared" si="22"/>
        <v>-1</v>
      </c>
      <c r="E48" s="63">
        <f t="shared" si="22"/>
        <v>2</v>
      </c>
      <c r="F48" s="63">
        <f t="shared" si="22"/>
        <v>-3</v>
      </c>
      <c r="G48" s="63">
        <f t="shared" si="22"/>
        <v>11</v>
      </c>
      <c r="H48" s="63">
        <f t="shared" si="22"/>
        <v>-4</v>
      </c>
      <c r="I48" s="63">
        <f t="shared" si="22"/>
        <v>15</v>
      </c>
      <c r="J48" s="63">
        <f t="shared" si="22"/>
        <v>-6</v>
      </c>
      <c r="K48" s="63">
        <f t="shared" si="22"/>
        <v>2</v>
      </c>
      <c r="L48" s="63">
        <f t="shared" si="22"/>
        <v>-8</v>
      </c>
      <c r="M48" s="63">
        <f t="shared" si="22"/>
        <v>-18</v>
      </c>
      <c r="N48" s="63">
        <f t="shared" si="22"/>
        <v>8</v>
      </c>
      <c r="O48" s="63">
        <f t="shared" si="22"/>
        <v>-26</v>
      </c>
      <c r="P48" s="63">
        <f t="shared" si="22"/>
        <v>-23</v>
      </c>
      <c r="Q48" s="79">
        <f t="shared" si="22"/>
        <v>-9.9999999999997868E-3</v>
      </c>
      <c r="R48" s="79">
        <f t="shared" si="22"/>
        <v>0.39000000000000012</v>
      </c>
      <c r="S48" s="79">
        <f t="shared" si="22"/>
        <v>-0.2</v>
      </c>
      <c r="T48" s="79">
        <f t="shared" si="22"/>
        <v>-0.6</v>
      </c>
    </row>
    <row r="49" spans="2:20" ht="18" customHeight="1" x14ac:dyDescent="0.15">
      <c r="B49" s="3" t="s">
        <v>19</v>
      </c>
      <c r="C49" s="4"/>
      <c r="D49" s="63">
        <f t="shared" si="22"/>
        <v>-9</v>
      </c>
      <c r="E49" s="63">
        <f t="shared" si="22"/>
        <v>-17</v>
      </c>
      <c r="F49" s="63">
        <f t="shared" si="22"/>
        <v>8</v>
      </c>
      <c r="G49" s="63">
        <f t="shared" si="22"/>
        <v>38</v>
      </c>
      <c r="H49" s="63">
        <f t="shared" si="22"/>
        <v>14</v>
      </c>
      <c r="I49" s="63">
        <f t="shared" si="22"/>
        <v>24</v>
      </c>
      <c r="J49" s="63">
        <f t="shared" si="22"/>
        <v>15</v>
      </c>
      <c r="K49" s="63">
        <f t="shared" si="22"/>
        <v>10</v>
      </c>
      <c r="L49" s="63">
        <f t="shared" si="22"/>
        <v>5</v>
      </c>
      <c r="M49" s="63">
        <f t="shared" si="22"/>
        <v>-32</v>
      </c>
      <c r="N49" s="63">
        <f t="shared" si="22"/>
        <v>-21</v>
      </c>
      <c r="O49" s="63">
        <f t="shared" si="22"/>
        <v>-11</v>
      </c>
      <c r="P49" s="63">
        <f t="shared" si="22"/>
        <v>21</v>
      </c>
      <c r="Q49" s="79">
        <f t="shared" si="22"/>
        <v>-0.29999999999999982</v>
      </c>
      <c r="R49" s="79">
        <f t="shared" si="22"/>
        <v>1.0899999999999999</v>
      </c>
      <c r="S49" s="79">
        <f t="shared" si="22"/>
        <v>0.44000000000000006</v>
      </c>
      <c r="T49" s="79">
        <f t="shared" si="22"/>
        <v>-0.94000000000000006</v>
      </c>
    </row>
    <row r="50" spans="2:20" ht="18" customHeight="1" x14ac:dyDescent="0.15">
      <c r="B50" s="3" t="s">
        <v>20</v>
      </c>
      <c r="C50" s="4"/>
      <c r="D50" s="63">
        <f t="shared" si="22"/>
        <v>52</v>
      </c>
      <c r="E50" s="63">
        <f t="shared" si="22"/>
        <v>24</v>
      </c>
      <c r="F50" s="63">
        <f t="shared" si="22"/>
        <v>28</v>
      </c>
      <c r="G50" s="63">
        <f t="shared" si="22"/>
        <v>-8</v>
      </c>
      <c r="H50" s="63">
        <f t="shared" si="22"/>
        <v>7</v>
      </c>
      <c r="I50" s="63">
        <f t="shared" si="22"/>
        <v>-15</v>
      </c>
      <c r="J50" s="63">
        <f t="shared" si="22"/>
        <v>-57</v>
      </c>
      <c r="K50" s="63">
        <f t="shared" si="22"/>
        <v>-24</v>
      </c>
      <c r="L50" s="63">
        <f t="shared" si="22"/>
        <v>-33</v>
      </c>
      <c r="M50" s="63">
        <f t="shared" si="22"/>
        <v>3</v>
      </c>
      <c r="N50" s="63">
        <f t="shared" si="22"/>
        <v>-7</v>
      </c>
      <c r="O50" s="63">
        <f t="shared" si="22"/>
        <v>10</v>
      </c>
      <c r="P50" s="63">
        <f t="shared" si="22"/>
        <v>-34</v>
      </c>
      <c r="Q50" s="79">
        <f t="shared" si="22"/>
        <v>1.89</v>
      </c>
      <c r="R50" s="79">
        <f t="shared" si="22"/>
        <v>-0.24000000000000021</v>
      </c>
      <c r="S50" s="79">
        <f t="shared" si="22"/>
        <v>-2.0499999999999998</v>
      </c>
      <c r="T50" s="79">
        <f t="shared" si="22"/>
        <v>9.9999999999999978E-2</v>
      </c>
    </row>
    <row r="51" spans="2:20" ht="18" customHeight="1" x14ac:dyDescent="0.15">
      <c r="B51" s="3" t="s">
        <v>24</v>
      </c>
      <c r="C51" s="4"/>
      <c r="D51" s="63">
        <f t="shared" si="22"/>
        <v>119</v>
      </c>
      <c r="E51" s="63">
        <f t="shared" si="22"/>
        <v>48</v>
      </c>
      <c r="F51" s="63">
        <f t="shared" si="22"/>
        <v>71</v>
      </c>
      <c r="G51" s="63">
        <f t="shared" si="22"/>
        <v>208</v>
      </c>
      <c r="H51" s="63">
        <f t="shared" si="22"/>
        <v>136</v>
      </c>
      <c r="I51" s="63">
        <f t="shared" si="22"/>
        <v>72</v>
      </c>
      <c r="J51" s="63">
        <f t="shared" si="22"/>
        <v>0</v>
      </c>
      <c r="K51" s="63">
        <f t="shared" si="22"/>
        <v>0</v>
      </c>
      <c r="L51" s="63">
        <f t="shared" si="22"/>
        <v>0</v>
      </c>
      <c r="M51" s="63">
        <f t="shared" si="22"/>
        <v>-89</v>
      </c>
      <c r="N51" s="63">
        <f t="shared" si="22"/>
        <v>-88</v>
      </c>
      <c r="O51" s="63">
        <f t="shared" si="22"/>
        <v>-1</v>
      </c>
      <c r="P51" s="63">
        <f t="shared" si="22"/>
        <v>-221</v>
      </c>
      <c r="Q51" s="79">
        <f t="shared" si="22"/>
        <v>0.22999999999999998</v>
      </c>
      <c r="R51" s="79">
        <f t="shared" si="22"/>
        <v>0.38999999999999968</v>
      </c>
      <c r="S51" s="80" t="s">
        <v>34</v>
      </c>
      <c r="T51" s="79">
        <f>T15-T33</f>
        <v>-0.16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B1:O1"/>
    <mergeCell ref="B3:C4"/>
    <mergeCell ref="D3:F3"/>
    <mergeCell ref="G3:I3"/>
    <mergeCell ref="J3:L3"/>
    <mergeCell ref="M3:O3"/>
    <mergeCell ref="Q3:T3"/>
    <mergeCell ref="B19:O19"/>
    <mergeCell ref="B21:C22"/>
    <mergeCell ref="D21:F21"/>
    <mergeCell ref="G21:I21"/>
    <mergeCell ref="J21:L21"/>
    <mergeCell ref="M21:O21"/>
    <mergeCell ref="Q21:T21"/>
    <mergeCell ref="Q39:T39"/>
    <mergeCell ref="B37:O37"/>
    <mergeCell ref="B39:C40"/>
    <mergeCell ref="D39:F39"/>
    <mergeCell ref="G39:I39"/>
    <mergeCell ref="J39:L39"/>
    <mergeCell ref="M39:O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P53"/>
  <sheetViews>
    <sheetView zoomScaleNormal="100" workbookViewId="0">
      <pane xSplit="3" ySplit="4" topLeftCell="D5" activePane="bottomRight" state="frozen"/>
      <selection activeCell="N29" sqref="N29"/>
      <selection pane="topRight" activeCell="N29" sqref="N29"/>
      <selection pane="bottomLeft" activeCell="N29" sqref="N29"/>
      <selection pane="bottomRight" activeCell="K5" sqref="K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123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44562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103" t="s">
        <v>1</v>
      </c>
      <c r="E4" s="103" t="s">
        <v>2</v>
      </c>
      <c r="F4" s="103" t="s">
        <v>3</v>
      </c>
      <c r="G4" s="103" t="s">
        <v>1</v>
      </c>
      <c r="H4" s="103" t="s">
        <v>2</v>
      </c>
      <c r="I4" s="103" t="s">
        <v>3</v>
      </c>
      <c r="J4" s="103" t="s">
        <v>1</v>
      </c>
      <c r="K4" s="103" t="s">
        <v>2</v>
      </c>
      <c r="L4" s="103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69</v>
      </c>
      <c r="E5" s="56">
        <v>36</v>
      </c>
      <c r="F5" s="56">
        <v>33</v>
      </c>
      <c r="G5" s="56">
        <f>H5+I5</f>
        <v>120</v>
      </c>
      <c r="H5" s="56">
        <v>55</v>
      </c>
      <c r="I5" s="56">
        <v>65</v>
      </c>
      <c r="J5" s="56">
        <f>K5+L5</f>
        <v>-51</v>
      </c>
      <c r="K5" s="56">
        <f>E5-H5</f>
        <v>-19</v>
      </c>
      <c r="L5" s="56">
        <f>F5-I5</f>
        <v>-32</v>
      </c>
      <c r="M5" s="92">
        <v>11204</v>
      </c>
      <c r="N5" s="83">
        <f>ROUND(D5*1000/M5,2)</f>
        <v>6.16</v>
      </c>
      <c r="O5" s="83">
        <f>ROUND(G5/M5*1000,2)</f>
        <v>10.71</v>
      </c>
      <c r="P5" s="83">
        <f>ROUND(J5/M5*1000,2)</f>
        <v>-4.55</v>
      </c>
    </row>
    <row r="6" spans="2:16" ht="18.75" customHeight="1" x14ac:dyDescent="0.15">
      <c r="B6" s="3" t="s">
        <v>12</v>
      </c>
      <c r="C6" s="12"/>
      <c r="D6" s="56">
        <f t="shared" ref="D6:D14" si="0">E6+F6</f>
        <v>65</v>
      </c>
      <c r="E6" s="63">
        <v>37</v>
      </c>
      <c r="F6" s="63">
        <v>28</v>
      </c>
      <c r="G6" s="56">
        <f t="shared" ref="G6:G14" si="1">H6+I6</f>
        <v>140</v>
      </c>
      <c r="H6" s="63">
        <v>67</v>
      </c>
      <c r="I6" s="63">
        <v>73</v>
      </c>
      <c r="J6" s="56">
        <f t="shared" ref="J6:J14" si="2">K6+L6</f>
        <v>-75</v>
      </c>
      <c r="K6" s="56">
        <f t="shared" ref="K6:L14" si="3">E6-H6</f>
        <v>-30</v>
      </c>
      <c r="L6" s="56">
        <f t="shared" si="3"/>
        <v>-45</v>
      </c>
      <c r="M6" s="92">
        <v>11618</v>
      </c>
      <c r="N6" s="83">
        <f t="shared" ref="N6:N15" si="4">ROUND(D6*1000/M6,2)</f>
        <v>5.59</v>
      </c>
      <c r="O6" s="83">
        <f t="shared" ref="O6:O15" si="5">ROUND(G6/M6*1000,2)</f>
        <v>12.05</v>
      </c>
      <c r="P6" s="83">
        <f>ROUND(J6/M6*1000,2)</f>
        <v>-6.46</v>
      </c>
    </row>
    <row r="7" spans="2:16" ht="18.75" customHeight="1" x14ac:dyDescent="0.15">
      <c r="B7" s="3" t="s">
        <v>13</v>
      </c>
      <c r="C7" s="12"/>
      <c r="D7" s="56">
        <f t="shared" si="0"/>
        <v>19</v>
      </c>
      <c r="E7" s="63">
        <v>7</v>
      </c>
      <c r="F7" s="63">
        <v>12</v>
      </c>
      <c r="G7" s="56">
        <f t="shared" si="1"/>
        <v>39</v>
      </c>
      <c r="H7" s="63">
        <v>15</v>
      </c>
      <c r="I7" s="63">
        <v>24</v>
      </c>
      <c r="J7" s="56">
        <f t="shared" si="2"/>
        <v>-20</v>
      </c>
      <c r="K7" s="56">
        <f t="shared" si="3"/>
        <v>-8</v>
      </c>
      <c r="L7" s="56">
        <f t="shared" si="3"/>
        <v>-12</v>
      </c>
      <c r="M7" s="92">
        <v>2901</v>
      </c>
      <c r="N7" s="83">
        <f t="shared" si="4"/>
        <v>6.55</v>
      </c>
      <c r="O7" s="83">
        <f t="shared" si="5"/>
        <v>13.44</v>
      </c>
      <c r="P7" s="83">
        <f t="shared" ref="P7:P15" si="6">ROUND(J7/M7*1000,2)</f>
        <v>-6.89</v>
      </c>
    </row>
    <row r="8" spans="2:16" ht="18.75" customHeight="1" x14ac:dyDescent="0.15">
      <c r="B8" s="3" t="s">
        <v>14</v>
      </c>
      <c r="C8" s="12"/>
      <c r="D8" s="56">
        <f t="shared" si="0"/>
        <v>23</v>
      </c>
      <c r="E8" s="63">
        <v>15</v>
      </c>
      <c r="F8" s="63">
        <v>8</v>
      </c>
      <c r="G8" s="56">
        <f t="shared" si="1"/>
        <v>61</v>
      </c>
      <c r="H8" s="63">
        <v>32</v>
      </c>
      <c r="I8" s="63">
        <v>29</v>
      </c>
      <c r="J8" s="56">
        <f t="shared" si="2"/>
        <v>-38</v>
      </c>
      <c r="K8" s="56">
        <f t="shared" si="3"/>
        <v>-17</v>
      </c>
      <c r="L8" s="56">
        <f t="shared" si="3"/>
        <v>-21</v>
      </c>
      <c r="M8" s="92">
        <v>5281</v>
      </c>
      <c r="N8" s="83">
        <f t="shared" si="4"/>
        <v>4.3600000000000003</v>
      </c>
      <c r="O8" s="83">
        <f t="shared" si="5"/>
        <v>11.55</v>
      </c>
      <c r="P8" s="83">
        <f t="shared" si="6"/>
        <v>-7.2</v>
      </c>
    </row>
    <row r="9" spans="2:16" ht="18.75" customHeight="1" x14ac:dyDescent="0.15">
      <c r="B9" s="3" t="s">
        <v>15</v>
      </c>
      <c r="C9" s="12"/>
      <c r="D9" s="56">
        <f t="shared" si="0"/>
        <v>64</v>
      </c>
      <c r="E9" s="63">
        <v>30</v>
      </c>
      <c r="F9" s="63">
        <v>34</v>
      </c>
      <c r="G9" s="56">
        <f t="shared" si="1"/>
        <v>123</v>
      </c>
      <c r="H9" s="63">
        <v>64</v>
      </c>
      <c r="I9" s="63">
        <v>59</v>
      </c>
      <c r="J9" s="56">
        <f t="shared" si="2"/>
        <v>-59</v>
      </c>
      <c r="K9" s="56">
        <f t="shared" si="3"/>
        <v>-34</v>
      </c>
      <c r="L9" s="56">
        <f t="shared" si="3"/>
        <v>-25</v>
      </c>
      <c r="M9" s="92">
        <v>11538</v>
      </c>
      <c r="N9" s="83">
        <f t="shared" si="4"/>
        <v>5.55</v>
      </c>
      <c r="O9" s="83">
        <f t="shared" si="5"/>
        <v>10.66</v>
      </c>
      <c r="P9" s="83">
        <f t="shared" si="6"/>
        <v>-5.1100000000000003</v>
      </c>
    </row>
    <row r="10" spans="2:16" ht="18.75" customHeight="1" x14ac:dyDescent="0.15">
      <c r="B10" s="3" t="s">
        <v>16</v>
      </c>
      <c r="C10" s="12"/>
      <c r="D10" s="56">
        <f t="shared" si="0"/>
        <v>10</v>
      </c>
      <c r="E10" s="63">
        <v>6</v>
      </c>
      <c r="F10" s="63">
        <v>4</v>
      </c>
      <c r="G10" s="56">
        <f t="shared" si="1"/>
        <v>32</v>
      </c>
      <c r="H10" s="63">
        <v>20</v>
      </c>
      <c r="I10" s="63">
        <v>12</v>
      </c>
      <c r="J10" s="56">
        <f t="shared" si="2"/>
        <v>-22</v>
      </c>
      <c r="K10" s="56">
        <f t="shared" si="3"/>
        <v>-14</v>
      </c>
      <c r="L10" s="56">
        <f t="shared" si="3"/>
        <v>-8</v>
      </c>
      <c r="M10" s="92">
        <v>1962</v>
      </c>
      <c r="N10" s="83">
        <f t="shared" si="4"/>
        <v>5.0999999999999996</v>
      </c>
      <c r="O10" s="83">
        <f t="shared" si="5"/>
        <v>16.309999999999999</v>
      </c>
      <c r="P10" s="83">
        <f t="shared" si="6"/>
        <v>-11.21</v>
      </c>
    </row>
    <row r="11" spans="2:16" ht="18.75" customHeight="1" x14ac:dyDescent="0.15">
      <c r="B11" s="3" t="s">
        <v>17</v>
      </c>
      <c r="C11" s="12"/>
      <c r="D11" s="56">
        <f t="shared" si="0"/>
        <v>9</v>
      </c>
      <c r="E11" s="63">
        <v>4</v>
      </c>
      <c r="F11" s="63">
        <v>5</v>
      </c>
      <c r="G11" s="56">
        <f t="shared" si="1"/>
        <v>43</v>
      </c>
      <c r="H11" s="63">
        <v>18</v>
      </c>
      <c r="I11" s="63">
        <v>25</v>
      </c>
      <c r="J11" s="56">
        <f t="shared" si="2"/>
        <v>-34</v>
      </c>
      <c r="K11" s="56">
        <f t="shared" si="3"/>
        <v>-14</v>
      </c>
      <c r="L11" s="56">
        <f t="shared" si="3"/>
        <v>-20</v>
      </c>
      <c r="M11" s="92">
        <v>2416</v>
      </c>
      <c r="N11" s="83">
        <f t="shared" si="4"/>
        <v>3.73</v>
      </c>
      <c r="O11" s="83">
        <f t="shared" si="5"/>
        <v>17.8</v>
      </c>
      <c r="P11" s="83">
        <f t="shared" si="6"/>
        <v>-14.07</v>
      </c>
    </row>
    <row r="12" spans="2:16" ht="18.75" customHeight="1" x14ac:dyDescent="0.15">
      <c r="B12" s="3" t="s">
        <v>18</v>
      </c>
      <c r="C12" s="12"/>
      <c r="D12" s="56">
        <f t="shared" si="0"/>
        <v>18</v>
      </c>
      <c r="E12" s="63">
        <v>13</v>
      </c>
      <c r="F12" s="63">
        <v>5</v>
      </c>
      <c r="G12" s="56">
        <f t="shared" si="1"/>
        <v>53</v>
      </c>
      <c r="H12" s="63">
        <v>21</v>
      </c>
      <c r="I12" s="63">
        <v>32</v>
      </c>
      <c r="J12" s="56">
        <f t="shared" si="2"/>
        <v>-35</v>
      </c>
      <c r="K12" s="56">
        <f t="shared" si="3"/>
        <v>-8</v>
      </c>
      <c r="L12" s="56">
        <f t="shared" si="3"/>
        <v>-27</v>
      </c>
      <c r="M12" s="92">
        <v>2972</v>
      </c>
      <c r="N12" s="83">
        <f t="shared" si="4"/>
        <v>6.06</v>
      </c>
      <c r="O12" s="83">
        <f t="shared" si="5"/>
        <v>17.829999999999998</v>
      </c>
      <c r="P12" s="83">
        <f t="shared" si="6"/>
        <v>-11.78</v>
      </c>
    </row>
    <row r="13" spans="2:16" ht="18.75" customHeight="1" x14ac:dyDescent="0.15">
      <c r="B13" s="3" t="s">
        <v>19</v>
      </c>
      <c r="C13" s="12"/>
      <c r="D13" s="56">
        <f t="shared" si="0"/>
        <v>8</v>
      </c>
      <c r="E13" s="63">
        <v>3</v>
      </c>
      <c r="F13" s="63">
        <v>5</v>
      </c>
      <c r="G13" s="56">
        <f t="shared" si="1"/>
        <v>57</v>
      </c>
      <c r="H13" s="63">
        <v>23</v>
      </c>
      <c r="I13" s="63">
        <v>34</v>
      </c>
      <c r="J13" s="56">
        <f t="shared" si="2"/>
        <v>-49</v>
      </c>
      <c r="K13" s="56">
        <f t="shared" si="3"/>
        <v>-20</v>
      </c>
      <c r="L13" s="56">
        <f t="shared" si="3"/>
        <v>-29</v>
      </c>
      <c r="M13" s="92">
        <v>3449</v>
      </c>
      <c r="N13" s="83">
        <f t="shared" si="4"/>
        <v>2.3199999999999998</v>
      </c>
      <c r="O13" s="83">
        <f t="shared" si="5"/>
        <v>16.53</v>
      </c>
      <c r="P13" s="83">
        <f t="shared" si="6"/>
        <v>-14.21</v>
      </c>
    </row>
    <row r="14" spans="2:16" ht="18.75" customHeight="1" x14ac:dyDescent="0.15">
      <c r="B14" s="3" t="s">
        <v>20</v>
      </c>
      <c r="C14" s="12"/>
      <c r="D14" s="56">
        <f t="shared" si="0"/>
        <v>14</v>
      </c>
      <c r="E14" s="63">
        <v>10</v>
      </c>
      <c r="F14" s="63">
        <v>4</v>
      </c>
      <c r="G14" s="56">
        <f t="shared" si="1"/>
        <v>34</v>
      </c>
      <c r="H14" s="63">
        <v>21</v>
      </c>
      <c r="I14" s="63">
        <v>13</v>
      </c>
      <c r="J14" s="56">
        <f t="shared" si="2"/>
        <v>-20</v>
      </c>
      <c r="K14" s="56">
        <f t="shared" si="3"/>
        <v>-11</v>
      </c>
      <c r="L14" s="56">
        <f t="shared" si="3"/>
        <v>-9</v>
      </c>
      <c r="M14" s="92">
        <v>2775</v>
      </c>
      <c r="N14" s="83">
        <f t="shared" si="4"/>
        <v>5.05</v>
      </c>
      <c r="O14" s="83">
        <f t="shared" si="5"/>
        <v>12.25</v>
      </c>
      <c r="P14" s="83">
        <f t="shared" si="6"/>
        <v>-7.21</v>
      </c>
    </row>
    <row r="15" spans="2:16" ht="18.75" customHeight="1" x14ac:dyDescent="0.15">
      <c r="B15" s="13" t="s">
        <v>24</v>
      </c>
      <c r="C15" s="14"/>
      <c r="D15" s="63">
        <f>SUM(D5:D14)</f>
        <v>299</v>
      </c>
      <c r="E15" s="63">
        <f t="shared" ref="E15:L15" si="7">SUM(E5:E14)</f>
        <v>161</v>
      </c>
      <c r="F15" s="63">
        <f t="shared" si="7"/>
        <v>138</v>
      </c>
      <c r="G15" s="63">
        <f>SUM(G5:G14)</f>
        <v>702</v>
      </c>
      <c r="H15" s="63">
        <f t="shared" si="7"/>
        <v>336</v>
      </c>
      <c r="I15" s="63">
        <f t="shared" si="7"/>
        <v>366</v>
      </c>
      <c r="J15" s="63">
        <f>SUM(J5:J14)</f>
        <v>-403</v>
      </c>
      <c r="K15" s="63">
        <f t="shared" si="7"/>
        <v>-175</v>
      </c>
      <c r="L15" s="63">
        <f t="shared" si="7"/>
        <v>-228</v>
      </c>
      <c r="M15" s="93">
        <v>56116</v>
      </c>
      <c r="N15" s="83">
        <f t="shared" si="4"/>
        <v>5.33</v>
      </c>
      <c r="O15" s="83">
        <f t="shared" si="5"/>
        <v>12.51</v>
      </c>
      <c r="P15" s="83">
        <f t="shared" si="6"/>
        <v>-7.18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114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44197</v>
      </c>
      <c r="N21" s="113" t="s">
        <v>27</v>
      </c>
      <c r="O21" s="114"/>
      <c r="P21" s="115"/>
    </row>
    <row r="22" spans="2:16" x14ac:dyDescent="0.15">
      <c r="B22" s="126"/>
      <c r="C22" s="127"/>
      <c r="D22" s="103" t="s">
        <v>1</v>
      </c>
      <c r="E22" s="103" t="s">
        <v>2</v>
      </c>
      <c r="F22" s="103" t="s">
        <v>3</v>
      </c>
      <c r="G22" s="103" t="s">
        <v>1</v>
      </c>
      <c r="H22" s="103" t="s">
        <v>2</v>
      </c>
      <c r="I22" s="103" t="s">
        <v>3</v>
      </c>
      <c r="J22" s="103" t="s">
        <v>1</v>
      </c>
      <c r="K22" s="103" t="s">
        <v>2</v>
      </c>
      <c r="L22" s="103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79</v>
      </c>
      <c r="E23" s="56">
        <v>36</v>
      </c>
      <c r="F23" s="56">
        <f>42+1</f>
        <v>43</v>
      </c>
      <c r="G23" s="56">
        <f>H23+I23</f>
        <v>86</v>
      </c>
      <c r="H23" s="56">
        <f>47+1</f>
        <v>48</v>
      </c>
      <c r="I23" s="56">
        <f>38+0</f>
        <v>38</v>
      </c>
      <c r="J23" s="56">
        <f>K23+L23</f>
        <v>-7</v>
      </c>
      <c r="K23" s="56">
        <f>E23-H23</f>
        <v>-12</v>
      </c>
      <c r="L23" s="56">
        <f>F23-I23</f>
        <v>5</v>
      </c>
      <c r="M23" s="92">
        <v>10841</v>
      </c>
      <c r="N23" s="83">
        <f>ROUND(D23*1000/M23,2)</f>
        <v>7.29</v>
      </c>
      <c r="O23" s="83">
        <f>ROUND(G23/M23*1000,2)</f>
        <v>7.93</v>
      </c>
      <c r="P23" s="83">
        <f>ROUND(J23/M23*1000,2)</f>
        <v>-0.65</v>
      </c>
    </row>
    <row r="24" spans="2:16" ht="16.5" x14ac:dyDescent="0.15">
      <c r="B24" s="3" t="s">
        <v>12</v>
      </c>
      <c r="C24" s="12"/>
      <c r="D24" s="56">
        <f t="shared" ref="D24:D32" si="8">E24+F24</f>
        <v>97</v>
      </c>
      <c r="E24" s="63">
        <v>49</v>
      </c>
      <c r="F24" s="63">
        <v>48</v>
      </c>
      <c r="G24" s="56">
        <f t="shared" ref="G24:G32" si="9">H24+I24</f>
        <v>149</v>
      </c>
      <c r="H24" s="63">
        <f>84+1</f>
        <v>85</v>
      </c>
      <c r="I24" s="63">
        <f>64+0</f>
        <v>64</v>
      </c>
      <c r="J24" s="56">
        <f t="shared" ref="J24:J32" si="10">K24+L24</f>
        <v>-52</v>
      </c>
      <c r="K24" s="56">
        <f t="shared" ref="K24:K32" si="11">E24-H24</f>
        <v>-36</v>
      </c>
      <c r="L24" s="56">
        <f t="shared" ref="L24:L32" si="12">F24-I24</f>
        <v>-16</v>
      </c>
      <c r="M24" s="92">
        <v>11652</v>
      </c>
      <c r="N24" s="83">
        <f t="shared" ref="N24:N33" si="13">ROUND(D24*1000/M24,2)</f>
        <v>8.32</v>
      </c>
      <c r="O24" s="83">
        <f t="shared" ref="O24:O33" si="14">ROUND(G24/M24*1000,2)</f>
        <v>12.79</v>
      </c>
      <c r="P24" s="83">
        <f>ROUND(J24/M24*1000,2)</f>
        <v>-4.46</v>
      </c>
    </row>
    <row r="25" spans="2:16" ht="16.5" x14ac:dyDescent="0.15">
      <c r="B25" s="3" t="s">
        <v>13</v>
      </c>
      <c r="C25" s="12"/>
      <c r="D25" s="56">
        <f t="shared" si="8"/>
        <v>17</v>
      </c>
      <c r="E25" s="63">
        <v>10</v>
      </c>
      <c r="F25" s="63">
        <v>7</v>
      </c>
      <c r="G25" s="56">
        <f t="shared" si="9"/>
        <v>44</v>
      </c>
      <c r="H25" s="63">
        <v>20</v>
      </c>
      <c r="I25" s="63">
        <v>24</v>
      </c>
      <c r="J25" s="56">
        <f t="shared" si="10"/>
        <v>-27</v>
      </c>
      <c r="K25" s="56">
        <f t="shared" si="11"/>
        <v>-10</v>
      </c>
      <c r="L25" s="56">
        <f t="shared" si="12"/>
        <v>-17</v>
      </c>
      <c r="M25" s="92">
        <v>2875</v>
      </c>
      <c r="N25" s="83">
        <f t="shared" si="13"/>
        <v>5.91</v>
      </c>
      <c r="O25" s="83">
        <f t="shared" si="14"/>
        <v>15.3</v>
      </c>
      <c r="P25" s="83">
        <f t="shared" ref="P25:P33" si="15">ROUND(J25/M25*1000,2)</f>
        <v>-9.39</v>
      </c>
    </row>
    <row r="26" spans="2:16" ht="16.5" x14ac:dyDescent="0.15">
      <c r="B26" s="3" t="s">
        <v>14</v>
      </c>
      <c r="C26" s="12"/>
      <c r="D26" s="56">
        <f t="shared" si="8"/>
        <v>29</v>
      </c>
      <c r="E26" s="63">
        <v>14</v>
      </c>
      <c r="F26" s="63">
        <v>15</v>
      </c>
      <c r="G26" s="56">
        <f t="shared" si="9"/>
        <v>62</v>
      </c>
      <c r="H26" s="63">
        <v>30</v>
      </c>
      <c r="I26" s="63">
        <v>32</v>
      </c>
      <c r="J26" s="56">
        <f t="shared" si="10"/>
        <v>-33</v>
      </c>
      <c r="K26" s="56">
        <f t="shared" si="11"/>
        <v>-16</v>
      </c>
      <c r="L26" s="56">
        <f t="shared" si="12"/>
        <v>-17</v>
      </c>
      <c r="M26" s="92">
        <v>5049</v>
      </c>
      <c r="N26" s="83">
        <f t="shared" si="13"/>
        <v>5.74</v>
      </c>
      <c r="O26" s="83">
        <f t="shared" si="14"/>
        <v>12.28</v>
      </c>
      <c r="P26" s="83">
        <f t="shared" si="15"/>
        <v>-6.54</v>
      </c>
    </row>
    <row r="27" spans="2:16" ht="16.5" x14ac:dyDescent="0.15">
      <c r="B27" s="3" t="s">
        <v>15</v>
      </c>
      <c r="C27" s="12"/>
      <c r="D27" s="56">
        <f t="shared" si="8"/>
        <v>77</v>
      </c>
      <c r="E27" s="63">
        <v>31</v>
      </c>
      <c r="F27" s="63">
        <v>46</v>
      </c>
      <c r="G27" s="56">
        <f t="shared" si="9"/>
        <v>87</v>
      </c>
      <c r="H27" s="63">
        <v>42</v>
      </c>
      <c r="I27" s="63">
        <v>45</v>
      </c>
      <c r="J27" s="56">
        <f t="shared" si="10"/>
        <v>-10</v>
      </c>
      <c r="K27" s="56">
        <f t="shared" si="11"/>
        <v>-11</v>
      </c>
      <c r="L27" s="56">
        <f t="shared" si="12"/>
        <v>1</v>
      </c>
      <c r="M27" s="92">
        <v>11415</v>
      </c>
      <c r="N27" s="83">
        <f t="shared" si="13"/>
        <v>6.75</v>
      </c>
      <c r="O27" s="83">
        <f t="shared" si="14"/>
        <v>7.62</v>
      </c>
      <c r="P27" s="83">
        <f t="shared" si="15"/>
        <v>-0.88</v>
      </c>
    </row>
    <row r="28" spans="2:16" ht="16.5" x14ac:dyDescent="0.15">
      <c r="B28" s="3" t="s">
        <v>16</v>
      </c>
      <c r="C28" s="12"/>
      <c r="D28" s="56">
        <f t="shared" si="8"/>
        <v>7</v>
      </c>
      <c r="E28" s="63">
        <v>3</v>
      </c>
      <c r="F28" s="63">
        <v>4</v>
      </c>
      <c r="G28" s="56">
        <f t="shared" si="9"/>
        <v>33</v>
      </c>
      <c r="H28" s="63">
        <v>13</v>
      </c>
      <c r="I28" s="63">
        <v>20</v>
      </c>
      <c r="J28" s="56">
        <f t="shared" si="10"/>
        <v>-26</v>
      </c>
      <c r="K28" s="56">
        <f t="shared" si="11"/>
        <v>-10</v>
      </c>
      <c r="L28" s="56">
        <f t="shared" si="12"/>
        <v>-16</v>
      </c>
      <c r="M28" s="92">
        <v>1908</v>
      </c>
      <c r="N28" s="83">
        <f t="shared" si="13"/>
        <v>3.67</v>
      </c>
      <c r="O28" s="83">
        <f t="shared" si="14"/>
        <v>17.3</v>
      </c>
      <c r="P28" s="83">
        <f t="shared" si="15"/>
        <v>-13.63</v>
      </c>
    </row>
    <row r="29" spans="2:16" ht="16.5" x14ac:dyDescent="0.15">
      <c r="B29" s="3" t="s">
        <v>17</v>
      </c>
      <c r="C29" s="12"/>
      <c r="D29" s="56">
        <f t="shared" si="8"/>
        <v>3</v>
      </c>
      <c r="E29" s="63">
        <v>0</v>
      </c>
      <c r="F29" s="63">
        <v>3</v>
      </c>
      <c r="G29" s="56">
        <f t="shared" si="9"/>
        <v>37</v>
      </c>
      <c r="H29" s="63">
        <v>14</v>
      </c>
      <c r="I29" s="63">
        <v>23</v>
      </c>
      <c r="J29" s="56">
        <f t="shared" si="10"/>
        <v>-34</v>
      </c>
      <c r="K29" s="56">
        <f t="shared" si="11"/>
        <v>-14</v>
      </c>
      <c r="L29" s="56">
        <f t="shared" si="12"/>
        <v>-20</v>
      </c>
      <c r="M29" s="92">
        <v>2516</v>
      </c>
      <c r="N29" s="83">
        <f t="shared" si="13"/>
        <v>1.19</v>
      </c>
      <c r="O29" s="83">
        <f t="shared" si="14"/>
        <v>14.71</v>
      </c>
      <c r="P29" s="83">
        <f t="shared" si="15"/>
        <v>-13.51</v>
      </c>
    </row>
    <row r="30" spans="2:16" ht="16.5" x14ac:dyDescent="0.15">
      <c r="B30" s="3" t="s">
        <v>18</v>
      </c>
      <c r="C30" s="12"/>
      <c r="D30" s="56">
        <f t="shared" si="8"/>
        <v>15</v>
      </c>
      <c r="E30" s="63">
        <v>8</v>
      </c>
      <c r="F30" s="63">
        <v>7</v>
      </c>
      <c r="G30" s="56">
        <f t="shared" si="9"/>
        <v>59</v>
      </c>
      <c r="H30" s="63">
        <v>31</v>
      </c>
      <c r="I30" s="63">
        <v>28</v>
      </c>
      <c r="J30" s="56">
        <f t="shared" si="10"/>
        <v>-44</v>
      </c>
      <c r="K30" s="56">
        <f t="shared" si="11"/>
        <v>-23</v>
      </c>
      <c r="L30" s="56">
        <f t="shared" si="12"/>
        <v>-21</v>
      </c>
      <c r="M30" s="92">
        <v>2899</v>
      </c>
      <c r="N30" s="83">
        <f t="shared" si="13"/>
        <v>5.17</v>
      </c>
      <c r="O30" s="83">
        <f t="shared" si="14"/>
        <v>20.350000000000001</v>
      </c>
      <c r="P30" s="83">
        <f t="shared" si="15"/>
        <v>-15.18</v>
      </c>
    </row>
    <row r="31" spans="2:16" ht="16.5" x14ac:dyDescent="0.15">
      <c r="B31" s="3" t="s">
        <v>19</v>
      </c>
      <c r="C31" s="12"/>
      <c r="D31" s="56">
        <f t="shared" si="8"/>
        <v>15</v>
      </c>
      <c r="E31" s="63">
        <v>9</v>
      </c>
      <c r="F31" s="63">
        <v>6</v>
      </c>
      <c r="G31" s="56">
        <f t="shared" si="9"/>
        <v>48</v>
      </c>
      <c r="H31" s="63">
        <v>25</v>
      </c>
      <c r="I31" s="63">
        <v>23</v>
      </c>
      <c r="J31" s="56">
        <f t="shared" si="10"/>
        <v>-33</v>
      </c>
      <c r="K31" s="56">
        <f t="shared" si="11"/>
        <v>-16</v>
      </c>
      <c r="L31" s="56">
        <f t="shared" si="12"/>
        <v>-17</v>
      </c>
      <c r="M31" s="92">
        <v>3143</v>
      </c>
      <c r="N31" s="83">
        <f t="shared" si="13"/>
        <v>4.7699999999999996</v>
      </c>
      <c r="O31" s="83">
        <f t="shared" si="14"/>
        <v>15.27</v>
      </c>
      <c r="P31" s="83">
        <f t="shared" si="15"/>
        <v>-10.5</v>
      </c>
    </row>
    <row r="32" spans="2:16" ht="16.5" x14ac:dyDescent="0.15">
      <c r="B32" s="3" t="s">
        <v>20</v>
      </c>
      <c r="C32" s="12"/>
      <c r="D32" s="56">
        <f t="shared" si="8"/>
        <v>15</v>
      </c>
      <c r="E32" s="63">
        <v>5</v>
      </c>
      <c r="F32" s="63">
        <v>10</v>
      </c>
      <c r="G32" s="56">
        <f t="shared" si="9"/>
        <v>23</v>
      </c>
      <c r="H32" s="63">
        <v>10</v>
      </c>
      <c r="I32" s="63">
        <v>13</v>
      </c>
      <c r="J32" s="56">
        <f t="shared" si="10"/>
        <v>-8</v>
      </c>
      <c r="K32" s="56">
        <f t="shared" si="11"/>
        <v>-5</v>
      </c>
      <c r="L32" s="56">
        <f t="shared" si="12"/>
        <v>-3</v>
      </c>
      <c r="M32" s="92">
        <v>2777</v>
      </c>
      <c r="N32" s="83">
        <f t="shared" si="13"/>
        <v>5.4</v>
      </c>
      <c r="O32" s="83">
        <f t="shared" si="14"/>
        <v>8.2799999999999994</v>
      </c>
      <c r="P32" s="83">
        <f t="shared" si="15"/>
        <v>-2.88</v>
      </c>
    </row>
    <row r="33" spans="2:16" ht="16.5" x14ac:dyDescent="0.15">
      <c r="B33" s="13" t="s">
        <v>24</v>
      </c>
      <c r="C33" s="14"/>
      <c r="D33" s="63">
        <f>SUM(D23:D32)</f>
        <v>354</v>
      </c>
      <c r="E33" s="63">
        <f t="shared" ref="E33:F33" si="16">SUM(E23:E32)</f>
        <v>165</v>
      </c>
      <c r="F33" s="63">
        <f t="shared" si="16"/>
        <v>189</v>
      </c>
      <c r="G33" s="63">
        <f>SUM(G23:G32)</f>
        <v>628</v>
      </c>
      <c r="H33" s="63">
        <f t="shared" ref="H33:I33" si="17">SUM(H23:H32)</f>
        <v>318</v>
      </c>
      <c r="I33" s="63">
        <f t="shared" si="17"/>
        <v>310</v>
      </c>
      <c r="J33" s="63">
        <f>SUM(J23:J32)</f>
        <v>-274</v>
      </c>
      <c r="K33" s="63">
        <f t="shared" ref="K33:L33" si="18">SUM(K23:K32)</f>
        <v>-153</v>
      </c>
      <c r="L33" s="63">
        <f t="shared" si="18"/>
        <v>-121</v>
      </c>
      <c r="M33" s="93">
        <v>55075</v>
      </c>
      <c r="N33" s="83">
        <f t="shared" si="13"/>
        <v>6.43</v>
      </c>
      <c r="O33" s="83">
        <f t="shared" si="14"/>
        <v>11.4</v>
      </c>
      <c r="P33" s="83">
        <f t="shared" si="15"/>
        <v>-4.9800000000000004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124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103" t="s">
        <v>1</v>
      </c>
      <c r="E40" s="103" t="s">
        <v>2</v>
      </c>
      <c r="F40" s="103" t="s">
        <v>3</v>
      </c>
      <c r="G40" s="103" t="s">
        <v>1</v>
      </c>
      <c r="H40" s="103" t="s">
        <v>2</v>
      </c>
      <c r="I40" s="103" t="s">
        <v>3</v>
      </c>
      <c r="J40" s="103" t="s">
        <v>1</v>
      </c>
      <c r="K40" s="103" t="s">
        <v>2</v>
      </c>
      <c r="L40" s="103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9">D5-D23</f>
        <v>-10</v>
      </c>
      <c r="E41" s="56">
        <f t="shared" si="19"/>
        <v>0</v>
      </c>
      <c r="F41" s="56">
        <f t="shared" si="19"/>
        <v>-10</v>
      </c>
      <c r="G41" s="56">
        <f t="shared" si="19"/>
        <v>34</v>
      </c>
      <c r="H41" s="56">
        <f t="shared" si="19"/>
        <v>7</v>
      </c>
      <c r="I41" s="56">
        <f t="shared" si="19"/>
        <v>27</v>
      </c>
      <c r="J41" s="56">
        <f t="shared" si="19"/>
        <v>-44</v>
      </c>
      <c r="K41" s="56">
        <f t="shared" si="19"/>
        <v>-7</v>
      </c>
      <c r="L41" s="56">
        <f t="shared" si="19"/>
        <v>-37</v>
      </c>
      <c r="M41" s="56">
        <f t="shared" si="19"/>
        <v>363</v>
      </c>
      <c r="N41" s="79">
        <f t="shared" si="19"/>
        <v>-1.1299999999999999</v>
      </c>
      <c r="O41" s="79">
        <f t="shared" si="19"/>
        <v>2.7800000000000011</v>
      </c>
      <c r="P41" s="79">
        <f t="shared" si="19"/>
        <v>-3.9</v>
      </c>
    </row>
    <row r="42" spans="2:16" ht="16.5" x14ac:dyDescent="0.15">
      <c r="B42" s="3" t="s">
        <v>12</v>
      </c>
      <c r="C42" s="12"/>
      <c r="D42" s="56">
        <f t="shared" si="19"/>
        <v>-32</v>
      </c>
      <c r="E42" s="56">
        <f t="shared" si="19"/>
        <v>-12</v>
      </c>
      <c r="F42" s="56">
        <f t="shared" si="19"/>
        <v>-20</v>
      </c>
      <c r="G42" s="56">
        <f t="shared" si="19"/>
        <v>-9</v>
      </c>
      <c r="H42" s="56">
        <f t="shared" si="19"/>
        <v>-18</v>
      </c>
      <c r="I42" s="56">
        <f t="shared" si="19"/>
        <v>9</v>
      </c>
      <c r="J42" s="56">
        <f t="shared" si="19"/>
        <v>-23</v>
      </c>
      <c r="K42" s="56">
        <f t="shared" si="19"/>
        <v>6</v>
      </c>
      <c r="L42" s="56">
        <f t="shared" si="19"/>
        <v>-29</v>
      </c>
      <c r="M42" s="56">
        <f t="shared" si="19"/>
        <v>-34</v>
      </c>
      <c r="N42" s="79">
        <f t="shared" si="19"/>
        <v>-2.7300000000000004</v>
      </c>
      <c r="O42" s="79">
        <f t="shared" si="19"/>
        <v>-0.73999999999999844</v>
      </c>
      <c r="P42" s="79">
        <f t="shared" si="19"/>
        <v>-2</v>
      </c>
    </row>
    <row r="43" spans="2:16" ht="16.5" x14ac:dyDescent="0.15">
      <c r="B43" s="3" t="s">
        <v>13</v>
      </c>
      <c r="C43" s="12"/>
      <c r="D43" s="56">
        <f t="shared" si="19"/>
        <v>2</v>
      </c>
      <c r="E43" s="56">
        <f t="shared" si="19"/>
        <v>-3</v>
      </c>
      <c r="F43" s="56">
        <f t="shared" si="19"/>
        <v>5</v>
      </c>
      <c r="G43" s="56">
        <f t="shared" si="19"/>
        <v>-5</v>
      </c>
      <c r="H43" s="56">
        <f t="shared" si="19"/>
        <v>-5</v>
      </c>
      <c r="I43" s="56">
        <f t="shared" si="19"/>
        <v>0</v>
      </c>
      <c r="J43" s="56">
        <f t="shared" si="19"/>
        <v>7</v>
      </c>
      <c r="K43" s="56">
        <f t="shared" si="19"/>
        <v>2</v>
      </c>
      <c r="L43" s="56">
        <f t="shared" si="19"/>
        <v>5</v>
      </c>
      <c r="M43" s="56">
        <f t="shared" si="19"/>
        <v>26</v>
      </c>
      <c r="N43" s="79">
        <f t="shared" si="19"/>
        <v>0.63999999999999968</v>
      </c>
      <c r="O43" s="79">
        <f t="shared" si="19"/>
        <v>-1.8600000000000012</v>
      </c>
      <c r="P43" s="79">
        <f t="shared" si="19"/>
        <v>2.5000000000000009</v>
      </c>
    </row>
    <row r="44" spans="2:16" ht="16.5" x14ac:dyDescent="0.15">
      <c r="B44" s="3" t="s">
        <v>14</v>
      </c>
      <c r="C44" s="12"/>
      <c r="D44" s="56">
        <f t="shared" si="19"/>
        <v>-6</v>
      </c>
      <c r="E44" s="56">
        <f t="shared" si="19"/>
        <v>1</v>
      </c>
      <c r="F44" s="56">
        <f t="shared" si="19"/>
        <v>-7</v>
      </c>
      <c r="G44" s="56">
        <f t="shared" si="19"/>
        <v>-1</v>
      </c>
      <c r="H44" s="56">
        <f t="shared" si="19"/>
        <v>2</v>
      </c>
      <c r="I44" s="56">
        <f t="shared" si="19"/>
        <v>-3</v>
      </c>
      <c r="J44" s="56">
        <f t="shared" si="19"/>
        <v>-5</v>
      </c>
      <c r="K44" s="56">
        <f t="shared" si="19"/>
        <v>-1</v>
      </c>
      <c r="L44" s="56">
        <f t="shared" si="19"/>
        <v>-4</v>
      </c>
      <c r="M44" s="56">
        <f t="shared" si="19"/>
        <v>232</v>
      </c>
      <c r="N44" s="79">
        <f t="shared" si="19"/>
        <v>-1.38</v>
      </c>
      <c r="O44" s="79">
        <f t="shared" si="19"/>
        <v>-0.72999999999999865</v>
      </c>
      <c r="P44" s="79">
        <f t="shared" si="19"/>
        <v>-0.66000000000000014</v>
      </c>
    </row>
    <row r="45" spans="2:16" ht="16.5" x14ac:dyDescent="0.15">
      <c r="B45" s="3" t="s">
        <v>15</v>
      </c>
      <c r="C45" s="12"/>
      <c r="D45" s="56">
        <f t="shared" si="19"/>
        <v>-13</v>
      </c>
      <c r="E45" s="56">
        <f t="shared" si="19"/>
        <v>-1</v>
      </c>
      <c r="F45" s="56">
        <f t="shared" si="19"/>
        <v>-12</v>
      </c>
      <c r="G45" s="56">
        <f t="shared" si="19"/>
        <v>36</v>
      </c>
      <c r="H45" s="56">
        <f t="shared" si="19"/>
        <v>22</v>
      </c>
      <c r="I45" s="56">
        <f t="shared" si="19"/>
        <v>14</v>
      </c>
      <c r="J45" s="56">
        <f t="shared" si="19"/>
        <v>-49</v>
      </c>
      <c r="K45" s="56">
        <f t="shared" si="19"/>
        <v>-23</v>
      </c>
      <c r="L45" s="56">
        <f t="shared" si="19"/>
        <v>-26</v>
      </c>
      <c r="M45" s="56">
        <f t="shared" si="19"/>
        <v>123</v>
      </c>
      <c r="N45" s="79">
        <f t="shared" si="19"/>
        <v>-1.2000000000000002</v>
      </c>
      <c r="O45" s="79">
        <f t="shared" si="19"/>
        <v>3.04</v>
      </c>
      <c r="P45" s="79">
        <f t="shared" si="19"/>
        <v>-4.2300000000000004</v>
      </c>
    </row>
    <row r="46" spans="2:16" ht="16.5" x14ac:dyDescent="0.15">
      <c r="B46" s="3" t="s">
        <v>16</v>
      </c>
      <c r="C46" s="12"/>
      <c r="D46" s="56">
        <f t="shared" si="19"/>
        <v>3</v>
      </c>
      <c r="E46" s="56">
        <f t="shared" si="19"/>
        <v>3</v>
      </c>
      <c r="F46" s="56">
        <f t="shared" si="19"/>
        <v>0</v>
      </c>
      <c r="G46" s="56">
        <f t="shared" si="19"/>
        <v>-1</v>
      </c>
      <c r="H46" s="56">
        <f t="shared" si="19"/>
        <v>7</v>
      </c>
      <c r="I46" s="56">
        <f t="shared" si="19"/>
        <v>-8</v>
      </c>
      <c r="J46" s="56">
        <f t="shared" si="19"/>
        <v>4</v>
      </c>
      <c r="K46" s="56">
        <f t="shared" si="19"/>
        <v>-4</v>
      </c>
      <c r="L46" s="56">
        <f t="shared" si="19"/>
        <v>8</v>
      </c>
      <c r="M46" s="56">
        <f t="shared" si="19"/>
        <v>54</v>
      </c>
      <c r="N46" s="79">
        <f t="shared" si="19"/>
        <v>1.4299999999999997</v>
      </c>
      <c r="O46" s="79">
        <f t="shared" si="19"/>
        <v>-0.99000000000000199</v>
      </c>
      <c r="P46" s="79">
        <f t="shared" si="19"/>
        <v>2.42</v>
      </c>
    </row>
    <row r="47" spans="2:16" ht="16.5" x14ac:dyDescent="0.15">
      <c r="B47" s="3" t="s">
        <v>17</v>
      </c>
      <c r="C47" s="12"/>
      <c r="D47" s="56">
        <f t="shared" si="19"/>
        <v>6</v>
      </c>
      <c r="E47" s="56">
        <f t="shared" si="19"/>
        <v>4</v>
      </c>
      <c r="F47" s="56">
        <f t="shared" si="19"/>
        <v>2</v>
      </c>
      <c r="G47" s="56">
        <f t="shared" si="19"/>
        <v>6</v>
      </c>
      <c r="H47" s="56">
        <f t="shared" si="19"/>
        <v>4</v>
      </c>
      <c r="I47" s="56">
        <f t="shared" si="19"/>
        <v>2</v>
      </c>
      <c r="J47" s="56">
        <f t="shared" si="19"/>
        <v>0</v>
      </c>
      <c r="K47" s="56">
        <f t="shared" si="19"/>
        <v>0</v>
      </c>
      <c r="L47" s="56">
        <f t="shared" si="19"/>
        <v>0</v>
      </c>
      <c r="M47" s="56">
        <f t="shared" si="19"/>
        <v>-100</v>
      </c>
      <c r="N47" s="79">
        <f t="shared" si="19"/>
        <v>2.54</v>
      </c>
      <c r="O47" s="79">
        <f t="shared" si="19"/>
        <v>3.09</v>
      </c>
      <c r="P47" s="79">
        <f t="shared" si="19"/>
        <v>-0.5600000000000005</v>
      </c>
    </row>
    <row r="48" spans="2:16" ht="16.5" x14ac:dyDescent="0.15">
      <c r="B48" s="3" t="s">
        <v>18</v>
      </c>
      <c r="C48" s="12"/>
      <c r="D48" s="56">
        <f t="shared" si="19"/>
        <v>3</v>
      </c>
      <c r="E48" s="56">
        <f t="shared" si="19"/>
        <v>5</v>
      </c>
      <c r="F48" s="56">
        <f t="shared" si="19"/>
        <v>-2</v>
      </c>
      <c r="G48" s="56">
        <f t="shared" si="19"/>
        <v>-6</v>
      </c>
      <c r="H48" s="56">
        <f t="shared" si="19"/>
        <v>-10</v>
      </c>
      <c r="I48" s="56">
        <f t="shared" si="19"/>
        <v>4</v>
      </c>
      <c r="J48" s="56">
        <f t="shared" si="19"/>
        <v>9</v>
      </c>
      <c r="K48" s="56">
        <f t="shared" si="19"/>
        <v>15</v>
      </c>
      <c r="L48" s="56">
        <f t="shared" si="19"/>
        <v>-6</v>
      </c>
      <c r="M48" s="56">
        <f t="shared" si="19"/>
        <v>73</v>
      </c>
      <c r="N48" s="79">
        <f t="shared" si="19"/>
        <v>0.88999999999999968</v>
      </c>
      <c r="O48" s="79">
        <f t="shared" si="19"/>
        <v>-2.5200000000000031</v>
      </c>
      <c r="P48" s="79">
        <f t="shared" si="19"/>
        <v>3.4000000000000004</v>
      </c>
    </row>
    <row r="49" spans="2:16" ht="16.5" x14ac:dyDescent="0.15">
      <c r="B49" s="3" t="s">
        <v>19</v>
      </c>
      <c r="C49" s="12"/>
      <c r="D49" s="56">
        <f t="shared" si="19"/>
        <v>-7</v>
      </c>
      <c r="E49" s="56">
        <f t="shared" si="19"/>
        <v>-6</v>
      </c>
      <c r="F49" s="56">
        <f t="shared" si="19"/>
        <v>-1</v>
      </c>
      <c r="G49" s="56">
        <f t="shared" si="19"/>
        <v>9</v>
      </c>
      <c r="H49" s="56">
        <f t="shared" si="19"/>
        <v>-2</v>
      </c>
      <c r="I49" s="56">
        <f t="shared" si="19"/>
        <v>11</v>
      </c>
      <c r="J49" s="56">
        <f t="shared" si="19"/>
        <v>-16</v>
      </c>
      <c r="K49" s="56">
        <f t="shared" si="19"/>
        <v>-4</v>
      </c>
      <c r="L49" s="56">
        <f t="shared" si="19"/>
        <v>-12</v>
      </c>
      <c r="M49" s="56">
        <f t="shared" si="19"/>
        <v>306</v>
      </c>
      <c r="N49" s="79">
        <f t="shared" si="19"/>
        <v>-2.4499999999999997</v>
      </c>
      <c r="O49" s="79">
        <f t="shared" si="19"/>
        <v>1.2600000000000016</v>
      </c>
      <c r="P49" s="79">
        <f t="shared" si="19"/>
        <v>-3.7100000000000009</v>
      </c>
    </row>
    <row r="50" spans="2:16" ht="16.5" x14ac:dyDescent="0.15">
      <c r="B50" s="3" t="s">
        <v>20</v>
      </c>
      <c r="C50" s="12"/>
      <c r="D50" s="56">
        <f t="shared" si="19"/>
        <v>-1</v>
      </c>
      <c r="E50" s="56">
        <f t="shared" si="19"/>
        <v>5</v>
      </c>
      <c r="F50" s="56">
        <f t="shared" si="19"/>
        <v>-6</v>
      </c>
      <c r="G50" s="56">
        <f t="shared" si="19"/>
        <v>11</v>
      </c>
      <c r="H50" s="56">
        <f t="shared" si="19"/>
        <v>11</v>
      </c>
      <c r="I50" s="56">
        <f t="shared" si="19"/>
        <v>0</v>
      </c>
      <c r="J50" s="56">
        <f t="shared" si="19"/>
        <v>-12</v>
      </c>
      <c r="K50" s="56">
        <f t="shared" si="19"/>
        <v>-6</v>
      </c>
      <c r="L50" s="56">
        <f t="shared" si="19"/>
        <v>-6</v>
      </c>
      <c r="M50" s="56">
        <f t="shared" si="19"/>
        <v>-2</v>
      </c>
      <c r="N50" s="79">
        <f t="shared" si="19"/>
        <v>-0.35000000000000053</v>
      </c>
      <c r="O50" s="79">
        <f t="shared" si="19"/>
        <v>3.9700000000000006</v>
      </c>
      <c r="P50" s="79">
        <f t="shared" si="19"/>
        <v>-4.33</v>
      </c>
    </row>
    <row r="51" spans="2:16" ht="16.5" x14ac:dyDescent="0.15">
      <c r="B51" s="13" t="s">
        <v>24</v>
      </c>
      <c r="C51" s="14"/>
      <c r="D51" s="56">
        <f t="shared" si="19"/>
        <v>-55</v>
      </c>
      <c r="E51" s="56">
        <f t="shared" si="19"/>
        <v>-4</v>
      </c>
      <c r="F51" s="56">
        <f t="shared" si="19"/>
        <v>-51</v>
      </c>
      <c r="G51" s="56">
        <f t="shared" si="19"/>
        <v>74</v>
      </c>
      <c r="H51" s="56">
        <f t="shared" si="19"/>
        <v>18</v>
      </c>
      <c r="I51" s="56">
        <f t="shared" si="19"/>
        <v>56</v>
      </c>
      <c r="J51" s="56">
        <f t="shared" si="19"/>
        <v>-129</v>
      </c>
      <c r="K51" s="56">
        <f t="shared" si="19"/>
        <v>-22</v>
      </c>
      <c r="L51" s="56">
        <f t="shared" si="19"/>
        <v>-107</v>
      </c>
      <c r="M51" s="56">
        <f t="shared" si="19"/>
        <v>1041</v>
      </c>
      <c r="N51" s="79">
        <f t="shared" si="19"/>
        <v>-1.0999999999999996</v>
      </c>
      <c r="O51" s="79">
        <f t="shared" si="19"/>
        <v>1.1099999999999994</v>
      </c>
      <c r="P51" s="79">
        <f t="shared" si="19"/>
        <v>-2.1999999999999993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:P3"/>
    <mergeCell ref="B1:L1"/>
    <mergeCell ref="B3:C4"/>
    <mergeCell ref="D3:F3"/>
    <mergeCell ref="G3:I3"/>
    <mergeCell ref="J3:L3"/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M35"/>
  <sheetViews>
    <sheetView zoomScaleNormal="100" workbookViewId="0">
      <pane xSplit="3" ySplit="4" topLeftCell="D5" activePane="bottomRight" state="frozen"/>
      <selection activeCell="N29" sqref="N29"/>
      <selection pane="topRight" activeCell="N29" sqref="N29"/>
      <selection pane="bottomLeft" activeCell="N29" sqref="N29"/>
      <selection pane="bottomRight" activeCell="K5" sqref="K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125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103" t="s">
        <v>1</v>
      </c>
      <c r="E4" s="103" t="s">
        <v>2</v>
      </c>
      <c r="F4" s="103" t="s">
        <v>3</v>
      </c>
      <c r="G4" s="103" t="s">
        <v>1</v>
      </c>
      <c r="H4" s="103" t="s">
        <v>2</v>
      </c>
      <c r="I4" s="103" t="s">
        <v>3</v>
      </c>
      <c r="J4" s="103" t="s">
        <v>1</v>
      </c>
      <c r="K4" s="103" t="s">
        <v>2</v>
      </c>
      <c r="L4" s="103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8</v>
      </c>
      <c r="E5" s="72">
        <v>7</v>
      </c>
      <c r="F5" s="72">
        <v>1</v>
      </c>
      <c r="G5" s="63">
        <f t="shared" ref="G5:G15" si="1">H5+I5</f>
        <v>18</v>
      </c>
      <c r="H5" s="72">
        <v>15</v>
      </c>
      <c r="I5" s="72">
        <v>3</v>
      </c>
      <c r="J5" s="63">
        <f t="shared" ref="J5:J15" si="2">K5+L5</f>
        <v>-10</v>
      </c>
      <c r="K5" s="63">
        <f>E5-H5</f>
        <v>-8</v>
      </c>
      <c r="L5" s="63">
        <f>F5-I5</f>
        <v>-2</v>
      </c>
    </row>
    <row r="6" spans="2:13" ht="18.75" customHeight="1" x14ac:dyDescent="0.15">
      <c r="B6" s="13" t="s">
        <v>12</v>
      </c>
      <c r="C6" s="14"/>
      <c r="D6" s="63">
        <f t="shared" si="0"/>
        <v>6</v>
      </c>
      <c r="E6" s="63">
        <v>4</v>
      </c>
      <c r="F6" s="63">
        <v>2</v>
      </c>
      <c r="G6" s="63">
        <f t="shared" si="1"/>
        <v>8</v>
      </c>
      <c r="H6" s="63">
        <v>5</v>
      </c>
      <c r="I6" s="63">
        <v>3</v>
      </c>
      <c r="J6" s="63">
        <f t="shared" si="2"/>
        <v>-2</v>
      </c>
      <c r="K6" s="63">
        <f t="shared" ref="K6:L14" si="3">E6-H6</f>
        <v>-1</v>
      </c>
      <c r="L6" s="63">
        <f t="shared" si="3"/>
        <v>-1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7</v>
      </c>
      <c r="E7" s="63">
        <v>3</v>
      </c>
      <c r="F7" s="63">
        <v>4</v>
      </c>
      <c r="G7" s="63">
        <f t="shared" si="1"/>
        <v>8</v>
      </c>
      <c r="H7" s="63">
        <v>7</v>
      </c>
      <c r="I7" s="63">
        <v>1</v>
      </c>
      <c r="J7" s="63">
        <f t="shared" si="2"/>
        <v>-1</v>
      </c>
      <c r="K7" s="63">
        <f t="shared" si="3"/>
        <v>-4</v>
      </c>
      <c r="L7" s="63">
        <f t="shared" si="3"/>
        <v>3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4</v>
      </c>
      <c r="E8" s="63">
        <v>2</v>
      </c>
      <c r="F8" s="63">
        <v>2</v>
      </c>
      <c r="G8" s="63">
        <f t="shared" si="1"/>
        <v>8</v>
      </c>
      <c r="H8" s="63">
        <v>6</v>
      </c>
      <c r="I8" s="63">
        <v>2</v>
      </c>
      <c r="J8" s="63">
        <f t="shared" si="2"/>
        <v>-4</v>
      </c>
      <c r="K8" s="63">
        <f t="shared" si="3"/>
        <v>-4</v>
      </c>
      <c r="L8" s="63">
        <f t="shared" si="3"/>
        <v>0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4</v>
      </c>
      <c r="E9" s="63">
        <v>2</v>
      </c>
      <c r="F9" s="63">
        <v>2</v>
      </c>
      <c r="G9" s="63">
        <f t="shared" si="1"/>
        <v>3</v>
      </c>
      <c r="H9" s="63">
        <v>2</v>
      </c>
      <c r="I9" s="63">
        <v>1</v>
      </c>
      <c r="J9" s="63">
        <f t="shared" si="2"/>
        <v>1</v>
      </c>
      <c r="K9" s="63">
        <f t="shared" si="3"/>
        <v>0</v>
      </c>
      <c r="L9" s="63">
        <f t="shared" si="3"/>
        <v>1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3</v>
      </c>
      <c r="E10" s="63">
        <v>2</v>
      </c>
      <c r="F10" s="63">
        <v>1</v>
      </c>
      <c r="G10" s="63">
        <f t="shared" si="1"/>
        <v>0</v>
      </c>
      <c r="H10" s="63">
        <v>0</v>
      </c>
      <c r="I10" s="63">
        <v>0</v>
      </c>
      <c r="J10" s="63">
        <f t="shared" si="2"/>
        <v>3</v>
      </c>
      <c r="K10" s="63">
        <f t="shared" si="3"/>
        <v>2</v>
      </c>
      <c r="L10" s="63">
        <f t="shared" si="3"/>
        <v>1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2</v>
      </c>
      <c r="E11" s="63">
        <v>2</v>
      </c>
      <c r="F11" s="63">
        <v>0</v>
      </c>
      <c r="G11" s="63">
        <f t="shared" si="1"/>
        <v>3</v>
      </c>
      <c r="H11" s="63">
        <v>3</v>
      </c>
      <c r="I11" s="63">
        <v>0</v>
      </c>
      <c r="J11" s="63">
        <f t="shared" si="2"/>
        <v>-1</v>
      </c>
      <c r="K11" s="63">
        <f t="shared" si="3"/>
        <v>-1</v>
      </c>
      <c r="L11" s="63">
        <f t="shared" si="3"/>
        <v>0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4</v>
      </c>
      <c r="E12" s="63">
        <v>2</v>
      </c>
      <c r="F12" s="63">
        <v>2</v>
      </c>
      <c r="G12" s="63">
        <f t="shared" si="1"/>
        <v>3</v>
      </c>
      <c r="H12" s="63">
        <v>1</v>
      </c>
      <c r="I12" s="63">
        <v>2</v>
      </c>
      <c r="J12" s="63">
        <f t="shared" si="2"/>
        <v>1</v>
      </c>
      <c r="K12" s="63">
        <f t="shared" si="3"/>
        <v>1</v>
      </c>
      <c r="L12" s="63">
        <f t="shared" si="3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2</v>
      </c>
      <c r="E13" s="63">
        <v>1</v>
      </c>
      <c r="F13" s="63">
        <v>1</v>
      </c>
      <c r="G13" s="63">
        <f t="shared" si="1"/>
        <v>0</v>
      </c>
      <c r="H13" s="63">
        <v>0</v>
      </c>
      <c r="I13" s="63">
        <v>0</v>
      </c>
      <c r="J13" s="63">
        <f t="shared" si="2"/>
        <v>2</v>
      </c>
      <c r="K13" s="63">
        <f t="shared" si="3"/>
        <v>1</v>
      </c>
      <c r="L13" s="63">
        <f t="shared" si="3"/>
        <v>1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5</v>
      </c>
      <c r="E14" s="63">
        <v>1</v>
      </c>
      <c r="F14" s="63">
        <v>4</v>
      </c>
      <c r="G14" s="63">
        <f t="shared" si="1"/>
        <v>17</v>
      </c>
      <c r="H14" s="63">
        <v>12</v>
      </c>
      <c r="I14" s="63">
        <v>5</v>
      </c>
      <c r="J14" s="63">
        <f t="shared" si="2"/>
        <v>-12</v>
      </c>
      <c r="K14" s="63">
        <f t="shared" si="3"/>
        <v>-11</v>
      </c>
      <c r="L14" s="63">
        <f t="shared" si="3"/>
        <v>-1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45</v>
      </c>
      <c r="E15" s="56">
        <f>SUM(E5:E14)</f>
        <v>26</v>
      </c>
      <c r="F15" s="56">
        <f>SUM(F5:F14)</f>
        <v>19</v>
      </c>
      <c r="G15" s="56">
        <f t="shared" si="1"/>
        <v>68</v>
      </c>
      <c r="H15" s="56">
        <f>SUM(H5:H14)</f>
        <v>51</v>
      </c>
      <c r="I15" s="56">
        <f>SUM(I5:I14)</f>
        <v>17</v>
      </c>
      <c r="J15" s="56">
        <f t="shared" si="2"/>
        <v>-23</v>
      </c>
      <c r="K15" s="56">
        <f t="shared" ref="K15:L15" si="4">SUM(K5:K14)</f>
        <v>-25</v>
      </c>
      <c r="L15" s="56">
        <f t="shared" si="4"/>
        <v>2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115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103" t="s">
        <v>1</v>
      </c>
      <c r="E22" s="103" t="s">
        <v>2</v>
      </c>
      <c r="F22" s="103" t="s">
        <v>3</v>
      </c>
      <c r="G22" s="103" t="s">
        <v>1</v>
      </c>
      <c r="H22" s="103" t="s">
        <v>2</v>
      </c>
      <c r="I22" s="103" t="s">
        <v>3</v>
      </c>
      <c r="J22" s="103" t="s">
        <v>1</v>
      </c>
      <c r="K22" s="103" t="s">
        <v>2</v>
      </c>
      <c r="L22" s="103" t="s">
        <v>3</v>
      </c>
    </row>
    <row r="23" spans="2:12" ht="18.75" customHeight="1" x14ac:dyDescent="0.15">
      <c r="B23" s="16" t="s">
        <v>8</v>
      </c>
      <c r="C23" s="17"/>
      <c r="D23" s="63">
        <f t="shared" ref="D23:D33" si="5">E23+F23</f>
        <v>5</v>
      </c>
      <c r="E23" s="72">
        <v>4</v>
      </c>
      <c r="F23" s="72">
        <v>1</v>
      </c>
      <c r="G23" s="63">
        <f t="shared" ref="G23:G33" si="6">H23+I23</f>
        <v>10</v>
      </c>
      <c r="H23" s="72">
        <v>9</v>
      </c>
      <c r="I23" s="72">
        <v>1</v>
      </c>
      <c r="J23" s="63">
        <f t="shared" ref="J23:J33" si="7">K23+L23</f>
        <v>-5</v>
      </c>
      <c r="K23" s="63">
        <f>E23-H23</f>
        <v>-5</v>
      </c>
      <c r="L23" s="63">
        <f>F23-I23</f>
        <v>0</v>
      </c>
    </row>
    <row r="24" spans="2:12" ht="18.75" customHeight="1" x14ac:dyDescent="0.15">
      <c r="B24" s="13" t="s">
        <v>12</v>
      </c>
      <c r="C24" s="14"/>
      <c r="D24" s="63">
        <f t="shared" si="5"/>
        <v>6</v>
      </c>
      <c r="E24" s="63">
        <v>3</v>
      </c>
      <c r="F24" s="63">
        <v>3</v>
      </c>
      <c r="G24" s="63">
        <f t="shared" si="6"/>
        <v>6</v>
      </c>
      <c r="H24" s="63">
        <v>4</v>
      </c>
      <c r="I24" s="63">
        <v>2</v>
      </c>
      <c r="J24" s="63">
        <f t="shared" si="7"/>
        <v>0</v>
      </c>
      <c r="K24" s="63">
        <f t="shared" ref="K24:L32" si="8">E24-H24</f>
        <v>-1</v>
      </c>
      <c r="L24" s="63">
        <f t="shared" si="8"/>
        <v>1</v>
      </c>
    </row>
    <row r="25" spans="2:12" ht="18.75" customHeight="1" x14ac:dyDescent="0.15">
      <c r="B25" s="13" t="s">
        <v>13</v>
      </c>
      <c r="C25" s="14"/>
      <c r="D25" s="63">
        <f t="shared" si="5"/>
        <v>5</v>
      </c>
      <c r="E25" s="63">
        <v>3</v>
      </c>
      <c r="F25" s="63">
        <v>2</v>
      </c>
      <c r="G25" s="63">
        <f t="shared" si="6"/>
        <v>2</v>
      </c>
      <c r="H25" s="63">
        <v>2</v>
      </c>
      <c r="I25" s="63">
        <v>0</v>
      </c>
      <c r="J25" s="63">
        <f t="shared" si="7"/>
        <v>3</v>
      </c>
      <c r="K25" s="63">
        <f t="shared" si="8"/>
        <v>1</v>
      </c>
      <c r="L25" s="63">
        <f t="shared" si="8"/>
        <v>2</v>
      </c>
    </row>
    <row r="26" spans="2:12" ht="18.75" customHeight="1" x14ac:dyDescent="0.15">
      <c r="B26" s="13" t="s">
        <v>14</v>
      </c>
      <c r="C26" s="14"/>
      <c r="D26" s="63">
        <f t="shared" si="5"/>
        <v>5</v>
      </c>
      <c r="E26" s="63">
        <v>4</v>
      </c>
      <c r="F26" s="63">
        <v>1</v>
      </c>
      <c r="G26" s="63">
        <f t="shared" si="6"/>
        <v>4</v>
      </c>
      <c r="H26" s="63">
        <v>3</v>
      </c>
      <c r="I26" s="63">
        <v>1</v>
      </c>
      <c r="J26" s="63">
        <f t="shared" si="7"/>
        <v>1</v>
      </c>
      <c r="K26" s="63">
        <f t="shared" si="8"/>
        <v>1</v>
      </c>
      <c r="L26" s="63">
        <f t="shared" si="8"/>
        <v>0</v>
      </c>
    </row>
    <row r="27" spans="2:12" ht="18.75" customHeight="1" x14ac:dyDescent="0.15">
      <c r="B27" s="13" t="s">
        <v>15</v>
      </c>
      <c r="C27" s="14"/>
      <c r="D27" s="63">
        <f t="shared" si="5"/>
        <v>7</v>
      </c>
      <c r="E27" s="63">
        <v>3</v>
      </c>
      <c r="F27" s="63">
        <v>4</v>
      </c>
      <c r="G27" s="63">
        <f t="shared" si="6"/>
        <v>5</v>
      </c>
      <c r="H27" s="63">
        <v>2</v>
      </c>
      <c r="I27" s="63">
        <v>3</v>
      </c>
      <c r="J27" s="63">
        <f t="shared" si="7"/>
        <v>2</v>
      </c>
      <c r="K27" s="63">
        <f t="shared" si="8"/>
        <v>1</v>
      </c>
      <c r="L27" s="63">
        <f t="shared" si="8"/>
        <v>1</v>
      </c>
    </row>
    <row r="28" spans="2:12" ht="18.75" customHeight="1" x14ac:dyDescent="0.15">
      <c r="B28" s="13" t="s">
        <v>16</v>
      </c>
      <c r="C28" s="14"/>
      <c r="D28" s="63">
        <f t="shared" si="5"/>
        <v>1</v>
      </c>
      <c r="E28" s="63">
        <v>1</v>
      </c>
      <c r="F28" s="63">
        <v>0</v>
      </c>
      <c r="G28" s="63">
        <f t="shared" si="6"/>
        <v>1</v>
      </c>
      <c r="H28" s="63">
        <v>0</v>
      </c>
      <c r="I28" s="63">
        <v>1</v>
      </c>
      <c r="J28" s="63">
        <f t="shared" si="7"/>
        <v>0</v>
      </c>
      <c r="K28" s="63">
        <f t="shared" si="8"/>
        <v>1</v>
      </c>
      <c r="L28" s="63">
        <f t="shared" si="8"/>
        <v>-1</v>
      </c>
    </row>
    <row r="29" spans="2:12" ht="18.75" customHeight="1" x14ac:dyDescent="0.15">
      <c r="B29" s="13" t="s">
        <v>17</v>
      </c>
      <c r="C29" s="14"/>
      <c r="D29" s="63">
        <f t="shared" si="5"/>
        <v>0</v>
      </c>
      <c r="E29" s="63">
        <v>0</v>
      </c>
      <c r="F29" s="63">
        <v>0</v>
      </c>
      <c r="G29" s="63">
        <f t="shared" si="6"/>
        <v>5</v>
      </c>
      <c r="H29" s="63">
        <v>3</v>
      </c>
      <c r="I29" s="63">
        <v>2</v>
      </c>
      <c r="J29" s="63">
        <f t="shared" si="7"/>
        <v>-5</v>
      </c>
      <c r="K29" s="63">
        <f t="shared" si="8"/>
        <v>-3</v>
      </c>
      <c r="L29" s="63">
        <f t="shared" si="8"/>
        <v>-2</v>
      </c>
    </row>
    <row r="30" spans="2:12" ht="18.75" customHeight="1" x14ac:dyDescent="0.15">
      <c r="B30" s="13" t="s">
        <v>18</v>
      </c>
      <c r="C30" s="14"/>
      <c r="D30" s="63">
        <f t="shared" si="5"/>
        <v>0</v>
      </c>
      <c r="E30" s="63">
        <v>0</v>
      </c>
      <c r="F30" s="63">
        <v>0</v>
      </c>
      <c r="G30" s="63">
        <f t="shared" si="6"/>
        <v>0</v>
      </c>
      <c r="H30" s="63">
        <v>0</v>
      </c>
      <c r="I30" s="63">
        <v>0</v>
      </c>
      <c r="J30" s="63">
        <f t="shared" si="7"/>
        <v>0</v>
      </c>
      <c r="K30" s="63">
        <f t="shared" si="8"/>
        <v>0</v>
      </c>
      <c r="L30" s="63">
        <f t="shared" si="8"/>
        <v>0</v>
      </c>
    </row>
    <row r="31" spans="2:12" ht="18.75" customHeight="1" x14ac:dyDescent="0.15">
      <c r="B31" s="13" t="s">
        <v>19</v>
      </c>
      <c r="C31" s="14"/>
      <c r="D31" s="63">
        <f t="shared" si="5"/>
        <v>3</v>
      </c>
      <c r="E31" s="63">
        <v>2</v>
      </c>
      <c r="F31" s="63">
        <v>1</v>
      </c>
      <c r="G31" s="63">
        <f t="shared" si="6"/>
        <v>3</v>
      </c>
      <c r="H31" s="63">
        <v>1</v>
      </c>
      <c r="I31" s="63">
        <v>2</v>
      </c>
      <c r="J31" s="63">
        <f t="shared" si="7"/>
        <v>0</v>
      </c>
      <c r="K31" s="63">
        <f t="shared" si="8"/>
        <v>1</v>
      </c>
      <c r="L31" s="63">
        <f t="shared" si="8"/>
        <v>-1</v>
      </c>
    </row>
    <row r="32" spans="2:12" ht="18.75" customHeight="1" x14ac:dyDescent="0.15">
      <c r="B32" s="13" t="s">
        <v>20</v>
      </c>
      <c r="C32" s="14"/>
      <c r="D32" s="63">
        <f t="shared" si="5"/>
        <v>2</v>
      </c>
      <c r="E32" s="63">
        <v>0</v>
      </c>
      <c r="F32" s="63">
        <v>2</v>
      </c>
      <c r="G32" s="63">
        <f t="shared" si="6"/>
        <v>1</v>
      </c>
      <c r="H32" s="63">
        <v>0</v>
      </c>
      <c r="I32" s="63">
        <v>1</v>
      </c>
      <c r="J32" s="63">
        <f t="shared" si="7"/>
        <v>1</v>
      </c>
      <c r="K32" s="63">
        <f t="shared" si="8"/>
        <v>0</v>
      </c>
      <c r="L32" s="63">
        <f t="shared" si="8"/>
        <v>1</v>
      </c>
    </row>
    <row r="33" spans="2:12" ht="18.75" customHeight="1" x14ac:dyDescent="0.15">
      <c r="B33" s="16" t="s">
        <v>24</v>
      </c>
      <c r="C33" s="17"/>
      <c r="D33" s="56">
        <f t="shared" si="5"/>
        <v>34</v>
      </c>
      <c r="E33" s="56">
        <f>SUM(E23:E32)</f>
        <v>20</v>
      </c>
      <c r="F33" s="56">
        <f>SUM(F23:F32)</f>
        <v>14</v>
      </c>
      <c r="G33" s="56">
        <f t="shared" si="6"/>
        <v>43</v>
      </c>
      <c r="H33" s="56">
        <v>30</v>
      </c>
      <c r="I33" s="56">
        <f t="shared" ref="I33" si="9">SUM(I23:I32)</f>
        <v>13</v>
      </c>
      <c r="J33" s="56">
        <f t="shared" si="7"/>
        <v>-3</v>
      </c>
      <c r="K33" s="56">
        <f t="shared" ref="K33:L33" si="10">SUM(K23:K32)</f>
        <v>-4</v>
      </c>
      <c r="L33" s="56">
        <f t="shared" si="10"/>
        <v>1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S53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23" sqref="Q23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8" width="6.125" style="51" customWidth="1"/>
    <col min="9" max="9" width="6.625" style="51" bestFit="1" customWidth="1"/>
    <col min="10" max="15" width="6.125" style="51" customWidth="1"/>
    <col min="16" max="18" width="8.125" style="51" customWidth="1"/>
    <col min="19" max="16384" width="9" style="51"/>
  </cols>
  <sheetData>
    <row r="1" spans="2:18" ht="32.25" customHeight="1" x14ac:dyDescent="0.15">
      <c r="B1" s="133" t="s">
        <v>126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44562</v>
      </c>
      <c r="E4" s="86">
        <v>44927</v>
      </c>
      <c r="F4" s="103" t="s">
        <v>41</v>
      </c>
      <c r="G4" s="103" t="s">
        <v>42</v>
      </c>
      <c r="H4" s="103" t="s">
        <v>43</v>
      </c>
      <c r="I4" s="103" t="s">
        <v>23</v>
      </c>
      <c r="J4" s="103" t="s">
        <v>9</v>
      </c>
      <c r="K4" s="103" t="s">
        <v>10</v>
      </c>
      <c r="L4" s="103" t="s">
        <v>23</v>
      </c>
      <c r="M4" s="103" t="s">
        <v>45</v>
      </c>
      <c r="N4" s="103" t="s">
        <v>46</v>
      </c>
      <c r="O4" s="103" t="s">
        <v>23</v>
      </c>
      <c r="P4" s="103" t="s">
        <v>1</v>
      </c>
      <c r="Q4" s="103" t="s">
        <v>2</v>
      </c>
      <c r="R4" s="103" t="s">
        <v>3</v>
      </c>
    </row>
    <row r="5" spans="2:18" ht="18.75" customHeight="1" x14ac:dyDescent="0.15">
      <c r="B5" s="53" t="s">
        <v>8</v>
      </c>
      <c r="C5" s="54"/>
      <c r="D5" s="92">
        <v>11204</v>
      </c>
      <c r="E5" s="92">
        <v>11057</v>
      </c>
      <c r="F5" s="87">
        <v>551</v>
      </c>
      <c r="G5" s="87">
        <v>592</v>
      </c>
      <c r="H5" s="87">
        <v>-46</v>
      </c>
      <c r="I5" s="87">
        <f>F5-G5+H5</f>
        <v>-87</v>
      </c>
      <c r="J5" s="87">
        <v>69</v>
      </c>
      <c r="K5" s="87">
        <v>120</v>
      </c>
      <c r="L5" s="87">
        <f>J5-K5</f>
        <v>-51</v>
      </c>
      <c r="M5" s="87">
        <v>8</v>
      </c>
      <c r="N5" s="87">
        <v>18</v>
      </c>
      <c r="O5" s="87">
        <f>M5-N5</f>
        <v>-10</v>
      </c>
      <c r="P5" s="56">
        <f>I5+L5+O5</f>
        <v>-148</v>
      </c>
      <c r="Q5" s="68">
        <f>SUM('R4地区別社会動態 '!N5+'R4地区別自然動態'!K5+'R4職権その他の増減 '!K5)</f>
        <v>-79</v>
      </c>
      <c r="R5" s="68">
        <f>SUM('R4地区別社会動態 '!O5+'R4地区別自然動態'!L5+'R4職権その他の増減 '!L5)</f>
        <v>-69</v>
      </c>
    </row>
    <row r="6" spans="2:18" ht="18.75" customHeight="1" x14ac:dyDescent="0.15">
      <c r="B6" s="57" t="s">
        <v>12</v>
      </c>
      <c r="C6" s="58"/>
      <c r="D6" s="92">
        <v>11618</v>
      </c>
      <c r="E6" s="92">
        <v>11452</v>
      </c>
      <c r="F6" s="87">
        <v>347</v>
      </c>
      <c r="G6" s="87">
        <v>439</v>
      </c>
      <c r="H6" s="87">
        <v>4</v>
      </c>
      <c r="I6" s="87">
        <f t="shared" ref="I6:I13" si="0">F6-G6+H6</f>
        <v>-88</v>
      </c>
      <c r="J6" s="87">
        <v>65</v>
      </c>
      <c r="K6" s="87">
        <v>140</v>
      </c>
      <c r="L6" s="87">
        <f t="shared" ref="L6:L13" si="1">J6-K6</f>
        <v>-75</v>
      </c>
      <c r="M6" s="87">
        <v>6</v>
      </c>
      <c r="N6" s="87">
        <v>8</v>
      </c>
      <c r="O6" s="87">
        <f t="shared" ref="O6" si="2">M6-N6</f>
        <v>-2</v>
      </c>
      <c r="P6" s="56">
        <f t="shared" ref="P6" si="3">I6+L6+O6</f>
        <v>-165</v>
      </c>
      <c r="Q6" s="68">
        <f>SUM('R4地区別社会動態 '!N6+'R4地区別自然動態'!K6+'R4職権その他の増減 '!K6)</f>
        <v>-86</v>
      </c>
      <c r="R6" s="68">
        <f>SUM('R4地区別社会動態 '!O6+'R4地区別自然動態'!L6+'R4職権その他の増減 '!L6)</f>
        <v>-79</v>
      </c>
    </row>
    <row r="7" spans="2:18" ht="18.75" customHeight="1" x14ac:dyDescent="0.15">
      <c r="B7" s="57" t="s">
        <v>13</v>
      </c>
      <c r="C7" s="58"/>
      <c r="D7" s="92">
        <v>2901</v>
      </c>
      <c r="E7" s="92">
        <v>2894</v>
      </c>
      <c r="F7" s="87">
        <v>87</v>
      </c>
      <c r="G7" s="87">
        <v>84</v>
      </c>
      <c r="H7" s="87">
        <v>11</v>
      </c>
      <c r="I7" s="87">
        <f t="shared" si="0"/>
        <v>14</v>
      </c>
      <c r="J7" s="87">
        <v>19</v>
      </c>
      <c r="K7" s="87">
        <v>39</v>
      </c>
      <c r="L7" s="87">
        <f t="shared" si="1"/>
        <v>-20</v>
      </c>
      <c r="M7" s="87">
        <v>7</v>
      </c>
      <c r="N7" s="87">
        <v>8</v>
      </c>
      <c r="O7" s="87">
        <f>M7-N7</f>
        <v>-1</v>
      </c>
      <c r="P7" s="56">
        <f>I7+L7+O7</f>
        <v>-7</v>
      </c>
      <c r="Q7" s="68">
        <f>SUM('R4地区別社会動態 '!N7+'R4地区別自然動態'!K7+'R4職権その他の増減 '!K7)</f>
        <v>-4</v>
      </c>
      <c r="R7" s="68">
        <f>SUM('R4地区別社会動態 '!O7+'R4地区別自然動態'!L7+'R4職権その他の増減 '!L7)</f>
        <v>-3</v>
      </c>
    </row>
    <row r="8" spans="2:18" ht="18.75" customHeight="1" x14ac:dyDescent="0.15">
      <c r="B8" s="57" t="s">
        <v>14</v>
      </c>
      <c r="C8" s="58"/>
      <c r="D8" s="92">
        <v>5281</v>
      </c>
      <c r="E8" s="92">
        <v>5369</v>
      </c>
      <c r="F8" s="87">
        <v>312</v>
      </c>
      <c r="G8" s="87">
        <v>208</v>
      </c>
      <c r="H8" s="87">
        <v>26</v>
      </c>
      <c r="I8" s="87">
        <f t="shared" si="0"/>
        <v>130</v>
      </c>
      <c r="J8" s="87">
        <v>23</v>
      </c>
      <c r="K8" s="87">
        <v>61</v>
      </c>
      <c r="L8" s="87">
        <f t="shared" si="1"/>
        <v>-38</v>
      </c>
      <c r="M8" s="87">
        <v>4</v>
      </c>
      <c r="N8" s="87">
        <v>8</v>
      </c>
      <c r="O8" s="87">
        <f t="shared" ref="O8:O13" si="4">M8-N8</f>
        <v>-4</v>
      </c>
      <c r="P8" s="56">
        <f t="shared" ref="P8:P14" si="5">I8+L8+O8</f>
        <v>88</v>
      </c>
      <c r="Q8" s="68">
        <f>SUM('R4地区別社会動態 '!N8+'R4地区別自然動態'!K8+'R4職権その他の増減 '!K8)</f>
        <v>33</v>
      </c>
      <c r="R8" s="68">
        <f>SUM('R4地区別社会動態 '!O8+'R4地区別自然動態'!L8+'R4職権その他の増減 '!L8)</f>
        <v>55</v>
      </c>
    </row>
    <row r="9" spans="2:18" ht="18.75" customHeight="1" x14ac:dyDescent="0.15">
      <c r="B9" s="57" t="s">
        <v>15</v>
      </c>
      <c r="C9" s="58"/>
      <c r="D9" s="92">
        <v>11538</v>
      </c>
      <c r="E9" s="92">
        <v>11477</v>
      </c>
      <c r="F9" s="87">
        <v>337</v>
      </c>
      <c r="G9" s="87">
        <v>376</v>
      </c>
      <c r="H9" s="87">
        <v>36</v>
      </c>
      <c r="I9" s="87">
        <f t="shared" si="0"/>
        <v>-3</v>
      </c>
      <c r="J9" s="87">
        <v>64</v>
      </c>
      <c r="K9" s="87">
        <v>123</v>
      </c>
      <c r="L9" s="87">
        <f t="shared" si="1"/>
        <v>-59</v>
      </c>
      <c r="M9" s="87">
        <v>4</v>
      </c>
      <c r="N9" s="87">
        <v>3</v>
      </c>
      <c r="O9" s="87">
        <f t="shared" si="4"/>
        <v>1</v>
      </c>
      <c r="P9" s="56">
        <f t="shared" si="5"/>
        <v>-61</v>
      </c>
      <c r="Q9" s="68">
        <f>SUM('R4地区別社会動態 '!N9+'R4地区別自然動態'!K9+'R4職権その他の増減 '!K9)</f>
        <v>-42</v>
      </c>
      <c r="R9" s="68">
        <f>SUM('R4地区別社会動態 '!O9+'R4地区別自然動態'!L9+'R4職権その他の増減 '!L9)</f>
        <v>-19</v>
      </c>
    </row>
    <row r="10" spans="2:18" ht="18.75" customHeight="1" x14ac:dyDescent="0.15">
      <c r="B10" s="57" t="s">
        <v>16</v>
      </c>
      <c r="C10" s="58"/>
      <c r="D10" s="92">
        <v>1962</v>
      </c>
      <c r="E10" s="92">
        <v>1935</v>
      </c>
      <c r="F10" s="87">
        <v>37</v>
      </c>
      <c r="G10" s="87">
        <v>48</v>
      </c>
      <c r="H10" s="87">
        <v>3</v>
      </c>
      <c r="I10" s="87">
        <f t="shared" si="0"/>
        <v>-8</v>
      </c>
      <c r="J10" s="87">
        <v>10</v>
      </c>
      <c r="K10" s="87">
        <v>32</v>
      </c>
      <c r="L10" s="87">
        <f t="shared" si="1"/>
        <v>-22</v>
      </c>
      <c r="M10" s="87">
        <v>3</v>
      </c>
      <c r="N10" s="87">
        <v>0</v>
      </c>
      <c r="O10" s="87">
        <f t="shared" si="4"/>
        <v>3</v>
      </c>
      <c r="P10" s="56">
        <f t="shared" si="5"/>
        <v>-27</v>
      </c>
      <c r="Q10" s="68">
        <f>SUM('R4地区別社会動態 '!N10+'R4地区別自然動態'!K10+'R4職権その他の増減 '!K10)</f>
        <v>-22</v>
      </c>
      <c r="R10" s="68">
        <f>SUM('R4地区別社会動態 '!O10+'R4地区別自然動態'!L10+'R4職権その他の増減 '!L10)</f>
        <v>-5</v>
      </c>
    </row>
    <row r="11" spans="2:18" ht="18.75" customHeight="1" x14ac:dyDescent="0.15">
      <c r="B11" s="57" t="s">
        <v>17</v>
      </c>
      <c r="C11" s="58"/>
      <c r="D11" s="92">
        <v>2416</v>
      </c>
      <c r="E11" s="92">
        <v>2389</v>
      </c>
      <c r="F11" s="87">
        <v>91</v>
      </c>
      <c r="G11" s="87">
        <v>86</v>
      </c>
      <c r="H11" s="87">
        <v>3</v>
      </c>
      <c r="I11" s="87">
        <f t="shared" si="0"/>
        <v>8</v>
      </c>
      <c r="J11" s="87">
        <v>9</v>
      </c>
      <c r="K11" s="87">
        <v>43</v>
      </c>
      <c r="L11" s="87">
        <f t="shared" si="1"/>
        <v>-34</v>
      </c>
      <c r="M11" s="87">
        <v>2</v>
      </c>
      <c r="N11" s="87">
        <v>3</v>
      </c>
      <c r="O11" s="87">
        <f t="shared" si="4"/>
        <v>-1</v>
      </c>
      <c r="P11" s="56">
        <f t="shared" si="5"/>
        <v>-27</v>
      </c>
      <c r="Q11" s="68">
        <f>SUM('R4地区別社会動態 '!N11+'R4地区別自然動態'!K11+'R4職権その他の増減 '!K11)</f>
        <v>3</v>
      </c>
      <c r="R11" s="68">
        <f>SUM('R4地区別社会動態 '!O11+'R4地区別自然動態'!L11+'R4職権その他の増減 '!L11)</f>
        <v>-30</v>
      </c>
    </row>
    <row r="12" spans="2:18" ht="18.75" customHeight="1" x14ac:dyDescent="0.15">
      <c r="B12" s="57" t="s">
        <v>18</v>
      </c>
      <c r="C12" s="58"/>
      <c r="D12" s="92">
        <v>2972</v>
      </c>
      <c r="E12" s="92">
        <v>2941</v>
      </c>
      <c r="F12" s="87">
        <v>79</v>
      </c>
      <c r="G12" s="87">
        <v>80</v>
      </c>
      <c r="H12" s="87">
        <v>4</v>
      </c>
      <c r="I12" s="87">
        <f t="shared" si="0"/>
        <v>3</v>
      </c>
      <c r="J12" s="87">
        <v>18</v>
      </c>
      <c r="K12" s="87">
        <v>53</v>
      </c>
      <c r="L12" s="87">
        <f t="shared" si="1"/>
        <v>-35</v>
      </c>
      <c r="M12" s="87">
        <v>4</v>
      </c>
      <c r="N12" s="87">
        <v>3</v>
      </c>
      <c r="O12" s="87">
        <f t="shared" si="4"/>
        <v>1</v>
      </c>
      <c r="P12" s="56">
        <f t="shared" si="5"/>
        <v>-31</v>
      </c>
      <c r="Q12" s="68">
        <f>SUM('R4地区別社会動態 '!N12+'R4地区別自然動態'!K12+'R4職権その他の増減 '!K12)</f>
        <v>6</v>
      </c>
      <c r="R12" s="68">
        <f>SUM('R4地区別社会動態 '!O12+'R4地区別自然動態'!L12+'R4職権その他の増減 '!L12)</f>
        <v>-37</v>
      </c>
    </row>
    <row r="13" spans="2:18" ht="18.75" customHeight="1" x14ac:dyDescent="0.15">
      <c r="B13" s="57" t="s">
        <v>19</v>
      </c>
      <c r="C13" s="58"/>
      <c r="D13" s="92">
        <v>3449</v>
      </c>
      <c r="E13" s="92">
        <v>3424</v>
      </c>
      <c r="F13" s="87">
        <v>188</v>
      </c>
      <c r="G13" s="87">
        <v>154</v>
      </c>
      <c r="H13" s="87">
        <v>-12</v>
      </c>
      <c r="I13" s="87">
        <f t="shared" si="0"/>
        <v>22</v>
      </c>
      <c r="J13" s="87">
        <v>8</v>
      </c>
      <c r="K13" s="87">
        <v>57</v>
      </c>
      <c r="L13" s="87">
        <f t="shared" si="1"/>
        <v>-49</v>
      </c>
      <c r="M13" s="87">
        <v>2</v>
      </c>
      <c r="N13" s="87">
        <v>0</v>
      </c>
      <c r="O13" s="87">
        <f t="shared" si="4"/>
        <v>2</v>
      </c>
      <c r="P13" s="56">
        <f t="shared" si="5"/>
        <v>-25</v>
      </c>
      <c r="Q13" s="68">
        <f>SUM('R4地区別社会動態 '!N13+'R4地区別自然動態'!K13+'R4職権その他の増減 '!K13)</f>
        <v>-8</v>
      </c>
      <c r="R13" s="68">
        <f>SUM('R4地区別社会動態 '!O13+'R4地区別自然動態'!L13+'R4職権その他の増減 '!L13)</f>
        <v>-17</v>
      </c>
    </row>
    <row r="14" spans="2:18" ht="18.75" customHeight="1" x14ac:dyDescent="0.15">
      <c r="B14" s="131" t="s">
        <v>20</v>
      </c>
      <c r="C14" s="132"/>
      <c r="D14" s="92">
        <v>2775</v>
      </c>
      <c r="E14" s="92">
        <v>2719</v>
      </c>
      <c r="F14" s="87">
        <v>103</v>
      </c>
      <c r="G14" s="87">
        <v>98</v>
      </c>
      <c r="H14" s="87">
        <v>-29</v>
      </c>
      <c r="I14" s="87">
        <f>F14-G14+H14</f>
        <v>-24</v>
      </c>
      <c r="J14" s="87">
        <v>14</v>
      </c>
      <c r="K14" s="87">
        <v>34</v>
      </c>
      <c r="L14" s="87">
        <f>J14-K14</f>
        <v>-20</v>
      </c>
      <c r="M14" s="87">
        <v>5</v>
      </c>
      <c r="N14" s="87">
        <v>17</v>
      </c>
      <c r="O14" s="87">
        <f>M14-N14</f>
        <v>-12</v>
      </c>
      <c r="P14" s="56">
        <f t="shared" si="5"/>
        <v>-56</v>
      </c>
      <c r="Q14" s="68">
        <f>SUM('R4地区別社会動態 '!N14+'R4地区別自然動態'!K14+'R4職権その他の増減 '!K14)</f>
        <v>-28</v>
      </c>
      <c r="R14" s="68">
        <f>SUM('R4地区別社会動態 '!O14+'R4地区別自然動態'!L14+'R4職権その他の増減 '!L14)</f>
        <v>-28</v>
      </c>
    </row>
    <row r="15" spans="2:18" ht="18.75" customHeight="1" x14ac:dyDescent="0.15">
      <c r="B15" s="57" t="s">
        <v>24</v>
      </c>
      <c r="C15" s="58"/>
      <c r="D15" s="93">
        <v>56116</v>
      </c>
      <c r="E15" s="93">
        <v>55657</v>
      </c>
      <c r="F15" s="88">
        <f t="shared" ref="F15:H15" si="6">SUM(F5:F14)</f>
        <v>2132</v>
      </c>
      <c r="G15" s="88">
        <f t="shared" si="6"/>
        <v>2165</v>
      </c>
      <c r="H15" s="88">
        <f t="shared" si="6"/>
        <v>0</v>
      </c>
      <c r="I15" s="88">
        <f>SUM(I5:I14)</f>
        <v>-33</v>
      </c>
      <c r="J15" s="88">
        <f t="shared" ref="J15:K15" si="7">SUM(J5:J14)</f>
        <v>299</v>
      </c>
      <c r="K15" s="88">
        <f t="shared" si="7"/>
        <v>702</v>
      </c>
      <c r="L15" s="94">
        <f>SUM(L5:L14)</f>
        <v>-403</v>
      </c>
      <c r="M15" s="88">
        <v>41</v>
      </c>
      <c r="N15" s="88">
        <v>56</v>
      </c>
      <c r="O15" s="89">
        <f>SUM(O5:O14)</f>
        <v>-23</v>
      </c>
      <c r="P15" s="89">
        <f>I15+L15+O15</f>
        <v>-459</v>
      </c>
      <c r="Q15" s="68">
        <f>SUM('R4地区別社会動態 '!N15+'R4地区別自然動態'!K15+'R4職権その他の増減 '!K15)</f>
        <v>-227</v>
      </c>
      <c r="R15" s="68">
        <f>SUM('R4地区別社会動態 '!O15+'R4地区別自然動態'!L15+'R4職権その他の増減 '!L15)</f>
        <v>-232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116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104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44197</v>
      </c>
      <c r="E22" s="86">
        <v>44562</v>
      </c>
      <c r="F22" s="103" t="s">
        <v>41</v>
      </c>
      <c r="G22" s="103" t="s">
        <v>42</v>
      </c>
      <c r="H22" s="103" t="s">
        <v>43</v>
      </c>
      <c r="I22" s="103" t="s">
        <v>23</v>
      </c>
      <c r="J22" s="103" t="s">
        <v>9</v>
      </c>
      <c r="K22" s="103" t="s">
        <v>10</v>
      </c>
      <c r="L22" s="103" t="s">
        <v>23</v>
      </c>
      <c r="M22" s="103" t="s">
        <v>45</v>
      </c>
      <c r="N22" s="103" t="s">
        <v>46</v>
      </c>
      <c r="O22" s="103" t="s">
        <v>23</v>
      </c>
      <c r="P22" s="103" t="s">
        <v>1</v>
      </c>
      <c r="Q22" s="103" t="s">
        <v>2</v>
      </c>
      <c r="R22" s="103" t="s">
        <v>3</v>
      </c>
    </row>
    <row r="23" spans="2:18" ht="18.75" customHeight="1" x14ac:dyDescent="0.15">
      <c r="B23" s="53" t="s">
        <v>8</v>
      </c>
      <c r="C23" s="54"/>
      <c r="D23" s="92">
        <v>11231</v>
      </c>
      <c r="E23" s="92">
        <v>11204</v>
      </c>
      <c r="F23" s="87">
        <v>508</v>
      </c>
      <c r="G23" s="87">
        <v>522</v>
      </c>
      <c r="H23" s="87">
        <v>-1</v>
      </c>
      <c r="I23" s="87">
        <f>F23-G23+H23</f>
        <v>-15</v>
      </c>
      <c r="J23" s="87">
        <v>79</v>
      </c>
      <c r="K23" s="87">
        <v>86</v>
      </c>
      <c r="L23" s="87">
        <f>J23-K23</f>
        <v>-7</v>
      </c>
      <c r="M23" s="87">
        <v>5</v>
      </c>
      <c r="N23" s="87">
        <v>10</v>
      </c>
      <c r="O23" s="87">
        <f>M23-N23</f>
        <v>-5</v>
      </c>
      <c r="P23" s="56">
        <f>I23+L23+O23</f>
        <v>-27</v>
      </c>
      <c r="Q23" s="68">
        <f>SUM('R4地区別社会動態 '!N23+'R4地区別自然動態'!K23+'R4職権その他の増減 '!K23)</f>
        <v>-9</v>
      </c>
      <c r="R23" s="68">
        <f>SUM('R4地区別社会動態 '!O23+'R4地区別自然動態'!L23+'R4職権その他の増減 '!L23)</f>
        <v>-18</v>
      </c>
    </row>
    <row r="24" spans="2:18" ht="18.75" customHeight="1" x14ac:dyDescent="0.15">
      <c r="B24" s="57" t="s">
        <v>12</v>
      </c>
      <c r="C24" s="58"/>
      <c r="D24" s="92">
        <v>11756</v>
      </c>
      <c r="E24" s="92">
        <v>11618</v>
      </c>
      <c r="F24" s="87">
        <v>372</v>
      </c>
      <c r="G24" s="87">
        <v>413</v>
      </c>
      <c r="H24" s="87">
        <f>-11-34</f>
        <v>-45</v>
      </c>
      <c r="I24" s="87">
        <f t="shared" ref="I24:I31" si="8">F24-G24+H24</f>
        <v>-86</v>
      </c>
      <c r="J24" s="87">
        <v>97</v>
      </c>
      <c r="K24" s="87">
        <v>149</v>
      </c>
      <c r="L24" s="87">
        <f t="shared" ref="L24:L31" si="9">J24-K24</f>
        <v>-52</v>
      </c>
      <c r="M24" s="87">
        <v>6</v>
      </c>
      <c r="N24" s="87">
        <v>6</v>
      </c>
      <c r="O24" s="87">
        <f t="shared" ref="O24" si="10">M24-N24</f>
        <v>0</v>
      </c>
      <c r="P24" s="56">
        <f t="shared" ref="P24" si="11">I24+L24+O24</f>
        <v>-138</v>
      </c>
      <c r="Q24" s="68">
        <f>SUM('R4地区別社会動態 '!N24+'R4地区別自然動態'!K24+'R4職権その他の増減 '!K24)</f>
        <v>-68</v>
      </c>
      <c r="R24" s="68">
        <f>SUM('R4地区別社会動態 '!O24+'R4地区別自然動態'!L24+'R4職権その他の増減 '!L24)</f>
        <v>-70</v>
      </c>
    </row>
    <row r="25" spans="2:18" ht="18.75" customHeight="1" x14ac:dyDescent="0.15">
      <c r="B25" s="57" t="s">
        <v>13</v>
      </c>
      <c r="C25" s="58"/>
      <c r="D25" s="92">
        <v>2940</v>
      </c>
      <c r="E25" s="92">
        <v>2901</v>
      </c>
      <c r="F25" s="87">
        <v>76</v>
      </c>
      <c r="G25" s="87">
        <v>84</v>
      </c>
      <c r="H25" s="87">
        <f>-6-1</f>
        <v>-7</v>
      </c>
      <c r="I25" s="87">
        <f t="shared" si="8"/>
        <v>-15</v>
      </c>
      <c r="J25" s="87">
        <v>17</v>
      </c>
      <c r="K25" s="87">
        <v>44</v>
      </c>
      <c r="L25" s="87">
        <f t="shared" si="9"/>
        <v>-27</v>
      </c>
      <c r="M25" s="87">
        <v>5</v>
      </c>
      <c r="N25" s="87">
        <v>2</v>
      </c>
      <c r="O25" s="87">
        <f>M25-N25</f>
        <v>3</v>
      </c>
      <c r="P25" s="56">
        <f>I25+L25+O25</f>
        <v>-39</v>
      </c>
      <c r="Q25" s="68">
        <f>SUM('R4地区別社会動態 '!N25+'R4地区別自然動態'!K25+'R4職権その他の増減 '!K25)</f>
        <v>-20</v>
      </c>
      <c r="R25" s="68">
        <f>SUM('R4地区別社会動態 '!O25+'R4地区別自然動態'!L25+'R4職権その他の増減 '!L25)</f>
        <v>-19</v>
      </c>
    </row>
    <row r="26" spans="2:18" ht="18.75" customHeight="1" x14ac:dyDescent="0.15">
      <c r="B26" s="57" t="s">
        <v>14</v>
      </c>
      <c r="C26" s="58"/>
      <c r="D26" s="92">
        <v>5233</v>
      </c>
      <c r="E26" s="92">
        <v>5281</v>
      </c>
      <c r="F26" s="87">
        <v>256</v>
      </c>
      <c r="G26" s="87">
        <v>179</v>
      </c>
      <c r="H26" s="87">
        <v>3</v>
      </c>
      <c r="I26" s="87">
        <f t="shared" si="8"/>
        <v>80</v>
      </c>
      <c r="J26" s="87">
        <v>29</v>
      </c>
      <c r="K26" s="87">
        <v>62</v>
      </c>
      <c r="L26" s="87">
        <f t="shared" si="9"/>
        <v>-33</v>
      </c>
      <c r="M26" s="87">
        <v>5</v>
      </c>
      <c r="N26" s="87">
        <v>4</v>
      </c>
      <c r="O26" s="87">
        <f t="shared" ref="O26:O30" si="12">M26-N26</f>
        <v>1</v>
      </c>
      <c r="P26" s="56">
        <f t="shared" ref="P26:P32" si="13">I26+L26+O26</f>
        <v>48</v>
      </c>
      <c r="Q26" s="68">
        <f>SUM('R4地区別社会動態 '!N26+'R4地区別自然動態'!K26+'R4職権その他の増減 '!K26)</f>
        <v>41</v>
      </c>
      <c r="R26" s="68">
        <f>SUM('R4地区別社会動態 '!O26+'R4地区別自然動態'!L26+'R4職権その他の増減 '!L26)</f>
        <v>7</v>
      </c>
    </row>
    <row r="27" spans="2:18" ht="18.75" customHeight="1" x14ac:dyDescent="0.15">
      <c r="B27" s="57" t="s">
        <v>15</v>
      </c>
      <c r="C27" s="58"/>
      <c r="D27" s="92">
        <v>11465</v>
      </c>
      <c r="E27" s="92">
        <v>11538</v>
      </c>
      <c r="F27" s="87">
        <v>374</v>
      </c>
      <c r="G27" s="87">
        <v>340</v>
      </c>
      <c r="H27" s="87">
        <f>20+27</f>
        <v>47</v>
      </c>
      <c r="I27" s="87">
        <f t="shared" si="8"/>
        <v>81</v>
      </c>
      <c r="J27" s="87">
        <v>77</v>
      </c>
      <c r="K27" s="87">
        <v>87</v>
      </c>
      <c r="L27" s="87">
        <f t="shared" si="9"/>
        <v>-10</v>
      </c>
      <c r="M27" s="87">
        <v>7</v>
      </c>
      <c r="N27" s="87">
        <v>5</v>
      </c>
      <c r="O27" s="87">
        <f t="shared" si="12"/>
        <v>2</v>
      </c>
      <c r="P27" s="56">
        <f t="shared" si="13"/>
        <v>73</v>
      </c>
      <c r="Q27" s="68">
        <f>SUM('R4地区別社会動態 '!N27+'R4地区別自然動態'!K27+'R4職権その他の増減 '!K27)</f>
        <v>12</v>
      </c>
      <c r="R27" s="68">
        <f>SUM('R4地区別社会動態 '!O27+'R4地区別自然動態'!L27+'R4職権その他の増減 '!L27)</f>
        <v>61</v>
      </c>
    </row>
    <row r="28" spans="2:18" ht="18.75" customHeight="1" x14ac:dyDescent="0.15">
      <c r="B28" s="57" t="s">
        <v>16</v>
      </c>
      <c r="C28" s="58"/>
      <c r="D28" s="92">
        <v>1984</v>
      </c>
      <c r="E28" s="92">
        <v>1962</v>
      </c>
      <c r="F28" s="87">
        <v>37</v>
      </c>
      <c r="G28" s="87">
        <v>35</v>
      </c>
      <c r="H28" s="87">
        <f>4-2</f>
        <v>2</v>
      </c>
      <c r="I28" s="87">
        <f t="shared" si="8"/>
        <v>4</v>
      </c>
      <c r="J28" s="87">
        <v>7</v>
      </c>
      <c r="K28" s="87">
        <v>33</v>
      </c>
      <c r="L28" s="87">
        <f t="shared" si="9"/>
        <v>-26</v>
      </c>
      <c r="M28" s="87">
        <v>1</v>
      </c>
      <c r="N28" s="87">
        <v>1</v>
      </c>
      <c r="O28" s="87">
        <f t="shared" si="12"/>
        <v>0</v>
      </c>
      <c r="P28" s="56">
        <f t="shared" si="13"/>
        <v>-22</v>
      </c>
      <c r="Q28" s="68">
        <f>SUM('R4地区別社会動態 '!N28+'R4地区別自然動態'!K28+'R4職権その他の増減 '!K28)</f>
        <v>-4</v>
      </c>
      <c r="R28" s="68">
        <f>SUM('R4地区別社会動態 '!O28+'R4地区別自然動態'!L28+'R4職権その他の増減 '!L28)</f>
        <v>-18</v>
      </c>
    </row>
    <row r="29" spans="2:18" ht="18.75" customHeight="1" x14ac:dyDescent="0.15">
      <c r="B29" s="57" t="s">
        <v>17</v>
      </c>
      <c r="C29" s="58"/>
      <c r="D29" s="92">
        <v>2496</v>
      </c>
      <c r="E29" s="92">
        <v>2416</v>
      </c>
      <c r="F29" s="87">
        <v>62</v>
      </c>
      <c r="G29" s="87">
        <v>93</v>
      </c>
      <c r="H29" s="87">
        <v>-10</v>
      </c>
      <c r="I29" s="87">
        <f t="shared" si="8"/>
        <v>-41</v>
      </c>
      <c r="J29" s="87">
        <v>3</v>
      </c>
      <c r="K29" s="87">
        <v>37</v>
      </c>
      <c r="L29" s="87">
        <f t="shared" si="9"/>
        <v>-34</v>
      </c>
      <c r="M29" s="87">
        <v>0</v>
      </c>
      <c r="N29" s="87">
        <v>5</v>
      </c>
      <c r="O29" s="87">
        <f t="shared" si="12"/>
        <v>-5</v>
      </c>
      <c r="P29" s="56">
        <f t="shared" si="13"/>
        <v>-80</v>
      </c>
      <c r="Q29" s="68">
        <f>SUM('R4地区別社会動態 '!N29+'R4地区別自然動態'!K29+'R4職権その他の増減 '!K29)</f>
        <v>-43</v>
      </c>
      <c r="R29" s="68">
        <f>SUM('R4地区別社会動態 '!O29+'R4地区別自然動態'!L29+'R4職権その他の増減 '!L29)</f>
        <v>-37</v>
      </c>
    </row>
    <row r="30" spans="2:18" ht="18.75" customHeight="1" x14ac:dyDescent="0.15">
      <c r="B30" s="57" t="s">
        <v>18</v>
      </c>
      <c r="C30" s="58"/>
      <c r="D30" s="92">
        <v>2995</v>
      </c>
      <c r="E30" s="92">
        <v>2972</v>
      </c>
      <c r="F30" s="87">
        <v>80</v>
      </c>
      <c r="G30" s="87">
        <v>69</v>
      </c>
      <c r="H30" s="87">
        <f>2+8</f>
        <v>10</v>
      </c>
      <c r="I30" s="87">
        <f t="shared" si="8"/>
        <v>21</v>
      </c>
      <c r="J30" s="87">
        <v>15</v>
      </c>
      <c r="K30" s="87">
        <v>59</v>
      </c>
      <c r="L30" s="87">
        <f t="shared" si="9"/>
        <v>-44</v>
      </c>
      <c r="M30" s="87">
        <v>0</v>
      </c>
      <c r="N30" s="87">
        <v>0</v>
      </c>
      <c r="O30" s="87">
        <f t="shared" si="12"/>
        <v>0</v>
      </c>
      <c r="P30" s="56">
        <f t="shared" si="13"/>
        <v>-23</v>
      </c>
      <c r="Q30" s="68">
        <f>SUM('R4地区別社会動態 '!N30+'R4地区別自然動態'!K30+'R4職権その他の増減 '!K30)</f>
        <v>-18</v>
      </c>
      <c r="R30" s="68">
        <f>SUM('R4地区別社会動態 '!O30+'R4地区別自然動態'!L30+'R4職権その他の増減 '!L30)</f>
        <v>-5</v>
      </c>
    </row>
    <row r="31" spans="2:18" ht="18.75" customHeight="1" x14ac:dyDescent="0.15">
      <c r="B31" s="57" t="s">
        <v>19</v>
      </c>
      <c r="C31" s="58"/>
      <c r="D31" s="92">
        <v>3428</v>
      </c>
      <c r="E31" s="92">
        <v>3449</v>
      </c>
      <c r="F31" s="87">
        <v>197</v>
      </c>
      <c r="G31" s="87">
        <v>116</v>
      </c>
      <c r="H31" s="87">
        <f>-15-12</f>
        <v>-27</v>
      </c>
      <c r="I31" s="87">
        <f t="shared" si="8"/>
        <v>54</v>
      </c>
      <c r="J31" s="87">
        <v>15</v>
      </c>
      <c r="K31" s="87">
        <v>48</v>
      </c>
      <c r="L31" s="87">
        <f t="shared" si="9"/>
        <v>-33</v>
      </c>
      <c r="M31" s="87">
        <v>3</v>
      </c>
      <c r="N31" s="87">
        <v>3</v>
      </c>
      <c r="O31" s="87">
        <f t="shared" ref="O31" si="14">M31-N31</f>
        <v>0</v>
      </c>
      <c r="P31" s="56">
        <f t="shared" si="13"/>
        <v>21</v>
      </c>
      <c r="Q31" s="68">
        <f>SUM('R4地区別社会動態 '!N31+'R4地区別自然動態'!K31+'R4職権その他の増減 '!K31)</f>
        <v>17</v>
      </c>
      <c r="R31" s="68">
        <f>SUM('R4地区別社会動態 '!O31+'R4地区別自然動態'!L31+'R4職権その他の増減 '!L31)</f>
        <v>4</v>
      </c>
    </row>
    <row r="32" spans="2:18" ht="18.75" customHeight="1" x14ac:dyDescent="0.15">
      <c r="B32" s="131" t="s">
        <v>20</v>
      </c>
      <c r="C32" s="132"/>
      <c r="D32" s="92">
        <v>2809</v>
      </c>
      <c r="E32" s="92">
        <v>2775</v>
      </c>
      <c r="F32" s="87">
        <v>51</v>
      </c>
      <c r="G32" s="87">
        <v>106</v>
      </c>
      <c r="H32" s="87">
        <f>14+14</f>
        <v>28</v>
      </c>
      <c r="I32" s="87">
        <f>F32-G32+H32</f>
        <v>-27</v>
      </c>
      <c r="J32" s="87">
        <v>15</v>
      </c>
      <c r="K32" s="87">
        <v>23</v>
      </c>
      <c r="L32" s="87">
        <f>J32-K32</f>
        <v>-8</v>
      </c>
      <c r="M32" s="87">
        <v>2</v>
      </c>
      <c r="N32" s="87">
        <v>1</v>
      </c>
      <c r="O32" s="87">
        <f>M32-N32</f>
        <v>1</v>
      </c>
      <c r="P32" s="56">
        <f t="shared" si="13"/>
        <v>-34</v>
      </c>
      <c r="Q32" s="68">
        <f>SUM('R4地区別社会動態 '!N32+'R4地区別自然動態'!K32+'R4職権その他の増減 '!K32)</f>
        <v>-4</v>
      </c>
      <c r="R32" s="68">
        <f>SUM('R4地区別社会動態 '!O32+'R4地区別自然動態'!L32+'R4職権その他の増減 '!L32)</f>
        <v>-30</v>
      </c>
    </row>
    <row r="33" spans="2:19" ht="18.75" customHeight="1" x14ac:dyDescent="0.15">
      <c r="B33" s="57" t="s">
        <v>24</v>
      </c>
      <c r="C33" s="58"/>
      <c r="D33" s="93">
        <v>56337</v>
      </c>
      <c r="E33" s="93">
        <v>56116</v>
      </c>
      <c r="F33" s="88">
        <f t="shared" ref="F33:H33" si="15">SUM(F23:F32)</f>
        <v>2013</v>
      </c>
      <c r="G33" s="88">
        <f t="shared" si="15"/>
        <v>1957</v>
      </c>
      <c r="H33" s="88">
        <f t="shared" si="15"/>
        <v>0</v>
      </c>
      <c r="I33" s="88">
        <f>SUM(I23:I32)</f>
        <v>56</v>
      </c>
      <c r="J33" s="88">
        <f t="shared" ref="J33:K33" si="16">SUM(J23:J32)</f>
        <v>354</v>
      </c>
      <c r="K33" s="88">
        <f t="shared" si="16"/>
        <v>628</v>
      </c>
      <c r="L33" s="94">
        <f>SUM(L23:L32)</f>
        <v>-274</v>
      </c>
      <c r="M33" s="88">
        <v>41</v>
      </c>
      <c r="N33" s="88">
        <v>56</v>
      </c>
      <c r="O33" s="89">
        <f>SUM(O23:O32)</f>
        <v>-3</v>
      </c>
      <c r="P33" s="89">
        <f>I33+L33+O33</f>
        <v>-221</v>
      </c>
      <c r="Q33" s="68">
        <f>SUM('R4地区別社会動態 '!N33+'R4地区別自然動態'!K33+'R4職権その他の増減 '!K33)</f>
        <v>-96</v>
      </c>
      <c r="R33" s="68">
        <f>SUM('R4地区別社会動態 '!O33+'R4地区別自然動態'!L33+'R4職権その他の増減 '!L33)</f>
        <v>-125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127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128</v>
      </c>
      <c r="F40" s="103" t="s">
        <v>41</v>
      </c>
      <c r="G40" s="103" t="s">
        <v>42</v>
      </c>
      <c r="H40" s="103" t="s">
        <v>43</v>
      </c>
      <c r="I40" s="103" t="s">
        <v>23</v>
      </c>
      <c r="J40" s="103" t="s">
        <v>9</v>
      </c>
      <c r="K40" s="103" t="s">
        <v>10</v>
      </c>
      <c r="L40" s="103" t="s">
        <v>23</v>
      </c>
      <c r="M40" s="103" t="s">
        <v>45</v>
      </c>
      <c r="N40" s="103" t="s">
        <v>46</v>
      </c>
      <c r="O40" s="103" t="s">
        <v>23</v>
      </c>
      <c r="P40" s="103" t="s">
        <v>1</v>
      </c>
      <c r="Q40" s="103" t="s">
        <v>2</v>
      </c>
      <c r="R40" s="103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-147</v>
      </c>
      <c r="F41" s="87">
        <f t="shared" ref="E41:H51" si="17">F5-F23</f>
        <v>43</v>
      </c>
      <c r="G41" s="87">
        <f>G5-G23</f>
        <v>70</v>
      </c>
      <c r="H41" s="87">
        <f>H5-H23</f>
        <v>-45</v>
      </c>
      <c r="I41" s="87">
        <f>SUM(I5-I23)</f>
        <v>-72</v>
      </c>
      <c r="J41" s="87">
        <f>J5-J23</f>
        <v>-10</v>
      </c>
      <c r="K41" s="87">
        <f>K5-K23</f>
        <v>34</v>
      </c>
      <c r="L41" s="87">
        <f>SUM(L5-L23)</f>
        <v>-44</v>
      </c>
      <c r="M41" s="87">
        <f t="shared" ref="M41:N50" si="18">M5-M23</f>
        <v>3</v>
      </c>
      <c r="N41" s="87">
        <f>N5-N23</f>
        <v>8</v>
      </c>
      <c r="O41" s="87">
        <f>SUM(O5-O23)</f>
        <v>-5</v>
      </c>
      <c r="P41" s="63">
        <f>I41+L41+O41</f>
        <v>-121</v>
      </c>
      <c r="Q41" s="56">
        <f>Q5-Q23</f>
        <v>-70</v>
      </c>
      <c r="R41" s="56">
        <f>R5-R23</f>
        <v>-51</v>
      </c>
    </row>
    <row r="42" spans="2:19" ht="18.75" customHeight="1" x14ac:dyDescent="0.15">
      <c r="B42" s="57" t="s">
        <v>12</v>
      </c>
      <c r="C42" s="58"/>
      <c r="D42" s="87"/>
      <c r="E42" s="87">
        <f t="shared" si="17"/>
        <v>-166</v>
      </c>
      <c r="F42" s="87">
        <f t="shared" si="17"/>
        <v>-25</v>
      </c>
      <c r="G42" s="87">
        <f t="shared" si="17"/>
        <v>26</v>
      </c>
      <c r="H42" s="87">
        <f t="shared" si="17"/>
        <v>49</v>
      </c>
      <c r="I42" s="87">
        <f t="shared" ref="I42:I51" si="19">SUM(I6-I24)</f>
        <v>-2</v>
      </c>
      <c r="J42" s="87">
        <f t="shared" ref="J42:K51" si="20">J6-J24</f>
        <v>-32</v>
      </c>
      <c r="K42" s="87">
        <f t="shared" si="20"/>
        <v>-9</v>
      </c>
      <c r="L42" s="87">
        <f t="shared" ref="L42:L51" si="21">SUM(L6-L24)</f>
        <v>-23</v>
      </c>
      <c r="M42" s="87">
        <f t="shared" si="18"/>
        <v>0</v>
      </c>
      <c r="N42" s="87">
        <f t="shared" si="18"/>
        <v>2</v>
      </c>
      <c r="O42" s="87">
        <f t="shared" ref="O42" si="22">SUM(O6-O24)</f>
        <v>-2</v>
      </c>
      <c r="P42" s="63">
        <f t="shared" ref="P42:P51" si="23">I42+L42+O42</f>
        <v>-27</v>
      </c>
      <c r="Q42" s="56">
        <f t="shared" ref="Q42:R51" si="24">Q6-Q24</f>
        <v>-18</v>
      </c>
      <c r="R42" s="56">
        <f t="shared" si="24"/>
        <v>-9</v>
      </c>
    </row>
    <row r="43" spans="2:19" ht="18.75" customHeight="1" x14ac:dyDescent="0.15">
      <c r="B43" s="57" t="s">
        <v>13</v>
      </c>
      <c r="C43" s="58"/>
      <c r="D43" s="87"/>
      <c r="E43" s="87">
        <f t="shared" si="17"/>
        <v>-7</v>
      </c>
      <c r="F43" s="87">
        <f>F7-F25</f>
        <v>11</v>
      </c>
      <c r="G43" s="87">
        <f>G7-G25</f>
        <v>0</v>
      </c>
      <c r="H43" s="87">
        <f>H7-H25</f>
        <v>18</v>
      </c>
      <c r="I43" s="87">
        <f t="shared" si="19"/>
        <v>29</v>
      </c>
      <c r="J43" s="87">
        <f t="shared" si="20"/>
        <v>2</v>
      </c>
      <c r="K43" s="87">
        <f t="shared" si="20"/>
        <v>-5</v>
      </c>
      <c r="L43" s="87">
        <f t="shared" si="21"/>
        <v>7</v>
      </c>
      <c r="M43" s="87">
        <f>M7-M25</f>
        <v>2</v>
      </c>
      <c r="N43" s="87">
        <f>N7-N25</f>
        <v>6</v>
      </c>
      <c r="O43" s="87">
        <f>SUM(O7-O25)</f>
        <v>-4</v>
      </c>
      <c r="P43" s="63">
        <f t="shared" si="23"/>
        <v>32</v>
      </c>
      <c r="Q43" s="68">
        <f t="shared" si="24"/>
        <v>16</v>
      </c>
      <c r="R43" s="68">
        <f t="shared" si="24"/>
        <v>16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7"/>
        <v>88</v>
      </c>
      <c r="F44" s="87">
        <f t="shared" si="17"/>
        <v>56</v>
      </c>
      <c r="G44" s="87">
        <f t="shared" si="17"/>
        <v>29</v>
      </c>
      <c r="H44" s="87">
        <f t="shared" si="17"/>
        <v>23</v>
      </c>
      <c r="I44" s="87">
        <f t="shared" si="19"/>
        <v>50</v>
      </c>
      <c r="J44" s="87">
        <f t="shared" si="20"/>
        <v>-6</v>
      </c>
      <c r="K44" s="87">
        <f t="shared" si="20"/>
        <v>-1</v>
      </c>
      <c r="L44" s="87">
        <f t="shared" si="21"/>
        <v>-5</v>
      </c>
      <c r="M44" s="87">
        <f t="shared" si="18"/>
        <v>-1</v>
      </c>
      <c r="N44" s="87">
        <f t="shared" si="18"/>
        <v>4</v>
      </c>
      <c r="O44" s="87">
        <f t="shared" ref="O44:O51" si="25">SUM(O8-O26)</f>
        <v>-5</v>
      </c>
      <c r="P44" s="63">
        <f t="shared" si="23"/>
        <v>40</v>
      </c>
      <c r="Q44" s="56">
        <f t="shared" si="24"/>
        <v>-8</v>
      </c>
      <c r="R44" s="56">
        <f t="shared" si="24"/>
        <v>48</v>
      </c>
    </row>
    <row r="45" spans="2:19" ht="18.75" customHeight="1" x14ac:dyDescent="0.15">
      <c r="B45" s="57" t="s">
        <v>15</v>
      </c>
      <c r="C45" s="58"/>
      <c r="D45" s="87"/>
      <c r="E45" s="87">
        <f t="shared" si="17"/>
        <v>-61</v>
      </c>
      <c r="F45" s="87">
        <f t="shared" si="17"/>
        <v>-37</v>
      </c>
      <c r="G45" s="87">
        <f t="shared" si="17"/>
        <v>36</v>
      </c>
      <c r="H45" s="87">
        <f t="shared" si="17"/>
        <v>-11</v>
      </c>
      <c r="I45" s="87">
        <f t="shared" si="19"/>
        <v>-84</v>
      </c>
      <c r="J45" s="87">
        <f t="shared" si="20"/>
        <v>-13</v>
      </c>
      <c r="K45" s="87">
        <f t="shared" si="20"/>
        <v>36</v>
      </c>
      <c r="L45" s="87">
        <f t="shared" si="21"/>
        <v>-49</v>
      </c>
      <c r="M45" s="87">
        <f t="shared" si="18"/>
        <v>-3</v>
      </c>
      <c r="N45" s="87">
        <f t="shared" si="18"/>
        <v>-2</v>
      </c>
      <c r="O45" s="87">
        <f t="shared" si="25"/>
        <v>-1</v>
      </c>
      <c r="P45" s="63">
        <f t="shared" si="23"/>
        <v>-134</v>
      </c>
      <c r="Q45" s="56">
        <f t="shared" si="24"/>
        <v>-54</v>
      </c>
      <c r="R45" s="56">
        <f t="shared" si="24"/>
        <v>-80</v>
      </c>
    </row>
    <row r="46" spans="2:19" ht="18.75" customHeight="1" x14ac:dyDescent="0.15">
      <c r="B46" s="57" t="s">
        <v>16</v>
      </c>
      <c r="C46" s="58"/>
      <c r="D46" s="87"/>
      <c r="E46" s="87">
        <f t="shared" si="17"/>
        <v>-27</v>
      </c>
      <c r="F46" s="87">
        <f t="shared" si="17"/>
        <v>0</v>
      </c>
      <c r="G46" s="87">
        <f t="shared" si="17"/>
        <v>13</v>
      </c>
      <c r="H46" s="87">
        <f t="shared" si="17"/>
        <v>1</v>
      </c>
      <c r="I46" s="87">
        <f t="shared" si="19"/>
        <v>-12</v>
      </c>
      <c r="J46" s="87">
        <f t="shared" si="20"/>
        <v>3</v>
      </c>
      <c r="K46" s="87">
        <f t="shared" si="20"/>
        <v>-1</v>
      </c>
      <c r="L46" s="87">
        <f t="shared" si="21"/>
        <v>4</v>
      </c>
      <c r="M46" s="87">
        <f t="shared" si="18"/>
        <v>2</v>
      </c>
      <c r="N46" s="87">
        <f t="shared" si="18"/>
        <v>-1</v>
      </c>
      <c r="O46" s="87">
        <f t="shared" si="25"/>
        <v>3</v>
      </c>
      <c r="P46" s="63">
        <f t="shared" si="23"/>
        <v>-5</v>
      </c>
      <c r="Q46" s="56">
        <f t="shared" si="24"/>
        <v>-18</v>
      </c>
      <c r="R46" s="56">
        <f t="shared" si="24"/>
        <v>13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-27</v>
      </c>
      <c r="F47" s="87">
        <f t="shared" si="17"/>
        <v>29</v>
      </c>
      <c r="G47" s="87">
        <f t="shared" si="17"/>
        <v>-7</v>
      </c>
      <c r="H47" s="87">
        <f t="shared" si="17"/>
        <v>13</v>
      </c>
      <c r="I47" s="87">
        <f t="shared" si="19"/>
        <v>49</v>
      </c>
      <c r="J47" s="87">
        <f t="shared" si="20"/>
        <v>6</v>
      </c>
      <c r="K47" s="87">
        <f t="shared" si="20"/>
        <v>6</v>
      </c>
      <c r="L47" s="87">
        <f t="shared" si="21"/>
        <v>0</v>
      </c>
      <c r="M47" s="87">
        <f t="shared" si="18"/>
        <v>2</v>
      </c>
      <c r="N47" s="87">
        <f t="shared" si="18"/>
        <v>-2</v>
      </c>
      <c r="O47" s="87">
        <f t="shared" si="25"/>
        <v>4</v>
      </c>
      <c r="P47" s="63">
        <f t="shared" si="23"/>
        <v>53</v>
      </c>
      <c r="Q47" s="56">
        <f t="shared" si="24"/>
        <v>46</v>
      </c>
      <c r="R47" s="56">
        <f t="shared" si="24"/>
        <v>7</v>
      </c>
    </row>
    <row r="48" spans="2:19" ht="18.75" customHeight="1" x14ac:dyDescent="0.15">
      <c r="B48" s="57" t="s">
        <v>18</v>
      </c>
      <c r="C48" s="58"/>
      <c r="D48" s="87"/>
      <c r="E48" s="87">
        <f t="shared" si="17"/>
        <v>-31</v>
      </c>
      <c r="F48" s="87">
        <f t="shared" si="17"/>
        <v>-1</v>
      </c>
      <c r="G48" s="87">
        <f t="shared" si="17"/>
        <v>11</v>
      </c>
      <c r="H48" s="87">
        <f t="shared" si="17"/>
        <v>-6</v>
      </c>
      <c r="I48" s="87">
        <f t="shared" si="19"/>
        <v>-18</v>
      </c>
      <c r="J48" s="87">
        <f t="shared" si="20"/>
        <v>3</v>
      </c>
      <c r="K48" s="87">
        <f t="shared" si="20"/>
        <v>-6</v>
      </c>
      <c r="L48" s="87">
        <f t="shared" si="21"/>
        <v>9</v>
      </c>
      <c r="M48" s="87">
        <f t="shared" si="18"/>
        <v>4</v>
      </c>
      <c r="N48" s="87">
        <f t="shared" si="18"/>
        <v>3</v>
      </c>
      <c r="O48" s="87">
        <f t="shared" si="25"/>
        <v>1</v>
      </c>
      <c r="P48" s="63">
        <f t="shared" si="23"/>
        <v>-8</v>
      </c>
      <c r="Q48" s="56">
        <f t="shared" si="24"/>
        <v>24</v>
      </c>
      <c r="R48" s="56">
        <f t="shared" si="24"/>
        <v>-32</v>
      </c>
    </row>
    <row r="49" spans="2:18" ht="18.75" customHeight="1" x14ac:dyDescent="0.15">
      <c r="B49" s="57" t="s">
        <v>19</v>
      </c>
      <c r="C49" s="58"/>
      <c r="D49" s="87"/>
      <c r="E49" s="87">
        <f t="shared" si="17"/>
        <v>-25</v>
      </c>
      <c r="F49" s="87">
        <f t="shared" si="17"/>
        <v>-9</v>
      </c>
      <c r="G49" s="87">
        <f t="shared" si="17"/>
        <v>38</v>
      </c>
      <c r="H49" s="87">
        <f t="shared" si="17"/>
        <v>15</v>
      </c>
      <c r="I49" s="87">
        <f t="shared" si="19"/>
        <v>-32</v>
      </c>
      <c r="J49" s="87">
        <f t="shared" si="20"/>
        <v>-7</v>
      </c>
      <c r="K49" s="87">
        <f t="shared" si="20"/>
        <v>9</v>
      </c>
      <c r="L49" s="87">
        <f t="shared" si="21"/>
        <v>-16</v>
      </c>
      <c r="M49" s="87">
        <f t="shared" si="18"/>
        <v>-1</v>
      </c>
      <c r="N49" s="87">
        <f t="shared" si="18"/>
        <v>-3</v>
      </c>
      <c r="O49" s="87">
        <f t="shared" si="25"/>
        <v>2</v>
      </c>
      <c r="P49" s="63">
        <f t="shared" si="23"/>
        <v>-46</v>
      </c>
      <c r="Q49" s="56">
        <f t="shared" si="24"/>
        <v>-25</v>
      </c>
      <c r="R49" s="56">
        <f t="shared" si="24"/>
        <v>-21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-56</v>
      </c>
      <c r="F50" s="87">
        <f t="shared" si="17"/>
        <v>52</v>
      </c>
      <c r="G50" s="87">
        <f t="shared" si="17"/>
        <v>-8</v>
      </c>
      <c r="H50" s="87">
        <f t="shared" si="17"/>
        <v>-57</v>
      </c>
      <c r="I50" s="87">
        <f t="shared" si="19"/>
        <v>3</v>
      </c>
      <c r="J50" s="87">
        <f t="shared" si="20"/>
        <v>-1</v>
      </c>
      <c r="K50" s="87">
        <f t="shared" si="20"/>
        <v>11</v>
      </c>
      <c r="L50" s="87">
        <f t="shared" si="21"/>
        <v>-12</v>
      </c>
      <c r="M50" s="87">
        <f t="shared" si="18"/>
        <v>3</v>
      </c>
      <c r="N50" s="87">
        <f t="shared" si="18"/>
        <v>16</v>
      </c>
      <c r="O50" s="87">
        <f t="shared" si="25"/>
        <v>-13</v>
      </c>
      <c r="P50" s="63">
        <f t="shared" si="23"/>
        <v>-22</v>
      </c>
      <c r="Q50" s="56">
        <f t="shared" si="24"/>
        <v>-24</v>
      </c>
      <c r="R50" s="56">
        <f t="shared" si="24"/>
        <v>2</v>
      </c>
    </row>
    <row r="51" spans="2:18" ht="18.75" customHeight="1" x14ac:dyDescent="0.15">
      <c r="B51" s="57" t="s">
        <v>24</v>
      </c>
      <c r="C51" s="58"/>
      <c r="D51" s="87"/>
      <c r="E51" s="87">
        <f t="shared" si="17"/>
        <v>-459</v>
      </c>
      <c r="F51" s="88">
        <f>SUM(F41:F50)</f>
        <v>119</v>
      </c>
      <c r="G51" s="88">
        <f t="shared" si="17"/>
        <v>208</v>
      </c>
      <c r="H51" s="87">
        <f>SUM(H41:H50)</f>
        <v>0</v>
      </c>
      <c r="I51" s="87">
        <f t="shared" si="19"/>
        <v>-89</v>
      </c>
      <c r="J51" s="87">
        <f t="shared" si="20"/>
        <v>-55</v>
      </c>
      <c r="K51" s="87">
        <f t="shared" si="20"/>
        <v>74</v>
      </c>
      <c r="L51" s="87">
        <f t="shared" si="21"/>
        <v>-129</v>
      </c>
      <c r="M51" s="89">
        <f>SUM(M41:M50)</f>
        <v>11</v>
      </c>
      <c r="N51" s="89">
        <f>SUM(N41:N50)</f>
        <v>31</v>
      </c>
      <c r="O51" s="87">
        <f t="shared" si="25"/>
        <v>-20</v>
      </c>
      <c r="P51" s="63">
        <f t="shared" si="23"/>
        <v>-238</v>
      </c>
      <c r="Q51" s="56">
        <f t="shared" si="24"/>
        <v>-131</v>
      </c>
      <c r="R51" s="56">
        <f t="shared" si="24"/>
        <v>-107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AA53"/>
  <sheetViews>
    <sheetView zoomScaleNormal="100" workbookViewId="0">
      <selection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113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44197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102" t="s">
        <v>1</v>
      </c>
      <c r="E4" s="102" t="s">
        <v>2</v>
      </c>
      <c r="F4" s="102" t="s">
        <v>3</v>
      </c>
      <c r="G4" s="102" t="s">
        <v>1</v>
      </c>
      <c r="H4" s="102" t="s">
        <v>2</v>
      </c>
      <c r="I4" s="102" t="s">
        <v>3</v>
      </c>
      <c r="J4" s="102" t="s">
        <v>1</v>
      </c>
      <c r="K4" s="102" t="s">
        <v>2</v>
      </c>
      <c r="L4" s="102" t="s">
        <v>3</v>
      </c>
      <c r="M4" s="102" t="s">
        <v>1</v>
      </c>
      <c r="N4" s="102" t="s">
        <v>2</v>
      </c>
      <c r="O4" s="102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508</v>
      </c>
      <c r="E5" s="56">
        <v>310</v>
      </c>
      <c r="F5" s="56">
        <v>198</v>
      </c>
      <c r="G5" s="56">
        <f>H5+I5</f>
        <v>522</v>
      </c>
      <c r="H5" s="56">
        <v>301</v>
      </c>
      <c r="I5" s="56">
        <v>221</v>
      </c>
      <c r="J5" s="56">
        <f>K5+L5</f>
        <v>-1</v>
      </c>
      <c r="K5" s="56">
        <v>-1</v>
      </c>
      <c r="L5" s="56">
        <v>0</v>
      </c>
      <c r="M5" s="56">
        <f t="shared" ref="M5:M14" si="0">N5+O5</f>
        <v>-15</v>
      </c>
      <c r="N5" s="56">
        <f t="shared" ref="N5:O14" si="1">E5-H5+K5</f>
        <v>8</v>
      </c>
      <c r="O5" s="56">
        <f t="shared" si="1"/>
        <v>-23</v>
      </c>
      <c r="P5" s="92">
        <v>11231</v>
      </c>
      <c r="Q5" s="79">
        <f>ROUND(D5/P5*100,2)</f>
        <v>4.5199999999999996</v>
      </c>
      <c r="R5" s="79">
        <f>ROUND(G5/P5*100,2)</f>
        <v>4.6500000000000004</v>
      </c>
      <c r="S5" s="79">
        <f>ROUND(J5/P5*100,2)</f>
        <v>-0.01</v>
      </c>
      <c r="T5" s="79">
        <f>ROUND(M5/P5*100,2)</f>
        <v>-0.13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372</v>
      </c>
      <c r="E6" s="63">
        <v>211</v>
      </c>
      <c r="F6" s="63">
        <v>161</v>
      </c>
      <c r="G6" s="56">
        <f t="shared" ref="G6:G14" si="3">H6+I6</f>
        <v>413</v>
      </c>
      <c r="H6" s="63">
        <v>231</v>
      </c>
      <c r="I6" s="63">
        <v>182</v>
      </c>
      <c r="J6" s="56">
        <f t="shared" ref="J6:J14" si="4">K6+L6</f>
        <v>-45</v>
      </c>
      <c r="K6" s="63">
        <v>-11</v>
      </c>
      <c r="L6" s="63">
        <v>-34</v>
      </c>
      <c r="M6" s="56">
        <f t="shared" si="0"/>
        <v>-86</v>
      </c>
      <c r="N6" s="56">
        <f t="shared" si="1"/>
        <v>-31</v>
      </c>
      <c r="O6" s="56">
        <f t="shared" si="1"/>
        <v>-55</v>
      </c>
      <c r="P6" s="92">
        <v>11756</v>
      </c>
      <c r="Q6" s="79">
        <f t="shared" ref="Q6:Q15" si="5">ROUND(D6/P6*100,2)</f>
        <v>3.16</v>
      </c>
      <c r="R6" s="79">
        <f t="shared" ref="R6:R15" si="6">ROUND(G6/P6*100,2)</f>
        <v>3.51</v>
      </c>
      <c r="S6" s="79">
        <f t="shared" ref="S6:S14" si="7">ROUND(J6/P6*100,2)</f>
        <v>-0.38</v>
      </c>
      <c r="T6" s="79">
        <f t="shared" ref="T6:T15" si="8">ROUND(M6/P6*100,2)</f>
        <v>-0.73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76</v>
      </c>
      <c r="E7" s="63">
        <v>34</v>
      </c>
      <c r="F7" s="63">
        <v>42</v>
      </c>
      <c r="G7" s="56">
        <f t="shared" si="3"/>
        <v>84</v>
      </c>
      <c r="H7" s="63">
        <v>39</v>
      </c>
      <c r="I7" s="63">
        <v>45</v>
      </c>
      <c r="J7" s="56">
        <f t="shared" si="4"/>
        <v>-7</v>
      </c>
      <c r="K7" s="63">
        <v>-6</v>
      </c>
      <c r="L7" s="63">
        <v>-1</v>
      </c>
      <c r="M7" s="56">
        <f t="shared" si="0"/>
        <v>-15</v>
      </c>
      <c r="N7" s="56">
        <f t="shared" si="1"/>
        <v>-11</v>
      </c>
      <c r="O7" s="56">
        <f t="shared" si="1"/>
        <v>-4</v>
      </c>
      <c r="P7" s="92">
        <v>2940</v>
      </c>
      <c r="Q7" s="79">
        <f t="shared" si="5"/>
        <v>2.59</v>
      </c>
      <c r="R7" s="79">
        <f t="shared" si="6"/>
        <v>2.86</v>
      </c>
      <c r="S7" s="79">
        <f t="shared" si="7"/>
        <v>-0.24</v>
      </c>
      <c r="T7" s="79">
        <f t="shared" si="8"/>
        <v>-0.51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256</v>
      </c>
      <c r="E8" s="63">
        <v>159</v>
      </c>
      <c r="F8" s="63">
        <v>97</v>
      </c>
      <c r="G8" s="56">
        <f t="shared" si="3"/>
        <v>179</v>
      </c>
      <c r="H8" s="63">
        <v>106</v>
      </c>
      <c r="I8" s="63">
        <v>73</v>
      </c>
      <c r="J8" s="56">
        <f t="shared" si="4"/>
        <v>3</v>
      </c>
      <c r="K8" s="63">
        <v>3</v>
      </c>
      <c r="L8" s="63">
        <v>0</v>
      </c>
      <c r="M8" s="56">
        <f t="shared" si="0"/>
        <v>80</v>
      </c>
      <c r="N8" s="56">
        <f t="shared" si="1"/>
        <v>56</v>
      </c>
      <c r="O8" s="56">
        <f t="shared" si="1"/>
        <v>24</v>
      </c>
      <c r="P8" s="92">
        <v>5233</v>
      </c>
      <c r="Q8" s="79">
        <f t="shared" si="5"/>
        <v>4.8899999999999997</v>
      </c>
      <c r="R8" s="79">
        <f t="shared" si="6"/>
        <v>3.42</v>
      </c>
      <c r="S8" s="79">
        <f t="shared" si="7"/>
        <v>0.06</v>
      </c>
      <c r="T8" s="79">
        <f t="shared" si="8"/>
        <v>1.53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374</v>
      </c>
      <c r="E9" s="63">
        <v>187</v>
      </c>
      <c r="F9" s="63">
        <v>187</v>
      </c>
      <c r="G9" s="56">
        <f t="shared" si="3"/>
        <v>340</v>
      </c>
      <c r="H9" s="63">
        <v>185</v>
      </c>
      <c r="I9" s="63">
        <v>155</v>
      </c>
      <c r="J9" s="56">
        <f>K9+L9</f>
        <v>47</v>
      </c>
      <c r="K9" s="63">
        <v>20</v>
      </c>
      <c r="L9" s="63">
        <v>27</v>
      </c>
      <c r="M9" s="56">
        <f t="shared" si="0"/>
        <v>81</v>
      </c>
      <c r="N9" s="56">
        <f t="shared" si="1"/>
        <v>22</v>
      </c>
      <c r="O9" s="56">
        <f t="shared" si="1"/>
        <v>59</v>
      </c>
      <c r="P9" s="92">
        <v>11465</v>
      </c>
      <c r="Q9" s="79">
        <f t="shared" si="5"/>
        <v>3.26</v>
      </c>
      <c r="R9" s="79">
        <f t="shared" si="6"/>
        <v>2.97</v>
      </c>
      <c r="S9" s="79">
        <f t="shared" si="7"/>
        <v>0.41</v>
      </c>
      <c r="T9" s="79">
        <f t="shared" si="8"/>
        <v>0.71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37</v>
      </c>
      <c r="E10" s="63">
        <v>16</v>
      </c>
      <c r="F10" s="63">
        <v>21</v>
      </c>
      <c r="G10" s="56">
        <f t="shared" si="3"/>
        <v>35</v>
      </c>
      <c r="H10" s="63">
        <v>15</v>
      </c>
      <c r="I10" s="63">
        <v>20</v>
      </c>
      <c r="J10" s="56">
        <f t="shared" si="4"/>
        <v>2</v>
      </c>
      <c r="K10" s="63">
        <v>4</v>
      </c>
      <c r="L10" s="63">
        <v>-2</v>
      </c>
      <c r="M10" s="56">
        <f t="shared" si="0"/>
        <v>4</v>
      </c>
      <c r="N10" s="56">
        <f t="shared" si="1"/>
        <v>5</v>
      </c>
      <c r="O10" s="56">
        <f t="shared" si="1"/>
        <v>-1</v>
      </c>
      <c r="P10" s="92">
        <v>1984</v>
      </c>
      <c r="Q10" s="79">
        <f t="shared" si="5"/>
        <v>1.86</v>
      </c>
      <c r="R10" s="79">
        <f t="shared" si="6"/>
        <v>1.76</v>
      </c>
      <c r="S10" s="79">
        <f t="shared" si="7"/>
        <v>0.1</v>
      </c>
      <c r="T10" s="79">
        <f t="shared" si="8"/>
        <v>0.2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62</v>
      </c>
      <c r="E11" s="63">
        <v>30</v>
      </c>
      <c r="F11" s="63">
        <v>32</v>
      </c>
      <c r="G11" s="56">
        <f t="shared" si="3"/>
        <v>93</v>
      </c>
      <c r="H11" s="63">
        <v>46</v>
      </c>
      <c r="I11" s="63">
        <v>47</v>
      </c>
      <c r="J11" s="56">
        <f>K11+L11</f>
        <v>-10</v>
      </c>
      <c r="K11" s="63">
        <v>-10</v>
      </c>
      <c r="L11" s="63">
        <v>0</v>
      </c>
      <c r="M11" s="56">
        <f t="shared" si="0"/>
        <v>-41</v>
      </c>
      <c r="N11" s="56">
        <f t="shared" si="1"/>
        <v>-26</v>
      </c>
      <c r="O11" s="56">
        <f t="shared" si="1"/>
        <v>-15</v>
      </c>
      <c r="P11" s="92">
        <v>2496</v>
      </c>
      <c r="Q11" s="79">
        <f t="shared" si="5"/>
        <v>2.48</v>
      </c>
      <c r="R11" s="79">
        <f t="shared" si="6"/>
        <v>3.73</v>
      </c>
      <c r="S11" s="79">
        <f t="shared" si="7"/>
        <v>-0.4</v>
      </c>
      <c r="T11" s="79">
        <f t="shared" si="8"/>
        <v>-1.64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80</v>
      </c>
      <c r="E12" s="63">
        <v>41</v>
      </c>
      <c r="F12" s="63">
        <v>39</v>
      </c>
      <c r="G12" s="56">
        <f t="shared" si="3"/>
        <v>69</v>
      </c>
      <c r="H12" s="63">
        <v>38</v>
      </c>
      <c r="I12" s="63">
        <v>31</v>
      </c>
      <c r="J12" s="56">
        <f t="shared" si="4"/>
        <v>10</v>
      </c>
      <c r="K12" s="63">
        <v>2</v>
      </c>
      <c r="L12" s="63">
        <v>8</v>
      </c>
      <c r="M12" s="56">
        <f t="shared" si="0"/>
        <v>21</v>
      </c>
      <c r="N12" s="56">
        <f t="shared" si="1"/>
        <v>5</v>
      </c>
      <c r="O12" s="56">
        <f t="shared" si="1"/>
        <v>16</v>
      </c>
      <c r="P12" s="92">
        <v>2995</v>
      </c>
      <c r="Q12" s="79">
        <f t="shared" si="5"/>
        <v>2.67</v>
      </c>
      <c r="R12" s="79">
        <f t="shared" si="6"/>
        <v>2.2999999999999998</v>
      </c>
      <c r="S12" s="79">
        <f t="shared" si="7"/>
        <v>0.33</v>
      </c>
      <c r="T12" s="79">
        <f t="shared" si="8"/>
        <v>0.7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197</v>
      </c>
      <c r="E13" s="63">
        <v>103</v>
      </c>
      <c r="F13" s="63">
        <v>94</v>
      </c>
      <c r="G13" s="56">
        <f t="shared" si="3"/>
        <v>116</v>
      </c>
      <c r="H13" s="63">
        <v>56</v>
      </c>
      <c r="I13" s="63">
        <v>60</v>
      </c>
      <c r="J13" s="56">
        <f t="shared" si="4"/>
        <v>-27</v>
      </c>
      <c r="K13" s="63">
        <v>-15</v>
      </c>
      <c r="L13" s="63">
        <v>-12</v>
      </c>
      <c r="M13" s="56">
        <f t="shared" si="0"/>
        <v>54</v>
      </c>
      <c r="N13" s="56">
        <f t="shared" si="1"/>
        <v>32</v>
      </c>
      <c r="O13" s="56">
        <f t="shared" si="1"/>
        <v>22</v>
      </c>
      <c r="P13" s="92">
        <v>3428</v>
      </c>
      <c r="Q13" s="79">
        <f t="shared" si="5"/>
        <v>5.75</v>
      </c>
      <c r="R13" s="79">
        <f t="shared" si="6"/>
        <v>3.38</v>
      </c>
      <c r="S13" s="79">
        <f t="shared" si="7"/>
        <v>-0.79</v>
      </c>
      <c r="T13" s="79">
        <f t="shared" si="8"/>
        <v>1.58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51</v>
      </c>
      <c r="E14" s="63">
        <v>32</v>
      </c>
      <c r="F14" s="63">
        <v>19</v>
      </c>
      <c r="G14" s="56">
        <f t="shared" si="3"/>
        <v>106</v>
      </c>
      <c r="H14" s="63">
        <v>45</v>
      </c>
      <c r="I14" s="63">
        <v>61</v>
      </c>
      <c r="J14" s="56">
        <f t="shared" si="4"/>
        <v>28</v>
      </c>
      <c r="K14" s="63">
        <v>14</v>
      </c>
      <c r="L14" s="63">
        <v>14</v>
      </c>
      <c r="M14" s="56">
        <f t="shared" si="0"/>
        <v>-27</v>
      </c>
      <c r="N14" s="56">
        <f t="shared" si="1"/>
        <v>1</v>
      </c>
      <c r="O14" s="56">
        <f t="shared" si="1"/>
        <v>-28</v>
      </c>
      <c r="P14" s="92">
        <v>2809</v>
      </c>
      <c r="Q14" s="79">
        <f t="shared" si="5"/>
        <v>1.82</v>
      </c>
      <c r="R14" s="79">
        <f t="shared" si="6"/>
        <v>3.77</v>
      </c>
      <c r="S14" s="79">
        <f t="shared" si="7"/>
        <v>1</v>
      </c>
      <c r="T14" s="79">
        <f t="shared" si="8"/>
        <v>-0.96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2013</v>
      </c>
      <c r="E15" s="63">
        <f>SUM(E5:E14)</f>
        <v>1123</v>
      </c>
      <c r="F15" s="63">
        <f>SUM(F5:F14)</f>
        <v>890</v>
      </c>
      <c r="G15" s="63">
        <f t="shared" ref="G15:O15" si="9">SUM(G5:G14)</f>
        <v>1957</v>
      </c>
      <c r="H15" s="63">
        <f t="shared" si="9"/>
        <v>1062</v>
      </c>
      <c r="I15" s="63">
        <f t="shared" si="9"/>
        <v>895</v>
      </c>
      <c r="J15" s="63">
        <f t="shared" si="9"/>
        <v>0</v>
      </c>
      <c r="K15" s="63">
        <f t="shared" si="9"/>
        <v>0</v>
      </c>
      <c r="L15" s="63">
        <f t="shared" si="9"/>
        <v>0</v>
      </c>
      <c r="M15" s="63">
        <f t="shared" si="9"/>
        <v>56</v>
      </c>
      <c r="N15" s="63">
        <f t="shared" si="9"/>
        <v>61</v>
      </c>
      <c r="O15" s="63">
        <f t="shared" si="9"/>
        <v>-5</v>
      </c>
      <c r="P15" s="93">
        <v>56337</v>
      </c>
      <c r="Q15" s="79">
        <f t="shared" si="5"/>
        <v>3.57</v>
      </c>
      <c r="R15" s="79">
        <f t="shared" si="6"/>
        <v>3.47</v>
      </c>
      <c r="S15" s="80" t="s">
        <v>34</v>
      </c>
      <c r="T15" s="79">
        <f t="shared" si="8"/>
        <v>0.1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109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43831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02" t="s">
        <v>1</v>
      </c>
      <c r="E22" s="102" t="s">
        <v>2</v>
      </c>
      <c r="F22" s="102" t="s">
        <v>3</v>
      </c>
      <c r="G22" s="102" t="s">
        <v>1</v>
      </c>
      <c r="H22" s="102" t="s">
        <v>2</v>
      </c>
      <c r="I22" s="102" t="s">
        <v>3</v>
      </c>
      <c r="J22" s="102" t="s">
        <v>1</v>
      </c>
      <c r="K22" s="102" t="s">
        <v>2</v>
      </c>
      <c r="L22" s="102" t="s">
        <v>3</v>
      </c>
      <c r="M22" s="102" t="s">
        <v>1</v>
      </c>
      <c r="N22" s="102" t="s">
        <v>2</v>
      </c>
      <c r="O22" s="102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499</v>
      </c>
      <c r="E23" s="56">
        <v>300</v>
      </c>
      <c r="F23" s="56">
        <v>199</v>
      </c>
      <c r="G23" s="56">
        <f>H23+I23</f>
        <v>547</v>
      </c>
      <c r="H23" s="56">
        <v>301</v>
      </c>
      <c r="I23" s="56">
        <v>246</v>
      </c>
      <c r="J23" s="56">
        <f>K23+L23</f>
        <v>8</v>
      </c>
      <c r="K23" s="56">
        <v>5</v>
      </c>
      <c r="L23" s="56">
        <v>3</v>
      </c>
      <c r="M23" s="56">
        <f t="shared" ref="M23:M32" si="10">N23+O23</f>
        <v>-40</v>
      </c>
      <c r="N23" s="56">
        <f t="shared" ref="N23:N32" si="11">E23-H23+K23</f>
        <v>4</v>
      </c>
      <c r="O23" s="56">
        <f t="shared" ref="O23:O32" si="12">F23-I23+L23</f>
        <v>-44</v>
      </c>
      <c r="P23" s="92">
        <v>10935</v>
      </c>
      <c r="Q23" s="79">
        <f>ROUND(D23/P23*100,2)</f>
        <v>4.5599999999999996</v>
      </c>
      <c r="R23" s="79">
        <f>ROUND(G23/P23*100,2)</f>
        <v>5</v>
      </c>
      <c r="S23" s="79">
        <f>ROUND(J23/P23*100,2)</f>
        <v>7.0000000000000007E-2</v>
      </c>
      <c r="T23" s="79">
        <f>ROUND(M23/P23*100,2)</f>
        <v>-0.37</v>
      </c>
    </row>
    <row r="24" spans="2:20" ht="18" customHeight="1" x14ac:dyDescent="0.15">
      <c r="B24" s="3" t="s">
        <v>12</v>
      </c>
      <c r="C24" s="4"/>
      <c r="D24" s="56">
        <f t="shared" ref="D24:D32" si="13">E24+F24</f>
        <v>359</v>
      </c>
      <c r="E24" s="63">
        <v>192</v>
      </c>
      <c r="F24" s="63">
        <v>167</v>
      </c>
      <c r="G24" s="56">
        <f t="shared" ref="G24:G32" si="14">H24+I24</f>
        <v>406</v>
      </c>
      <c r="H24" s="63">
        <v>206</v>
      </c>
      <c r="I24" s="63">
        <v>200</v>
      </c>
      <c r="J24" s="56">
        <f t="shared" ref="J24:J26" si="15">K24+L24</f>
        <v>-8</v>
      </c>
      <c r="K24" s="63">
        <v>-7</v>
      </c>
      <c r="L24" s="63">
        <v>-1</v>
      </c>
      <c r="M24" s="56">
        <f t="shared" si="10"/>
        <v>-55</v>
      </c>
      <c r="N24" s="56">
        <f t="shared" si="11"/>
        <v>-21</v>
      </c>
      <c r="O24" s="56">
        <f t="shared" si="12"/>
        <v>-34</v>
      </c>
      <c r="P24" s="92">
        <v>11733</v>
      </c>
      <c r="Q24" s="79">
        <f t="shared" ref="Q24:Q33" si="16">ROUND(D24/P24*100,2)</f>
        <v>3.06</v>
      </c>
      <c r="R24" s="79">
        <f t="shared" ref="R24:R33" si="17">ROUND(G24/P24*100,2)</f>
        <v>3.46</v>
      </c>
      <c r="S24" s="79">
        <f t="shared" ref="S24:S32" si="18">ROUND(J24/P24*100,2)</f>
        <v>-7.0000000000000007E-2</v>
      </c>
      <c r="T24" s="79">
        <f t="shared" ref="T24:T33" si="19">ROUND(M24/P24*100,2)</f>
        <v>-0.47</v>
      </c>
    </row>
    <row r="25" spans="2:20" ht="18" customHeight="1" x14ac:dyDescent="0.15">
      <c r="B25" s="3" t="s">
        <v>13</v>
      </c>
      <c r="C25" s="4"/>
      <c r="D25" s="56">
        <f t="shared" si="13"/>
        <v>107</v>
      </c>
      <c r="E25" s="63">
        <v>59</v>
      </c>
      <c r="F25" s="63">
        <v>48</v>
      </c>
      <c r="G25" s="56">
        <f t="shared" si="14"/>
        <v>99</v>
      </c>
      <c r="H25" s="63">
        <v>56</v>
      </c>
      <c r="I25" s="63">
        <v>43</v>
      </c>
      <c r="J25" s="56">
        <f t="shared" si="15"/>
        <v>-29</v>
      </c>
      <c r="K25" s="63">
        <v>-17</v>
      </c>
      <c r="L25" s="63">
        <v>-12</v>
      </c>
      <c r="M25" s="56">
        <f t="shared" si="10"/>
        <v>-21</v>
      </c>
      <c r="N25" s="56">
        <f t="shared" si="11"/>
        <v>-14</v>
      </c>
      <c r="O25" s="56">
        <f t="shared" si="12"/>
        <v>-7</v>
      </c>
      <c r="P25" s="92">
        <v>2926</v>
      </c>
      <c r="Q25" s="79">
        <f t="shared" si="16"/>
        <v>3.66</v>
      </c>
      <c r="R25" s="79">
        <f t="shared" si="17"/>
        <v>3.38</v>
      </c>
      <c r="S25" s="79">
        <f t="shared" si="18"/>
        <v>-0.99</v>
      </c>
      <c r="T25" s="79">
        <f t="shared" si="19"/>
        <v>-0.72</v>
      </c>
    </row>
    <row r="26" spans="2:20" ht="18" customHeight="1" x14ac:dyDescent="0.15">
      <c r="B26" s="3" t="s">
        <v>14</v>
      </c>
      <c r="C26" s="4"/>
      <c r="D26" s="56">
        <f t="shared" si="13"/>
        <v>202</v>
      </c>
      <c r="E26" s="63">
        <v>115</v>
      </c>
      <c r="F26" s="63">
        <v>87</v>
      </c>
      <c r="G26" s="56">
        <f t="shared" si="14"/>
        <v>200</v>
      </c>
      <c r="H26" s="63">
        <v>109</v>
      </c>
      <c r="I26" s="63">
        <v>91</v>
      </c>
      <c r="J26" s="56">
        <f t="shared" si="15"/>
        <v>6</v>
      </c>
      <c r="K26" s="63">
        <v>10</v>
      </c>
      <c r="L26" s="63">
        <v>-4</v>
      </c>
      <c r="M26" s="56">
        <f t="shared" si="10"/>
        <v>8</v>
      </c>
      <c r="N26" s="56">
        <f t="shared" si="11"/>
        <v>16</v>
      </c>
      <c r="O26" s="56">
        <f t="shared" si="12"/>
        <v>-8</v>
      </c>
      <c r="P26" s="92">
        <v>5066</v>
      </c>
      <c r="Q26" s="79">
        <f t="shared" si="16"/>
        <v>3.99</v>
      </c>
      <c r="R26" s="79">
        <f t="shared" si="17"/>
        <v>3.95</v>
      </c>
      <c r="S26" s="79">
        <f t="shared" si="18"/>
        <v>0.12</v>
      </c>
      <c r="T26" s="79">
        <f t="shared" si="19"/>
        <v>0.16</v>
      </c>
    </row>
    <row r="27" spans="2:20" ht="18" customHeight="1" x14ac:dyDescent="0.15">
      <c r="B27" s="3" t="s">
        <v>15</v>
      </c>
      <c r="C27" s="4"/>
      <c r="D27" s="56">
        <f t="shared" si="13"/>
        <v>343</v>
      </c>
      <c r="E27" s="63">
        <v>165</v>
      </c>
      <c r="F27" s="63">
        <v>178</v>
      </c>
      <c r="G27" s="56">
        <f t="shared" si="14"/>
        <v>353</v>
      </c>
      <c r="H27" s="63">
        <v>181</v>
      </c>
      <c r="I27" s="63">
        <v>172</v>
      </c>
      <c r="J27" s="56">
        <f>K27+L27</f>
        <v>15</v>
      </c>
      <c r="K27" s="63">
        <v>0</v>
      </c>
      <c r="L27" s="63">
        <v>15</v>
      </c>
      <c r="M27" s="56">
        <f t="shared" si="10"/>
        <v>5</v>
      </c>
      <c r="N27" s="56">
        <f t="shared" si="11"/>
        <v>-16</v>
      </c>
      <c r="O27" s="56">
        <f t="shared" si="12"/>
        <v>21</v>
      </c>
      <c r="P27" s="92">
        <v>11447</v>
      </c>
      <c r="Q27" s="79">
        <f t="shared" si="16"/>
        <v>3</v>
      </c>
      <c r="R27" s="79">
        <f t="shared" si="17"/>
        <v>3.08</v>
      </c>
      <c r="S27" s="79">
        <f t="shared" si="18"/>
        <v>0.13</v>
      </c>
      <c r="T27" s="79">
        <f t="shared" si="19"/>
        <v>0.04</v>
      </c>
    </row>
    <row r="28" spans="2:20" ht="18" customHeight="1" x14ac:dyDescent="0.15">
      <c r="B28" s="3" t="s">
        <v>16</v>
      </c>
      <c r="C28" s="4"/>
      <c r="D28" s="56">
        <f t="shared" si="13"/>
        <v>50</v>
      </c>
      <c r="E28" s="63">
        <v>19</v>
      </c>
      <c r="F28" s="63">
        <v>31</v>
      </c>
      <c r="G28" s="56">
        <f t="shared" si="14"/>
        <v>49</v>
      </c>
      <c r="H28" s="63">
        <v>20</v>
      </c>
      <c r="I28" s="63">
        <v>29</v>
      </c>
      <c r="J28" s="56">
        <f t="shared" ref="J28" si="20">K28+L28</f>
        <v>6</v>
      </c>
      <c r="K28" s="63">
        <v>5</v>
      </c>
      <c r="L28" s="63">
        <v>1</v>
      </c>
      <c r="M28" s="56">
        <f t="shared" si="10"/>
        <v>7</v>
      </c>
      <c r="N28" s="56">
        <f t="shared" si="11"/>
        <v>4</v>
      </c>
      <c r="O28" s="56">
        <f t="shared" si="12"/>
        <v>3</v>
      </c>
      <c r="P28" s="92">
        <v>1918</v>
      </c>
      <c r="Q28" s="79">
        <f t="shared" si="16"/>
        <v>2.61</v>
      </c>
      <c r="R28" s="79">
        <f t="shared" si="17"/>
        <v>2.5499999999999998</v>
      </c>
      <c r="S28" s="79">
        <f t="shared" si="18"/>
        <v>0.31</v>
      </c>
      <c r="T28" s="79">
        <f t="shared" si="19"/>
        <v>0.36</v>
      </c>
    </row>
    <row r="29" spans="2:20" ht="18" customHeight="1" x14ac:dyDescent="0.15">
      <c r="B29" s="3" t="s">
        <v>17</v>
      </c>
      <c r="C29" s="4"/>
      <c r="D29" s="56">
        <f t="shared" si="13"/>
        <v>74</v>
      </c>
      <c r="E29" s="63">
        <v>40</v>
      </c>
      <c r="F29" s="63">
        <v>34</v>
      </c>
      <c r="G29" s="56">
        <f t="shared" si="14"/>
        <v>87</v>
      </c>
      <c r="H29" s="63">
        <v>53</v>
      </c>
      <c r="I29" s="63">
        <v>34</v>
      </c>
      <c r="J29" s="56">
        <f>K29+L29</f>
        <v>-1</v>
      </c>
      <c r="K29" s="63">
        <v>0</v>
      </c>
      <c r="L29" s="63">
        <v>-1</v>
      </c>
      <c r="M29" s="56">
        <f t="shared" si="10"/>
        <v>-14</v>
      </c>
      <c r="N29" s="56">
        <f t="shared" si="11"/>
        <v>-13</v>
      </c>
      <c r="O29" s="56">
        <f t="shared" si="12"/>
        <v>-1</v>
      </c>
      <c r="P29" s="92">
        <v>2566</v>
      </c>
      <c r="Q29" s="79">
        <f t="shared" si="16"/>
        <v>2.88</v>
      </c>
      <c r="R29" s="79">
        <f t="shared" si="17"/>
        <v>3.39</v>
      </c>
      <c r="S29" s="79">
        <f t="shared" si="18"/>
        <v>-0.04</v>
      </c>
      <c r="T29" s="79">
        <f t="shared" si="19"/>
        <v>-0.55000000000000004</v>
      </c>
    </row>
    <row r="30" spans="2:20" ht="18" customHeight="1" x14ac:dyDescent="0.15">
      <c r="B30" s="3" t="s">
        <v>18</v>
      </c>
      <c r="C30" s="4"/>
      <c r="D30" s="56">
        <f t="shared" si="13"/>
        <v>71</v>
      </c>
      <c r="E30" s="63">
        <v>32</v>
      </c>
      <c r="F30" s="63">
        <v>39</v>
      </c>
      <c r="G30" s="56">
        <f t="shared" si="14"/>
        <v>66</v>
      </c>
      <c r="H30" s="63">
        <v>35</v>
      </c>
      <c r="I30" s="63">
        <v>31</v>
      </c>
      <c r="J30" s="56">
        <f t="shared" ref="J30:J32" si="21">K30+L30</f>
        <v>-18</v>
      </c>
      <c r="K30" s="63">
        <v>-5</v>
      </c>
      <c r="L30" s="63">
        <v>-13</v>
      </c>
      <c r="M30" s="56">
        <f t="shared" si="10"/>
        <v>-13</v>
      </c>
      <c r="N30" s="56">
        <f t="shared" si="11"/>
        <v>-8</v>
      </c>
      <c r="O30" s="56">
        <f t="shared" si="12"/>
        <v>-5</v>
      </c>
      <c r="P30" s="92">
        <v>2923</v>
      </c>
      <c r="Q30" s="79">
        <f t="shared" si="16"/>
        <v>2.4300000000000002</v>
      </c>
      <c r="R30" s="79">
        <f t="shared" si="17"/>
        <v>2.2599999999999998</v>
      </c>
      <c r="S30" s="79">
        <f t="shared" si="18"/>
        <v>-0.62</v>
      </c>
      <c r="T30" s="79">
        <f t="shared" si="19"/>
        <v>-0.44</v>
      </c>
    </row>
    <row r="31" spans="2:20" ht="18" customHeight="1" x14ac:dyDescent="0.15">
      <c r="B31" s="3" t="s">
        <v>19</v>
      </c>
      <c r="C31" s="4"/>
      <c r="D31" s="56">
        <f t="shared" si="13"/>
        <v>152</v>
      </c>
      <c r="E31" s="63">
        <v>85</v>
      </c>
      <c r="F31" s="63">
        <v>67</v>
      </c>
      <c r="G31" s="56">
        <f t="shared" si="14"/>
        <v>122</v>
      </c>
      <c r="H31" s="63">
        <v>61</v>
      </c>
      <c r="I31" s="63">
        <v>61</v>
      </c>
      <c r="J31" s="56">
        <f t="shared" si="21"/>
        <v>-11</v>
      </c>
      <c r="K31" s="63">
        <v>-10</v>
      </c>
      <c r="L31" s="63">
        <v>-1</v>
      </c>
      <c r="M31" s="56">
        <f t="shared" si="10"/>
        <v>19</v>
      </c>
      <c r="N31" s="56">
        <f t="shared" si="11"/>
        <v>14</v>
      </c>
      <c r="O31" s="56">
        <f t="shared" si="12"/>
        <v>5</v>
      </c>
      <c r="P31" s="92">
        <v>3164</v>
      </c>
      <c r="Q31" s="79">
        <f t="shared" si="16"/>
        <v>4.8</v>
      </c>
      <c r="R31" s="79">
        <f t="shared" si="17"/>
        <v>3.86</v>
      </c>
      <c r="S31" s="79">
        <f t="shared" si="18"/>
        <v>-0.35</v>
      </c>
      <c r="T31" s="79">
        <f t="shared" si="19"/>
        <v>0.6</v>
      </c>
    </row>
    <row r="32" spans="2:20" ht="18" customHeight="1" x14ac:dyDescent="0.15">
      <c r="B32" s="3" t="s">
        <v>20</v>
      </c>
      <c r="C32" s="4"/>
      <c r="D32" s="56">
        <f t="shared" si="13"/>
        <v>87</v>
      </c>
      <c r="E32" s="63">
        <v>48</v>
      </c>
      <c r="F32" s="63">
        <v>39</v>
      </c>
      <c r="G32" s="56">
        <f t="shared" si="14"/>
        <v>68</v>
      </c>
      <c r="H32" s="63">
        <v>48</v>
      </c>
      <c r="I32" s="63">
        <v>20</v>
      </c>
      <c r="J32" s="56">
        <f t="shared" si="21"/>
        <v>32</v>
      </c>
      <c r="K32" s="63">
        <v>19</v>
      </c>
      <c r="L32" s="63">
        <v>13</v>
      </c>
      <c r="M32" s="56">
        <f t="shared" si="10"/>
        <v>51</v>
      </c>
      <c r="N32" s="56">
        <f t="shared" si="11"/>
        <v>19</v>
      </c>
      <c r="O32" s="56">
        <f t="shared" si="12"/>
        <v>32</v>
      </c>
      <c r="P32" s="92">
        <v>2745</v>
      </c>
      <c r="Q32" s="79">
        <f t="shared" si="16"/>
        <v>3.17</v>
      </c>
      <c r="R32" s="79">
        <f t="shared" si="17"/>
        <v>2.48</v>
      </c>
      <c r="S32" s="79">
        <f t="shared" si="18"/>
        <v>1.17</v>
      </c>
      <c r="T32" s="79">
        <f t="shared" si="19"/>
        <v>1.86</v>
      </c>
    </row>
    <row r="33" spans="2:20" ht="18" customHeight="1" x14ac:dyDescent="0.15">
      <c r="B33" s="3" t="s">
        <v>24</v>
      </c>
      <c r="C33" s="4"/>
      <c r="D33" s="63">
        <f>SUM(D23:D32)</f>
        <v>1944</v>
      </c>
      <c r="E33" s="63">
        <f>SUM(E23:E32)</f>
        <v>1055</v>
      </c>
      <c r="F33" s="63">
        <f>SUM(F23:F32)</f>
        <v>889</v>
      </c>
      <c r="G33" s="63">
        <f t="shared" ref="G33:O33" si="22">SUM(G23:G32)</f>
        <v>1997</v>
      </c>
      <c r="H33" s="63">
        <f t="shared" si="22"/>
        <v>1070</v>
      </c>
      <c r="I33" s="63">
        <f t="shared" si="22"/>
        <v>927</v>
      </c>
      <c r="J33" s="63">
        <f t="shared" si="22"/>
        <v>0</v>
      </c>
      <c r="K33" s="63">
        <f t="shared" si="22"/>
        <v>0</v>
      </c>
      <c r="L33" s="63">
        <f t="shared" si="22"/>
        <v>0</v>
      </c>
      <c r="M33" s="63">
        <f t="shared" si="22"/>
        <v>-53</v>
      </c>
      <c r="N33" s="63">
        <f t="shared" si="22"/>
        <v>-15</v>
      </c>
      <c r="O33" s="63">
        <f t="shared" si="22"/>
        <v>-38</v>
      </c>
      <c r="P33" s="93">
        <v>55423</v>
      </c>
      <c r="Q33" s="79">
        <f t="shared" si="16"/>
        <v>3.51</v>
      </c>
      <c r="R33" s="79">
        <f t="shared" si="17"/>
        <v>3.6</v>
      </c>
      <c r="S33" s="80" t="s">
        <v>34</v>
      </c>
      <c r="T33" s="79">
        <f t="shared" si="19"/>
        <v>-0.1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118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102" t="s">
        <v>1</v>
      </c>
      <c r="E40" s="102" t="s">
        <v>2</v>
      </c>
      <c r="F40" s="102" t="s">
        <v>3</v>
      </c>
      <c r="G40" s="102" t="s">
        <v>1</v>
      </c>
      <c r="H40" s="102" t="s">
        <v>2</v>
      </c>
      <c r="I40" s="102" t="s">
        <v>3</v>
      </c>
      <c r="J40" s="102" t="s">
        <v>1</v>
      </c>
      <c r="K40" s="102" t="s">
        <v>2</v>
      </c>
      <c r="L40" s="102" t="s">
        <v>3</v>
      </c>
      <c r="M40" s="102" t="s">
        <v>1</v>
      </c>
      <c r="N40" s="102" t="s">
        <v>2</v>
      </c>
      <c r="O40" s="102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3">D5-D23</f>
        <v>9</v>
      </c>
      <c r="E41" s="56">
        <f t="shared" si="23"/>
        <v>10</v>
      </c>
      <c r="F41" s="56">
        <f t="shared" si="23"/>
        <v>-1</v>
      </c>
      <c r="G41" s="56">
        <f t="shared" si="23"/>
        <v>-25</v>
      </c>
      <c r="H41" s="56">
        <f t="shared" si="23"/>
        <v>0</v>
      </c>
      <c r="I41" s="56">
        <f t="shared" si="23"/>
        <v>-25</v>
      </c>
      <c r="J41" s="56">
        <f t="shared" si="23"/>
        <v>-9</v>
      </c>
      <c r="K41" s="56">
        <f t="shared" si="23"/>
        <v>-6</v>
      </c>
      <c r="L41" s="56">
        <f t="shared" si="23"/>
        <v>-3</v>
      </c>
      <c r="M41" s="56">
        <f t="shared" si="23"/>
        <v>25</v>
      </c>
      <c r="N41" s="56">
        <f t="shared" si="23"/>
        <v>4</v>
      </c>
      <c r="O41" s="56">
        <f t="shared" si="23"/>
        <v>21</v>
      </c>
      <c r="P41" s="56">
        <f t="shared" si="23"/>
        <v>296</v>
      </c>
      <c r="Q41" s="79">
        <f t="shared" si="23"/>
        <v>-4.0000000000000036E-2</v>
      </c>
      <c r="R41" s="79">
        <f t="shared" si="23"/>
        <v>-0.34999999999999964</v>
      </c>
      <c r="S41" s="79">
        <f t="shared" si="23"/>
        <v>-0.08</v>
      </c>
      <c r="T41" s="79">
        <f t="shared" si="23"/>
        <v>0.24</v>
      </c>
    </row>
    <row r="42" spans="2:20" ht="18" customHeight="1" x14ac:dyDescent="0.15">
      <c r="B42" s="3" t="s">
        <v>12</v>
      </c>
      <c r="C42" s="4"/>
      <c r="D42" s="63">
        <f t="shared" si="23"/>
        <v>13</v>
      </c>
      <c r="E42" s="63">
        <f t="shared" si="23"/>
        <v>19</v>
      </c>
      <c r="F42" s="63">
        <f t="shared" si="23"/>
        <v>-6</v>
      </c>
      <c r="G42" s="63">
        <f t="shared" si="23"/>
        <v>7</v>
      </c>
      <c r="H42" s="63">
        <f t="shared" si="23"/>
        <v>25</v>
      </c>
      <c r="I42" s="63">
        <f t="shared" si="23"/>
        <v>-18</v>
      </c>
      <c r="J42" s="63">
        <f t="shared" si="23"/>
        <v>-37</v>
      </c>
      <c r="K42" s="63">
        <f t="shared" si="23"/>
        <v>-4</v>
      </c>
      <c r="L42" s="63">
        <f t="shared" si="23"/>
        <v>-33</v>
      </c>
      <c r="M42" s="63">
        <f t="shared" si="23"/>
        <v>-31</v>
      </c>
      <c r="N42" s="63">
        <f t="shared" si="23"/>
        <v>-10</v>
      </c>
      <c r="O42" s="63">
        <f t="shared" si="23"/>
        <v>-21</v>
      </c>
      <c r="P42" s="63">
        <f t="shared" si="23"/>
        <v>23</v>
      </c>
      <c r="Q42" s="79">
        <f t="shared" si="23"/>
        <v>0.10000000000000009</v>
      </c>
      <c r="R42" s="79">
        <f t="shared" si="23"/>
        <v>4.9999999999999822E-2</v>
      </c>
      <c r="S42" s="79">
        <f t="shared" si="23"/>
        <v>-0.31</v>
      </c>
      <c r="T42" s="79">
        <f t="shared" si="23"/>
        <v>-0.26</v>
      </c>
    </row>
    <row r="43" spans="2:20" ht="18" customHeight="1" x14ac:dyDescent="0.15">
      <c r="B43" s="3" t="s">
        <v>13</v>
      </c>
      <c r="C43" s="4"/>
      <c r="D43" s="63">
        <f t="shared" si="23"/>
        <v>-31</v>
      </c>
      <c r="E43" s="63">
        <f t="shared" si="23"/>
        <v>-25</v>
      </c>
      <c r="F43" s="63">
        <f t="shared" si="23"/>
        <v>-6</v>
      </c>
      <c r="G43" s="63">
        <f t="shared" si="23"/>
        <v>-15</v>
      </c>
      <c r="H43" s="63">
        <f t="shared" si="23"/>
        <v>-17</v>
      </c>
      <c r="I43" s="63">
        <f t="shared" si="23"/>
        <v>2</v>
      </c>
      <c r="J43" s="63">
        <f t="shared" si="23"/>
        <v>22</v>
      </c>
      <c r="K43" s="63">
        <f t="shared" si="23"/>
        <v>11</v>
      </c>
      <c r="L43" s="63">
        <f t="shared" si="23"/>
        <v>11</v>
      </c>
      <c r="M43" s="63">
        <f t="shared" si="23"/>
        <v>6</v>
      </c>
      <c r="N43" s="63">
        <f t="shared" si="23"/>
        <v>3</v>
      </c>
      <c r="O43" s="63">
        <f t="shared" si="23"/>
        <v>3</v>
      </c>
      <c r="P43" s="63">
        <f t="shared" si="23"/>
        <v>14</v>
      </c>
      <c r="Q43" s="79">
        <f t="shared" si="23"/>
        <v>-1.0700000000000003</v>
      </c>
      <c r="R43" s="79">
        <f t="shared" si="23"/>
        <v>-0.52</v>
      </c>
      <c r="S43" s="79">
        <f t="shared" si="23"/>
        <v>0.75</v>
      </c>
      <c r="T43" s="79">
        <f t="shared" si="23"/>
        <v>0.20999999999999996</v>
      </c>
    </row>
    <row r="44" spans="2:20" ht="18" customHeight="1" x14ac:dyDescent="0.15">
      <c r="B44" s="3" t="s">
        <v>14</v>
      </c>
      <c r="C44" s="4"/>
      <c r="D44" s="63">
        <f t="shared" si="23"/>
        <v>54</v>
      </c>
      <c r="E44" s="63">
        <f t="shared" si="23"/>
        <v>44</v>
      </c>
      <c r="F44" s="63">
        <f t="shared" si="23"/>
        <v>10</v>
      </c>
      <c r="G44" s="63">
        <f t="shared" si="23"/>
        <v>-21</v>
      </c>
      <c r="H44" s="63">
        <f t="shared" si="23"/>
        <v>-3</v>
      </c>
      <c r="I44" s="63">
        <f t="shared" si="23"/>
        <v>-18</v>
      </c>
      <c r="J44" s="63">
        <f t="shared" si="23"/>
        <v>-3</v>
      </c>
      <c r="K44" s="63">
        <f t="shared" si="23"/>
        <v>-7</v>
      </c>
      <c r="L44" s="63">
        <f t="shared" si="23"/>
        <v>4</v>
      </c>
      <c r="M44" s="63">
        <f t="shared" si="23"/>
        <v>72</v>
      </c>
      <c r="N44" s="63">
        <f t="shared" si="23"/>
        <v>40</v>
      </c>
      <c r="O44" s="63">
        <f t="shared" si="23"/>
        <v>32</v>
      </c>
      <c r="P44" s="63">
        <f t="shared" si="23"/>
        <v>167</v>
      </c>
      <c r="Q44" s="79">
        <f t="shared" si="23"/>
        <v>0.89999999999999947</v>
      </c>
      <c r="R44" s="79">
        <f t="shared" si="23"/>
        <v>-0.53000000000000025</v>
      </c>
      <c r="S44" s="79">
        <f t="shared" si="23"/>
        <v>-0.06</v>
      </c>
      <c r="T44" s="79">
        <f t="shared" si="23"/>
        <v>1.37</v>
      </c>
    </row>
    <row r="45" spans="2:20" ht="18" customHeight="1" x14ac:dyDescent="0.15">
      <c r="B45" s="3" t="s">
        <v>15</v>
      </c>
      <c r="C45" s="4"/>
      <c r="D45" s="63">
        <f t="shared" si="23"/>
        <v>31</v>
      </c>
      <c r="E45" s="63">
        <f t="shared" si="23"/>
        <v>22</v>
      </c>
      <c r="F45" s="63">
        <f t="shared" si="23"/>
        <v>9</v>
      </c>
      <c r="G45" s="63">
        <f t="shared" si="23"/>
        <v>-13</v>
      </c>
      <c r="H45" s="63">
        <f t="shared" si="23"/>
        <v>4</v>
      </c>
      <c r="I45" s="63">
        <f t="shared" si="23"/>
        <v>-17</v>
      </c>
      <c r="J45" s="63">
        <f t="shared" si="23"/>
        <v>32</v>
      </c>
      <c r="K45" s="63">
        <f t="shared" si="23"/>
        <v>20</v>
      </c>
      <c r="L45" s="63">
        <f t="shared" si="23"/>
        <v>12</v>
      </c>
      <c r="M45" s="63">
        <f t="shared" si="23"/>
        <v>76</v>
      </c>
      <c r="N45" s="63">
        <f t="shared" si="23"/>
        <v>38</v>
      </c>
      <c r="O45" s="63">
        <f t="shared" si="23"/>
        <v>38</v>
      </c>
      <c r="P45" s="63">
        <f t="shared" si="23"/>
        <v>18</v>
      </c>
      <c r="Q45" s="79">
        <f t="shared" si="23"/>
        <v>0.25999999999999979</v>
      </c>
      <c r="R45" s="79">
        <f t="shared" si="23"/>
        <v>-0.10999999999999988</v>
      </c>
      <c r="S45" s="79">
        <f t="shared" si="23"/>
        <v>0.27999999999999997</v>
      </c>
      <c r="T45" s="79">
        <f t="shared" si="23"/>
        <v>0.66999999999999993</v>
      </c>
    </row>
    <row r="46" spans="2:20" ht="18" customHeight="1" x14ac:dyDescent="0.15">
      <c r="B46" s="3" t="s">
        <v>16</v>
      </c>
      <c r="C46" s="4"/>
      <c r="D46" s="63">
        <f t="shared" si="23"/>
        <v>-13</v>
      </c>
      <c r="E46" s="63">
        <f t="shared" si="23"/>
        <v>-3</v>
      </c>
      <c r="F46" s="63">
        <f t="shared" si="23"/>
        <v>-10</v>
      </c>
      <c r="G46" s="63">
        <f t="shared" si="23"/>
        <v>-14</v>
      </c>
      <c r="H46" s="63">
        <f t="shared" si="23"/>
        <v>-5</v>
      </c>
      <c r="I46" s="63">
        <f t="shared" si="23"/>
        <v>-9</v>
      </c>
      <c r="J46" s="63">
        <f t="shared" si="23"/>
        <v>-4</v>
      </c>
      <c r="K46" s="63">
        <f t="shared" si="23"/>
        <v>-1</v>
      </c>
      <c r="L46" s="63">
        <f t="shared" si="23"/>
        <v>-3</v>
      </c>
      <c r="M46" s="63">
        <f t="shared" si="23"/>
        <v>-3</v>
      </c>
      <c r="N46" s="63">
        <f t="shared" si="23"/>
        <v>1</v>
      </c>
      <c r="O46" s="63">
        <f t="shared" si="23"/>
        <v>-4</v>
      </c>
      <c r="P46" s="63">
        <f t="shared" si="23"/>
        <v>66</v>
      </c>
      <c r="Q46" s="79">
        <f t="shared" si="23"/>
        <v>-0.74999999999999978</v>
      </c>
      <c r="R46" s="79">
        <f t="shared" si="23"/>
        <v>-0.78999999999999981</v>
      </c>
      <c r="S46" s="79">
        <f t="shared" si="23"/>
        <v>-0.21</v>
      </c>
      <c r="T46" s="79">
        <f t="shared" si="23"/>
        <v>-0.15999999999999998</v>
      </c>
    </row>
    <row r="47" spans="2:20" ht="18" customHeight="1" x14ac:dyDescent="0.15">
      <c r="B47" s="3" t="s">
        <v>17</v>
      </c>
      <c r="C47" s="4"/>
      <c r="D47" s="63">
        <f t="shared" si="23"/>
        <v>-12</v>
      </c>
      <c r="E47" s="63">
        <f t="shared" si="23"/>
        <v>-10</v>
      </c>
      <c r="F47" s="63">
        <f t="shared" si="23"/>
        <v>-2</v>
      </c>
      <c r="G47" s="63">
        <f t="shared" si="23"/>
        <v>6</v>
      </c>
      <c r="H47" s="63">
        <f t="shared" si="23"/>
        <v>-7</v>
      </c>
      <c r="I47" s="63">
        <f t="shared" si="23"/>
        <v>13</v>
      </c>
      <c r="J47" s="63">
        <f t="shared" si="23"/>
        <v>-9</v>
      </c>
      <c r="K47" s="63">
        <f t="shared" si="23"/>
        <v>-10</v>
      </c>
      <c r="L47" s="63">
        <f t="shared" si="23"/>
        <v>1</v>
      </c>
      <c r="M47" s="63">
        <f t="shared" si="23"/>
        <v>-27</v>
      </c>
      <c r="N47" s="63">
        <f t="shared" si="23"/>
        <v>-13</v>
      </c>
      <c r="O47" s="63">
        <f t="shared" si="23"/>
        <v>-14</v>
      </c>
      <c r="P47" s="63">
        <f t="shared" si="23"/>
        <v>-70</v>
      </c>
      <c r="Q47" s="79">
        <f t="shared" si="23"/>
        <v>-0.39999999999999991</v>
      </c>
      <c r="R47" s="79">
        <f t="shared" si="23"/>
        <v>0.33999999999999986</v>
      </c>
      <c r="S47" s="79">
        <f t="shared" si="23"/>
        <v>-0.36000000000000004</v>
      </c>
      <c r="T47" s="79">
        <f t="shared" si="23"/>
        <v>-1.0899999999999999</v>
      </c>
    </row>
    <row r="48" spans="2:20" ht="18" customHeight="1" x14ac:dyDescent="0.15">
      <c r="B48" s="3" t="s">
        <v>18</v>
      </c>
      <c r="C48" s="4"/>
      <c r="D48" s="63">
        <f t="shared" si="23"/>
        <v>9</v>
      </c>
      <c r="E48" s="63">
        <f t="shared" si="23"/>
        <v>9</v>
      </c>
      <c r="F48" s="63">
        <f t="shared" si="23"/>
        <v>0</v>
      </c>
      <c r="G48" s="63">
        <f t="shared" si="23"/>
        <v>3</v>
      </c>
      <c r="H48" s="63">
        <f t="shared" si="23"/>
        <v>3</v>
      </c>
      <c r="I48" s="63">
        <f t="shared" si="23"/>
        <v>0</v>
      </c>
      <c r="J48" s="63">
        <f t="shared" si="23"/>
        <v>28</v>
      </c>
      <c r="K48" s="63">
        <f t="shared" si="23"/>
        <v>7</v>
      </c>
      <c r="L48" s="63">
        <f t="shared" si="23"/>
        <v>21</v>
      </c>
      <c r="M48" s="63">
        <f t="shared" si="23"/>
        <v>34</v>
      </c>
      <c r="N48" s="63">
        <f t="shared" si="23"/>
        <v>13</v>
      </c>
      <c r="O48" s="63">
        <f t="shared" si="23"/>
        <v>21</v>
      </c>
      <c r="P48" s="63">
        <f t="shared" si="23"/>
        <v>72</v>
      </c>
      <c r="Q48" s="79">
        <f t="shared" si="23"/>
        <v>0.23999999999999977</v>
      </c>
      <c r="R48" s="79">
        <f t="shared" si="23"/>
        <v>4.0000000000000036E-2</v>
      </c>
      <c r="S48" s="79">
        <f t="shared" si="23"/>
        <v>0.95</v>
      </c>
      <c r="T48" s="79">
        <f t="shared" si="23"/>
        <v>1.1399999999999999</v>
      </c>
    </row>
    <row r="49" spans="2:20" ht="18" customHeight="1" x14ac:dyDescent="0.15">
      <c r="B49" s="3" t="s">
        <v>19</v>
      </c>
      <c r="C49" s="4"/>
      <c r="D49" s="63">
        <f t="shared" si="23"/>
        <v>45</v>
      </c>
      <c r="E49" s="63">
        <f t="shared" si="23"/>
        <v>18</v>
      </c>
      <c r="F49" s="63">
        <f t="shared" si="23"/>
        <v>27</v>
      </c>
      <c r="G49" s="63">
        <f t="shared" si="23"/>
        <v>-6</v>
      </c>
      <c r="H49" s="63">
        <f t="shared" si="23"/>
        <v>-5</v>
      </c>
      <c r="I49" s="63">
        <f t="shared" si="23"/>
        <v>-1</v>
      </c>
      <c r="J49" s="63">
        <f t="shared" si="23"/>
        <v>-16</v>
      </c>
      <c r="K49" s="63">
        <f t="shared" si="23"/>
        <v>-5</v>
      </c>
      <c r="L49" s="63">
        <f t="shared" si="23"/>
        <v>-11</v>
      </c>
      <c r="M49" s="63">
        <f t="shared" si="23"/>
        <v>35</v>
      </c>
      <c r="N49" s="63">
        <f t="shared" si="23"/>
        <v>18</v>
      </c>
      <c r="O49" s="63">
        <f t="shared" si="23"/>
        <v>17</v>
      </c>
      <c r="P49" s="63">
        <f t="shared" si="23"/>
        <v>264</v>
      </c>
      <c r="Q49" s="79">
        <f t="shared" si="23"/>
        <v>0.95000000000000018</v>
      </c>
      <c r="R49" s="79">
        <f t="shared" si="23"/>
        <v>-0.48</v>
      </c>
      <c r="S49" s="79">
        <f t="shared" si="23"/>
        <v>-0.44000000000000006</v>
      </c>
      <c r="T49" s="79">
        <f t="shared" si="23"/>
        <v>0.98000000000000009</v>
      </c>
    </row>
    <row r="50" spans="2:20" ht="18" customHeight="1" x14ac:dyDescent="0.15">
      <c r="B50" s="3" t="s">
        <v>20</v>
      </c>
      <c r="C50" s="4"/>
      <c r="D50" s="63">
        <f t="shared" si="23"/>
        <v>-36</v>
      </c>
      <c r="E50" s="63">
        <f t="shared" si="23"/>
        <v>-16</v>
      </c>
      <c r="F50" s="63">
        <f t="shared" si="23"/>
        <v>-20</v>
      </c>
      <c r="G50" s="63">
        <f t="shared" si="23"/>
        <v>38</v>
      </c>
      <c r="H50" s="63">
        <f t="shared" si="23"/>
        <v>-3</v>
      </c>
      <c r="I50" s="63">
        <f t="shared" si="23"/>
        <v>41</v>
      </c>
      <c r="J50" s="63">
        <f t="shared" si="23"/>
        <v>-4</v>
      </c>
      <c r="K50" s="63">
        <f t="shared" si="23"/>
        <v>-5</v>
      </c>
      <c r="L50" s="63">
        <f t="shared" si="23"/>
        <v>1</v>
      </c>
      <c r="M50" s="63">
        <f t="shared" si="23"/>
        <v>-78</v>
      </c>
      <c r="N50" s="63">
        <f t="shared" si="23"/>
        <v>-18</v>
      </c>
      <c r="O50" s="63">
        <f t="shared" si="23"/>
        <v>-60</v>
      </c>
      <c r="P50" s="63">
        <f t="shared" si="23"/>
        <v>64</v>
      </c>
      <c r="Q50" s="79">
        <f t="shared" si="23"/>
        <v>-1.3499999999999999</v>
      </c>
      <c r="R50" s="79">
        <f t="shared" si="23"/>
        <v>1.29</v>
      </c>
      <c r="S50" s="79">
        <f t="shared" si="23"/>
        <v>-0.16999999999999993</v>
      </c>
      <c r="T50" s="79">
        <f t="shared" si="23"/>
        <v>-2.8200000000000003</v>
      </c>
    </row>
    <row r="51" spans="2:20" ht="18" customHeight="1" x14ac:dyDescent="0.15">
      <c r="B51" s="3" t="s">
        <v>24</v>
      </c>
      <c r="C51" s="4"/>
      <c r="D51" s="63">
        <f t="shared" si="23"/>
        <v>69</v>
      </c>
      <c r="E51" s="63">
        <f t="shared" si="23"/>
        <v>68</v>
      </c>
      <c r="F51" s="63">
        <f t="shared" si="23"/>
        <v>1</v>
      </c>
      <c r="G51" s="63">
        <f t="shared" si="23"/>
        <v>-40</v>
      </c>
      <c r="H51" s="63">
        <f t="shared" si="23"/>
        <v>-8</v>
      </c>
      <c r="I51" s="63">
        <f t="shared" si="23"/>
        <v>-32</v>
      </c>
      <c r="J51" s="63">
        <f t="shared" si="23"/>
        <v>0</v>
      </c>
      <c r="K51" s="63">
        <f t="shared" si="23"/>
        <v>0</v>
      </c>
      <c r="L51" s="63">
        <f t="shared" si="23"/>
        <v>0</v>
      </c>
      <c r="M51" s="63">
        <f t="shared" si="23"/>
        <v>109</v>
      </c>
      <c r="N51" s="63">
        <f t="shared" si="23"/>
        <v>76</v>
      </c>
      <c r="O51" s="63">
        <f t="shared" si="23"/>
        <v>33</v>
      </c>
      <c r="P51" s="63">
        <f t="shared" si="23"/>
        <v>914</v>
      </c>
      <c r="Q51" s="79">
        <f t="shared" si="23"/>
        <v>6.0000000000000053E-2</v>
      </c>
      <c r="R51" s="79">
        <f t="shared" si="23"/>
        <v>-0.12999999999999989</v>
      </c>
      <c r="S51" s="80" t="s">
        <v>34</v>
      </c>
      <c r="T51" s="79">
        <f>T15-T33</f>
        <v>0.2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Q39:T39"/>
    <mergeCell ref="B37:O37"/>
    <mergeCell ref="B39:C40"/>
    <mergeCell ref="D39:F39"/>
    <mergeCell ref="G39:I39"/>
    <mergeCell ref="J39:L39"/>
    <mergeCell ref="M39:O39"/>
    <mergeCell ref="Q3:T3"/>
    <mergeCell ref="B19:O19"/>
    <mergeCell ref="B21:C22"/>
    <mergeCell ref="D21:F21"/>
    <mergeCell ref="G21:I21"/>
    <mergeCell ref="J21:L21"/>
    <mergeCell ref="M21:O21"/>
    <mergeCell ref="Q21:T21"/>
    <mergeCell ref="B1:O1"/>
    <mergeCell ref="B3:C4"/>
    <mergeCell ref="D3:F3"/>
    <mergeCell ref="G3:I3"/>
    <mergeCell ref="J3:L3"/>
    <mergeCell ref="M3:O3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P53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114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44197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102" t="s">
        <v>1</v>
      </c>
      <c r="E4" s="102" t="s">
        <v>2</v>
      </c>
      <c r="F4" s="102" t="s">
        <v>3</v>
      </c>
      <c r="G4" s="102" t="s">
        <v>1</v>
      </c>
      <c r="H4" s="102" t="s">
        <v>2</v>
      </c>
      <c r="I4" s="102" t="s">
        <v>3</v>
      </c>
      <c r="J4" s="102" t="s">
        <v>1</v>
      </c>
      <c r="K4" s="102" t="s">
        <v>2</v>
      </c>
      <c r="L4" s="102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79</v>
      </c>
      <c r="E5" s="56">
        <v>36</v>
      </c>
      <c r="F5" s="56">
        <f>42+1</f>
        <v>43</v>
      </c>
      <c r="G5" s="56">
        <f>H5+I5</f>
        <v>86</v>
      </c>
      <c r="H5" s="56">
        <f>47+1</f>
        <v>48</v>
      </c>
      <c r="I5" s="56">
        <f>38+0</f>
        <v>38</v>
      </c>
      <c r="J5" s="56">
        <f>K5+L5</f>
        <v>-7</v>
      </c>
      <c r="K5" s="56">
        <f>E5-H5</f>
        <v>-12</v>
      </c>
      <c r="L5" s="56">
        <f>F5-I5</f>
        <v>5</v>
      </c>
      <c r="M5" s="92">
        <v>10841</v>
      </c>
      <c r="N5" s="83">
        <f>ROUND(D5*1000/M5,2)</f>
        <v>7.29</v>
      </c>
      <c r="O5" s="83">
        <f>ROUND(G5/M5*1000,2)</f>
        <v>7.93</v>
      </c>
      <c r="P5" s="83">
        <f>ROUND(J5/M5*1000,2)</f>
        <v>-0.65</v>
      </c>
    </row>
    <row r="6" spans="2:16" ht="18.75" customHeight="1" x14ac:dyDescent="0.15">
      <c r="B6" s="3" t="s">
        <v>12</v>
      </c>
      <c r="C6" s="12"/>
      <c r="D6" s="56">
        <f t="shared" ref="D6:D14" si="0">E6+F6</f>
        <v>97</v>
      </c>
      <c r="E6" s="63">
        <v>49</v>
      </c>
      <c r="F6" s="63">
        <v>48</v>
      </c>
      <c r="G6" s="56">
        <f t="shared" ref="G6:G14" si="1">H6+I6</f>
        <v>149</v>
      </c>
      <c r="H6" s="63">
        <f>84+1</f>
        <v>85</v>
      </c>
      <c r="I6" s="63">
        <f>64+0</f>
        <v>64</v>
      </c>
      <c r="J6" s="56">
        <f t="shared" ref="J6:J14" si="2">K6+L6</f>
        <v>-52</v>
      </c>
      <c r="K6" s="56">
        <f t="shared" ref="K6:L14" si="3">E6-H6</f>
        <v>-36</v>
      </c>
      <c r="L6" s="56">
        <f t="shared" si="3"/>
        <v>-16</v>
      </c>
      <c r="M6" s="92">
        <v>11652</v>
      </c>
      <c r="N6" s="83">
        <f t="shared" ref="N6:N15" si="4">ROUND(D6*1000/M6,2)</f>
        <v>8.32</v>
      </c>
      <c r="O6" s="83">
        <f t="shared" ref="O6:O15" si="5">ROUND(G6/M6*1000,2)</f>
        <v>12.79</v>
      </c>
      <c r="P6" s="83">
        <f>ROUND(J6/M6*1000,2)</f>
        <v>-4.46</v>
      </c>
    </row>
    <row r="7" spans="2:16" ht="18.75" customHeight="1" x14ac:dyDescent="0.15">
      <c r="B7" s="3" t="s">
        <v>13</v>
      </c>
      <c r="C7" s="12"/>
      <c r="D7" s="56">
        <f t="shared" si="0"/>
        <v>17</v>
      </c>
      <c r="E7" s="63">
        <v>10</v>
      </c>
      <c r="F7" s="63">
        <v>7</v>
      </c>
      <c r="G7" s="56">
        <f t="shared" si="1"/>
        <v>44</v>
      </c>
      <c r="H7" s="63">
        <v>20</v>
      </c>
      <c r="I7" s="63">
        <v>24</v>
      </c>
      <c r="J7" s="56">
        <f t="shared" si="2"/>
        <v>-27</v>
      </c>
      <c r="K7" s="56">
        <f t="shared" si="3"/>
        <v>-10</v>
      </c>
      <c r="L7" s="56">
        <f t="shared" si="3"/>
        <v>-17</v>
      </c>
      <c r="M7" s="92">
        <v>2875</v>
      </c>
      <c r="N7" s="83">
        <f t="shared" si="4"/>
        <v>5.91</v>
      </c>
      <c r="O7" s="83">
        <f t="shared" si="5"/>
        <v>15.3</v>
      </c>
      <c r="P7" s="83">
        <f t="shared" ref="P7:P15" si="6">ROUND(J7/M7*1000,2)</f>
        <v>-9.39</v>
      </c>
    </row>
    <row r="8" spans="2:16" ht="18.75" customHeight="1" x14ac:dyDescent="0.15">
      <c r="B8" s="3" t="s">
        <v>14</v>
      </c>
      <c r="C8" s="12"/>
      <c r="D8" s="56">
        <f t="shared" si="0"/>
        <v>29</v>
      </c>
      <c r="E8" s="63">
        <v>14</v>
      </c>
      <c r="F8" s="63">
        <v>15</v>
      </c>
      <c r="G8" s="56">
        <f t="shared" si="1"/>
        <v>62</v>
      </c>
      <c r="H8" s="63">
        <v>30</v>
      </c>
      <c r="I8" s="63">
        <v>32</v>
      </c>
      <c r="J8" s="56">
        <f t="shared" si="2"/>
        <v>-33</v>
      </c>
      <c r="K8" s="56">
        <f t="shared" si="3"/>
        <v>-16</v>
      </c>
      <c r="L8" s="56">
        <f t="shared" si="3"/>
        <v>-17</v>
      </c>
      <c r="M8" s="92">
        <v>5049</v>
      </c>
      <c r="N8" s="83">
        <f t="shared" si="4"/>
        <v>5.74</v>
      </c>
      <c r="O8" s="83">
        <f t="shared" si="5"/>
        <v>12.28</v>
      </c>
      <c r="P8" s="83">
        <f t="shared" si="6"/>
        <v>-6.54</v>
      </c>
    </row>
    <row r="9" spans="2:16" ht="18.75" customHeight="1" x14ac:dyDescent="0.15">
      <c r="B9" s="3" t="s">
        <v>15</v>
      </c>
      <c r="C9" s="12"/>
      <c r="D9" s="56">
        <f t="shared" si="0"/>
        <v>77</v>
      </c>
      <c r="E9" s="63">
        <v>31</v>
      </c>
      <c r="F9" s="63">
        <v>46</v>
      </c>
      <c r="G9" s="56">
        <f t="shared" si="1"/>
        <v>87</v>
      </c>
      <c r="H9" s="63">
        <v>42</v>
      </c>
      <c r="I9" s="63">
        <v>45</v>
      </c>
      <c r="J9" s="56">
        <f t="shared" si="2"/>
        <v>-10</v>
      </c>
      <c r="K9" s="56">
        <f t="shared" si="3"/>
        <v>-11</v>
      </c>
      <c r="L9" s="56">
        <f t="shared" si="3"/>
        <v>1</v>
      </c>
      <c r="M9" s="92">
        <v>11415</v>
      </c>
      <c r="N9" s="83">
        <f t="shared" si="4"/>
        <v>6.75</v>
      </c>
      <c r="O9" s="83">
        <f t="shared" si="5"/>
        <v>7.62</v>
      </c>
      <c r="P9" s="83">
        <f t="shared" si="6"/>
        <v>-0.88</v>
      </c>
    </row>
    <row r="10" spans="2:16" ht="18.75" customHeight="1" x14ac:dyDescent="0.15">
      <c r="B10" s="3" t="s">
        <v>16</v>
      </c>
      <c r="C10" s="12"/>
      <c r="D10" s="56">
        <f t="shared" si="0"/>
        <v>7</v>
      </c>
      <c r="E10" s="63">
        <v>3</v>
      </c>
      <c r="F10" s="63">
        <v>4</v>
      </c>
      <c r="G10" s="56">
        <f t="shared" si="1"/>
        <v>33</v>
      </c>
      <c r="H10" s="63">
        <v>13</v>
      </c>
      <c r="I10" s="63">
        <v>20</v>
      </c>
      <c r="J10" s="56">
        <f t="shared" si="2"/>
        <v>-26</v>
      </c>
      <c r="K10" s="56">
        <f t="shared" si="3"/>
        <v>-10</v>
      </c>
      <c r="L10" s="56">
        <f t="shared" si="3"/>
        <v>-16</v>
      </c>
      <c r="M10" s="92">
        <v>1908</v>
      </c>
      <c r="N10" s="83">
        <f t="shared" si="4"/>
        <v>3.67</v>
      </c>
      <c r="O10" s="83">
        <f t="shared" si="5"/>
        <v>17.3</v>
      </c>
      <c r="P10" s="83">
        <f t="shared" si="6"/>
        <v>-13.63</v>
      </c>
    </row>
    <row r="11" spans="2:16" ht="18.75" customHeight="1" x14ac:dyDescent="0.15">
      <c r="B11" s="3" t="s">
        <v>17</v>
      </c>
      <c r="C11" s="12"/>
      <c r="D11" s="56">
        <f t="shared" si="0"/>
        <v>3</v>
      </c>
      <c r="E11" s="63">
        <v>0</v>
      </c>
      <c r="F11" s="63">
        <v>3</v>
      </c>
      <c r="G11" s="56">
        <f t="shared" si="1"/>
        <v>37</v>
      </c>
      <c r="H11" s="63">
        <v>14</v>
      </c>
      <c r="I11" s="63">
        <v>23</v>
      </c>
      <c r="J11" s="56">
        <f t="shared" si="2"/>
        <v>-34</v>
      </c>
      <c r="K11" s="56">
        <f t="shared" si="3"/>
        <v>-14</v>
      </c>
      <c r="L11" s="56">
        <f t="shared" si="3"/>
        <v>-20</v>
      </c>
      <c r="M11" s="92">
        <v>2516</v>
      </c>
      <c r="N11" s="83">
        <f t="shared" si="4"/>
        <v>1.19</v>
      </c>
      <c r="O11" s="83">
        <f t="shared" si="5"/>
        <v>14.71</v>
      </c>
      <c r="P11" s="83">
        <f t="shared" si="6"/>
        <v>-13.51</v>
      </c>
    </row>
    <row r="12" spans="2:16" ht="18.75" customHeight="1" x14ac:dyDescent="0.15">
      <c r="B12" s="3" t="s">
        <v>18</v>
      </c>
      <c r="C12" s="12"/>
      <c r="D12" s="56">
        <f t="shared" si="0"/>
        <v>15</v>
      </c>
      <c r="E12" s="63">
        <v>8</v>
      </c>
      <c r="F12" s="63">
        <v>7</v>
      </c>
      <c r="G12" s="56">
        <f t="shared" si="1"/>
        <v>59</v>
      </c>
      <c r="H12" s="63">
        <v>31</v>
      </c>
      <c r="I12" s="63">
        <v>28</v>
      </c>
      <c r="J12" s="56">
        <f t="shared" si="2"/>
        <v>-44</v>
      </c>
      <c r="K12" s="56">
        <f t="shared" si="3"/>
        <v>-23</v>
      </c>
      <c r="L12" s="56">
        <f t="shared" si="3"/>
        <v>-21</v>
      </c>
      <c r="M12" s="92">
        <v>2899</v>
      </c>
      <c r="N12" s="83">
        <f t="shared" si="4"/>
        <v>5.17</v>
      </c>
      <c r="O12" s="83">
        <f t="shared" si="5"/>
        <v>20.350000000000001</v>
      </c>
      <c r="P12" s="83">
        <f t="shared" si="6"/>
        <v>-15.18</v>
      </c>
    </row>
    <row r="13" spans="2:16" ht="18.75" customHeight="1" x14ac:dyDescent="0.15">
      <c r="B13" s="3" t="s">
        <v>19</v>
      </c>
      <c r="C13" s="12"/>
      <c r="D13" s="56">
        <f t="shared" si="0"/>
        <v>15</v>
      </c>
      <c r="E13" s="63">
        <v>9</v>
      </c>
      <c r="F13" s="63">
        <v>6</v>
      </c>
      <c r="G13" s="56">
        <f t="shared" si="1"/>
        <v>48</v>
      </c>
      <c r="H13" s="63">
        <v>25</v>
      </c>
      <c r="I13" s="63">
        <v>23</v>
      </c>
      <c r="J13" s="56">
        <f t="shared" si="2"/>
        <v>-33</v>
      </c>
      <c r="K13" s="56">
        <f t="shared" si="3"/>
        <v>-16</v>
      </c>
      <c r="L13" s="56">
        <f t="shared" si="3"/>
        <v>-17</v>
      </c>
      <c r="M13" s="92">
        <v>3143</v>
      </c>
      <c r="N13" s="83">
        <f t="shared" si="4"/>
        <v>4.7699999999999996</v>
      </c>
      <c r="O13" s="83">
        <f t="shared" si="5"/>
        <v>15.27</v>
      </c>
      <c r="P13" s="83">
        <f t="shared" si="6"/>
        <v>-10.5</v>
      </c>
    </row>
    <row r="14" spans="2:16" ht="18.75" customHeight="1" x14ac:dyDescent="0.15">
      <c r="B14" s="3" t="s">
        <v>20</v>
      </c>
      <c r="C14" s="12"/>
      <c r="D14" s="56">
        <f t="shared" si="0"/>
        <v>15</v>
      </c>
      <c r="E14" s="63">
        <v>5</v>
      </c>
      <c r="F14" s="63">
        <v>10</v>
      </c>
      <c r="G14" s="56">
        <f t="shared" si="1"/>
        <v>23</v>
      </c>
      <c r="H14" s="63">
        <v>10</v>
      </c>
      <c r="I14" s="63">
        <v>13</v>
      </c>
      <c r="J14" s="56">
        <f t="shared" si="2"/>
        <v>-8</v>
      </c>
      <c r="K14" s="56">
        <f t="shared" si="3"/>
        <v>-5</v>
      </c>
      <c r="L14" s="56">
        <f t="shared" si="3"/>
        <v>-3</v>
      </c>
      <c r="M14" s="92">
        <v>2777</v>
      </c>
      <c r="N14" s="83">
        <f t="shared" si="4"/>
        <v>5.4</v>
      </c>
      <c r="O14" s="83">
        <f t="shared" si="5"/>
        <v>8.2799999999999994</v>
      </c>
      <c r="P14" s="83">
        <f t="shared" si="6"/>
        <v>-2.88</v>
      </c>
    </row>
    <row r="15" spans="2:16" ht="18.75" customHeight="1" x14ac:dyDescent="0.15">
      <c r="B15" s="13" t="s">
        <v>24</v>
      </c>
      <c r="C15" s="14"/>
      <c r="D15" s="63">
        <f>SUM(D5:D14)</f>
        <v>354</v>
      </c>
      <c r="E15" s="63">
        <f t="shared" ref="E15:L15" si="7">SUM(E5:E14)</f>
        <v>165</v>
      </c>
      <c r="F15" s="63">
        <f t="shared" si="7"/>
        <v>189</v>
      </c>
      <c r="G15" s="63">
        <f>SUM(G5:G14)</f>
        <v>628</v>
      </c>
      <c r="H15" s="63">
        <f t="shared" si="7"/>
        <v>318</v>
      </c>
      <c r="I15" s="63">
        <f t="shared" si="7"/>
        <v>310</v>
      </c>
      <c r="J15" s="63">
        <f>SUM(J5:J14)</f>
        <v>-274</v>
      </c>
      <c r="K15" s="63">
        <f t="shared" si="7"/>
        <v>-153</v>
      </c>
      <c r="L15" s="63">
        <f t="shared" si="7"/>
        <v>-121</v>
      </c>
      <c r="M15" s="93">
        <v>55075</v>
      </c>
      <c r="N15" s="83">
        <f t="shared" si="4"/>
        <v>6.43</v>
      </c>
      <c r="O15" s="83">
        <f t="shared" si="5"/>
        <v>11.4</v>
      </c>
      <c r="P15" s="83">
        <f t="shared" si="6"/>
        <v>-4.9800000000000004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106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43831</v>
      </c>
      <c r="N21" s="113" t="s">
        <v>27</v>
      </c>
      <c r="O21" s="114"/>
      <c r="P21" s="115"/>
    </row>
    <row r="22" spans="2:16" x14ac:dyDescent="0.15">
      <c r="B22" s="126"/>
      <c r="C22" s="127"/>
      <c r="D22" s="102" t="s">
        <v>1</v>
      </c>
      <c r="E22" s="102" t="s">
        <v>2</v>
      </c>
      <c r="F22" s="102" t="s">
        <v>3</v>
      </c>
      <c r="G22" s="102" t="s">
        <v>1</v>
      </c>
      <c r="H22" s="102" t="s">
        <v>2</v>
      </c>
      <c r="I22" s="102" t="s">
        <v>3</v>
      </c>
      <c r="J22" s="102" t="s">
        <v>1</v>
      </c>
      <c r="K22" s="102" t="s">
        <v>2</v>
      </c>
      <c r="L22" s="102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75</v>
      </c>
      <c r="E23" s="56">
        <v>31</v>
      </c>
      <c r="F23" s="56">
        <v>44</v>
      </c>
      <c r="G23" s="56">
        <f>H23+I23</f>
        <v>118</v>
      </c>
      <c r="H23" s="56">
        <v>64</v>
      </c>
      <c r="I23" s="56">
        <v>54</v>
      </c>
      <c r="J23" s="56">
        <f>K23+L23</f>
        <v>-43</v>
      </c>
      <c r="K23" s="56">
        <f>E23-H23</f>
        <v>-33</v>
      </c>
      <c r="L23" s="56">
        <f>F23-I23</f>
        <v>-10</v>
      </c>
      <c r="M23" s="92">
        <v>10935</v>
      </c>
      <c r="N23" s="83">
        <f>ROUND(D23*1000/M23,2)</f>
        <v>6.86</v>
      </c>
      <c r="O23" s="83">
        <f>ROUND(G23/M23*1000,2)</f>
        <v>10.79</v>
      </c>
      <c r="P23" s="83">
        <f>ROUND(J23/M23*1000,2)</f>
        <v>-3.93</v>
      </c>
    </row>
    <row r="24" spans="2:16" ht="16.5" x14ac:dyDescent="0.15">
      <c r="B24" s="3" t="s">
        <v>12</v>
      </c>
      <c r="C24" s="12"/>
      <c r="D24" s="56">
        <f t="shared" ref="D24:D32" si="8">E24+F24</f>
        <v>113</v>
      </c>
      <c r="E24" s="63">
        <v>58</v>
      </c>
      <c r="F24" s="63">
        <v>55</v>
      </c>
      <c r="G24" s="56">
        <f t="shared" ref="G24:G32" si="9">H24+I24</f>
        <v>143</v>
      </c>
      <c r="H24" s="63">
        <v>79</v>
      </c>
      <c r="I24" s="63">
        <v>64</v>
      </c>
      <c r="J24" s="56">
        <f t="shared" ref="J24:J32" si="10">K24+L24</f>
        <v>-30</v>
      </c>
      <c r="K24" s="56">
        <f t="shared" ref="K24:K32" si="11">E24-H24</f>
        <v>-21</v>
      </c>
      <c r="L24" s="56">
        <f t="shared" ref="L24:L32" si="12">F24-I24</f>
        <v>-9</v>
      </c>
      <c r="M24" s="92">
        <v>11733</v>
      </c>
      <c r="N24" s="83">
        <f t="shared" ref="N24:N33" si="13">ROUND(D24*1000/M24,2)</f>
        <v>9.6300000000000008</v>
      </c>
      <c r="O24" s="83">
        <f t="shared" ref="O24:O33" si="14">ROUND(G24/M24*1000,2)</f>
        <v>12.19</v>
      </c>
      <c r="P24" s="83">
        <f>ROUND(J24/M24*1000,2)</f>
        <v>-2.56</v>
      </c>
    </row>
    <row r="25" spans="2:16" ht="16.5" x14ac:dyDescent="0.15">
      <c r="B25" s="3" t="s">
        <v>13</v>
      </c>
      <c r="C25" s="12"/>
      <c r="D25" s="56">
        <f t="shared" si="8"/>
        <v>17</v>
      </c>
      <c r="E25" s="63">
        <v>9</v>
      </c>
      <c r="F25" s="63">
        <v>8</v>
      </c>
      <c r="G25" s="56">
        <f t="shared" si="9"/>
        <v>47</v>
      </c>
      <c r="H25" s="63">
        <v>23</v>
      </c>
      <c r="I25" s="63">
        <v>24</v>
      </c>
      <c r="J25" s="56">
        <f t="shared" si="10"/>
        <v>-30</v>
      </c>
      <c r="K25" s="56">
        <f t="shared" si="11"/>
        <v>-14</v>
      </c>
      <c r="L25" s="56">
        <f t="shared" si="12"/>
        <v>-16</v>
      </c>
      <c r="M25" s="92">
        <v>2926</v>
      </c>
      <c r="N25" s="83">
        <f t="shared" si="13"/>
        <v>5.81</v>
      </c>
      <c r="O25" s="83">
        <f t="shared" si="14"/>
        <v>16.059999999999999</v>
      </c>
      <c r="P25" s="83">
        <f t="shared" ref="P25:P33" si="15">ROUND(J25/M25*1000,2)</f>
        <v>-10.25</v>
      </c>
    </row>
    <row r="26" spans="2:16" ht="16.5" x14ac:dyDescent="0.15">
      <c r="B26" s="3" t="s">
        <v>14</v>
      </c>
      <c r="C26" s="12"/>
      <c r="D26" s="56">
        <f t="shared" si="8"/>
        <v>28</v>
      </c>
      <c r="E26" s="63">
        <v>16</v>
      </c>
      <c r="F26" s="63">
        <v>12</v>
      </c>
      <c r="G26" s="56">
        <f t="shared" si="9"/>
        <v>58</v>
      </c>
      <c r="H26" s="63">
        <v>28</v>
      </c>
      <c r="I26" s="63">
        <v>30</v>
      </c>
      <c r="J26" s="56">
        <f t="shared" si="10"/>
        <v>-30</v>
      </c>
      <c r="K26" s="56">
        <f t="shared" si="11"/>
        <v>-12</v>
      </c>
      <c r="L26" s="56">
        <f t="shared" si="12"/>
        <v>-18</v>
      </c>
      <c r="M26" s="92">
        <v>5066</v>
      </c>
      <c r="N26" s="83">
        <f t="shared" si="13"/>
        <v>5.53</v>
      </c>
      <c r="O26" s="83">
        <f t="shared" si="14"/>
        <v>11.45</v>
      </c>
      <c r="P26" s="83">
        <f t="shared" si="15"/>
        <v>-5.92</v>
      </c>
    </row>
    <row r="27" spans="2:16" ht="16.5" x14ac:dyDescent="0.15">
      <c r="B27" s="3" t="s">
        <v>15</v>
      </c>
      <c r="C27" s="12"/>
      <c r="D27" s="56">
        <f t="shared" si="8"/>
        <v>68</v>
      </c>
      <c r="E27" s="63">
        <v>42</v>
      </c>
      <c r="F27" s="63">
        <v>26</v>
      </c>
      <c r="G27" s="56">
        <f t="shared" si="9"/>
        <v>107</v>
      </c>
      <c r="H27" s="63">
        <v>56</v>
      </c>
      <c r="I27" s="63">
        <v>51</v>
      </c>
      <c r="J27" s="56">
        <f t="shared" si="10"/>
        <v>-39</v>
      </c>
      <c r="K27" s="56">
        <f t="shared" si="11"/>
        <v>-14</v>
      </c>
      <c r="L27" s="56">
        <f t="shared" si="12"/>
        <v>-25</v>
      </c>
      <c r="M27" s="92">
        <v>11447</v>
      </c>
      <c r="N27" s="83">
        <f t="shared" si="13"/>
        <v>5.94</v>
      </c>
      <c r="O27" s="83">
        <f t="shared" si="14"/>
        <v>9.35</v>
      </c>
      <c r="P27" s="83">
        <f t="shared" si="15"/>
        <v>-3.41</v>
      </c>
    </row>
    <row r="28" spans="2:16" ht="16.5" x14ac:dyDescent="0.15">
      <c r="B28" s="3" t="s">
        <v>16</v>
      </c>
      <c r="C28" s="12"/>
      <c r="D28" s="56">
        <f t="shared" si="8"/>
        <v>7</v>
      </c>
      <c r="E28" s="63">
        <v>4</v>
      </c>
      <c r="F28" s="63">
        <v>3</v>
      </c>
      <c r="G28" s="56">
        <f t="shared" si="9"/>
        <v>26</v>
      </c>
      <c r="H28" s="63">
        <v>16</v>
      </c>
      <c r="I28" s="63">
        <v>10</v>
      </c>
      <c r="J28" s="56">
        <f t="shared" si="10"/>
        <v>-19</v>
      </c>
      <c r="K28" s="56">
        <f t="shared" si="11"/>
        <v>-12</v>
      </c>
      <c r="L28" s="56">
        <f t="shared" si="12"/>
        <v>-7</v>
      </c>
      <c r="M28" s="92">
        <v>1918</v>
      </c>
      <c r="N28" s="83">
        <f t="shared" si="13"/>
        <v>3.65</v>
      </c>
      <c r="O28" s="83">
        <f t="shared" si="14"/>
        <v>13.56</v>
      </c>
      <c r="P28" s="83">
        <f t="shared" si="15"/>
        <v>-9.91</v>
      </c>
    </row>
    <row r="29" spans="2:16" ht="16.5" x14ac:dyDescent="0.15">
      <c r="B29" s="3" t="s">
        <v>17</v>
      </c>
      <c r="C29" s="12"/>
      <c r="D29" s="56">
        <f t="shared" si="8"/>
        <v>8</v>
      </c>
      <c r="E29" s="63">
        <v>3</v>
      </c>
      <c r="F29" s="63">
        <v>5</v>
      </c>
      <c r="G29" s="56">
        <f t="shared" si="9"/>
        <v>36</v>
      </c>
      <c r="H29" s="63">
        <v>15</v>
      </c>
      <c r="I29" s="63">
        <v>21</v>
      </c>
      <c r="J29" s="56">
        <f t="shared" si="10"/>
        <v>-28</v>
      </c>
      <c r="K29" s="56">
        <f t="shared" si="11"/>
        <v>-12</v>
      </c>
      <c r="L29" s="56">
        <f t="shared" si="12"/>
        <v>-16</v>
      </c>
      <c r="M29" s="92">
        <v>2566</v>
      </c>
      <c r="N29" s="83">
        <f t="shared" si="13"/>
        <v>3.12</v>
      </c>
      <c r="O29" s="83">
        <f t="shared" si="14"/>
        <v>14.03</v>
      </c>
      <c r="P29" s="83">
        <f t="shared" si="15"/>
        <v>-10.91</v>
      </c>
    </row>
    <row r="30" spans="2:16" ht="16.5" x14ac:dyDescent="0.15">
      <c r="B30" s="3" t="s">
        <v>18</v>
      </c>
      <c r="C30" s="12"/>
      <c r="D30" s="56">
        <f t="shared" si="8"/>
        <v>21</v>
      </c>
      <c r="E30" s="63">
        <v>10</v>
      </c>
      <c r="F30" s="63">
        <v>11</v>
      </c>
      <c r="G30" s="56">
        <f t="shared" si="9"/>
        <v>32</v>
      </c>
      <c r="H30" s="63">
        <v>14</v>
      </c>
      <c r="I30" s="63">
        <v>18</v>
      </c>
      <c r="J30" s="56">
        <f t="shared" si="10"/>
        <v>-11</v>
      </c>
      <c r="K30" s="56">
        <f t="shared" si="11"/>
        <v>-4</v>
      </c>
      <c r="L30" s="56">
        <f t="shared" si="12"/>
        <v>-7</v>
      </c>
      <c r="M30" s="92">
        <v>2923</v>
      </c>
      <c r="N30" s="83">
        <f t="shared" si="13"/>
        <v>7.18</v>
      </c>
      <c r="O30" s="83">
        <f t="shared" si="14"/>
        <v>10.95</v>
      </c>
      <c r="P30" s="83">
        <f t="shared" si="15"/>
        <v>-3.76</v>
      </c>
    </row>
    <row r="31" spans="2:16" ht="16.5" x14ac:dyDescent="0.15">
      <c r="B31" s="3" t="s">
        <v>19</v>
      </c>
      <c r="C31" s="12"/>
      <c r="D31" s="56">
        <f t="shared" si="8"/>
        <v>5</v>
      </c>
      <c r="E31" s="63">
        <v>4</v>
      </c>
      <c r="F31" s="63">
        <v>1</v>
      </c>
      <c r="G31" s="56">
        <f t="shared" si="9"/>
        <v>46</v>
      </c>
      <c r="H31" s="63">
        <v>25</v>
      </c>
      <c r="I31" s="63">
        <v>21</v>
      </c>
      <c r="J31" s="56">
        <f t="shared" si="10"/>
        <v>-41</v>
      </c>
      <c r="K31" s="56">
        <f t="shared" si="11"/>
        <v>-21</v>
      </c>
      <c r="L31" s="56">
        <f t="shared" si="12"/>
        <v>-20</v>
      </c>
      <c r="M31" s="92">
        <v>3164</v>
      </c>
      <c r="N31" s="83">
        <f t="shared" si="13"/>
        <v>1.58</v>
      </c>
      <c r="O31" s="83">
        <f t="shared" si="14"/>
        <v>14.54</v>
      </c>
      <c r="P31" s="83">
        <f t="shared" si="15"/>
        <v>-12.96</v>
      </c>
    </row>
    <row r="32" spans="2:16" ht="16.5" x14ac:dyDescent="0.15">
      <c r="B32" s="3" t="s">
        <v>20</v>
      </c>
      <c r="C32" s="12"/>
      <c r="D32" s="56">
        <f t="shared" si="8"/>
        <v>11</v>
      </c>
      <c r="E32" s="63">
        <v>5</v>
      </c>
      <c r="F32" s="63">
        <v>6</v>
      </c>
      <c r="G32" s="56">
        <f t="shared" si="9"/>
        <v>31</v>
      </c>
      <c r="H32" s="63">
        <v>16</v>
      </c>
      <c r="I32" s="63">
        <v>15</v>
      </c>
      <c r="J32" s="56">
        <f t="shared" si="10"/>
        <v>-20</v>
      </c>
      <c r="K32" s="56">
        <f t="shared" si="11"/>
        <v>-11</v>
      </c>
      <c r="L32" s="56">
        <f t="shared" si="12"/>
        <v>-9</v>
      </c>
      <c r="M32" s="92">
        <v>2745</v>
      </c>
      <c r="N32" s="83">
        <f t="shared" si="13"/>
        <v>4.01</v>
      </c>
      <c r="O32" s="83">
        <f t="shared" si="14"/>
        <v>11.29</v>
      </c>
      <c r="P32" s="83">
        <f t="shared" si="15"/>
        <v>-7.29</v>
      </c>
    </row>
    <row r="33" spans="2:16" ht="16.5" x14ac:dyDescent="0.15">
      <c r="B33" s="13" t="s">
        <v>24</v>
      </c>
      <c r="C33" s="14"/>
      <c r="D33" s="63">
        <f>SUM(D23:D32)</f>
        <v>353</v>
      </c>
      <c r="E33" s="63">
        <f t="shared" ref="E33:F33" si="16">SUM(E23:E32)</f>
        <v>182</v>
      </c>
      <c r="F33" s="63">
        <f t="shared" si="16"/>
        <v>171</v>
      </c>
      <c r="G33" s="63">
        <f>SUM(G23:G32)</f>
        <v>644</v>
      </c>
      <c r="H33" s="63">
        <f t="shared" ref="H33:I33" si="17">SUM(H23:H32)</f>
        <v>336</v>
      </c>
      <c r="I33" s="63">
        <f t="shared" si="17"/>
        <v>308</v>
      </c>
      <c r="J33" s="63">
        <f>SUM(J23:J32)</f>
        <v>-291</v>
      </c>
      <c r="K33" s="63">
        <f t="shared" ref="K33:L33" si="18">SUM(K23:K32)</f>
        <v>-154</v>
      </c>
      <c r="L33" s="63">
        <f t="shared" si="18"/>
        <v>-137</v>
      </c>
      <c r="M33" s="93">
        <v>55423</v>
      </c>
      <c r="N33" s="83">
        <f t="shared" si="13"/>
        <v>6.37</v>
      </c>
      <c r="O33" s="83">
        <f t="shared" si="14"/>
        <v>11.62</v>
      </c>
      <c r="P33" s="83">
        <f t="shared" si="15"/>
        <v>-5.25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119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102" t="s">
        <v>1</v>
      </c>
      <c r="E40" s="102" t="s">
        <v>2</v>
      </c>
      <c r="F40" s="102" t="s">
        <v>3</v>
      </c>
      <c r="G40" s="102" t="s">
        <v>1</v>
      </c>
      <c r="H40" s="102" t="s">
        <v>2</v>
      </c>
      <c r="I40" s="102" t="s">
        <v>3</v>
      </c>
      <c r="J40" s="102" t="s">
        <v>1</v>
      </c>
      <c r="K40" s="102" t="s">
        <v>2</v>
      </c>
      <c r="L40" s="102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9">D5-D23</f>
        <v>4</v>
      </c>
      <c r="E41" s="56">
        <f t="shared" si="19"/>
        <v>5</v>
      </c>
      <c r="F41" s="56">
        <f t="shared" si="19"/>
        <v>-1</v>
      </c>
      <c r="G41" s="56">
        <f t="shared" si="19"/>
        <v>-32</v>
      </c>
      <c r="H41" s="56">
        <f t="shared" si="19"/>
        <v>-16</v>
      </c>
      <c r="I41" s="56">
        <f t="shared" si="19"/>
        <v>-16</v>
      </c>
      <c r="J41" s="56">
        <f t="shared" si="19"/>
        <v>36</v>
      </c>
      <c r="K41" s="56">
        <f t="shared" si="19"/>
        <v>21</v>
      </c>
      <c r="L41" s="56">
        <f t="shared" si="19"/>
        <v>15</v>
      </c>
      <c r="M41" s="56">
        <f t="shared" si="19"/>
        <v>-94</v>
      </c>
      <c r="N41" s="79">
        <f t="shared" si="19"/>
        <v>0.42999999999999972</v>
      </c>
      <c r="O41" s="79">
        <f t="shared" si="19"/>
        <v>-2.8599999999999994</v>
      </c>
      <c r="P41" s="79">
        <f t="shared" si="19"/>
        <v>3.2800000000000002</v>
      </c>
    </row>
    <row r="42" spans="2:16" ht="16.5" x14ac:dyDescent="0.15">
      <c r="B42" s="3" t="s">
        <v>12</v>
      </c>
      <c r="C42" s="12"/>
      <c r="D42" s="56">
        <f t="shared" si="19"/>
        <v>-16</v>
      </c>
      <c r="E42" s="56">
        <f t="shared" si="19"/>
        <v>-9</v>
      </c>
      <c r="F42" s="56">
        <f t="shared" si="19"/>
        <v>-7</v>
      </c>
      <c r="G42" s="56">
        <f t="shared" si="19"/>
        <v>6</v>
      </c>
      <c r="H42" s="56">
        <f t="shared" si="19"/>
        <v>6</v>
      </c>
      <c r="I42" s="56">
        <f t="shared" si="19"/>
        <v>0</v>
      </c>
      <c r="J42" s="56">
        <f t="shared" si="19"/>
        <v>-22</v>
      </c>
      <c r="K42" s="56">
        <f t="shared" si="19"/>
        <v>-15</v>
      </c>
      <c r="L42" s="56">
        <f t="shared" si="19"/>
        <v>-7</v>
      </c>
      <c r="M42" s="56">
        <f t="shared" si="19"/>
        <v>-81</v>
      </c>
      <c r="N42" s="79">
        <f t="shared" si="19"/>
        <v>-1.3100000000000005</v>
      </c>
      <c r="O42" s="79">
        <f t="shared" si="19"/>
        <v>0.59999999999999964</v>
      </c>
      <c r="P42" s="79">
        <f t="shared" si="19"/>
        <v>-1.9</v>
      </c>
    </row>
    <row r="43" spans="2:16" ht="16.5" x14ac:dyDescent="0.15">
      <c r="B43" s="3" t="s">
        <v>13</v>
      </c>
      <c r="C43" s="12"/>
      <c r="D43" s="56">
        <f t="shared" si="19"/>
        <v>0</v>
      </c>
      <c r="E43" s="56">
        <f t="shared" si="19"/>
        <v>1</v>
      </c>
      <c r="F43" s="56">
        <f t="shared" si="19"/>
        <v>-1</v>
      </c>
      <c r="G43" s="56">
        <f t="shared" si="19"/>
        <v>-3</v>
      </c>
      <c r="H43" s="56">
        <f t="shared" si="19"/>
        <v>-3</v>
      </c>
      <c r="I43" s="56">
        <f t="shared" si="19"/>
        <v>0</v>
      </c>
      <c r="J43" s="56">
        <f t="shared" si="19"/>
        <v>3</v>
      </c>
      <c r="K43" s="56">
        <f t="shared" si="19"/>
        <v>4</v>
      </c>
      <c r="L43" s="56">
        <f t="shared" si="19"/>
        <v>-1</v>
      </c>
      <c r="M43" s="56">
        <f t="shared" si="19"/>
        <v>-51</v>
      </c>
      <c r="N43" s="79">
        <f t="shared" si="19"/>
        <v>0.10000000000000053</v>
      </c>
      <c r="O43" s="79">
        <f t="shared" si="19"/>
        <v>-0.75999999999999801</v>
      </c>
      <c r="P43" s="79">
        <f t="shared" si="19"/>
        <v>0.85999999999999943</v>
      </c>
    </row>
    <row r="44" spans="2:16" ht="16.5" x14ac:dyDescent="0.15">
      <c r="B44" s="3" t="s">
        <v>14</v>
      </c>
      <c r="C44" s="12"/>
      <c r="D44" s="56">
        <f t="shared" si="19"/>
        <v>1</v>
      </c>
      <c r="E44" s="56">
        <f t="shared" si="19"/>
        <v>-2</v>
      </c>
      <c r="F44" s="56">
        <f t="shared" si="19"/>
        <v>3</v>
      </c>
      <c r="G44" s="56">
        <f t="shared" si="19"/>
        <v>4</v>
      </c>
      <c r="H44" s="56">
        <f t="shared" si="19"/>
        <v>2</v>
      </c>
      <c r="I44" s="56">
        <f t="shared" si="19"/>
        <v>2</v>
      </c>
      <c r="J44" s="56">
        <f t="shared" si="19"/>
        <v>-3</v>
      </c>
      <c r="K44" s="56">
        <f t="shared" si="19"/>
        <v>-4</v>
      </c>
      <c r="L44" s="56">
        <f t="shared" si="19"/>
        <v>1</v>
      </c>
      <c r="M44" s="56">
        <f t="shared" si="19"/>
        <v>-17</v>
      </c>
      <c r="N44" s="79">
        <f t="shared" si="19"/>
        <v>0.20999999999999996</v>
      </c>
      <c r="O44" s="79">
        <f t="shared" si="19"/>
        <v>0.83000000000000007</v>
      </c>
      <c r="P44" s="79">
        <f t="shared" si="19"/>
        <v>-0.62000000000000011</v>
      </c>
    </row>
    <row r="45" spans="2:16" ht="16.5" x14ac:dyDescent="0.15">
      <c r="B45" s="3" t="s">
        <v>15</v>
      </c>
      <c r="C45" s="12"/>
      <c r="D45" s="56">
        <f t="shared" si="19"/>
        <v>9</v>
      </c>
      <c r="E45" s="56">
        <f t="shared" si="19"/>
        <v>-11</v>
      </c>
      <c r="F45" s="56">
        <f t="shared" si="19"/>
        <v>20</v>
      </c>
      <c r="G45" s="56">
        <f t="shared" si="19"/>
        <v>-20</v>
      </c>
      <c r="H45" s="56">
        <f t="shared" si="19"/>
        <v>-14</v>
      </c>
      <c r="I45" s="56">
        <f t="shared" si="19"/>
        <v>-6</v>
      </c>
      <c r="J45" s="56">
        <f t="shared" si="19"/>
        <v>29</v>
      </c>
      <c r="K45" s="56">
        <f t="shared" si="19"/>
        <v>3</v>
      </c>
      <c r="L45" s="56">
        <f t="shared" si="19"/>
        <v>26</v>
      </c>
      <c r="M45" s="56">
        <f t="shared" si="19"/>
        <v>-32</v>
      </c>
      <c r="N45" s="79">
        <f t="shared" si="19"/>
        <v>0.80999999999999961</v>
      </c>
      <c r="O45" s="79">
        <f t="shared" si="19"/>
        <v>-1.7299999999999995</v>
      </c>
      <c r="P45" s="79">
        <f t="shared" si="19"/>
        <v>2.5300000000000002</v>
      </c>
    </row>
    <row r="46" spans="2:16" ht="16.5" x14ac:dyDescent="0.15">
      <c r="B46" s="3" t="s">
        <v>16</v>
      </c>
      <c r="C46" s="12"/>
      <c r="D46" s="56">
        <f t="shared" si="19"/>
        <v>0</v>
      </c>
      <c r="E46" s="56">
        <f t="shared" si="19"/>
        <v>-1</v>
      </c>
      <c r="F46" s="56">
        <f t="shared" si="19"/>
        <v>1</v>
      </c>
      <c r="G46" s="56">
        <f t="shared" si="19"/>
        <v>7</v>
      </c>
      <c r="H46" s="56">
        <f t="shared" si="19"/>
        <v>-3</v>
      </c>
      <c r="I46" s="56">
        <f t="shared" si="19"/>
        <v>10</v>
      </c>
      <c r="J46" s="56">
        <f t="shared" si="19"/>
        <v>-7</v>
      </c>
      <c r="K46" s="56">
        <f t="shared" si="19"/>
        <v>2</v>
      </c>
      <c r="L46" s="56">
        <f t="shared" si="19"/>
        <v>-9</v>
      </c>
      <c r="M46" s="56">
        <f t="shared" si="19"/>
        <v>-10</v>
      </c>
      <c r="N46" s="79">
        <f t="shared" si="19"/>
        <v>2.0000000000000018E-2</v>
      </c>
      <c r="O46" s="79">
        <f t="shared" si="19"/>
        <v>3.74</v>
      </c>
      <c r="P46" s="79">
        <f t="shared" si="19"/>
        <v>-3.7200000000000006</v>
      </c>
    </row>
    <row r="47" spans="2:16" ht="16.5" x14ac:dyDescent="0.15">
      <c r="B47" s="3" t="s">
        <v>17</v>
      </c>
      <c r="C47" s="12"/>
      <c r="D47" s="56">
        <f t="shared" si="19"/>
        <v>-5</v>
      </c>
      <c r="E47" s="56">
        <f t="shared" si="19"/>
        <v>-3</v>
      </c>
      <c r="F47" s="56">
        <f t="shared" si="19"/>
        <v>-2</v>
      </c>
      <c r="G47" s="56">
        <f t="shared" si="19"/>
        <v>1</v>
      </c>
      <c r="H47" s="56">
        <f t="shared" si="19"/>
        <v>-1</v>
      </c>
      <c r="I47" s="56">
        <f t="shared" si="19"/>
        <v>2</v>
      </c>
      <c r="J47" s="56">
        <f t="shared" si="19"/>
        <v>-6</v>
      </c>
      <c r="K47" s="56">
        <f t="shared" si="19"/>
        <v>-2</v>
      </c>
      <c r="L47" s="56">
        <f t="shared" si="19"/>
        <v>-4</v>
      </c>
      <c r="M47" s="56">
        <f t="shared" si="19"/>
        <v>-50</v>
      </c>
      <c r="N47" s="79">
        <f t="shared" si="19"/>
        <v>-1.9300000000000002</v>
      </c>
      <c r="O47" s="79">
        <f t="shared" si="19"/>
        <v>0.68000000000000149</v>
      </c>
      <c r="P47" s="79">
        <f t="shared" si="19"/>
        <v>-2.5999999999999996</v>
      </c>
    </row>
    <row r="48" spans="2:16" ht="16.5" x14ac:dyDescent="0.15">
      <c r="B48" s="3" t="s">
        <v>18</v>
      </c>
      <c r="C48" s="12"/>
      <c r="D48" s="56">
        <f t="shared" si="19"/>
        <v>-6</v>
      </c>
      <c r="E48" s="56">
        <f t="shared" si="19"/>
        <v>-2</v>
      </c>
      <c r="F48" s="56">
        <f t="shared" si="19"/>
        <v>-4</v>
      </c>
      <c r="G48" s="56">
        <f t="shared" si="19"/>
        <v>27</v>
      </c>
      <c r="H48" s="56">
        <f t="shared" si="19"/>
        <v>17</v>
      </c>
      <c r="I48" s="56">
        <f t="shared" si="19"/>
        <v>10</v>
      </c>
      <c r="J48" s="56">
        <f t="shared" si="19"/>
        <v>-33</v>
      </c>
      <c r="K48" s="56">
        <f t="shared" si="19"/>
        <v>-19</v>
      </c>
      <c r="L48" s="56">
        <f t="shared" si="19"/>
        <v>-14</v>
      </c>
      <c r="M48" s="56">
        <f t="shared" si="19"/>
        <v>-24</v>
      </c>
      <c r="N48" s="79">
        <f t="shared" si="19"/>
        <v>-2.0099999999999998</v>
      </c>
      <c r="O48" s="79">
        <f t="shared" si="19"/>
        <v>9.4000000000000021</v>
      </c>
      <c r="P48" s="79">
        <f t="shared" si="19"/>
        <v>-11.42</v>
      </c>
    </row>
    <row r="49" spans="2:16" ht="16.5" x14ac:dyDescent="0.15">
      <c r="B49" s="3" t="s">
        <v>19</v>
      </c>
      <c r="C49" s="12"/>
      <c r="D49" s="56">
        <f t="shared" si="19"/>
        <v>10</v>
      </c>
      <c r="E49" s="56">
        <f t="shared" si="19"/>
        <v>5</v>
      </c>
      <c r="F49" s="56">
        <f t="shared" si="19"/>
        <v>5</v>
      </c>
      <c r="G49" s="56">
        <f t="shared" si="19"/>
        <v>2</v>
      </c>
      <c r="H49" s="56">
        <f t="shared" si="19"/>
        <v>0</v>
      </c>
      <c r="I49" s="56">
        <f t="shared" si="19"/>
        <v>2</v>
      </c>
      <c r="J49" s="56">
        <f t="shared" si="19"/>
        <v>8</v>
      </c>
      <c r="K49" s="56">
        <f t="shared" si="19"/>
        <v>5</v>
      </c>
      <c r="L49" s="56">
        <f t="shared" si="19"/>
        <v>3</v>
      </c>
      <c r="M49" s="56">
        <f t="shared" si="19"/>
        <v>-21</v>
      </c>
      <c r="N49" s="79">
        <f t="shared" si="19"/>
        <v>3.1899999999999995</v>
      </c>
      <c r="O49" s="79">
        <f t="shared" si="19"/>
        <v>0.73000000000000043</v>
      </c>
      <c r="P49" s="79">
        <f t="shared" si="19"/>
        <v>2.4600000000000009</v>
      </c>
    </row>
    <row r="50" spans="2:16" ht="16.5" x14ac:dyDescent="0.15">
      <c r="B50" s="3" t="s">
        <v>20</v>
      </c>
      <c r="C50" s="12"/>
      <c r="D50" s="56">
        <f t="shared" si="19"/>
        <v>4</v>
      </c>
      <c r="E50" s="56">
        <f t="shared" si="19"/>
        <v>0</v>
      </c>
      <c r="F50" s="56">
        <f t="shared" si="19"/>
        <v>4</v>
      </c>
      <c r="G50" s="56">
        <f t="shared" si="19"/>
        <v>-8</v>
      </c>
      <c r="H50" s="56">
        <f t="shared" si="19"/>
        <v>-6</v>
      </c>
      <c r="I50" s="56">
        <f t="shared" si="19"/>
        <v>-2</v>
      </c>
      <c r="J50" s="56">
        <f t="shared" si="19"/>
        <v>12</v>
      </c>
      <c r="K50" s="56">
        <f t="shared" si="19"/>
        <v>6</v>
      </c>
      <c r="L50" s="56">
        <f t="shared" si="19"/>
        <v>6</v>
      </c>
      <c r="M50" s="56">
        <f t="shared" si="19"/>
        <v>32</v>
      </c>
      <c r="N50" s="79">
        <f t="shared" si="19"/>
        <v>1.3900000000000006</v>
      </c>
      <c r="O50" s="79">
        <f t="shared" si="19"/>
        <v>-3.01</v>
      </c>
      <c r="P50" s="79">
        <f t="shared" si="19"/>
        <v>4.41</v>
      </c>
    </row>
    <row r="51" spans="2:16" ht="16.5" x14ac:dyDescent="0.15">
      <c r="B51" s="13" t="s">
        <v>24</v>
      </c>
      <c r="C51" s="14"/>
      <c r="D51" s="56">
        <f t="shared" si="19"/>
        <v>1</v>
      </c>
      <c r="E51" s="56">
        <f t="shared" si="19"/>
        <v>-17</v>
      </c>
      <c r="F51" s="56">
        <f t="shared" si="19"/>
        <v>18</v>
      </c>
      <c r="G51" s="56">
        <f t="shared" si="19"/>
        <v>-16</v>
      </c>
      <c r="H51" s="56">
        <f t="shared" si="19"/>
        <v>-18</v>
      </c>
      <c r="I51" s="56">
        <f t="shared" si="19"/>
        <v>2</v>
      </c>
      <c r="J51" s="56">
        <f t="shared" si="19"/>
        <v>17</v>
      </c>
      <c r="K51" s="56">
        <f t="shared" si="19"/>
        <v>1</v>
      </c>
      <c r="L51" s="56">
        <f t="shared" si="19"/>
        <v>16</v>
      </c>
      <c r="M51" s="56">
        <f t="shared" si="19"/>
        <v>-348</v>
      </c>
      <c r="N51" s="79">
        <f t="shared" si="19"/>
        <v>5.9999999999999609E-2</v>
      </c>
      <c r="O51" s="79">
        <f t="shared" si="19"/>
        <v>-0.21999999999999886</v>
      </c>
      <c r="P51" s="79">
        <f t="shared" si="19"/>
        <v>0.26999999999999957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  <mergeCell ref="N3:P3"/>
    <mergeCell ref="B1:L1"/>
    <mergeCell ref="B3:C4"/>
    <mergeCell ref="D3:F3"/>
    <mergeCell ref="G3:I3"/>
    <mergeCell ref="J3:L3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M35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115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102" t="s">
        <v>1</v>
      </c>
      <c r="E4" s="102" t="s">
        <v>2</v>
      </c>
      <c r="F4" s="102" t="s">
        <v>3</v>
      </c>
      <c r="G4" s="102" t="s">
        <v>1</v>
      </c>
      <c r="H4" s="102" t="s">
        <v>2</v>
      </c>
      <c r="I4" s="102" t="s">
        <v>3</v>
      </c>
      <c r="J4" s="102" t="s">
        <v>1</v>
      </c>
      <c r="K4" s="102" t="s">
        <v>2</v>
      </c>
      <c r="L4" s="102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5</v>
      </c>
      <c r="E5" s="72">
        <v>4</v>
      </c>
      <c r="F5" s="72">
        <v>1</v>
      </c>
      <c r="G5" s="63">
        <f t="shared" ref="G5:G15" si="1">H5+I5</f>
        <v>10</v>
      </c>
      <c r="H5" s="72">
        <v>9</v>
      </c>
      <c r="I5" s="72">
        <v>1</v>
      </c>
      <c r="J5" s="63">
        <f t="shared" ref="J5:J15" si="2">K5+L5</f>
        <v>-5</v>
      </c>
      <c r="K5" s="63">
        <f>E5-H5</f>
        <v>-5</v>
      </c>
      <c r="L5" s="63">
        <f>F5-I5</f>
        <v>0</v>
      </c>
    </row>
    <row r="6" spans="2:13" ht="18.75" customHeight="1" x14ac:dyDescent="0.15">
      <c r="B6" s="13" t="s">
        <v>12</v>
      </c>
      <c r="C6" s="14"/>
      <c r="D6" s="63">
        <f t="shared" si="0"/>
        <v>6</v>
      </c>
      <c r="E6" s="63">
        <v>3</v>
      </c>
      <c r="F6" s="63">
        <v>3</v>
      </c>
      <c r="G6" s="63">
        <f t="shared" si="1"/>
        <v>6</v>
      </c>
      <c r="H6" s="63">
        <v>4</v>
      </c>
      <c r="I6" s="63">
        <v>2</v>
      </c>
      <c r="J6" s="63">
        <f t="shared" si="2"/>
        <v>0</v>
      </c>
      <c r="K6" s="63">
        <f t="shared" ref="K6:L14" si="3">E6-H6</f>
        <v>-1</v>
      </c>
      <c r="L6" s="63">
        <f t="shared" si="3"/>
        <v>1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5</v>
      </c>
      <c r="E7" s="63">
        <v>3</v>
      </c>
      <c r="F7" s="63">
        <v>2</v>
      </c>
      <c r="G7" s="63">
        <f t="shared" si="1"/>
        <v>2</v>
      </c>
      <c r="H7" s="63">
        <v>2</v>
      </c>
      <c r="I7" s="63">
        <v>0</v>
      </c>
      <c r="J7" s="63">
        <f t="shared" si="2"/>
        <v>3</v>
      </c>
      <c r="K7" s="63">
        <f t="shared" si="3"/>
        <v>1</v>
      </c>
      <c r="L7" s="63">
        <f t="shared" si="3"/>
        <v>2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5</v>
      </c>
      <c r="E8" s="63">
        <v>4</v>
      </c>
      <c r="F8" s="63">
        <v>1</v>
      </c>
      <c r="G8" s="63">
        <f t="shared" si="1"/>
        <v>4</v>
      </c>
      <c r="H8" s="63">
        <v>3</v>
      </c>
      <c r="I8" s="63">
        <v>1</v>
      </c>
      <c r="J8" s="63">
        <f t="shared" si="2"/>
        <v>1</v>
      </c>
      <c r="K8" s="63">
        <f t="shared" si="3"/>
        <v>1</v>
      </c>
      <c r="L8" s="63">
        <f t="shared" si="3"/>
        <v>0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7</v>
      </c>
      <c r="E9" s="63">
        <v>3</v>
      </c>
      <c r="F9" s="63">
        <v>4</v>
      </c>
      <c r="G9" s="63">
        <f t="shared" si="1"/>
        <v>5</v>
      </c>
      <c r="H9" s="63">
        <v>2</v>
      </c>
      <c r="I9" s="63">
        <v>3</v>
      </c>
      <c r="J9" s="63">
        <f t="shared" si="2"/>
        <v>2</v>
      </c>
      <c r="K9" s="63">
        <f t="shared" si="3"/>
        <v>1</v>
      </c>
      <c r="L9" s="63">
        <f t="shared" si="3"/>
        <v>1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1</v>
      </c>
      <c r="E10" s="63">
        <v>1</v>
      </c>
      <c r="F10" s="63">
        <v>0</v>
      </c>
      <c r="G10" s="63">
        <f t="shared" si="1"/>
        <v>1</v>
      </c>
      <c r="H10" s="63">
        <v>0</v>
      </c>
      <c r="I10" s="63">
        <v>1</v>
      </c>
      <c r="J10" s="63">
        <f t="shared" si="2"/>
        <v>0</v>
      </c>
      <c r="K10" s="63">
        <f t="shared" si="3"/>
        <v>1</v>
      </c>
      <c r="L10" s="63">
        <f t="shared" si="3"/>
        <v>-1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0</v>
      </c>
      <c r="E11" s="63">
        <v>0</v>
      </c>
      <c r="F11" s="63">
        <v>0</v>
      </c>
      <c r="G11" s="63">
        <f t="shared" si="1"/>
        <v>5</v>
      </c>
      <c r="H11" s="63">
        <v>3</v>
      </c>
      <c r="I11" s="63">
        <v>2</v>
      </c>
      <c r="J11" s="63">
        <f t="shared" si="2"/>
        <v>-5</v>
      </c>
      <c r="K11" s="63">
        <f t="shared" si="3"/>
        <v>-3</v>
      </c>
      <c r="L11" s="63">
        <f t="shared" si="3"/>
        <v>-2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0</v>
      </c>
      <c r="E12" s="63">
        <v>0</v>
      </c>
      <c r="F12" s="63">
        <v>0</v>
      </c>
      <c r="G12" s="63">
        <f t="shared" si="1"/>
        <v>0</v>
      </c>
      <c r="H12" s="63">
        <v>0</v>
      </c>
      <c r="I12" s="63">
        <v>0</v>
      </c>
      <c r="J12" s="63">
        <f t="shared" si="2"/>
        <v>0</v>
      </c>
      <c r="K12" s="63">
        <f t="shared" si="3"/>
        <v>0</v>
      </c>
      <c r="L12" s="63">
        <f t="shared" si="3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3</v>
      </c>
      <c r="E13" s="63">
        <v>2</v>
      </c>
      <c r="F13" s="63">
        <v>1</v>
      </c>
      <c r="G13" s="63">
        <f t="shared" si="1"/>
        <v>3</v>
      </c>
      <c r="H13" s="63">
        <v>1</v>
      </c>
      <c r="I13" s="63">
        <v>2</v>
      </c>
      <c r="J13" s="63">
        <f t="shared" si="2"/>
        <v>0</v>
      </c>
      <c r="K13" s="63">
        <f t="shared" si="3"/>
        <v>1</v>
      </c>
      <c r="L13" s="63">
        <f t="shared" si="3"/>
        <v>-1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2</v>
      </c>
      <c r="E14" s="63">
        <v>0</v>
      </c>
      <c r="F14" s="63">
        <v>2</v>
      </c>
      <c r="G14" s="63">
        <f t="shared" si="1"/>
        <v>1</v>
      </c>
      <c r="H14" s="63">
        <v>0</v>
      </c>
      <c r="I14" s="63">
        <v>1</v>
      </c>
      <c r="J14" s="63">
        <f t="shared" si="2"/>
        <v>1</v>
      </c>
      <c r="K14" s="63">
        <f t="shared" si="3"/>
        <v>0</v>
      </c>
      <c r="L14" s="63">
        <f t="shared" si="3"/>
        <v>1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34</v>
      </c>
      <c r="E15" s="56">
        <f>SUM(E5:E14)</f>
        <v>20</v>
      </c>
      <c r="F15" s="56">
        <f>SUM(F5:F14)</f>
        <v>14</v>
      </c>
      <c r="G15" s="56">
        <f t="shared" si="1"/>
        <v>37</v>
      </c>
      <c r="H15" s="56">
        <f>SUM(H5:H14)</f>
        <v>24</v>
      </c>
      <c r="I15" s="56">
        <f>SUM(I5:I14)</f>
        <v>13</v>
      </c>
      <c r="J15" s="56">
        <f t="shared" si="2"/>
        <v>-3</v>
      </c>
      <c r="K15" s="56">
        <f t="shared" ref="K15:L15" si="4">SUM(K5:K14)</f>
        <v>-4</v>
      </c>
      <c r="L15" s="56">
        <f t="shared" si="4"/>
        <v>1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105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102" t="s">
        <v>1</v>
      </c>
      <c r="E22" s="102" t="s">
        <v>2</v>
      </c>
      <c r="F22" s="102" t="s">
        <v>3</v>
      </c>
      <c r="G22" s="102" t="s">
        <v>1</v>
      </c>
      <c r="H22" s="102" t="s">
        <v>2</v>
      </c>
      <c r="I22" s="102" t="s">
        <v>3</v>
      </c>
      <c r="J22" s="102" t="s">
        <v>1</v>
      </c>
      <c r="K22" s="102" t="s">
        <v>2</v>
      </c>
      <c r="L22" s="102" t="s">
        <v>3</v>
      </c>
    </row>
    <row r="23" spans="2:12" ht="18.75" customHeight="1" x14ac:dyDescent="0.15">
      <c r="B23" s="16" t="s">
        <v>8</v>
      </c>
      <c r="C23" s="17"/>
      <c r="D23" s="63">
        <f t="shared" ref="D23:D33" si="5">E23+F23</f>
        <v>20</v>
      </c>
      <c r="E23" s="72">
        <v>8</v>
      </c>
      <c r="F23" s="72">
        <v>12</v>
      </c>
      <c r="G23" s="63">
        <f t="shared" ref="G23:G33" si="6">H23+I23</f>
        <v>31</v>
      </c>
      <c r="H23" s="72">
        <v>24</v>
      </c>
      <c r="I23" s="72">
        <v>7</v>
      </c>
      <c r="J23" s="63">
        <f t="shared" ref="J23:J33" si="7">K23+L23</f>
        <v>-11</v>
      </c>
      <c r="K23" s="63">
        <f>E23-H23</f>
        <v>-16</v>
      </c>
      <c r="L23" s="63">
        <f>F23-I23</f>
        <v>5</v>
      </c>
    </row>
    <row r="24" spans="2:12" ht="18.75" customHeight="1" x14ac:dyDescent="0.15">
      <c r="B24" s="13" t="s">
        <v>12</v>
      </c>
      <c r="C24" s="14"/>
      <c r="D24" s="63">
        <f t="shared" si="5"/>
        <v>10</v>
      </c>
      <c r="E24" s="63">
        <v>5</v>
      </c>
      <c r="F24" s="63">
        <v>5</v>
      </c>
      <c r="G24" s="63">
        <f t="shared" si="6"/>
        <v>6</v>
      </c>
      <c r="H24" s="63">
        <v>2</v>
      </c>
      <c r="I24" s="63">
        <v>4</v>
      </c>
      <c r="J24" s="63">
        <f t="shared" si="7"/>
        <v>4</v>
      </c>
      <c r="K24" s="63">
        <f t="shared" ref="K24:K32" si="8">E24-H24</f>
        <v>3</v>
      </c>
      <c r="L24" s="63">
        <f t="shared" ref="L24:L32" si="9">F24-I24</f>
        <v>1</v>
      </c>
    </row>
    <row r="25" spans="2:12" ht="18.75" customHeight="1" x14ac:dyDescent="0.15">
      <c r="B25" s="13" t="s">
        <v>13</v>
      </c>
      <c r="C25" s="14"/>
      <c r="D25" s="63">
        <f t="shared" si="5"/>
        <v>2</v>
      </c>
      <c r="E25" s="63">
        <v>1</v>
      </c>
      <c r="F25" s="63">
        <v>1</v>
      </c>
      <c r="G25" s="63">
        <f t="shared" si="6"/>
        <v>2</v>
      </c>
      <c r="H25" s="63">
        <v>1</v>
      </c>
      <c r="I25" s="63">
        <v>1</v>
      </c>
      <c r="J25" s="63">
        <f t="shared" si="7"/>
        <v>0</v>
      </c>
      <c r="K25" s="63">
        <f t="shared" si="8"/>
        <v>0</v>
      </c>
      <c r="L25" s="63">
        <f t="shared" si="9"/>
        <v>0</v>
      </c>
    </row>
    <row r="26" spans="2:12" ht="18.75" customHeight="1" x14ac:dyDescent="0.15">
      <c r="B26" s="13" t="s">
        <v>14</v>
      </c>
      <c r="C26" s="14"/>
      <c r="D26" s="63">
        <f t="shared" si="5"/>
        <v>12</v>
      </c>
      <c r="E26" s="63">
        <v>6</v>
      </c>
      <c r="F26" s="63">
        <v>6</v>
      </c>
      <c r="G26" s="63">
        <f t="shared" si="6"/>
        <v>7</v>
      </c>
      <c r="H26" s="63">
        <v>4</v>
      </c>
      <c r="I26" s="63">
        <v>3</v>
      </c>
      <c r="J26" s="63">
        <f t="shared" si="7"/>
        <v>5</v>
      </c>
      <c r="K26" s="63">
        <f t="shared" si="8"/>
        <v>2</v>
      </c>
      <c r="L26" s="63">
        <f t="shared" si="9"/>
        <v>3</v>
      </c>
    </row>
    <row r="27" spans="2:12" ht="18.75" customHeight="1" x14ac:dyDescent="0.15">
      <c r="B27" s="13" t="s">
        <v>15</v>
      </c>
      <c r="C27" s="14"/>
      <c r="D27" s="63">
        <f t="shared" si="5"/>
        <v>5</v>
      </c>
      <c r="E27" s="63">
        <v>1</v>
      </c>
      <c r="F27" s="63">
        <v>4</v>
      </c>
      <c r="G27" s="63">
        <f t="shared" si="6"/>
        <v>3</v>
      </c>
      <c r="H27" s="63">
        <v>1</v>
      </c>
      <c r="I27" s="63">
        <v>2</v>
      </c>
      <c r="J27" s="63">
        <f t="shared" si="7"/>
        <v>2</v>
      </c>
      <c r="K27" s="63">
        <f t="shared" si="8"/>
        <v>0</v>
      </c>
      <c r="L27" s="63">
        <f t="shared" si="9"/>
        <v>2</v>
      </c>
    </row>
    <row r="28" spans="2:12" ht="18.75" customHeight="1" x14ac:dyDescent="0.15">
      <c r="B28" s="13" t="s">
        <v>16</v>
      </c>
      <c r="C28" s="14"/>
      <c r="D28" s="63">
        <f t="shared" si="5"/>
        <v>2</v>
      </c>
      <c r="E28" s="63">
        <v>1</v>
      </c>
      <c r="F28" s="63">
        <v>1</v>
      </c>
      <c r="G28" s="63">
        <f t="shared" si="6"/>
        <v>0</v>
      </c>
      <c r="H28" s="63">
        <v>0</v>
      </c>
      <c r="I28" s="63">
        <v>0</v>
      </c>
      <c r="J28" s="63">
        <f t="shared" si="7"/>
        <v>2</v>
      </c>
      <c r="K28" s="63">
        <f t="shared" si="8"/>
        <v>1</v>
      </c>
      <c r="L28" s="63">
        <f t="shared" si="9"/>
        <v>1</v>
      </c>
    </row>
    <row r="29" spans="2:12" ht="18.75" customHeight="1" x14ac:dyDescent="0.15">
      <c r="B29" s="13" t="s">
        <v>17</v>
      </c>
      <c r="C29" s="14"/>
      <c r="D29" s="63">
        <f t="shared" si="5"/>
        <v>3</v>
      </c>
      <c r="E29" s="63">
        <v>1</v>
      </c>
      <c r="F29" s="63">
        <v>2</v>
      </c>
      <c r="G29" s="63">
        <f t="shared" si="6"/>
        <v>11</v>
      </c>
      <c r="H29" s="63">
        <v>7</v>
      </c>
      <c r="I29" s="63">
        <v>4</v>
      </c>
      <c r="J29" s="63">
        <f t="shared" si="7"/>
        <v>-8</v>
      </c>
      <c r="K29" s="63">
        <f t="shared" si="8"/>
        <v>-6</v>
      </c>
      <c r="L29" s="63">
        <f t="shared" si="9"/>
        <v>-2</v>
      </c>
    </row>
    <row r="30" spans="2:12" ht="18.75" customHeight="1" x14ac:dyDescent="0.15">
      <c r="B30" s="13" t="s">
        <v>18</v>
      </c>
      <c r="C30" s="14"/>
      <c r="D30" s="63">
        <f t="shared" si="5"/>
        <v>0</v>
      </c>
      <c r="E30" s="63">
        <v>0</v>
      </c>
      <c r="F30" s="63">
        <v>0</v>
      </c>
      <c r="G30" s="63">
        <f t="shared" si="6"/>
        <v>0</v>
      </c>
      <c r="H30" s="63">
        <v>0</v>
      </c>
      <c r="I30" s="63">
        <v>0</v>
      </c>
      <c r="J30" s="63">
        <f t="shared" si="7"/>
        <v>0</v>
      </c>
      <c r="K30" s="63">
        <f t="shared" si="8"/>
        <v>0</v>
      </c>
      <c r="L30" s="63">
        <f t="shared" si="9"/>
        <v>0</v>
      </c>
    </row>
    <row r="31" spans="2:12" ht="18.75" customHeight="1" x14ac:dyDescent="0.15">
      <c r="B31" s="13" t="s">
        <v>19</v>
      </c>
      <c r="C31" s="14"/>
      <c r="D31" s="63">
        <f t="shared" si="5"/>
        <v>2</v>
      </c>
      <c r="E31" s="63">
        <v>0</v>
      </c>
      <c r="F31" s="63">
        <v>2</v>
      </c>
      <c r="G31" s="63">
        <f t="shared" si="6"/>
        <v>1</v>
      </c>
      <c r="H31" s="63">
        <v>0</v>
      </c>
      <c r="I31" s="63">
        <v>1</v>
      </c>
      <c r="J31" s="63">
        <f t="shared" si="7"/>
        <v>1</v>
      </c>
      <c r="K31" s="63">
        <f t="shared" si="8"/>
        <v>0</v>
      </c>
      <c r="L31" s="63">
        <f t="shared" si="9"/>
        <v>1</v>
      </c>
    </row>
    <row r="32" spans="2:12" ht="18.75" customHeight="1" x14ac:dyDescent="0.15">
      <c r="B32" s="13" t="s">
        <v>20</v>
      </c>
      <c r="C32" s="14"/>
      <c r="D32" s="63">
        <f t="shared" si="5"/>
        <v>3</v>
      </c>
      <c r="E32" s="63">
        <v>1</v>
      </c>
      <c r="F32" s="63">
        <v>2</v>
      </c>
      <c r="G32" s="63">
        <f t="shared" si="6"/>
        <v>2</v>
      </c>
      <c r="H32" s="63">
        <v>2</v>
      </c>
      <c r="I32" s="63">
        <v>0</v>
      </c>
      <c r="J32" s="63">
        <f t="shared" si="7"/>
        <v>1</v>
      </c>
      <c r="K32" s="63">
        <f t="shared" si="8"/>
        <v>-1</v>
      </c>
      <c r="L32" s="63">
        <f t="shared" si="9"/>
        <v>2</v>
      </c>
    </row>
    <row r="33" spans="2:12" ht="18.75" customHeight="1" x14ac:dyDescent="0.15">
      <c r="B33" s="16" t="s">
        <v>24</v>
      </c>
      <c r="C33" s="17"/>
      <c r="D33" s="56">
        <f t="shared" si="5"/>
        <v>59</v>
      </c>
      <c r="E33" s="56">
        <f>SUM(E23:E32)</f>
        <v>24</v>
      </c>
      <c r="F33" s="56">
        <f>SUM(F23:F32)</f>
        <v>35</v>
      </c>
      <c r="G33" s="56">
        <f t="shared" si="6"/>
        <v>52</v>
      </c>
      <c r="H33" s="56">
        <v>30</v>
      </c>
      <c r="I33" s="56">
        <f t="shared" ref="I33" si="10">SUM(I23:I32)</f>
        <v>22</v>
      </c>
      <c r="J33" s="56">
        <f t="shared" si="7"/>
        <v>-4</v>
      </c>
      <c r="K33" s="56">
        <f t="shared" ref="K33:L33" si="11">SUM(K23:K32)</f>
        <v>-17</v>
      </c>
      <c r="L33" s="56">
        <f t="shared" si="11"/>
        <v>13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P53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8.875" style="51"/>
    <col min="13" max="13" width="10.625" style="51" customWidth="1"/>
    <col min="14" max="16" width="8.875" style="76"/>
  </cols>
  <sheetData>
    <row r="1" spans="2:16" ht="32.25" customHeight="1" x14ac:dyDescent="0.15">
      <c r="B1" s="116" t="s">
        <v>159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45658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111" t="s">
        <v>1</v>
      </c>
      <c r="E4" s="111" t="s">
        <v>2</v>
      </c>
      <c r="F4" s="111" t="s">
        <v>3</v>
      </c>
      <c r="G4" s="111" t="s">
        <v>1</v>
      </c>
      <c r="H4" s="111" t="s">
        <v>2</v>
      </c>
      <c r="I4" s="111" t="s">
        <v>3</v>
      </c>
      <c r="J4" s="111" t="s">
        <v>1</v>
      </c>
      <c r="K4" s="111" t="s">
        <v>2</v>
      </c>
      <c r="L4" s="111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54</v>
      </c>
      <c r="E5" s="56">
        <v>29</v>
      </c>
      <c r="F5" s="56">
        <v>25</v>
      </c>
      <c r="G5" s="56">
        <f>H5+I5</f>
        <v>138</v>
      </c>
      <c r="H5" s="56">
        <v>68</v>
      </c>
      <c r="I5" s="56">
        <v>70</v>
      </c>
      <c r="J5" s="56">
        <f>K5+L5</f>
        <v>-84</v>
      </c>
      <c r="K5" s="56">
        <f>E5-H5</f>
        <v>-39</v>
      </c>
      <c r="L5" s="56">
        <f>F5-I5</f>
        <v>-45</v>
      </c>
      <c r="M5" s="92">
        <v>11012</v>
      </c>
      <c r="N5" s="83">
        <f>ROUND(D5*1000/M5,2)</f>
        <v>4.9000000000000004</v>
      </c>
      <c r="O5" s="83">
        <f>ROUND(G5/M5*1000,2)</f>
        <v>12.53</v>
      </c>
      <c r="P5" s="83">
        <f>ROUND(J5/M5*1000,2)</f>
        <v>-7.63</v>
      </c>
    </row>
    <row r="6" spans="2:16" ht="18.75" customHeight="1" x14ac:dyDescent="0.15">
      <c r="B6" s="3" t="s">
        <v>12</v>
      </c>
      <c r="C6" s="12"/>
      <c r="D6" s="56">
        <f t="shared" ref="D6:D14" si="0">E6+F6</f>
        <v>62</v>
      </c>
      <c r="E6" s="63">
        <v>35</v>
      </c>
      <c r="F6" s="63">
        <v>27</v>
      </c>
      <c r="G6" s="56">
        <f t="shared" ref="G6:G14" si="1">H6+I6</f>
        <v>132</v>
      </c>
      <c r="H6" s="63">
        <v>70</v>
      </c>
      <c r="I6" s="63">
        <v>62</v>
      </c>
      <c r="J6" s="56">
        <f t="shared" ref="J6:J14" si="2">K6+L6</f>
        <v>-70</v>
      </c>
      <c r="K6" s="56">
        <f t="shared" ref="K6:L14" si="3">E6-H6</f>
        <v>-35</v>
      </c>
      <c r="L6" s="56">
        <f t="shared" si="3"/>
        <v>-35</v>
      </c>
      <c r="M6" s="92">
        <v>11205</v>
      </c>
      <c r="N6" s="83">
        <f t="shared" ref="N6:N15" si="4">ROUND(D6*1000/M6,2)</f>
        <v>5.53</v>
      </c>
      <c r="O6" s="83">
        <f t="shared" ref="O6:O15" si="5">ROUND(G6/M6*1000,2)</f>
        <v>11.78</v>
      </c>
      <c r="P6" s="83">
        <f>ROUND(J6/M6*1000,2)</f>
        <v>-6.25</v>
      </c>
    </row>
    <row r="7" spans="2:16" ht="18.75" customHeight="1" x14ac:dyDescent="0.15">
      <c r="B7" s="3" t="s">
        <v>13</v>
      </c>
      <c r="C7" s="12"/>
      <c r="D7" s="56">
        <f t="shared" si="0"/>
        <v>11</v>
      </c>
      <c r="E7" s="63">
        <v>6</v>
      </c>
      <c r="F7" s="63">
        <v>5</v>
      </c>
      <c r="G7" s="56">
        <f t="shared" si="1"/>
        <v>44</v>
      </c>
      <c r="H7" s="63">
        <v>25</v>
      </c>
      <c r="I7" s="63">
        <v>19</v>
      </c>
      <c r="J7" s="56">
        <f t="shared" si="2"/>
        <v>-33</v>
      </c>
      <c r="K7" s="56">
        <f t="shared" si="3"/>
        <v>-19</v>
      </c>
      <c r="L7" s="56">
        <f t="shared" si="3"/>
        <v>-14</v>
      </c>
      <c r="M7" s="92">
        <v>2835</v>
      </c>
      <c r="N7" s="83">
        <f t="shared" si="4"/>
        <v>3.88</v>
      </c>
      <c r="O7" s="83">
        <f t="shared" si="5"/>
        <v>15.52</v>
      </c>
      <c r="P7" s="83">
        <f t="shared" ref="P7:P15" si="6">ROUND(J7/M7*1000,2)</f>
        <v>-11.64</v>
      </c>
    </row>
    <row r="8" spans="2:16" ht="18.75" customHeight="1" x14ac:dyDescent="0.15">
      <c r="B8" s="3" t="s">
        <v>14</v>
      </c>
      <c r="C8" s="12"/>
      <c r="D8" s="56">
        <f t="shared" si="0"/>
        <v>31</v>
      </c>
      <c r="E8" s="63">
        <v>19</v>
      </c>
      <c r="F8" s="63">
        <v>12</v>
      </c>
      <c r="G8" s="56">
        <f t="shared" si="1"/>
        <v>68</v>
      </c>
      <c r="H8" s="63">
        <v>35</v>
      </c>
      <c r="I8" s="63">
        <v>33</v>
      </c>
      <c r="J8" s="56">
        <f t="shared" si="2"/>
        <v>-37</v>
      </c>
      <c r="K8" s="56">
        <f t="shared" si="3"/>
        <v>-16</v>
      </c>
      <c r="L8" s="56">
        <f t="shared" si="3"/>
        <v>-21</v>
      </c>
      <c r="M8" s="92">
        <v>5504</v>
      </c>
      <c r="N8" s="83">
        <f t="shared" si="4"/>
        <v>5.63</v>
      </c>
      <c r="O8" s="83">
        <f t="shared" si="5"/>
        <v>12.35</v>
      </c>
      <c r="P8" s="83">
        <f t="shared" si="6"/>
        <v>-6.72</v>
      </c>
    </row>
    <row r="9" spans="2:16" ht="18.75" customHeight="1" x14ac:dyDescent="0.15">
      <c r="B9" s="3" t="s">
        <v>15</v>
      </c>
      <c r="C9" s="12"/>
      <c r="D9" s="56">
        <f t="shared" si="0"/>
        <v>45</v>
      </c>
      <c r="E9" s="63">
        <v>24</v>
      </c>
      <c r="F9" s="63">
        <v>21</v>
      </c>
      <c r="G9" s="56">
        <f t="shared" si="1"/>
        <v>124</v>
      </c>
      <c r="H9" s="63">
        <v>59</v>
      </c>
      <c r="I9" s="63">
        <v>65</v>
      </c>
      <c r="J9" s="56">
        <f t="shared" si="2"/>
        <v>-79</v>
      </c>
      <c r="K9" s="56">
        <f t="shared" si="3"/>
        <v>-35</v>
      </c>
      <c r="L9" s="56">
        <f t="shared" si="3"/>
        <v>-44</v>
      </c>
      <c r="M9" s="92">
        <v>11330</v>
      </c>
      <c r="N9" s="83">
        <f t="shared" si="4"/>
        <v>3.97</v>
      </c>
      <c r="O9" s="83">
        <f t="shared" si="5"/>
        <v>10.94</v>
      </c>
      <c r="P9" s="83">
        <f t="shared" si="6"/>
        <v>-6.97</v>
      </c>
    </row>
    <row r="10" spans="2:16" ht="18.75" customHeight="1" x14ac:dyDescent="0.15">
      <c r="B10" s="3" t="s">
        <v>16</v>
      </c>
      <c r="C10" s="12"/>
      <c r="D10" s="56">
        <f t="shared" si="0"/>
        <v>5</v>
      </c>
      <c r="E10" s="63">
        <v>2</v>
      </c>
      <c r="F10" s="63">
        <v>3</v>
      </c>
      <c r="G10" s="56">
        <f t="shared" si="1"/>
        <v>32</v>
      </c>
      <c r="H10" s="63">
        <v>17</v>
      </c>
      <c r="I10" s="63">
        <v>15</v>
      </c>
      <c r="J10" s="56">
        <f t="shared" si="2"/>
        <v>-27</v>
      </c>
      <c r="K10" s="56">
        <f t="shared" si="3"/>
        <v>-15</v>
      </c>
      <c r="L10" s="56">
        <f t="shared" si="3"/>
        <v>-12</v>
      </c>
      <c r="M10" s="92">
        <v>1883</v>
      </c>
      <c r="N10" s="83">
        <f t="shared" si="4"/>
        <v>2.66</v>
      </c>
      <c r="O10" s="83">
        <f t="shared" si="5"/>
        <v>16.989999999999998</v>
      </c>
      <c r="P10" s="83">
        <f t="shared" si="6"/>
        <v>-14.34</v>
      </c>
    </row>
    <row r="11" spans="2:16" ht="18.75" customHeight="1" x14ac:dyDescent="0.15">
      <c r="B11" s="3" t="s">
        <v>17</v>
      </c>
      <c r="C11" s="12"/>
      <c r="D11" s="56">
        <f t="shared" si="0"/>
        <v>7</v>
      </c>
      <c r="E11" s="63">
        <v>2</v>
      </c>
      <c r="F11" s="63">
        <v>5</v>
      </c>
      <c r="G11" s="56">
        <f t="shared" si="1"/>
        <v>41</v>
      </c>
      <c r="H11" s="63">
        <v>26</v>
      </c>
      <c r="I11" s="63">
        <v>15</v>
      </c>
      <c r="J11" s="56">
        <f t="shared" si="2"/>
        <v>-34</v>
      </c>
      <c r="K11" s="56">
        <f t="shared" si="3"/>
        <v>-24</v>
      </c>
      <c r="L11" s="56">
        <f t="shared" si="3"/>
        <v>-10</v>
      </c>
      <c r="M11" s="92">
        <v>2342</v>
      </c>
      <c r="N11" s="83">
        <f t="shared" si="4"/>
        <v>2.99</v>
      </c>
      <c r="O11" s="83">
        <f t="shared" si="5"/>
        <v>17.510000000000002</v>
      </c>
      <c r="P11" s="83">
        <f t="shared" si="6"/>
        <v>-14.52</v>
      </c>
    </row>
    <row r="12" spans="2:16" ht="18.75" customHeight="1" x14ac:dyDescent="0.15">
      <c r="B12" s="3" t="s">
        <v>18</v>
      </c>
      <c r="C12" s="12"/>
      <c r="D12" s="56">
        <f t="shared" si="0"/>
        <v>14</v>
      </c>
      <c r="E12" s="63">
        <v>8</v>
      </c>
      <c r="F12" s="63">
        <v>6</v>
      </c>
      <c r="G12" s="56">
        <f t="shared" si="1"/>
        <v>48</v>
      </c>
      <c r="H12" s="63">
        <v>22</v>
      </c>
      <c r="I12" s="63">
        <v>26</v>
      </c>
      <c r="J12" s="56">
        <f t="shared" si="2"/>
        <v>-34</v>
      </c>
      <c r="K12" s="56">
        <f t="shared" si="3"/>
        <v>-14</v>
      </c>
      <c r="L12" s="56">
        <f t="shared" si="3"/>
        <v>-20</v>
      </c>
      <c r="M12" s="92">
        <v>2846</v>
      </c>
      <c r="N12" s="83">
        <f t="shared" si="4"/>
        <v>4.92</v>
      </c>
      <c r="O12" s="83">
        <f t="shared" si="5"/>
        <v>16.87</v>
      </c>
      <c r="P12" s="83">
        <f t="shared" si="6"/>
        <v>-11.95</v>
      </c>
    </row>
    <row r="13" spans="2:16" ht="18.75" customHeight="1" x14ac:dyDescent="0.15">
      <c r="B13" s="3" t="s">
        <v>19</v>
      </c>
      <c r="C13" s="12"/>
      <c r="D13" s="56">
        <f t="shared" si="0"/>
        <v>5</v>
      </c>
      <c r="E13" s="63">
        <v>4</v>
      </c>
      <c r="F13" s="63">
        <v>1</v>
      </c>
      <c r="G13" s="56">
        <f t="shared" si="1"/>
        <v>51</v>
      </c>
      <c r="H13" s="63">
        <v>29</v>
      </c>
      <c r="I13" s="63">
        <v>22</v>
      </c>
      <c r="J13" s="56">
        <f t="shared" si="2"/>
        <v>-46</v>
      </c>
      <c r="K13" s="56">
        <f t="shared" si="3"/>
        <v>-25</v>
      </c>
      <c r="L13" s="56">
        <f t="shared" si="3"/>
        <v>-21</v>
      </c>
      <c r="M13" s="92">
        <v>2431</v>
      </c>
      <c r="N13" s="83">
        <f t="shared" si="4"/>
        <v>2.06</v>
      </c>
      <c r="O13" s="83">
        <f t="shared" si="5"/>
        <v>20.98</v>
      </c>
      <c r="P13" s="83">
        <f t="shared" si="6"/>
        <v>-18.920000000000002</v>
      </c>
    </row>
    <row r="14" spans="2:16" ht="18.75" customHeight="1" x14ac:dyDescent="0.15">
      <c r="B14" s="3" t="s">
        <v>20</v>
      </c>
      <c r="C14" s="12"/>
      <c r="D14" s="56">
        <f t="shared" si="0"/>
        <v>13</v>
      </c>
      <c r="E14" s="63">
        <v>4</v>
      </c>
      <c r="F14" s="63">
        <v>9</v>
      </c>
      <c r="G14" s="56">
        <f t="shared" si="1"/>
        <v>29</v>
      </c>
      <c r="H14" s="63">
        <v>20</v>
      </c>
      <c r="I14" s="63">
        <v>9</v>
      </c>
      <c r="J14" s="56">
        <f t="shared" si="2"/>
        <v>-16</v>
      </c>
      <c r="K14" s="56">
        <f t="shared" si="3"/>
        <v>-16</v>
      </c>
      <c r="L14" s="56">
        <f t="shared" si="3"/>
        <v>0</v>
      </c>
      <c r="M14" s="92">
        <v>2690</v>
      </c>
      <c r="N14" s="83">
        <f t="shared" si="4"/>
        <v>4.83</v>
      </c>
      <c r="O14" s="83">
        <f t="shared" si="5"/>
        <v>10.78</v>
      </c>
      <c r="P14" s="83">
        <f t="shared" si="6"/>
        <v>-5.95</v>
      </c>
    </row>
    <row r="15" spans="2:16" ht="18.75" customHeight="1" x14ac:dyDescent="0.15">
      <c r="B15" s="13" t="s">
        <v>24</v>
      </c>
      <c r="C15" s="14"/>
      <c r="D15" s="63">
        <f>SUM(D5:D14)</f>
        <v>247</v>
      </c>
      <c r="E15" s="63">
        <f t="shared" ref="E15:M15" si="7">SUM(E5:E14)</f>
        <v>133</v>
      </c>
      <c r="F15" s="63">
        <f t="shared" si="7"/>
        <v>114</v>
      </c>
      <c r="G15" s="63">
        <f>SUM(G5:G14)</f>
        <v>707</v>
      </c>
      <c r="H15" s="63">
        <f t="shared" si="7"/>
        <v>371</v>
      </c>
      <c r="I15" s="63">
        <f t="shared" si="7"/>
        <v>336</v>
      </c>
      <c r="J15" s="63">
        <f>SUM(J5:J14)</f>
        <v>-460</v>
      </c>
      <c r="K15" s="63">
        <f t="shared" si="7"/>
        <v>-238</v>
      </c>
      <c r="L15" s="63">
        <f t="shared" si="7"/>
        <v>-222</v>
      </c>
      <c r="M15" s="63">
        <f t="shared" si="7"/>
        <v>54078</v>
      </c>
      <c r="N15" s="83">
        <f t="shared" si="4"/>
        <v>4.57</v>
      </c>
      <c r="O15" s="83">
        <f t="shared" si="5"/>
        <v>13.07</v>
      </c>
      <c r="P15" s="83">
        <f t="shared" si="6"/>
        <v>-8.51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148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45292</v>
      </c>
      <c r="N21" s="113" t="s">
        <v>27</v>
      </c>
      <c r="O21" s="114"/>
      <c r="P21" s="115"/>
    </row>
    <row r="22" spans="2:16" x14ac:dyDescent="0.15">
      <c r="B22" s="126"/>
      <c r="C22" s="127"/>
      <c r="D22" s="111" t="s">
        <v>1</v>
      </c>
      <c r="E22" s="111" t="s">
        <v>2</v>
      </c>
      <c r="F22" s="111" t="s">
        <v>3</v>
      </c>
      <c r="G22" s="111" t="s">
        <v>1</v>
      </c>
      <c r="H22" s="111" t="s">
        <v>2</v>
      </c>
      <c r="I22" s="111" t="s">
        <v>3</v>
      </c>
      <c r="J22" s="111" t="s">
        <v>1</v>
      </c>
      <c r="K22" s="111" t="s">
        <v>2</v>
      </c>
      <c r="L22" s="111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63</v>
      </c>
      <c r="E23" s="56">
        <v>39</v>
      </c>
      <c r="F23" s="56">
        <v>24</v>
      </c>
      <c r="G23" s="56">
        <f>H23+I23</f>
        <v>120</v>
      </c>
      <c r="H23" s="56">
        <v>60</v>
      </c>
      <c r="I23" s="56">
        <v>60</v>
      </c>
      <c r="J23" s="56">
        <f>K23+L23</f>
        <v>-57</v>
      </c>
      <c r="K23" s="56">
        <f>E23-H23</f>
        <v>-21</v>
      </c>
      <c r="L23" s="56">
        <f>F23-I23</f>
        <v>-36</v>
      </c>
      <c r="M23" s="92">
        <v>11085</v>
      </c>
      <c r="N23" s="83">
        <f>ROUND(D23*1000/M23,2)</f>
        <v>5.68</v>
      </c>
      <c r="O23" s="83">
        <f>ROUND(G23/M23*1000,2)</f>
        <v>10.83</v>
      </c>
      <c r="P23" s="83">
        <f>ROUND(J23/M23*1000,2)</f>
        <v>-5.14</v>
      </c>
    </row>
    <row r="24" spans="2:16" ht="16.5" x14ac:dyDescent="0.15">
      <c r="B24" s="3" t="s">
        <v>12</v>
      </c>
      <c r="C24" s="12"/>
      <c r="D24" s="56">
        <f t="shared" ref="D24:D32" si="8">E24+F24</f>
        <v>77</v>
      </c>
      <c r="E24" s="63">
        <v>38</v>
      </c>
      <c r="F24" s="63">
        <v>39</v>
      </c>
      <c r="G24" s="56">
        <f t="shared" ref="G24:G32" si="9">H24+I24</f>
        <v>159</v>
      </c>
      <c r="H24" s="63">
        <v>83</v>
      </c>
      <c r="I24" s="63">
        <v>76</v>
      </c>
      <c r="J24" s="56">
        <f t="shared" ref="J24:J32" si="10">K24+L24</f>
        <v>-82</v>
      </c>
      <c r="K24" s="56">
        <f t="shared" ref="K24:L32" si="11">E24-H24</f>
        <v>-45</v>
      </c>
      <c r="L24" s="56">
        <f t="shared" si="11"/>
        <v>-37</v>
      </c>
      <c r="M24" s="92">
        <v>11351</v>
      </c>
      <c r="N24" s="83">
        <f t="shared" ref="N24:N33" si="12">ROUND(D24*1000/M24,2)</f>
        <v>6.78</v>
      </c>
      <c r="O24" s="83">
        <f t="shared" ref="O24:O33" si="13">ROUND(G24/M24*1000,2)</f>
        <v>14.01</v>
      </c>
      <c r="P24" s="83">
        <f>ROUND(J24/M24*1000,2)</f>
        <v>-7.22</v>
      </c>
    </row>
    <row r="25" spans="2:16" ht="16.5" x14ac:dyDescent="0.15">
      <c r="B25" s="3" t="s">
        <v>13</v>
      </c>
      <c r="C25" s="12"/>
      <c r="D25" s="56">
        <f t="shared" si="8"/>
        <v>17</v>
      </c>
      <c r="E25" s="63">
        <v>7</v>
      </c>
      <c r="F25" s="63">
        <v>10</v>
      </c>
      <c r="G25" s="56">
        <f t="shared" si="9"/>
        <v>35</v>
      </c>
      <c r="H25" s="63">
        <v>18</v>
      </c>
      <c r="I25" s="63">
        <v>17</v>
      </c>
      <c r="J25" s="56">
        <f t="shared" si="10"/>
        <v>-18</v>
      </c>
      <c r="K25" s="56">
        <f t="shared" si="11"/>
        <v>-11</v>
      </c>
      <c r="L25" s="56">
        <f t="shared" si="11"/>
        <v>-7</v>
      </c>
      <c r="M25" s="92">
        <v>2871</v>
      </c>
      <c r="N25" s="83">
        <f t="shared" si="12"/>
        <v>5.92</v>
      </c>
      <c r="O25" s="83">
        <f t="shared" si="13"/>
        <v>12.19</v>
      </c>
      <c r="P25" s="83">
        <f t="shared" ref="P25:P33" si="14">ROUND(J25/M25*1000,2)</f>
        <v>-6.27</v>
      </c>
    </row>
    <row r="26" spans="2:16" ht="16.5" x14ac:dyDescent="0.15">
      <c r="B26" s="3" t="s">
        <v>14</v>
      </c>
      <c r="C26" s="12"/>
      <c r="D26" s="56">
        <f t="shared" si="8"/>
        <v>25</v>
      </c>
      <c r="E26" s="63">
        <v>11</v>
      </c>
      <c r="F26" s="63">
        <v>14</v>
      </c>
      <c r="G26" s="56">
        <f t="shared" si="9"/>
        <v>61</v>
      </c>
      <c r="H26" s="63">
        <v>34</v>
      </c>
      <c r="I26" s="63">
        <v>27</v>
      </c>
      <c r="J26" s="56">
        <f t="shared" si="10"/>
        <v>-36</v>
      </c>
      <c r="K26" s="56">
        <f t="shared" si="11"/>
        <v>-23</v>
      </c>
      <c r="L26" s="56">
        <f t="shared" si="11"/>
        <v>-13</v>
      </c>
      <c r="M26" s="92">
        <v>5384</v>
      </c>
      <c r="N26" s="83">
        <f t="shared" si="12"/>
        <v>4.6399999999999997</v>
      </c>
      <c r="O26" s="83">
        <f t="shared" si="13"/>
        <v>11.33</v>
      </c>
      <c r="P26" s="83">
        <f t="shared" si="14"/>
        <v>-6.69</v>
      </c>
    </row>
    <row r="27" spans="2:16" ht="16.5" x14ac:dyDescent="0.15">
      <c r="B27" s="3" t="s">
        <v>15</v>
      </c>
      <c r="C27" s="12"/>
      <c r="D27" s="56">
        <f t="shared" si="8"/>
        <v>47</v>
      </c>
      <c r="E27" s="63">
        <v>22</v>
      </c>
      <c r="F27" s="63">
        <v>25</v>
      </c>
      <c r="G27" s="56">
        <f t="shared" si="9"/>
        <v>117</v>
      </c>
      <c r="H27" s="63">
        <v>58</v>
      </c>
      <c r="I27" s="63">
        <v>59</v>
      </c>
      <c r="J27" s="56">
        <f t="shared" si="10"/>
        <v>-70</v>
      </c>
      <c r="K27" s="56">
        <f t="shared" si="11"/>
        <v>-36</v>
      </c>
      <c r="L27" s="56">
        <f t="shared" si="11"/>
        <v>-34</v>
      </c>
      <c r="M27" s="92">
        <v>11358</v>
      </c>
      <c r="N27" s="83">
        <f t="shared" si="12"/>
        <v>4.1399999999999997</v>
      </c>
      <c r="O27" s="83">
        <f t="shared" si="13"/>
        <v>10.3</v>
      </c>
      <c r="P27" s="83">
        <f t="shared" si="14"/>
        <v>-6.16</v>
      </c>
    </row>
    <row r="28" spans="2:16" ht="16.5" x14ac:dyDescent="0.15">
      <c r="B28" s="3" t="s">
        <v>16</v>
      </c>
      <c r="C28" s="12"/>
      <c r="D28" s="56">
        <f t="shared" si="8"/>
        <v>8</v>
      </c>
      <c r="E28" s="63">
        <v>2</v>
      </c>
      <c r="F28" s="63">
        <v>6</v>
      </c>
      <c r="G28" s="56">
        <f t="shared" si="9"/>
        <v>30</v>
      </c>
      <c r="H28" s="63">
        <v>14</v>
      </c>
      <c r="I28" s="63">
        <v>16</v>
      </c>
      <c r="J28" s="56">
        <f t="shared" si="10"/>
        <v>-22</v>
      </c>
      <c r="K28" s="56">
        <f t="shared" si="11"/>
        <v>-12</v>
      </c>
      <c r="L28" s="56">
        <f t="shared" si="11"/>
        <v>-10</v>
      </c>
      <c r="M28" s="92">
        <v>1900</v>
      </c>
      <c r="N28" s="83">
        <f t="shared" si="12"/>
        <v>4.21</v>
      </c>
      <c r="O28" s="83">
        <f t="shared" si="13"/>
        <v>15.79</v>
      </c>
      <c r="P28" s="83">
        <f t="shared" si="14"/>
        <v>-11.58</v>
      </c>
    </row>
    <row r="29" spans="2:16" ht="16.5" x14ac:dyDescent="0.15">
      <c r="B29" s="3" t="s">
        <v>17</v>
      </c>
      <c r="C29" s="12"/>
      <c r="D29" s="56">
        <f t="shared" si="8"/>
        <v>4</v>
      </c>
      <c r="E29" s="63">
        <v>4</v>
      </c>
      <c r="F29" s="63">
        <v>0</v>
      </c>
      <c r="G29" s="56">
        <f t="shared" si="9"/>
        <v>36</v>
      </c>
      <c r="H29" s="63">
        <v>23</v>
      </c>
      <c r="I29" s="63">
        <v>13</v>
      </c>
      <c r="J29" s="56">
        <f t="shared" si="10"/>
        <v>-32</v>
      </c>
      <c r="K29" s="56">
        <f t="shared" si="11"/>
        <v>-19</v>
      </c>
      <c r="L29" s="56">
        <f t="shared" si="11"/>
        <v>-13</v>
      </c>
      <c r="M29" s="92">
        <v>2343</v>
      </c>
      <c r="N29" s="83">
        <f t="shared" si="12"/>
        <v>1.71</v>
      </c>
      <c r="O29" s="83">
        <f t="shared" si="13"/>
        <v>15.36</v>
      </c>
      <c r="P29" s="83">
        <f t="shared" si="14"/>
        <v>-13.66</v>
      </c>
    </row>
    <row r="30" spans="2:16" ht="16.5" x14ac:dyDescent="0.15">
      <c r="B30" s="3" t="s">
        <v>18</v>
      </c>
      <c r="C30" s="12"/>
      <c r="D30" s="56">
        <f t="shared" si="8"/>
        <v>12</v>
      </c>
      <c r="E30" s="63">
        <v>7</v>
      </c>
      <c r="F30" s="63">
        <v>5</v>
      </c>
      <c r="G30" s="56">
        <f t="shared" si="9"/>
        <v>34</v>
      </c>
      <c r="H30" s="63">
        <v>12</v>
      </c>
      <c r="I30" s="63">
        <v>22</v>
      </c>
      <c r="J30" s="56">
        <f t="shared" si="10"/>
        <v>-22</v>
      </c>
      <c r="K30" s="56">
        <f t="shared" si="11"/>
        <v>-5</v>
      </c>
      <c r="L30" s="56">
        <f t="shared" si="11"/>
        <v>-17</v>
      </c>
      <c r="M30" s="92">
        <v>2879</v>
      </c>
      <c r="N30" s="83">
        <f t="shared" si="12"/>
        <v>4.17</v>
      </c>
      <c r="O30" s="83">
        <f t="shared" si="13"/>
        <v>11.81</v>
      </c>
      <c r="P30" s="83">
        <f t="shared" si="14"/>
        <v>-7.64</v>
      </c>
    </row>
    <row r="31" spans="2:16" ht="16.5" x14ac:dyDescent="0.15">
      <c r="B31" s="3" t="s">
        <v>19</v>
      </c>
      <c r="C31" s="12"/>
      <c r="D31" s="56">
        <f t="shared" si="8"/>
        <v>5</v>
      </c>
      <c r="E31" s="63">
        <v>3</v>
      </c>
      <c r="F31" s="63">
        <v>2</v>
      </c>
      <c r="G31" s="56">
        <f t="shared" si="9"/>
        <v>60</v>
      </c>
      <c r="H31" s="63">
        <v>38</v>
      </c>
      <c r="I31" s="63">
        <v>22</v>
      </c>
      <c r="J31" s="56">
        <f t="shared" si="10"/>
        <v>-55</v>
      </c>
      <c r="K31" s="56">
        <f t="shared" si="11"/>
        <v>-35</v>
      </c>
      <c r="L31" s="56">
        <f t="shared" si="11"/>
        <v>-20</v>
      </c>
      <c r="M31" s="92">
        <v>3398</v>
      </c>
      <c r="N31" s="83">
        <f t="shared" si="12"/>
        <v>1.47</v>
      </c>
      <c r="O31" s="83">
        <f t="shared" si="13"/>
        <v>17.66</v>
      </c>
      <c r="P31" s="83">
        <f t="shared" si="14"/>
        <v>-16.190000000000001</v>
      </c>
    </row>
    <row r="32" spans="2:16" ht="16.5" x14ac:dyDescent="0.15">
      <c r="B32" s="3" t="s">
        <v>20</v>
      </c>
      <c r="C32" s="12"/>
      <c r="D32" s="56">
        <f t="shared" si="8"/>
        <v>11</v>
      </c>
      <c r="E32" s="63">
        <v>5</v>
      </c>
      <c r="F32" s="63">
        <v>6</v>
      </c>
      <c r="G32" s="56">
        <f t="shared" si="9"/>
        <v>35</v>
      </c>
      <c r="H32" s="63">
        <v>17</v>
      </c>
      <c r="I32" s="63">
        <v>18</v>
      </c>
      <c r="J32" s="56">
        <f t="shared" si="10"/>
        <v>-24</v>
      </c>
      <c r="K32" s="56">
        <f t="shared" si="11"/>
        <v>-12</v>
      </c>
      <c r="L32" s="56">
        <f t="shared" si="11"/>
        <v>-12</v>
      </c>
      <c r="M32" s="92">
        <v>2721</v>
      </c>
      <c r="N32" s="83">
        <f t="shared" si="12"/>
        <v>4.04</v>
      </c>
      <c r="O32" s="83">
        <f t="shared" si="13"/>
        <v>12.86</v>
      </c>
      <c r="P32" s="83">
        <f t="shared" si="14"/>
        <v>-8.82</v>
      </c>
    </row>
    <row r="33" spans="2:16" ht="16.5" x14ac:dyDescent="0.15">
      <c r="B33" s="13" t="s">
        <v>24</v>
      </c>
      <c r="C33" s="14"/>
      <c r="D33" s="63">
        <f>SUM(D23:D32)</f>
        <v>269</v>
      </c>
      <c r="E33" s="63">
        <f t="shared" ref="E33:F33" si="15">SUM(E23:E32)</f>
        <v>138</v>
      </c>
      <c r="F33" s="63">
        <f t="shared" si="15"/>
        <v>131</v>
      </c>
      <c r="G33" s="63">
        <f>SUM(G23:G32)</f>
        <v>687</v>
      </c>
      <c r="H33" s="63">
        <f t="shared" ref="H33:I33" si="16">SUM(H23:H32)</f>
        <v>357</v>
      </c>
      <c r="I33" s="63">
        <f t="shared" si="16"/>
        <v>330</v>
      </c>
      <c r="J33" s="63">
        <f>SUM(J23:J32)</f>
        <v>-418</v>
      </c>
      <c r="K33" s="63">
        <f t="shared" ref="K33:L33" si="17">SUM(K23:K32)</f>
        <v>-219</v>
      </c>
      <c r="L33" s="63">
        <f t="shared" si="17"/>
        <v>-199</v>
      </c>
      <c r="M33" s="93">
        <f>SUM(M23:M32)</f>
        <v>55290</v>
      </c>
      <c r="N33" s="83">
        <f t="shared" si="12"/>
        <v>4.87</v>
      </c>
      <c r="O33" s="83">
        <f t="shared" si="13"/>
        <v>12.43</v>
      </c>
      <c r="P33" s="83">
        <f t="shared" si="14"/>
        <v>-7.56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158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111" t="s">
        <v>1</v>
      </c>
      <c r="E40" s="111" t="s">
        <v>2</v>
      </c>
      <c r="F40" s="111" t="s">
        <v>3</v>
      </c>
      <c r="G40" s="111" t="s">
        <v>1</v>
      </c>
      <c r="H40" s="111" t="s">
        <v>2</v>
      </c>
      <c r="I40" s="111" t="s">
        <v>3</v>
      </c>
      <c r="J40" s="111" t="s">
        <v>1</v>
      </c>
      <c r="K40" s="111" t="s">
        <v>2</v>
      </c>
      <c r="L40" s="111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8">D5-D23</f>
        <v>-9</v>
      </c>
      <c r="E41" s="56">
        <f t="shared" si="18"/>
        <v>-10</v>
      </c>
      <c r="F41" s="56">
        <f t="shared" si="18"/>
        <v>1</v>
      </c>
      <c r="G41" s="56">
        <f t="shared" si="18"/>
        <v>18</v>
      </c>
      <c r="H41" s="56">
        <f t="shared" si="18"/>
        <v>8</v>
      </c>
      <c r="I41" s="56">
        <f t="shared" si="18"/>
        <v>10</v>
      </c>
      <c r="J41" s="56">
        <f t="shared" si="18"/>
        <v>-27</v>
      </c>
      <c r="K41" s="56">
        <f t="shared" si="18"/>
        <v>-18</v>
      </c>
      <c r="L41" s="56">
        <f t="shared" si="18"/>
        <v>-9</v>
      </c>
      <c r="M41" s="56">
        <f t="shared" si="18"/>
        <v>-73</v>
      </c>
      <c r="N41" s="79">
        <f t="shared" si="18"/>
        <v>-0.77999999999999936</v>
      </c>
      <c r="O41" s="79">
        <f t="shared" si="18"/>
        <v>1.6999999999999993</v>
      </c>
      <c r="P41" s="79">
        <f t="shared" si="18"/>
        <v>-2.4900000000000002</v>
      </c>
    </row>
    <row r="42" spans="2:16" ht="16.5" x14ac:dyDescent="0.15">
      <c r="B42" s="3" t="s">
        <v>12</v>
      </c>
      <c r="C42" s="12"/>
      <c r="D42" s="56">
        <f t="shared" si="18"/>
        <v>-15</v>
      </c>
      <c r="E42" s="56">
        <f t="shared" si="18"/>
        <v>-3</v>
      </c>
      <c r="F42" s="56">
        <f t="shared" si="18"/>
        <v>-12</v>
      </c>
      <c r="G42" s="56">
        <f t="shared" si="18"/>
        <v>-27</v>
      </c>
      <c r="H42" s="56">
        <f t="shared" si="18"/>
        <v>-13</v>
      </c>
      <c r="I42" s="56">
        <f t="shared" si="18"/>
        <v>-14</v>
      </c>
      <c r="J42" s="56">
        <f t="shared" si="18"/>
        <v>12</v>
      </c>
      <c r="K42" s="56">
        <f t="shared" si="18"/>
        <v>10</v>
      </c>
      <c r="L42" s="56">
        <f t="shared" si="18"/>
        <v>2</v>
      </c>
      <c r="M42" s="56">
        <f t="shared" si="18"/>
        <v>-146</v>
      </c>
      <c r="N42" s="79">
        <f t="shared" si="18"/>
        <v>-1.25</v>
      </c>
      <c r="O42" s="79">
        <f t="shared" si="18"/>
        <v>-2.2300000000000004</v>
      </c>
      <c r="P42" s="79">
        <f t="shared" si="18"/>
        <v>0.96999999999999975</v>
      </c>
    </row>
    <row r="43" spans="2:16" ht="16.5" x14ac:dyDescent="0.15">
      <c r="B43" s="3" t="s">
        <v>13</v>
      </c>
      <c r="C43" s="12"/>
      <c r="D43" s="56">
        <f t="shared" si="18"/>
        <v>-6</v>
      </c>
      <c r="E43" s="56">
        <f t="shared" si="18"/>
        <v>-1</v>
      </c>
      <c r="F43" s="56">
        <f t="shared" si="18"/>
        <v>-5</v>
      </c>
      <c r="G43" s="56">
        <f t="shared" si="18"/>
        <v>9</v>
      </c>
      <c r="H43" s="56">
        <f t="shared" si="18"/>
        <v>7</v>
      </c>
      <c r="I43" s="56">
        <f t="shared" si="18"/>
        <v>2</v>
      </c>
      <c r="J43" s="56">
        <f t="shared" si="18"/>
        <v>-15</v>
      </c>
      <c r="K43" s="56">
        <f t="shared" si="18"/>
        <v>-8</v>
      </c>
      <c r="L43" s="56">
        <f t="shared" si="18"/>
        <v>-7</v>
      </c>
      <c r="M43" s="56">
        <f t="shared" si="18"/>
        <v>-36</v>
      </c>
      <c r="N43" s="79">
        <f t="shared" si="18"/>
        <v>-2.04</v>
      </c>
      <c r="O43" s="79">
        <f t="shared" si="18"/>
        <v>3.33</v>
      </c>
      <c r="P43" s="79">
        <f t="shared" si="18"/>
        <v>-5.370000000000001</v>
      </c>
    </row>
    <row r="44" spans="2:16" ht="16.5" x14ac:dyDescent="0.15">
      <c r="B44" s="3" t="s">
        <v>14</v>
      </c>
      <c r="C44" s="12"/>
      <c r="D44" s="56">
        <f t="shared" si="18"/>
        <v>6</v>
      </c>
      <c r="E44" s="56">
        <f t="shared" si="18"/>
        <v>8</v>
      </c>
      <c r="F44" s="56">
        <f t="shared" si="18"/>
        <v>-2</v>
      </c>
      <c r="G44" s="56">
        <f t="shared" si="18"/>
        <v>7</v>
      </c>
      <c r="H44" s="56">
        <f t="shared" si="18"/>
        <v>1</v>
      </c>
      <c r="I44" s="56">
        <f t="shared" si="18"/>
        <v>6</v>
      </c>
      <c r="J44" s="56">
        <f t="shared" si="18"/>
        <v>-1</v>
      </c>
      <c r="K44" s="56">
        <f t="shared" si="18"/>
        <v>7</v>
      </c>
      <c r="L44" s="56">
        <f t="shared" si="18"/>
        <v>-8</v>
      </c>
      <c r="M44" s="56">
        <f t="shared" si="18"/>
        <v>120</v>
      </c>
      <c r="N44" s="79">
        <f t="shared" si="18"/>
        <v>0.99000000000000021</v>
      </c>
      <c r="O44" s="79">
        <f t="shared" si="18"/>
        <v>1.0199999999999996</v>
      </c>
      <c r="P44" s="79">
        <f t="shared" si="18"/>
        <v>-2.9999999999999361E-2</v>
      </c>
    </row>
    <row r="45" spans="2:16" ht="16.5" x14ac:dyDescent="0.15">
      <c r="B45" s="3" t="s">
        <v>15</v>
      </c>
      <c r="C45" s="12"/>
      <c r="D45" s="56">
        <f t="shared" si="18"/>
        <v>-2</v>
      </c>
      <c r="E45" s="56">
        <f t="shared" si="18"/>
        <v>2</v>
      </c>
      <c r="F45" s="56">
        <f t="shared" si="18"/>
        <v>-4</v>
      </c>
      <c r="G45" s="56">
        <f t="shared" si="18"/>
        <v>7</v>
      </c>
      <c r="H45" s="56">
        <f t="shared" si="18"/>
        <v>1</v>
      </c>
      <c r="I45" s="56">
        <f t="shared" si="18"/>
        <v>6</v>
      </c>
      <c r="J45" s="56">
        <f t="shared" si="18"/>
        <v>-9</v>
      </c>
      <c r="K45" s="56">
        <f t="shared" si="18"/>
        <v>1</v>
      </c>
      <c r="L45" s="56">
        <f t="shared" si="18"/>
        <v>-10</v>
      </c>
      <c r="M45" s="56">
        <f t="shared" si="18"/>
        <v>-28</v>
      </c>
      <c r="N45" s="79">
        <f t="shared" si="18"/>
        <v>-0.16999999999999948</v>
      </c>
      <c r="O45" s="79">
        <f t="shared" si="18"/>
        <v>0.63999999999999879</v>
      </c>
      <c r="P45" s="79">
        <f t="shared" si="18"/>
        <v>-0.80999999999999961</v>
      </c>
    </row>
    <row r="46" spans="2:16" ht="16.5" x14ac:dyDescent="0.15">
      <c r="B46" s="3" t="s">
        <v>16</v>
      </c>
      <c r="C46" s="12"/>
      <c r="D46" s="56">
        <f t="shared" si="18"/>
        <v>-3</v>
      </c>
      <c r="E46" s="56">
        <f t="shared" si="18"/>
        <v>0</v>
      </c>
      <c r="F46" s="56">
        <f t="shared" si="18"/>
        <v>-3</v>
      </c>
      <c r="G46" s="56">
        <f t="shared" si="18"/>
        <v>2</v>
      </c>
      <c r="H46" s="56">
        <f>H10-H28</f>
        <v>3</v>
      </c>
      <c r="I46" s="56">
        <f t="shared" si="18"/>
        <v>-1</v>
      </c>
      <c r="J46" s="56">
        <f t="shared" si="18"/>
        <v>-5</v>
      </c>
      <c r="K46" s="56">
        <f t="shared" si="18"/>
        <v>-3</v>
      </c>
      <c r="L46" s="56">
        <f t="shared" si="18"/>
        <v>-2</v>
      </c>
      <c r="M46" s="56">
        <f t="shared" si="18"/>
        <v>-17</v>
      </c>
      <c r="N46" s="79">
        <f t="shared" si="18"/>
        <v>-1.5499999999999998</v>
      </c>
      <c r="O46" s="79">
        <f t="shared" si="18"/>
        <v>1.1999999999999993</v>
      </c>
      <c r="P46" s="79">
        <f t="shared" si="18"/>
        <v>-2.76</v>
      </c>
    </row>
    <row r="47" spans="2:16" ht="16.5" x14ac:dyDescent="0.15">
      <c r="B47" s="3" t="s">
        <v>17</v>
      </c>
      <c r="C47" s="12"/>
      <c r="D47" s="56">
        <f t="shared" si="18"/>
        <v>3</v>
      </c>
      <c r="E47" s="56">
        <f t="shared" si="18"/>
        <v>-2</v>
      </c>
      <c r="F47" s="56">
        <f t="shared" si="18"/>
        <v>5</v>
      </c>
      <c r="G47" s="56">
        <f t="shared" si="18"/>
        <v>5</v>
      </c>
      <c r="H47" s="56">
        <f t="shared" si="18"/>
        <v>3</v>
      </c>
      <c r="I47" s="56">
        <f t="shared" si="18"/>
        <v>2</v>
      </c>
      <c r="J47" s="56">
        <f t="shared" si="18"/>
        <v>-2</v>
      </c>
      <c r="K47" s="56">
        <f t="shared" si="18"/>
        <v>-5</v>
      </c>
      <c r="L47" s="56">
        <f t="shared" si="18"/>
        <v>3</v>
      </c>
      <c r="M47" s="56">
        <f t="shared" si="18"/>
        <v>-1</v>
      </c>
      <c r="N47" s="79">
        <f t="shared" si="18"/>
        <v>1.2800000000000002</v>
      </c>
      <c r="O47" s="79">
        <f t="shared" si="18"/>
        <v>2.1500000000000021</v>
      </c>
      <c r="P47" s="79">
        <f t="shared" si="18"/>
        <v>-0.85999999999999943</v>
      </c>
    </row>
    <row r="48" spans="2:16" ht="16.5" x14ac:dyDescent="0.15">
      <c r="B48" s="3" t="s">
        <v>18</v>
      </c>
      <c r="C48" s="12"/>
      <c r="D48" s="56">
        <f t="shared" si="18"/>
        <v>2</v>
      </c>
      <c r="E48" s="56">
        <f t="shared" si="18"/>
        <v>1</v>
      </c>
      <c r="F48" s="56">
        <f t="shared" si="18"/>
        <v>1</v>
      </c>
      <c r="G48" s="56">
        <f t="shared" si="18"/>
        <v>14</v>
      </c>
      <c r="H48" s="56">
        <f t="shared" si="18"/>
        <v>10</v>
      </c>
      <c r="I48" s="56">
        <f t="shared" si="18"/>
        <v>4</v>
      </c>
      <c r="J48" s="56">
        <f t="shared" si="18"/>
        <v>-12</v>
      </c>
      <c r="K48" s="56">
        <f t="shared" si="18"/>
        <v>-9</v>
      </c>
      <c r="L48" s="56">
        <f t="shared" si="18"/>
        <v>-3</v>
      </c>
      <c r="M48" s="56">
        <f t="shared" si="18"/>
        <v>-33</v>
      </c>
      <c r="N48" s="79">
        <f t="shared" si="18"/>
        <v>0.75</v>
      </c>
      <c r="O48" s="79">
        <f t="shared" si="18"/>
        <v>5.0600000000000005</v>
      </c>
      <c r="P48" s="79">
        <f t="shared" si="18"/>
        <v>-4.3099999999999996</v>
      </c>
    </row>
    <row r="49" spans="2:16" ht="16.5" x14ac:dyDescent="0.15">
      <c r="B49" s="3" t="s">
        <v>19</v>
      </c>
      <c r="C49" s="12"/>
      <c r="D49" s="56">
        <f t="shared" si="18"/>
        <v>0</v>
      </c>
      <c r="E49" s="56">
        <f t="shared" si="18"/>
        <v>1</v>
      </c>
      <c r="F49" s="56">
        <f t="shared" si="18"/>
        <v>-1</v>
      </c>
      <c r="G49" s="56">
        <f t="shared" si="18"/>
        <v>-9</v>
      </c>
      <c r="H49" s="56">
        <f t="shared" si="18"/>
        <v>-9</v>
      </c>
      <c r="I49" s="56">
        <f t="shared" si="18"/>
        <v>0</v>
      </c>
      <c r="J49" s="56">
        <f t="shared" si="18"/>
        <v>9</v>
      </c>
      <c r="K49" s="56">
        <f t="shared" si="18"/>
        <v>10</v>
      </c>
      <c r="L49" s="56">
        <f t="shared" si="18"/>
        <v>-1</v>
      </c>
      <c r="M49" s="56">
        <f t="shared" si="18"/>
        <v>-967</v>
      </c>
      <c r="N49" s="79">
        <f t="shared" si="18"/>
        <v>0.59000000000000008</v>
      </c>
      <c r="O49" s="79">
        <f t="shared" si="18"/>
        <v>3.3200000000000003</v>
      </c>
      <c r="P49" s="79">
        <f t="shared" si="18"/>
        <v>-2.7300000000000004</v>
      </c>
    </row>
    <row r="50" spans="2:16" ht="16.5" x14ac:dyDescent="0.15">
      <c r="B50" s="3" t="s">
        <v>20</v>
      </c>
      <c r="C50" s="12"/>
      <c r="D50" s="56">
        <f t="shared" si="18"/>
        <v>2</v>
      </c>
      <c r="E50" s="56">
        <f t="shared" si="18"/>
        <v>-1</v>
      </c>
      <c r="F50" s="56">
        <f t="shared" si="18"/>
        <v>3</v>
      </c>
      <c r="G50" s="56">
        <f t="shared" si="18"/>
        <v>-6</v>
      </c>
      <c r="H50" s="56">
        <f t="shared" si="18"/>
        <v>3</v>
      </c>
      <c r="I50" s="56">
        <f t="shared" si="18"/>
        <v>-9</v>
      </c>
      <c r="J50" s="56">
        <f t="shared" si="18"/>
        <v>8</v>
      </c>
      <c r="K50" s="56">
        <f t="shared" si="18"/>
        <v>-4</v>
      </c>
      <c r="L50" s="56">
        <f t="shared" si="18"/>
        <v>12</v>
      </c>
      <c r="M50" s="56">
        <f t="shared" si="18"/>
        <v>-31</v>
      </c>
      <c r="N50" s="79">
        <f t="shared" si="18"/>
        <v>0.79</v>
      </c>
      <c r="O50" s="79">
        <f t="shared" si="18"/>
        <v>-2.08</v>
      </c>
      <c r="P50" s="79">
        <f t="shared" si="18"/>
        <v>2.87</v>
      </c>
    </row>
    <row r="51" spans="2:16" ht="16.5" x14ac:dyDescent="0.15">
      <c r="B51" s="13" t="s">
        <v>24</v>
      </c>
      <c r="C51" s="14"/>
      <c r="D51" s="56">
        <f t="shared" si="18"/>
        <v>-22</v>
      </c>
      <c r="E51" s="56">
        <f t="shared" si="18"/>
        <v>-5</v>
      </c>
      <c r="F51" s="56">
        <f t="shared" si="18"/>
        <v>-17</v>
      </c>
      <c r="G51" s="56">
        <f t="shared" si="18"/>
        <v>20</v>
      </c>
      <c r="H51" s="56">
        <f t="shared" si="18"/>
        <v>14</v>
      </c>
      <c r="I51" s="56">
        <f t="shared" si="18"/>
        <v>6</v>
      </c>
      <c r="J51" s="56">
        <f t="shared" si="18"/>
        <v>-42</v>
      </c>
      <c r="K51" s="56">
        <f t="shared" si="18"/>
        <v>-19</v>
      </c>
      <c r="L51" s="56">
        <f t="shared" si="18"/>
        <v>-23</v>
      </c>
      <c r="M51" s="56">
        <f t="shared" si="18"/>
        <v>-1212</v>
      </c>
      <c r="N51" s="79">
        <f t="shared" si="18"/>
        <v>-0.29999999999999982</v>
      </c>
      <c r="O51" s="79">
        <f t="shared" si="18"/>
        <v>0.64000000000000057</v>
      </c>
      <c r="P51" s="79">
        <f t="shared" si="18"/>
        <v>-0.95000000000000018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:P3"/>
    <mergeCell ref="B1:L1"/>
    <mergeCell ref="B3:C4"/>
    <mergeCell ref="D3:F3"/>
    <mergeCell ref="G3:I3"/>
    <mergeCell ref="J3:L3"/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S53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9" sqref="Q9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15" width="6.125" style="51" customWidth="1"/>
    <col min="16" max="18" width="8.125" style="51" customWidth="1"/>
    <col min="19" max="16384" width="9" style="51"/>
  </cols>
  <sheetData>
    <row r="1" spans="2:18" ht="32.25" customHeight="1" x14ac:dyDescent="0.15">
      <c r="B1" s="133" t="s">
        <v>116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44197</v>
      </c>
      <c r="E4" s="86">
        <v>44562</v>
      </c>
      <c r="F4" s="102" t="s">
        <v>41</v>
      </c>
      <c r="G4" s="102" t="s">
        <v>42</v>
      </c>
      <c r="H4" s="102" t="s">
        <v>43</v>
      </c>
      <c r="I4" s="102" t="s">
        <v>23</v>
      </c>
      <c r="J4" s="102" t="s">
        <v>9</v>
      </c>
      <c r="K4" s="102" t="s">
        <v>10</v>
      </c>
      <c r="L4" s="102" t="s">
        <v>23</v>
      </c>
      <c r="M4" s="102" t="s">
        <v>45</v>
      </c>
      <c r="N4" s="102" t="s">
        <v>46</v>
      </c>
      <c r="O4" s="102" t="s">
        <v>23</v>
      </c>
      <c r="P4" s="102" t="s">
        <v>1</v>
      </c>
      <c r="Q4" s="102" t="s">
        <v>2</v>
      </c>
      <c r="R4" s="102" t="s">
        <v>3</v>
      </c>
    </row>
    <row r="5" spans="2:18" ht="18.75" customHeight="1" x14ac:dyDescent="0.15">
      <c r="B5" s="53" t="s">
        <v>8</v>
      </c>
      <c r="C5" s="54"/>
      <c r="D5" s="92">
        <v>11231</v>
      </c>
      <c r="E5" s="92">
        <v>11204</v>
      </c>
      <c r="F5" s="87">
        <v>508</v>
      </c>
      <c r="G5" s="87">
        <v>522</v>
      </c>
      <c r="H5" s="87">
        <v>-1</v>
      </c>
      <c r="I5" s="87">
        <f>F5-G5+H5</f>
        <v>-15</v>
      </c>
      <c r="J5" s="87">
        <v>79</v>
      </c>
      <c r="K5" s="87">
        <v>86</v>
      </c>
      <c r="L5" s="87">
        <f>J5-K5</f>
        <v>-7</v>
      </c>
      <c r="M5" s="87">
        <v>5</v>
      </c>
      <c r="N5" s="87">
        <v>10</v>
      </c>
      <c r="O5" s="87">
        <f>M5-N5</f>
        <v>-5</v>
      </c>
      <c r="P5" s="56">
        <f>I5+L5+O5</f>
        <v>-27</v>
      </c>
      <c r="Q5" s="68">
        <f>SUM('R3地区別社会動態 '!N5+'R3地区別自然動態 '!K5+'Ｒ3職権その他の増減'!K5)</f>
        <v>-9</v>
      </c>
      <c r="R5" s="68">
        <f>SUM('R3地区別社会動態 '!O5+'R3地区別自然動態 '!L5+'Ｒ3職権その他の増減'!L5)</f>
        <v>-18</v>
      </c>
    </row>
    <row r="6" spans="2:18" ht="18.75" customHeight="1" x14ac:dyDescent="0.15">
      <c r="B6" s="57" t="s">
        <v>12</v>
      </c>
      <c r="C6" s="58"/>
      <c r="D6" s="92">
        <v>11756</v>
      </c>
      <c r="E6" s="92">
        <v>11618</v>
      </c>
      <c r="F6" s="87">
        <v>372</v>
      </c>
      <c r="G6" s="87">
        <v>413</v>
      </c>
      <c r="H6" s="87">
        <f>-11-34</f>
        <v>-45</v>
      </c>
      <c r="I6" s="87">
        <f t="shared" ref="I6:I13" si="0">F6-G6+H6</f>
        <v>-86</v>
      </c>
      <c r="J6" s="87">
        <v>97</v>
      </c>
      <c r="K6" s="87">
        <v>149</v>
      </c>
      <c r="L6" s="87">
        <f t="shared" ref="L6:L13" si="1">J6-K6</f>
        <v>-52</v>
      </c>
      <c r="M6" s="87">
        <v>6</v>
      </c>
      <c r="N6" s="87">
        <v>6</v>
      </c>
      <c r="O6" s="87">
        <f t="shared" ref="O6" si="2">M6-N6</f>
        <v>0</v>
      </c>
      <c r="P6" s="56">
        <f t="shared" ref="P6" si="3">I6+L6+O6</f>
        <v>-138</v>
      </c>
      <c r="Q6" s="68">
        <f>SUM('R3地区別社会動態 '!N6+'R3地区別自然動態 '!K6+'Ｒ3職権その他の増減'!K6)</f>
        <v>-68</v>
      </c>
      <c r="R6" s="68">
        <f>SUM('R3地区別社会動態 '!O6+'R3地区別自然動態 '!L6+'Ｒ3職権その他の増減'!L6)</f>
        <v>-70</v>
      </c>
    </row>
    <row r="7" spans="2:18" ht="18.75" customHeight="1" x14ac:dyDescent="0.15">
      <c r="B7" s="57" t="s">
        <v>13</v>
      </c>
      <c r="C7" s="58"/>
      <c r="D7" s="92">
        <v>2940</v>
      </c>
      <c r="E7" s="92">
        <v>2901</v>
      </c>
      <c r="F7" s="87">
        <v>76</v>
      </c>
      <c r="G7" s="87">
        <v>84</v>
      </c>
      <c r="H7" s="87">
        <f>-6-1</f>
        <v>-7</v>
      </c>
      <c r="I7" s="87">
        <f t="shared" si="0"/>
        <v>-15</v>
      </c>
      <c r="J7" s="87">
        <v>17</v>
      </c>
      <c r="K7" s="87">
        <v>44</v>
      </c>
      <c r="L7" s="87">
        <f t="shared" si="1"/>
        <v>-27</v>
      </c>
      <c r="M7" s="87">
        <v>5</v>
      </c>
      <c r="N7" s="87">
        <v>2</v>
      </c>
      <c r="O7" s="87">
        <f>M7-N7</f>
        <v>3</v>
      </c>
      <c r="P7" s="56">
        <f>I7+L7+O7</f>
        <v>-39</v>
      </c>
      <c r="Q7" s="68">
        <f>SUM('R3地区別社会動態 '!N7+'R3地区別自然動態 '!K7+'Ｒ3職権その他の増減'!K7)</f>
        <v>-20</v>
      </c>
      <c r="R7" s="68">
        <f>SUM('R3地区別社会動態 '!O7+'R3地区別自然動態 '!L7+'Ｒ3職権その他の増減'!L7)</f>
        <v>-19</v>
      </c>
    </row>
    <row r="8" spans="2:18" ht="18.75" customHeight="1" x14ac:dyDescent="0.15">
      <c r="B8" s="57" t="s">
        <v>14</v>
      </c>
      <c r="C8" s="58"/>
      <c r="D8" s="92">
        <v>5233</v>
      </c>
      <c r="E8" s="92">
        <v>5281</v>
      </c>
      <c r="F8" s="87">
        <v>256</v>
      </c>
      <c r="G8" s="87">
        <v>179</v>
      </c>
      <c r="H8" s="87">
        <v>3</v>
      </c>
      <c r="I8" s="87">
        <f t="shared" si="0"/>
        <v>80</v>
      </c>
      <c r="J8" s="87">
        <v>29</v>
      </c>
      <c r="K8" s="87">
        <v>62</v>
      </c>
      <c r="L8" s="87">
        <f t="shared" si="1"/>
        <v>-33</v>
      </c>
      <c r="M8" s="87">
        <v>5</v>
      </c>
      <c r="N8" s="87">
        <v>4</v>
      </c>
      <c r="O8" s="87">
        <f t="shared" ref="O8:O13" si="4">M8-N8</f>
        <v>1</v>
      </c>
      <c r="P8" s="56">
        <f t="shared" ref="P8:P14" si="5">I8+L8+O8</f>
        <v>48</v>
      </c>
      <c r="Q8" s="68">
        <f>SUM('R3地区別社会動態 '!N8+'R3地区別自然動態 '!K8+'Ｒ3職権その他の増減'!K8)</f>
        <v>41</v>
      </c>
      <c r="R8" s="68">
        <f>SUM('R3地区別社会動態 '!O8+'R3地区別自然動態 '!L8+'Ｒ3職権その他の増減'!L8)</f>
        <v>7</v>
      </c>
    </row>
    <row r="9" spans="2:18" ht="18.75" customHeight="1" x14ac:dyDescent="0.15">
      <c r="B9" s="57" t="s">
        <v>15</v>
      </c>
      <c r="C9" s="58"/>
      <c r="D9" s="92">
        <v>11465</v>
      </c>
      <c r="E9" s="92">
        <v>11538</v>
      </c>
      <c r="F9" s="87">
        <v>374</v>
      </c>
      <c r="G9" s="87">
        <v>340</v>
      </c>
      <c r="H9" s="87">
        <f>20+27</f>
        <v>47</v>
      </c>
      <c r="I9" s="87">
        <f t="shared" si="0"/>
        <v>81</v>
      </c>
      <c r="J9" s="87">
        <v>77</v>
      </c>
      <c r="K9" s="87">
        <v>87</v>
      </c>
      <c r="L9" s="87">
        <f t="shared" si="1"/>
        <v>-10</v>
      </c>
      <c r="M9" s="87">
        <v>7</v>
      </c>
      <c r="N9" s="87">
        <v>5</v>
      </c>
      <c r="O9" s="87">
        <f t="shared" si="4"/>
        <v>2</v>
      </c>
      <c r="P9" s="56">
        <f t="shared" si="5"/>
        <v>73</v>
      </c>
      <c r="Q9" s="68">
        <f>SUM('R3地区別社会動態 '!N9+'R3地区別自然動態 '!K9+'Ｒ3職権その他の増減'!K9)</f>
        <v>12</v>
      </c>
      <c r="R9" s="68">
        <f>SUM('R3地区別社会動態 '!O9+'R3地区別自然動態 '!L9+'Ｒ3職権その他の増減'!L9)</f>
        <v>61</v>
      </c>
    </row>
    <row r="10" spans="2:18" ht="18.75" customHeight="1" x14ac:dyDescent="0.15">
      <c r="B10" s="57" t="s">
        <v>16</v>
      </c>
      <c r="C10" s="58"/>
      <c r="D10" s="92">
        <v>1984</v>
      </c>
      <c r="E10" s="92">
        <v>1962</v>
      </c>
      <c r="F10" s="87">
        <v>37</v>
      </c>
      <c r="G10" s="87">
        <v>35</v>
      </c>
      <c r="H10" s="87">
        <f>4-2</f>
        <v>2</v>
      </c>
      <c r="I10" s="87">
        <f t="shared" si="0"/>
        <v>4</v>
      </c>
      <c r="J10" s="87">
        <v>7</v>
      </c>
      <c r="K10" s="87">
        <v>33</v>
      </c>
      <c r="L10" s="87">
        <f t="shared" si="1"/>
        <v>-26</v>
      </c>
      <c r="M10" s="87">
        <v>1</v>
      </c>
      <c r="N10" s="87">
        <v>1</v>
      </c>
      <c r="O10" s="87">
        <f t="shared" si="4"/>
        <v>0</v>
      </c>
      <c r="P10" s="56">
        <f t="shared" si="5"/>
        <v>-22</v>
      </c>
      <c r="Q10" s="68">
        <f>SUM('R3地区別社会動態 '!N10+'R3地区別自然動態 '!K10+'Ｒ3職権その他の増減'!K10)</f>
        <v>-4</v>
      </c>
      <c r="R10" s="68">
        <f>SUM('R3地区別社会動態 '!O10+'R3地区別自然動態 '!L10+'Ｒ3職権その他の増減'!L10)</f>
        <v>-18</v>
      </c>
    </row>
    <row r="11" spans="2:18" ht="18.75" customHeight="1" x14ac:dyDescent="0.15">
      <c r="B11" s="57" t="s">
        <v>17</v>
      </c>
      <c r="C11" s="58"/>
      <c r="D11" s="92">
        <v>2496</v>
      </c>
      <c r="E11" s="92">
        <v>2416</v>
      </c>
      <c r="F11" s="87">
        <v>62</v>
      </c>
      <c r="G11" s="87">
        <v>93</v>
      </c>
      <c r="H11" s="87">
        <v>-10</v>
      </c>
      <c r="I11" s="87">
        <f t="shared" si="0"/>
        <v>-41</v>
      </c>
      <c r="J11" s="87">
        <v>3</v>
      </c>
      <c r="K11" s="87">
        <v>37</v>
      </c>
      <c r="L11" s="87">
        <f t="shared" si="1"/>
        <v>-34</v>
      </c>
      <c r="M11" s="87">
        <v>0</v>
      </c>
      <c r="N11" s="87">
        <v>5</v>
      </c>
      <c r="O11" s="87">
        <f t="shared" si="4"/>
        <v>-5</v>
      </c>
      <c r="P11" s="56">
        <f t="shared" si="5"/>
        <v>-80</v>
      </c>
      <c r="Q11" s="68">
        <f>SUM('R3地区別社会動態 '!N11+'R3地区別自然動態 '!K11+'Ｒ3職権その他の増減'!K11)</f>
        <v>-43</v>
      </c>
      <c r="R11" s="68">
        <f>SUM('R3地区別社会動態 '!O11+'R3地区別自然動態 '!L11+'Ｒ3職権その他の増減'!L11)</f>
        <v>-37</v>
      </c>
    </row>
    <row r="12" spans="2:18" ht="18.75" customHeight="1" x14ac:dyDescent="0.15">
      <c r="B12" s="57" t="s">
        <v>18</v>
      </c>
      <c r="C12" s="58"/>
      <c r="D12" s="92">
        <v>2995</v>
      </c>
      <c r="E12" s="92">
        <v>2972</v>
      </c>
      <c r="F12" s="87">
        <v>80</v>
      </c>
      <c r="G12" s="87">
        <v>69</v>
      </c>
      <c r="H12" s="87">
        <f>2+8</f>
        <v>10</v>
      </c>
      <c r="I12" s="87">
        <f t="shared" si="0"/>
        <v>21</v>
      </c>
      <c r="J12" s="87">
        <v>15</v>
      </c>
      <c r="K12" s="87">
        <v>59</v>
      </c>
      <c r="L12" s="87">
        <f t="shared" si="1"/>
        <v>-44</v>
      </c>
      <c r="M12" s="87">
        <v>0</v>
      </c>
      <c r="N12" s="87">
        <v>0</v>
      </c>
      <c r="O12" s="87">
        <v>0</v>
      </c>
      <c r="P12" s="56">
        <f t="shared" si="5"/>
        <v>-23</v>
      </c>
      <c r="Q12" s="68">
        <f>SUM('R3地区別社会動態 '!N12+'R3地区別自然動態 '!K12+'Ｒ3職権その他の増減'!K12)</f>
        <v>-18</v>
      </c>
      <c r="R12" s="68">
        <f>SUM('R3地区別社会動態 '!O12+'R3地区別自然動態 '!L12+'Ｒ3職権その他の増減'!L12)</f>
        <v>-5</v>
      </c>
    </row>
    <row r="13" spans="2:18" ht="18.75" customHeight="1" x14ac:dyDescent="0.15">
      <c r="B13" s="57" t="s">
        <v>19</v>
      </c>
      <c r="C13" s="58"/>
      <c r="D13" s="92">
        <v>3428</v>
      </c>
      <c r="E13" s="92">
        <v>3449</v>
      </c>
      <c r="F13" s="87">
        <v>197</v>
      </c>
      <c r="G13" s="87">
        <v>116</v>
      </c>
      <c r="H13" s="87">
        <f>-15-12</f>
        <v>-27</v>
      </c>
      <c r="I13" s="87">
        <f t="shared" si="0"/>
        <v>54</v>
      </c>
      <c r="J13" s="87">
        <v>15</v>
      </c>
      <c r="K13" s="87">
        <v>48</v>
      </c>
      <c r="L13" s="87">
        <f t="shared" si="1"/>
        <v>-33</v>
      </c>
      <c r="M13" s="87">
        <v>3</v>
      </c>
      <c r="N13" s="87">
        <v>3</v>
      </c>
      <c r="O13" s="87">
        <f t="shared" si="4"/>
        <v>0</v>
      </c>
      <c r="P13" s="56">
        <f t="shared" si="5"/>
        <v>21</v>
      </c>
      <c r="Q13" s="68">
        <f>SUM('R3地区別社会動態 '!N13+'R3地区別自然動態 '!K13+'Ｒ3職権その他の増減'!K13)</f>
        <v>17</v>
      </c>
      <c r="R13" s="68">
        <f>SUM('R3地区別社会動態 '!O13+'R3地区別自然動態 '!L13+'Ｒ3職権その他の増減'!L13)</f>
        <v>4</v>
      </c>
    </row>
    <row r="14" spans="2:18" ht="18.75" customHeight="1" x14ac:dyDescent="0.15">
      <c r="B14" s="131" t="s">
        <v>20</v>
      </c>
      <c r="C14" s="132"/>
      <c r="D14" s="92">
        <v>2809</v>
      </c>
      <c r="E14" s="92">
        <v>2775</v>
      </c>
      <c r="F14" s="87">
        <v>51</v>
      </c>
      <c r="G14" s="87">
        <v>106</v>
      </c>
      <c r="H14" s="87">
        <f>14+14</f>
        <v>28</v>
      </c>
      <c r="I14" s="87">
        <f>F14-G14+H14</f>
        <v>-27</v>
      </c>
      <c r="J14" s="87">
        <v>15</v>
      </c>
      <c r="K14" s="87">
        <v>23</v>
      </c>
      <c r="L14" s="87">
        <f>J14-K14</f>
        <v>-8</v>
      </c>
      <c r="M14" s="87">
        <v>2</v>
      </c>
      <c r="N14" s="87">
        <v>1</v>
      </c>
      <c r="O14" s="87">
        <f>M14-N14</f>
        <v>1</v>
      </c>
      <c r="P14" s="56">
        <f t="shared" si="5"/>
        <v>-34</v>
      </c>
      <c r="Q14" s="68">
        <f>SUM('R3地区別社会動態 '!N14+'R3地区別自然動態 '!K14+'Ｒ3職権その他の増減'!K14)</f>
        <v>-4</v>
      </c>
      <c r="R14" s="68">
        <f>SUM('R3地区別社会動態 '!O14+'R3地区別自然動態 '!L14+'Ｒ3職権その他の増減'!L14)</f>
        <v>-30</v>
      </c>
    </row>
    <row r="15" spans="2:18" ht="18.75" customHeight="1" x14ac:dyDescent="0.15">
      <c r="B15" s="57" t="s">
        <v>24</v>
      </c>
      <c r="C15" s="58"/>
      <c r="D15" s="93">
        <f>SUM(D5:D14)</f>
        <v>56337</v>
      </c>
      <c r="E15" s="93">
        <f>SUM(E5:E14)</f>
        <v>56116</v>
      </c>
      <c r="F15" s="88">
        <f t="shared" ref="F15:H15" si="6">SUM(F5:F14)</f>
        <v>2013</v>
      </c>
      <c r="G15" s="88">
        <f t="shared" si="6"/>
        <v>1957</v>
      </c>
      <c r="H15" s="88">
        <f t="shared" si="6"/>
        <v>0</v>
      </c>
      <c r="I15" s="88">
        <f>SUM(I5:I14)</f>
        <v>56</v>
      </c>
      <c r="J15" s="88">
        <f t="shared" ref="J15:K15" si="7">SUM(J5:J14)</f>
        <v>354</v>
      </c>
      <c r="K15" s="88">
        <f t="shared" si="7"/>
        <v>628</v>
      </c>
      <c r="L15" s="94">
        <f>SUM(L5:L14)</f>
        <v>-274</v>
      </c>
      <c r="M15" s="88">
        <v>41</v>
      </c>
      <c r="N15" s="88">
        <v>56</v>
      </c>
      <c r="O15" s="89">
        <f>SUM(O5:O14)</f>
        <v>-3</v>
      </c>
      <c r="P15" s="89">
        <f>I15+L15+O15</f>
        <v>-221</v>
      </c>
      <c r="Q15" s="68">
        <f>SUM('R3地区別社会動態 '!N15+'R3地区別自然動態 '!K15+'Ｒ3職権その他の増減'!K15)</f>
        <v>-96</v>
      </c>
      <c r="R15" s="68">
        <f>SUM('R3地区別社会動態 '!O15+'R3地区別自然動態 '!L15+'Ｒ3職権その他の増減'!L15)</f>
        <v>-125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103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104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43831</v>
      </c>
      <c r="E22" s="86">
        <v>44197</v>
      </c>
      <c r="F22" s="102" t="s">
        <v>41</v>
      </c>
      <c r="G22" s="102" t="s">
        <v>42</v>
      </c>
      <c r="H22" s="102" t="s">
        <v>43</v>
      </c>
      <c r="I22" s="102" t="s">
        <v>23</v>
      </c>
      <c r="J22" s="102" t="s">
        <v>9</v>
      </c>
      <c r="K22" s="102" t="s">
        <v>10</v>
      </c>
      <c r="L22" s="102" t="s">
        <v>23</v>
      </c>
      <c r="M22" s="102" t="s">
        <v>45</v>
      </c>
      <c r="N22" s="102" t="s">
        <v>46</v>
      </c>
      <c r="O22" s="102" t="s">
        <v>23</v>
      </c>
      <c r="P22" s="102" t="s">
        <v>1</v>
      </c>
      <c r="Q22" s="102" t="s">
        <v>2</v>
      </c>
      <c r="R22" s="102" t="s">
        <v>3</v>
      </c>
    </row>
    <row r="23" spans="2:18" ht="18.75" customHeight="1" x14ac:dyDescent="0.15">
      <c r="B23" s="53" t="s">
        <v>8</v>
      </c>
      <c r="C23" s="54"/>
      <c r="D23" s="92">
        <v>10935</v>
      </c>
      <c r="E23" s="92">
        <v>11231</v>
      </c>
      <c r="F23" s="87">
        <v>499</v>
      </c>
      <c r="G23" s="87">
        <v>547</v>
      </c>
      <c r="H23" s="87">
        <v>8</v>
      </c>
      <c r="I23" s="87">
        <f>F23-G23+H23</f>
        <v>-40</v>
      </c>
      <c r="J23" s="87">
        <v>75</v>
      </c>
      <c r="K23" s="87">
        <v>118</v>
      </c>
      <c r="L23" s="87">
        <f>J23-K23</f>
        <v>-43</v>
      </c>
      <c r="M23" s="87">
        <v>20</v>
      </c>
      <c r="N23" s="87">
        <v>31</v>
      </c>
      <c r="O23" s="87">
        <f>M23-N23</f>
        <v>-11</v>
      </c>
      <c r="P23" s="56">
        <f>I23+L23+O23</f>
        <v>-94</v>
      </c>
      <c r="Q23" s="68">
        <f>SUM('R3地区別社会動態 '!N23+'R3地区別自然動態 '!K23+'Ｒ3職権その他の増減'!K23)</f>
        <v>-45</v>
      </c>
      <c r="R23" s="68">
        <f>SUM('R3地区別社会動態 '!O23+'R3地区別自然動態 '!L23+'Ｒ3職権その他の増減'!L23)</f>
        <v>-49</v>
      </c>
    </row>
    <row r="24" spans="2:18" ht="18.75" customHeight="1" x14ac:dyDescent="0.15">
      <c r="B24" s="57" t="s">
        <v>12</v>
      </c>
      <c r="C24" s="58"/>
      <c r="D24" s="92">
        <v>11733</v>
      </c>
      <c r="E24" s="92">
        <v>11756</v>
      </c>
      <c r="F24" s="87">
        <v>359</v>
      </c>
      <c r="G24" s="87">
        <v>406</v>
      </c>
      <c r="H24" s="87">
        <v>-8</v>
      </c>
      <c r="I24" s="87">
        <f t="shared" ref="I24:I31" si="8">F24-G24+H24</f>
        <v>-55</v>
      </c>
      <c r="J24" s="87">
        <v>113</v>
      </c>
      <c r="K24" s="87">
        <v>143</v>
      </c>
      <c r="L24" s="87">
        <f t="shared" ref="L24:L31" si="9">J24-K24</f>
        <v>-30</v>
      </c>
      <c r="M24" s="87">
        <v>10</v>
      </c>
      <c r="N24" s="87">
        <v>6</v>
      </c>
      <c r="O24" s="87">
        <f t="shared" ref="O24" si="10">M24-N24</f>
        <v>4</v>
      </c>
      <c r="P24" s="56">
        <f t="shared" ref="P24" si="11">I24+L24+O24</f>
        <v>-81</v>
      </c>
      <c r="Q24" s="68">
        <f>SUM('R3地区別社会動態 '!N24+'R3地区別自然動態 '!K24+'Ｒ3職権その他の増減'!K24)</f>
        <v>-39</v>
      </c>
      <c r="R24" s="68">
        <f>SUM('R3地区別社会動態 '!O24+'R3地区別自然動態 '!L24+'Ｒ3職権その他の増減'!L24)</f>
        <v>-42</v>
      </c>
    </row>
    <row r="25" spans="2:18" ht="18.75" customHeight="1" x14ac:dyDescent="0.15">
      <c r="B25" s="57" t="s">
        <v>13</v>
      </c>
      <c r="C25" s="58"/>
      <c r="D25" s="92">
        <v>2926</v>
      </c>
      <c r="E25" s="92">
        <v>2940</v>
      </c>
      <c r="F25" s="87">
        <v>107</v>
      </c>
      <c r="G25" s="87">
        <v>99</v>
      </c>
      <c r="H25" s="87">
        <v>-29</v>
      </c>
      <c r="I25" s="87">
        <f t="shared" si="8"/>
        <v>-21</v>
      </c>
      <c r="J25" s="87">
        <v>17</v>
      </c>
      <c r="K25" s="87">
        <v>47</v>
      </c>
      <c r="L25" s="87">
        <f t="shared" si="9"/>
        <v>-30</v>
      </c>
      <c r="M25" s="87">
        <v>2</v>
      </c>
      <c r="N25" s="87">
        <v>2</v>
      </c>
      <c r="O25" s="87">
        <f>M25-N25</f>
        <v>0</v>
      </c>
      <c r="P25" s="56">
        <f>I25+L25+O25</f>
        <v>-51</v>
      </c>
      <c r="Q25" s="68">
        <f>SUM('R3地区別社会動態 '!N25+'R3地区別自然動態 '!K25+'Ｒ3職権その他の増減'!K25)</f>
        <v>-28</v>
      </c>
      <c r="R25" s="68">
        <f>SUM('R3地区別社会動態 '!O25+'R3地区別自然動態 '!L25+'Ｒ3職権その他の増減'!L25)</f>
        <v>-23</v>
      </c>
    </row>
    <row r="26" spans="2:18" ht="18.75" customHeight="1" x14ac:dyDescent="0.15">
      <c r="B26" s="57" t="s">
        <v>14</v>
      </c>
      <c r="C26" s="58"/>
      <c r="D26" s="92">
        <v>5066</v>
      </c>
      <c r="E26" s="92">
        <v>5233</v>
      </c>
      <c r="F26" s="87">
        <v>202</v>
      </c>
      <c r="G26" s="87">
        <v>200</v>
      </c>
      <c r="H26" s="87">
        <v>6</v>
      </c>
      <c r="I26" s="87">
        <f t="shared" si="8"/>
        <v>8</v>
      </c>
      <c r="J26" s="87">
        <v>28</v>
      </c>
      <c r="K26" s="87">
        <v>58</v>
      </c>
      <c r="L26" s="87">
        <f t="shared" si="9"/>
        <v>-30</v>
      </c>
      <c r="M26" s="87">
        <v>12</v>
      </c>
      <c r="N26" s="87">
        <v>7</v>
      </c>
      <c r="O26" s="87">
        <f t="shared" ref="O26:O29" si="12">M26-N26</f>
        <v>5</v>
      </c>
      <c r="P26" s="56">
        <f t="shared" ref="P26:P32" si="13">I26+L26+O26</f>
        <v>-17</v>
      </c>
      <c r="Q26" s="68">
        <f>SUM('R3地区別社会動態 '!N26+'R3地区別自然動態 '!K26+'Ｒ3職権その他の増減'!K26)</f>
        <v>6</v>
      </c>
      <c r="R26" s="68">
        <f>SUM('R3地区別社会動態 '!O26+'R3地区別自然動態 '!L26+'Ｒ3職権その他の増減'!L26)</f>
        <v>-23</v>
      </c>
    </row>
    <row r="27" spans="2:18" ht="18.75" customHeight="1" x14ac:dyDescent="0.15">
      <c r="B27" s="57" t="s">
        <v>15</v>
      </c>
      <c r="C27" s="58"/>
      <c r="D27" s="92">
        <v>11447</v>
      </c>
      <c r="E27" s="92">
        <v>11465</v>
      </c>
      <c r="F27" s="87">
        <v>343</v>
      </c>
      <c r="G27" s="87">
        <v>353</v>
      </c>
      <c r="H27" s="87">
        <v>15</v>
      </c>
      <c r="I27" s="87">
        <f t="shared" si="8"/>
        <v>5</v>
      </c>
      <c r="J27" s="87">
        <v>68</v>
      </c>
      <c r="K27" s="87">
        <v>107</v>
      </c>
      <c r="L27" s="87">
        <f t="shared" si="9"/>
        <v>-39</v>
      </c>
      <c r="M27" s="87">
        <v>5</v>
      </c>
      <c r="N27" s="87">
        <v>3</v>
      </c>
      <c r="O27" s="87">
        <f t="shared" si="12"/>
        <v>2</v>
      </c>
      <c r="P27" s="56">
        <f t="shared" si="13"/>
        <v>-32</v>
      </c>
      <c r="Q27" s="68">
        <f>SUM('R3地区別社会動態 '!N27+'R3地区別自然動態 '!K27+'Ｒ3職権その他の増減'!K27)</f>
        <v>-30</v>
      </c>
      <c r="R27" s="68">
        <f>SUM('R3地区別社会動態 '!O27+'R3地区別自然動態 '!L27+'Ｒ3職権その他の増減'!L27)</f>
        <v>-2</v>
      </c>
    </row>
    <row r="28" spans="2:18" ht="18.75" customHeight="1" x14ac:dyDescent="0.15">
      <c r="B28" s="57" t="s">
        <v>16</v>
      </c>
      <c r="C28" s="58"/>
      <c r="D28" s="92">
        <v>1918</v>
      </c>
      <c r="E28" s="92">
        <v>1984</v>
      </c>
      <c r="F28" s="87">
        <v>50</v>
      </c>
      <c r="G28" s="87">
        <v>49</v>
      </c>
      <c r="H28" s="87">
        <v>6</v>
      </c>
      <c r="I28" s="87">
        <f t="shared" si="8"/>
        <v>7</v>
      </c>
      <c r="J28" s="87">
        <v>7</v>
      </c>
      <c r="K28" s="87">
        <v>26</v>
      </c>
      <c r="L28" s="87">
        <f t="shared" si="9"/>
        <v>-19</v>
      </c>
      <c r="M28" s="87">
        <v>2</v>
      </c>
      <c r="N28" s="87">
        <v>0</v>
      </c>
      <c r="O28" s="87">
        <f t="shared" si="12"/>
        <v>2</v>
      </c>
      <c r="P28" s="56">
        <f t="shared" si="13"/>
        <v>-10</v>
      </c>
      <c r="Q28" s="68">
        <f>SUM('R3地区別社会動態 '!N28+'R3地区別自然動態 '!K28+'Ｒ3職権その他の増減'!K28)</f>
        <v>-7</v>
      </c>
      <c r="R28" s="68">
        <f>SUM('R3地区別社会動態 '!O28+'R3地区別自然動態 '!L28+'Ｒ3職権その他の増減'!L28)</f>
        <v>-3</v>
      </c>
    </row>
    <row r="29" spans="2:18" ht="18.75" customHeight="1" x14ac:dyDescent="0.15">
      <c r="B29" s="57" t="s">
        <v>17</v>
      </c>
      <c r="C29" s="58"/>
      <c r="D29" s="92">
        <v>2566</v>
      </c>
      <c r="E29" s="92">
        <v>2496</v>
      </c>
      <c r="F29" s="87">
        <v>74</v>
      </c>
      <c r="G29" s="87">
        <v>87</v>
      </c>
      <c r="H29" s="87">
        <v>-1</v>
      </c>
      <c r="I29" s="87">
        <f t="shared" si="8"/>
        <v>-14</v>
      </c>
      <c r="J29" s="87">
        <v>8</v>
      </c>
      <c r="K29" s="87">
        <v>36</v>
      </c>
      <c r="L29" s="87">
        <f t="shared" si="9"/>
        <v>-28</v>
      </c>
      <c r="M29" s="87">
        <v>3</v>
      </c>
      <c r="N29" s="87">
        <v>11</v>
      </c>
      <c r="O29" s="87">
        <f t="shared" si="12"/>
        <v>-8</v>
      </c>
      <c r="P29" s="56">
        <f t="shared" si="13"/>
        <v>-50</v>
      </c>
      <c r="Q29" s="68">
        <f>SUM('R3地区別社会動態 '!N29+'R3地区別自然動態 '!K29+'Ｒ3職権その他の増減'!K29)</f>
        <v>-31</v>
      </c>
      <c r="R29" s="68">
        <f>SUM('R3地区別社会動態 '!O29+'R3地区別自然動態 '!L29+'Ｒ3職権その他の増減'!L29)</f>
        <v>-19</v>
      </c>
    </row>
    <row r="30" spans="2:18" ht="18.75" customHeight="1" x14ac:dyDescent="0.15">
      <c r="B30" s="57" t="s">
        <v>18</v>
      </c>
      <c r="C30" s="58"/>
      <c r="D30" s="92">
        <v>2923</v>
      </c>
      <c r="E30" s="92">
        <v>2995</v>
      </c>
      <c r="F30" s="87">
        <v>71</v>
      </c>
      <c r="G30" s="87">
        <v>66</v>
      </c>
      <c r="H30" s="87">
        <v>-18</v>
      </c>
      <c r="I30" s="87">
        <f t="shared" si="8"/>
        <v>-13</v>
      </c>
      <c r="J30" s="87">
        <v>21</v>
      </c>
      <c r="K30" s="87">
        <v>32</v>
      </c>
      <c r="L30" s="87">
        <f t="shared" si="9"/>
        <v>-11</v>
      </c>
      <c r="M30" s="87">
        <v>6</v>
      </c>
      <c r="N30" s="87">
        <v>0</v>
      </c>
      <c r="O30" s="87">
        <v>0</v>
      </c>
      <c r="P30" s="56">
        <f t="shared" si="13"/>
        <v>-24</v>
      </c>
      <c r="Q30" s="68">
        <f>SUM('R3地区別社会動態 '!N30+'R3地区別自然動態 '!K30+'Ｒ3職権その他の増減'!K30)</f>
        <v>-12</v>
      </c>
      <c r="R30" s="68">
        <f>SUM('R3地区別社会動態 '!O30+'R3地区別自然動態 '!L30+'Ｒ3職権その他の増減'!L30)</f>
        <v>-12</v>
      </c>
    </row>
    <row r="31" spans="2:18" ht="18.75" customHeight="1" x14ac:dyDescent="0.15">
      <c r="B31" s="57" t="s">
        <v>19</v>
      </c>
      <c r="C31" s="58"/>
      <c r="D31" s="92">
        <v>3164</v>
      </c>
      <c r="E31" s="92">
        <v>3428</v>
      </c>
      <c r="F31" s="87">
        <v>152</v>
      </c>
      <c r="G31" s="87">
        <v>122</v>
      </c>
      <c r="H31" s="87">
        <v>-11</v>
      </c>
      <c r="I31" s="87">
        <f t="shared" si="8"/>
        <v>19</v>
      </c>
      <c r="J31" s="87">
        <v>5</v>
      </c>
      <c r="K31" s="87">
        <v>46</v>
      </c>
      <c r="L31" s="87">
        <f t="shared" si="9"/>
        <v>-41</v>
      </c>
      <c r="M31" s="87">
        <v>2</v>
      </c>
      <c r="N31" s="87">
        <v>1</v>
      </c>
      <c r="O31" s="87">
        <f t="shared" ref="O31" si="14">M31-N31</f>
        <v>1</v>
      </c>
      <c r="P31" s="56">
        <f t="shared" si="13"/>
        <v>-21</v>
      </c>
      <c r="Q31" s="68">
        <f>SUM('R3地区別社会動態 '!N31+'R3地区別自然動態 '!K31+'Ｒ3職権その他の増減'!K31)</f>
        <v>-7</v>
      </c>
      <c r="R31" s="68">
        <f>SUM('R3地区別社会動態 '!O31+'R3地区別自然動態 '!L31+'Ｒ3職権その他の増減'!L31)</f>
        <v>-14</v>
      </c>
    </row>
    <row r="32" spans="2:18" ht="18.75" customHeight="1" x14ac:dyDescent="0.15">
      <c r="B32" s="131" t="s">
        <v>20</v>
      </c>
      <c r="C32" s="132"/>
      <c r="D32" s="92">
        <v>2745</v>
      </c>
      <c r="E32" s="92">
        <v>2809</v>
      </c>
      <c r="F32" s="87">
        <v>87</v>
      </c>
      <c r="G32" s="87">
        <v>68</v>
      </c>
      <c r="H32" s="87">
        <v>32</v>
      </c>
      <c r="I32" s="87">
        <f>F32-G32+H32</f>
        <v>51</v>
      </c>
      <c r="J32" s="87">
        <v>11</v>
      </c>
      <c r="K32" s="87">
        <v>31</v>
      </c>
      <c r="L32" s="87">
        <f>J32-K32</f>
        <v>-20</v>
      </c>
      <c r="M32" s="87">
        <v>3</v>
      </c>
      <c r="N32" s="87">
        <v>2</v>
      </c>
      <c r="O32" s="87">
        <f>M32-N32</f>
        <v>1</v>
      </c>
      <c r="P32" s="56">
        <f t="shared" si="13"/>
        <v>32</v>
      </c>
      <c r="Q32" s="68">
        <f>SUM('R3地区別社会動態 '!N32+'R3地区別自然動態 '!K32+'Ｒ3職権その他の増減'!K32)</f>
        <v>7</v>
      </c>
      <c r="R32" s="68">
        <f>SUM('R3地区別社会動態 '!O32+'R3地区別自然動態 '!L32+'Ｒ3職権その他の増減'!L32)</f>
        <v>25</v>
      </c>
    </row>
    <row r="33" spans="2:19" ht="18.75" customHeight="1" x14ac:dyDescent="0.15">
      <c r="B33" s="57" t="s">
        <v>24</v>
      </c>
      <c r="C33" s="58"/>
      <c r="D33" s="93">
        <v>55423</v>
      </c>
      <c r="E33" s="93">
        <f>SUM(E23:E32)</f>
        <v>56337</v>
      </c>
      <c r="F33" s="88">
        <f t="shared" ref="F33:H33" si="15">SUM(F23:F32)</f>
        <v>1944</v>
      </c>
      <c r="G33" s="88">
        <f t="shared" si="15"/>
        <v>1997</v>
      </c>
      <c r="H33" s="88">
        <f t="shared" si="15"/>
        <v>0</v>
      </c>
      <c r="I33" s="88">
        <f>SUM(I23:I32)</f>
        <v>-53</v>
      </c>
      <c r="J33" s="88">
        <f t="shared" ref="J33:K33" si="16">SUM(J23:J32)</f>
        <v>353</v>
      </c>
      <c r="K33" s="88">
        <f t="shared" si="16"/>
        <v>644</v>
      </c>
      <c r="L33" s="94">
        <f>SUM(L23:L32)</f>
        <v>-291</v>
      </c>
      <c r="M33" s="88">
        <v>41</v>
      </c>
      <c r="N33" s="88">
        <v>56</v>
      </c>
      <c r="O33" s="89">
        <f>SUM(O23:O32)</f>
        <v>-4</v>
      </c>
      <c r="P33" s="89">
        <f>I33+L33+O33</f>
        <v>-348</v>
      </c>
      <c r="Q33" s="68">
        <f>SUM('R3地区別社会動態 '!N33+'R3地区別自然動態 '!K33+'Ｒ3職権その他の増減'!K33)</f>
        <v>-186</v>
      </c>
      <c r="R33" s="68">
        <f>SUM('R3地区別社会動態 '!O33+'R3地区別自然動態 '!L33+'Ｒ3職権その他の増減'!L33)</f>
        <v>-162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117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120</v>
      </c>
      <c r="F40" s="102" t="s">
        <v>41</v>
      </c>
      <c r="G40" s="102" t="s">
        <v>42</v>
      </c>
      <c r="H40" s="102" t="s">
        <v>43</v>
      </c>
      <c r="I40" s="102" t="s">
        <v>23</v>
      </c>
      <c r="J40" s="102" t="s">
        <v>9</v>
      </c>
      <c r="K40" s="102" t="s">
        <v>10</v>
      </c>
      <c r="L40" s="102" t="s">
        <v>23</v>
      </c>
      <c r="M40" s="102" t="s">
        <v>45</v>
      </c>
      <c r="N40" s="102" t="s">
        <v>46</v>
      </c>
      <c r="O40" s="102" t="s">
        <v>23</v>
      </c>
      <c r="P40" s="102" t="s">
        <v>1</v>
      </c>
      <c r="Q40" s="102" t="s">
        <v>2</v>
      </c>
      <c r="R40" s="102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-27</v>
      </c>
      <c r="F41" s="87">
        <f t="shared" ref="E41:H51" si="17">F5-F23</f>
        <v>9</v>
      </c>
      <c r="G41" s="87">
        <f>G5-G23</f>
        <v>-25</v>
      </c>
      <c r="H41" s="87">
        <f>H5-H23</f>
        <v>-9</v>
      </c>
      <c r="I41" s="87">
        <f>SUM(I5-I23)</f>
        <v>25</v>
      </c>
      <c r="J41" s="87">
        <f>J5-J23</f>
        <v>4</v>
      </c>
      <c r="K41" s="87">
        <f>K5-K23</f>
        <v>-32</v>
      </c>
      <c r="L41" s="87">
        <f>SUM(L5-L23)</f>
        <v>36</v>
      </c>
      <c r="M41" s="87">
        <f t="shared" ref="M41:N50" si="18">M5-M23</f>
        <v>-15</v>
      </c>
      <c r="N41" s="87">
        <f>N5-N23</f>
        <v>-21</v>
      </c>
      <c r="O41" s="87">
        <f>SUM(O5-O23)</f>
        <v>6</v>
      </c>
      <c r="P41" s="63">
        <f>I41+L41+O41</f>
        <v>67</v>
      </c>
      <c r="Q41" s="56">
        <f>Q5-Q23</f>
        <v>36</v>
      </c>
      <c r="R41" s="56">
        <f>R5-R23</f>
        <v>31</v>
      </c>
    </row>
    <row r="42" spans="2:19" ht="18.75" customHeight="1" x14ac:dyDescent="0.15">
      <c r="B42" s="57" t="s">
        <v>12</v>
      </c>
      <c r="C42" s="58"/>
      <c r="D42" s="87"/>
      <c r="E42" s="87">
        <f t="shared" si="17"/>
        <v>-138</v>
      </c>
      <c r="F42" s="87">
        <f t="shared" si="17"/>
        <v>13</v>
      </c>
      <c r="G42" s="87">
        <f t="shared" si="17"/>
        <v>7</v>
      </c>
      <c r="H42" s="87">
        <f t="shared" si="17"/>
        <v>-37</v>
      </c>
      <c r="I42" s="87">
        <f t="shared" ref="I42:I51" si="19">SUM(I6-I24)</f>
        <v>-31</v>
      </c>
      <c r="J42" s="87">
        <f t="shared" ref="J42:K51" si="20">J6-J24</f>
        <v>-16</v>
      </c>
      <c r="K42" s="87">
        <f t="shared" si="20"/>
        <v>6</v>
      </c>
      <c r="L42" s="87">
        <f t="shared" ref="L42:L51" si="21">SUM(L6-L24)</f>
        <v>-22</v>
      </c>
      <c r="M42" s="87">
        <f t="shared" si="18"/>
        <v>-4</v>
      </c>
      <c r="N42" s="87">
        <f t="shared" si="18"/>
        <v>0</v>
      </c>
      <c r="O42" s="87">
        <f t="shared" ref="O42" si="22">SUM(O6-O24)</f>
        <v>-4</v>
      </c>
      <c r="P42" s="63">
        <f t="shared" ref="P42:P51" si="23">I42+L42+O42</f>
        <v>-57</v>
      </c>
      <c r="Q42" s="56">
        <f t="shared" ref="Q42:R51" si="24">Q6-Q24</f>
        <v>-29</v>
      </c>
      <c r="R42" s="56">
        <f t="shared" si="24"/>
        <v>-28</v>
      </c>
    </row>
    <row r="43" spans="2:19" ht="18.75" customHeight="1" x14ac:dyDescent="0.15">
      <c r="B43" s="57" t="s">
        <v>13</v>
      </c>
      <c r="C43" s="58"/>
      <c r="D43" s="87"/>
      <c r="E43" s="87">
        <f t="shared" si="17"/>
        <v>-39</v>
      </c>
      <c r="F43" s="87">
        <f>F7-F25</f>
        <v>-31</v>
      </c>
      <c r="G43" s="87">
        <f>G7-G25</f>
        <v>-15</v>
      </c>
      <c r="H43" s="87">
        <f>H7-H25</f>
        <v>22</v>
      </c>
      <c r="I43" s="87">
        <f t="shared" si="19"/>
        <v>6</v>
      </c>
      <c r="J43" s="87">
        <f t="shared" si="20"/>
        <v>0</v>
      </c>
      <c r="K43" s="87">
        <f t="shared" si="20"/>
        <v>-3</v>
      </c>
      <c r="L43" s="87">
        <f t="shared" si="21"/>
        <v>3</v>
      </c>
      <c r="M43" s="87">
        <f>M7-M25</f>
        <v>3</v>
      </c>
      <c r="N43" s="87">
        <f>N7-N25</f>
        <v>0</v>
      </c>
      <c r="O43" s="87">
        <f>SUM(O7-O25)</f>
        <v>3</v>
      </c>
      <c r="P43" s="63">
        <f t="shared" si="23"/>
        <v>12</v>
      </c>
      <c r="Q43" s="68">
        <f t="shared" si="24"/>
        <v>8</v>
      </c>
      <c r="R43" s="68">
        <f t="shared" si="24"/>
        <v>4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7"/>
        <v>48</v>
      </c>
      <c r="F44" s="87">
        <f t="shared" si="17"/>
        <v>54</v>
      </c>
      <c r="G44" s="87">
        <f t="shared" si="17"/>
        <v>-21</v>
      </c>
      <c r="H44" s="87">
        <f t="shared" si="17"/>
        <v>-3</v>
      </c>
      <c r="I44" s="87">
        <f t="shared" si="19"/>
        <v>72</v>
      </c>
      <c r="J44" s="87">
        <f t="shared" si="20"/>
        <v>1</v>
      </c>
      <c r="K44" s="87">
        <f t="shared" si="20"/>
        <v>4</v>
      </c>
      <c r="L44" s="87">
        <f t="shared" si="21"/>
        <v>-3</v>
      </c>
      <c r="M44" s="87">
        <f t="shared" si="18"/>
        <v>-7</v>
      </c>
      <c r="N44" s="87">
        <f t="shared" si="18"/>
        <v>-3</v>
      </c>
      <c r="O44" s="87">
        <f t="shared" ref="O44:O51" si="25">SUM(O8-O26)</f>
        <v>-4</v>
      </c>
      <c r="P44" s="63">
        <f t="shared" si="23"/>
        <v>65</v>
      </c>
      <c r="Q44" s="56">
        <f t="shared" si="24"/>
        <v>35</v>
      </c>
      <c r="R44" s="56">
        <f t="shared" si="24"/>
        <v>30</v>
      </c>
    </row>
    <row r="45" spans="2:19" ht="18.75" customHeight="1" x14ac:dyDescent="0.15">
      <c r="B45" s="57" t="s">
        <v>15</v>
      </c>
      <c r="C45" s="58"/>
      <c r="D45" s="87"/>
      <c r="E45" s="87">
        <f t="shared" si="17"/>
        <v>73</v>
      </c>
      <c r="F45" s="87">
        <f t="shared" si="17"/>
        <v>31</v>
      </c>
      <c r="G45" s="87">
        <f t="shared" si="17"/>
        <v>-13</v>
      </c>
      <c r="H45" s="87">
        <f t="shared" si="17"/>
        <v>32</v>
      </c>
      <c r="I45" s="87">
        <f t="shared" si="19"/>
        <v>76</v>
      </c>
      <c r="J45" s="87">
        <f t="shared" si="20"/>
        <v>9</v>
      </c>
      <c r="K45" s="87">
        <f t="shared" si="20"/>
        <v>-20</v>
      </c>
      <c r="L45" s="87">
        <f t="shared" si="21"/>
        <v>29</v>
      </c>
      <c r="M45" s="87">
        <f t="shared" si="18"/>
        <v>2</v>
      </c>
      <c r="N45" s="87">
        <f t="shared" si="18"/>
        <v>2</v>
      </c>
      <c r="O45" s="87">
        <f t="shared" si="25"/>
        <v>0</v>
      </c>
      <c r="P45" s="63">
        <f t="shared" si="23"/>
        <v>105</v>
      </c>
      <c r="Q45" s="56">
        <f t="shared" si="24"/>
        <v>42</v>
      </c>
      <c r="R45" s="56">
        <f t="shared" si="24"/>
        <v>63</v>
      </c>
    </row>
    <row r="46" spans="2:19" ht="18.75" customHeight="1" x14ac:dyDescent="0.15">
      <c r="B46" s="57" t="s">
        <v>16</v>
      </c>
      <c r="C46" s="58"/>
      <c r="D46" s="87"/>
      <c r="E46" s="87">
        <f t="shared" si="17"/>
        <v>-22</v>
      </c>
      <c r="F46" s="87">
        <f t="shared" si="17"/>
        <v>-13</v>
      </c>
      <c r="G46" s="87">
        <f t="shared" si="17"/>
        <v>-14</v>
      </c>
      <c r="H46" s="87">
        <f t="shared" si="17"/>
        <v>-4</v>
      </c>
      <c r="I46" s="87">
        <f t="shared" si="19"/>
        <v>-3</v>
      </c>
      <c r="J46" s="87">
        <f t="shared" si="20"/>
        <v>0</v>
      </c>
      <c r="K46" s="87">
        <f t="shared" si="20"/>
        <v>7</v>
      </c>
      <c r="L46" s="87">
        <f t="shared" si="21"/>
        <v>-7</v>
      </c>
      <c r="M46" s="87">
        <f t="shared" si="18"/>
        <v>-1</v>
      </c>
      <c r="N46" s="87">
        <f t="shared" si="18"/>
        <v>1</v>
      </c>
      <c r="O46" s="87">
        <f t="shared" si="25"/>
        <v>-2</v>
      </c>
      <c r="P46" s="63">
        <f t="shared" si="23"/>
        <v>-12</v>
      </c>
      <c r="Q46" s="56">
        <f t="shared" si="24"/>
        <v>3</v>
      </c>
      <c r="R46" s="56">
        <f t="shared" si="24"/>
        <v>-15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-80</v>
      </c>
      <c r="F47" s="87">
        <f t="shared" si="17"/>
        <v>-12</v>
      </c>
      <c r="G47" s="87">
        <f t="shared" si="17"/>
        <v>6</v>
      </c>
      <c r="H47" s="87">
        <f t="shared" si="17"/>
        <v>-9</v>
      </c>
      <c r="I47" s="87">
        <f t="shared" si="19"/>
        <v>-27</v>
      </c>
      <c r="J47" s="87">
        <f t="shared" si="20"/>
        <v>-5</v>
      </c>
      <c r="K47" s="87">
        <f t="shared" si="20"/>
        <v>1</v>
      </c>
      <c r="L47" s="87">
        <f t="shared" si="21"/>
        <v>-6</v>
      </c>
      <c r="M47" s="87">
        <f t="shared" si="18"/>
        <v>-3</v>
      </c>
      <c r="N47" s="87">
        <f t="shared" si="18"/>
        <v>-6</v>
      </c>
      <c r="O47" s="87">
        <f t="shared" si="25"/>
        <v>3</v>
      </c>
      <c r="P47" s="63">
        <f t="shared" si="23"/>
        <v>-30</v>
      </c>
      <c r="Q47" s="56">
        <f t="shared" si="24"/>
        <v>-12</v>
      </c>
      <c r="R47" s="56">
        <f t="shared" si="24"/>
        <v>-18</v>
      </c>
    </row>
    <row r="48" spans="2:19" ht="18.75" customHeight="1" x14ac:dyDescent="0.15">
      <c r="B48" s="57" t="s">
        <v>18</v>
      </c>
      <c r="C48" s="58"/>
      <c r="D48" s="87"/>
      <c r="E48" s="87">
        <f t="shared" si="17"/>
        <v>-23</v>
      </c>
      <c r="F48" s="87">
        <f t="shared" si="17"/>
        <v>9</v>
      </c>
      <c r="G48" s="87">
        <f t="shared" si="17"/>
        <v>3</v>
      </c>
      <c r="H48" s="87">
        <f t="shared" si="17"/>
        <v>28</v>
      </c>
      <c r="I48" s="87">
        <f t="shared" si="19"/>
        <v>34</v>
      </c>
      <c r="J48" s="87">
        <f t="shared" si="20"/>
        <v>-6</v>
      </c>
      <c r="K48" s="87">
        <f t="shared" si="20"/>
        <v>27</v>
      </c>
      <c r="L48" s="87">
        <f t="shared" si="21"/>
        <v>-33</v>
      </c>
      <c r="M48" s="87">
        <f t="shared" si="18"/>
        <v>-6</v>
      </c>
      <c r="N48" s="87">
        <f t="shared" si="18"/>
        <v>0</v>
      </c>
      <c r="O48" s="87">
        <f t="shared" si="25"/>
        <v>0</v>
      </c>
      <c r="P48" s="63">
        <f t="shared" si="23"/>
        <v>1</v>
      </c>
      <c r="Q48" s="56">
        <f t="shared" si="24"/>
        <v>-6</v>
      </c>
      <c r="R48" s="56">
        <f t="shared" si="24"/>
        <v>7</v>
      </c>
    </row>
    <row r="49" spans="2:18" ht="18.75" customHeight="1" x14ac:dyDescent="0.15">
      <c r="B49" s="57" t="s">
        <v>19</v>
      </c>
      <c r="C49" s="58"/>
      <c r="D49" s="87"/>
      <c r="E49" s="87">
        <f t="shared" si="17"/>
        <v>21</v>
      </c>
      <c r="F49" s="87">
        <f t="shared" si="17"/>
        <v>45</v>
      </c>
      <c r="G49" s="87">
        <f t="shared" si="17"/>
        <v>-6</v>
      </c>
      <c r="H49" s="87">
        <f t="shared" si="17"/>
        <v>-16</v>
      </c>
      <c r="I49" s="87">
        <f t="shared" si="19"/>
        <v>35</v>
      </c>
      <c r="J49" s="87">
        <f t="shared" si="20"/>
        <v>10</v>
      </c>
      <c r="K49" s="87">
        <f t="shared" si="20"/>
        <v>2</v>
      </c>
      <c r="L49" s="87">
        <f t="shared" si="21"/>
        <v>8</v>
      </c>
      <c r="M49" s="87">
        <f t="shared" si="18"/>
        <v>1</v>
      </c>
      <c r="N49" s="87">
        <f t="shared" si="18"/>
        <v>2</v>
      </c>
      <c r="O49" s="87">
        <f t="shared" si="25"/>
        <v>-1</v>
      </c>
      <c r="P49" s="63">
        <f t="shared" si="23"/>
        <v>42</v>
      </c>
      <c r="Q49" s="56">
        <f t="shared" si="24"/>
        <v>24</v>
      </c>
      <c r="R49" s="56">
        <f t="shared" si="24"/>
        <v>18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-34</v>
      </c>
      <c r="F50" s="87">
        <f t="shared" si="17"/>
        <v>-36</v>
      </c>
      <c r="G50" s="87">
        <f t="shared" si="17"/>
        <v>38</v>
      </c>
      <c r="H50" s="87">
        <f t="shared" si="17"/>
        <v>-4</v>
      </c>
      <c r="I50" s="87">
        <f t="shared" si="19"/>
        <v>-78</v>
      </c>
      <c r="J50" s="87">
        <f t="shared" si="20"/>
        <v>4</v>
      </c>
      <c r="K50" s="87">
        <f t="shared" si="20"/>
        <v>-8</v>
      </c>
      <c r="L50" s="87">
        <f t="shared" si="21"/>
        <v>12</v>
      </c>
      <c r="M50" s="87">
        <f t="shared" si="18"/>
        <v>-1</v>
      </c>
      <c r="N50" s="87">
        <f t="shared" si="18"/>
        <v>-1</v>
      </c>
      <c r="O50" s="87">
        <f t="shared" si="25"/>
        <v>0</v>
      </c>
      <c r="P50" s="63">
        <f t="shared" si="23"/>
        <v>-66</v>
      </c>
      <c r="Q50" s="56">
        <f t="shared" si="24"/>
        <v>-11</v>
      </c>
      <c r="R50" s="56">
        <f t="shared" si="24"/>
        <v>-55</v>
      </c>
    </row>
    <row r="51" spans="2:18" ht="18.75" customHeight="1" x14ac:dyDescent="0.15">
      <c r="B51" s="57" t="s">
        <v>24</v>
      </c>
      <c r="C51" s="58"/>
      <c r="D51" s="87"/>
      <c r="E51" s="87">
        <f t="shared" si="17"/>
        <v>-221</v>
      </c>
      <c r="F51" s="88">
        <f>SUM(F41:F50)</f>
        <v>69</v>
      </c>
      <c r="G51" s="88">
        <f t="shared" si="17"/>
        <v>-40</v>
      </c>
      <c r="H51" s="87">
        <f>SUM(H41:H50)</f>
        <v>0</v>
      </c>
      <c r="I51" s="87">
        <f t="shared" si="19"/>
        <v>109</v>
      </c>
      <c r="J51" s="87">
        <f t="shared" si="20"/>
        <v>1</v>
      </c>
      <c r="K51" s="87">
        <f t="shared" si="20"/>
        <v>-16</v>
      </c>
      <c r="L51" s="87">
        <f t="shared" si="21"/>
        <v>17</v>
      </c>
      <c r="M51" s="89">
        <f>SUM(M41:M50)</f>
        <v>-31</v>
      </c>
      <c r="N51" s="89">
        <f>SUM(N41:N50)</f>
        <v>-26</v>
      </c>
      <c r="O51" s="87">
        <f t="shared" si="25"/>
        <v>1</v>
      </c>
      <c r="P51" s="63">
        <f t="shared" si="23"/>
        <v>127</v>
      </c>
      <c r="Q51" s="56">
        <f t="shared" si="24"/>
        <v>90</v>
      </c>
      <c r="R51" s="56">
        <f t="shared" si="24"/>
        <v>37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B1:I1"/>
    <mergeCell ref="B3:C4"/>
    <mergeCell ref="D3:E3"/>
    <mergeCell ref="F3:I3"/>
    <mergeCell ref="J3:L3"/>
  </mergeCells>
  <phoneticPr fontId="2"/>
  <pageMargins left="0.55118110236220474" right="0.35433070866141736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53"/>
  <sheetViews>
    <sheetView zoomScaleNormal="100" workbookViewId="0">
      <selection activeCell="P6" sqref="P6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109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43831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98" t="s">
        <v>1</v>
      </c>
      <c r="E4" s="98" t="s">
        <v>2</v>
      </c>
      <c r="F4" s="98" t="s">
        <v>3</v>
      </c>
      <c r="G4" s="98" t="s">
        <v>1</v>
      </c>
      <c r="H4" s="98" t="s">
        <v>2</v>
      </c>
      <c r="I4" s="98" t="s">
        <v>3</v>
      </c>
      <c r="J4" s="98" t="s">
        <v>1</v>
      </c>
      <c r="K4" s="98" t="s">
        <v>2</v>
      </c>
      <c r="L4" s="98" t="s">
        <v>3</v>
      </c>
      <c r="M4" s="98" t="s">
        <v>1</v>
      </c>
      <c r="N4" s="98" t="s">
        <v>2</v>
      </c>
      <c r="O4" s="98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499</v>
      </c>
      <c r="E5" s="56">
        <v>300</v>
      </c>
      <c r="F5" s="56">
        <v>199</v>
      </c>
      <c r="G5" s="56">
        <f>H5+I5</f>
        <v>547</v>
      </c>
      <c r="H5" s="56">
        <v>301</v>
      </c>
      <c r="I5" s="56">
        <v>246</v>
      </c>
      <c r="J5" s="56">
        <f>K5+L5</f>
        <v>8</v>
      </c>
      <c r="K5" s="56">
        <v>5</v>
      </c>
      <c r="L5" s="56">
        <v>3</v>
      </c>
      <c r="M5" s="56">
        <f t="shared" ref="M5:M14" si="0">N5+O5</f>
        <v>-40</v>
      </c>
      <c r="N5" s="56">
        <f t="shared" ref="N5:O14" si="1">E5-H5+K5</f>
        <v>4</v>
      </c>
      <c r="O5" s="56">
        <f t="shared" si="1"/>
        <v>-44</v>
      </c>
      <c r="P5" s="92">
        <v>10935</v>
      </c>
      <c r="Q5" s="79">
        <f>ROUND(D5/P5*100,2)</f>
        <v>4.5599999999999996</v>
      </c>
      <c r="R5" s="79">
        <f>ROUND(G5/P5*100,2)</f>
        <v>5</v>
      </c>
      <c r="S5" s="79">
        <f>ROUND(J5/P5*100,2)</f>
        <v>7.0000000000000007E-2</v>
      </c>
      <c r="T5" s="79">
        <f>ROUND(M5/P5*100,2)</f>
        <v>-0.37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359</v>
      </c>
      <c r="E6" s="63">
        <v>192</v>
      </c>
      <c r="F6" s="63">
        <v>167</v>
      </c>
      <c r="G6" s="56">
        <f t="shared" ref="G6:G14" si="3">H6+I6</f>
        <v>406</v>
      </c>
      <c r="H6" s="63">
        <v>206</v>
      </c>
      <c r="I6" s="63">
        <v>200</v>
      </c>
      <c r="J6" s="56">
        <f t="shared" ref="J6:J14" si="4">K6+L6</f>
        <v>-8</v>
      </c>
      <c r="K6" s="63">
        <v>-7</v>
      </c>
      <c r="L6" s="63">
        <v>-1</v>
      </c>
      <c r="M6" s="56">
        <f t="shared" si="0"/>
        <v>-55</v>
      </c>
      <c r="N6" s="56">
        <f t="shared" si="1"/>
        <v>-21</v>
      </c>
      <c r="O6" s="56">
        <f t="shared" si="1"/>
        <v>-34</v>
      </c>
      <c r="P6" s="92">
        <v>11733</v>
      </c>
      <c r="Q6" s="79">
        <f t="shared" ref="Q6:Q15" si="5">ROUND(D6/P6*100,2)</f>
        <v>3.06</v>
      </c>
      <c r="R6" s="79">
        <f t="shared" ref="R6:R15" si="6">ROUND(G6/P6*100,2)</f>
        <v>3.46</v>
      </c>
      <c r="S6" s="79">
        <f t="shared" ref="S6:S14" si="7">ROUND(J6/P6*100,2)</f>
        <v>-7.0000000000000007E-2</v>
      </c>
      <c r="T6" s="79">
        <f t="shared" ref="T6:T15" si="8">ROUND(M6/P6*100,2)</f>
        <v>-0.47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107</v>
      </c>
      <c r="E7" s="63">
        <v>59</v>
      </c>
      <c r="F7" s="63">
        <v>48</v>
      </c>
      <c r="G7" s="56">
        <f t="shared" si="3"/>
        <v>99</v>
      </c>
      <c r="H7" s="63">
        <v>56</v>
      </c>
      <c r="I7" s="63">
        <v>43</v>
      </c>
      <c r="J7" s="56">
        <f t="shared" si="4"/>
        <v>-29</v>
      </c>
      <c r="K7" s="63">
        <v>-17</v>
      </c>
      <c r="L7" s="63">
        <v>-12</v>
      </c>
      <c r="M7" s="56">
        <f t="shared" si="0"/>
        <v>-21</v>
      </c>
      <c r="N7" s="56">
        <f t="shared" si="1"/>
        <v>-14</v>
      </c>
      <c r="O7" s="56">
        <f t="shared" si="1"/>
        <v>-7</v>
      </c>
      <c r="P7" s="92">
        <v>2926</v>
      </c>
      <c r="Q7" s="79">
        <f t="shared" si="5"/>
        <v>3.66</v>
      </c>
      <c r="R7" s="79">
        <f t="shared" si="6"/>
        <v>3.38</v>
      </c>
      <c r="S7" s="79">
        <f t="shared" si="7"/>
        <v>-0.99</v>
      </c>
      <c r="T7" s="79">
        <f t="shared" si="8"/>
        <v>-0.72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202</v>
      </c>
      <c r="E8" s="63">
        <v>115</v>
      </c>
      <c r="F8" s="63">
        <v>87</v>
      </c>
      <c r="G8" s="56">
        <f t="shared" si="3"/>
        <v>200</v>
      </c>
      <c r="H8" s="63">
        <v>109</v>
      </c>
      <c r="I8" s="63">
        <v>91</v>
      </c>
      <c r="J8" s="56">
        <f t="shared" si="4"/>
        <v>6</v>
      </c>
      <c r="K8" s="63">
        <v>10</v>
      </c>
      <c r="L8" s="63">
        <v>-4</v>
      </c>
      <c r="M8" s="56">
        <f t="shared" si="0"/>
        <v>8</v>
      </c>
      <c r="N8" s="56">
        <f t="shared" si="1"/>
        <v>16</v>
      </c>
      <c r="O8" s="56">
        <f t="shared" si="1"/>
        <v>-8</v>
      </c>
      <c r="P8" s="92">
        <v>5066</v>
      </c>
      <c r="Q8" s="79">
        <f t="shared" si="5"/>
        <v>3.99</v>
      </c>
      <c r="R8" s="79">
        <f t="shared" si="6"/>
        <v>3.95</v>
      </c>
      <c r="S8" s="79">
        <f t="shared" si="7"/>
        <v>0.12</v>
      </c>
      <c r="T8" s="79">
        <f t="shared" si="8"/>
        <v>0.16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343</v>
      </c>
      <c r="E9" s="63">
        <v>165</v>
      </c>
      <c r="F9" s="63">
        <v>178</v>
      </c>
      <c r="G9" s="56">
        <f t="shared" si="3"/>
        <v>353</v>
      </c>
      <c r="H9" s="63">
        <v>181</v>
      </c>
      <c r="I9" s="63">
        <v>172</v>
      </c>
      <c r="J9" s="56">
        <f>K9+L9</f>
        <v>15</v>
      </c>
      <c r="K9" s="63">
        <v>0</v>
      </c>
      <c r="L9" s="63">
        <v>15</v>
      </c>
      <c r="M9" s="56">
        <f t="shared" si="0"/>
        <v>5</v>
      </c>
      <c r="N9" s="56">
        <f t="shared" si="1"/>
        <v>-16</v>
      </c>
      <c r="O9" s="56">
        <f t="shared" si="1"/>
        <v>21</v>
      </c>
      <c r="P9" s="92">
        <v>11447</v>
      </c>
      <c r="Q9" s="79">
        <f t="shared" si="5"/>
        <v>3</v>
      </c>
      <c r="R9" s="79">
        <f t="shared" si="6"/>
        <v>3.08</v>
      </c>
      <c r="S9" s="79">
        <f t="shared" si="7"/>
        <v>0.13</v>
      </c>
      <c r="T9" s="79">
        <f t="shared" si="8"/>
        <v>0.04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50</v>
      </c>
      <c r="E10" s="63">
        <v>19</v>
      </c>
      <c r="F10" s="63">
        <v>31</v>
      </c>
      <c r="G10" s="56">
        <f t="shared" si="3"/>
        <v>49</v>
      </c>
      <c r="H10" s="63">
        <v>20</v>
      </c>
      <c r="I10" s="63">
        <v>29</v>
      </c>
      <c r="J10" s="56">
        <f t="shared" si="4"/>
        <v>6</v>
      </c>
      <c r="K10" s="63">
        <v>5</v>
      </c>
      <c r="L10" s="63">
        <v>1</v>
      </c>
      <c r="M10" s="56">
        <f t="shared" si="0"/>
        <v>7</v>
      </c>
      <c r="N10" s="56">
        <f t="shared" si="1"/>
        <v>4</v>
      </c>
      <c r="O10" s="56">
        <f t="shared" si="1"/>
        <v>3</v>
      </c>
      <c r="P10" s="92">
        <v>1918</v>
      </c>
      <c r="Q10" s="79">
        <f t="shared" si="5"/>
        <v>2.61</v>
      </c>
      <c r="R10" s="79">
        <f t="shared" si="6"/>
        <v>2.5499999999999998</v>
      </c>
      <c r="S10" s="79">
        <f t="shared" si="7"/>
        <v>0.31</v>
      </c>
      <c r="T10" s="79">
        <f t="shared" si="8"/>
        <v>0.36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74</v>
      </c>
      <c r="E11" s="63">
        <v>40</v>
      </c>
      <c r="F11" s="63">
        <v>34</v>
      </c>
      <c r="G11" s="56">
        <f t="shared" si="3"/>
        <v>87</v>
      </c>
      <c r="H11" s="63">
        <v>53</v>
      </c>
      <c r="I11" s="63">
        <v>34</v>
      </c>
      <c r="J11" s="56">
        <f>K11+L11</f>
        <v>-1</v>
      </c>
      <c r="K11" s="63">
        <v>0</v>
      </c>
      <c r="L11" s="63">
        <v>-1</v>
      </c>
      <c r="M11" s="56">
        <f t="shared" si="0"/>
        <v>-14</v>
      </c>
      <c r="N11" s="56">
        <f t="shared" si="1"/>
        <v>-13</v>
      </c>
      <c r="O11" s="56">
        <f t="shared" si="1"/>
        <v>-1</v>
      </c>
      <c r="P11" s="92">
        <v>2566</v>
      </c>
      <c r="Q11" s="79">
        <f t="shared" si="5"/>
        <v>2.88</v>
      </c>
      <c r="R11" s="79">
        <f t="shared" si="6"/>
        <v>3.39</v>
      </c>
      <c r="S11" s="79">
        <f t="shared" si="7"/>
        <v>-0.04</v>
      </c>
      <c r="T11" s="79">
        <f t="shared" si="8"/>
        <v>-0.55000000000000004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71</v>
      </c>
      <c r="E12" s="63">
        <v>32</v>
      </c>
      <c r="F12" s="63">
        <v>39</v>
      </c>
      <c r="G12" s="56">
        <f t="shared" si="3"/>
        <v>66</v>
      </c>
      <c r="H12" s="63">
        <v>35</v>
      </c>
      <c r="I12" s="63">
        <v>31</v>
      </c>
      <c r="J12" s="56">
        <f t="shared" si="4"/>
        <v>-18</v>
      </c>
      <c r="K12" s="63">
        <v>-5</v>
      </c>
      <c r="L12" s="63">
        <v>-13</v>
      </c>
      <c r="M12" s="56">
        <f t="shared" si="0"/>
        <v>-13</v>
      </c>
      <c r="N12" s="56">
        <f t="shared" si="1"/>
        <v>-8</v>
      </c>
      <c r="O12" s="56">
        <f t="shared" si="1"/>
        <v>-5</v>
      </c>
      <c r="P12" s="92">
        <v>2923</v>
      </c>
      <c r="Q12" s="79">
        <f t="shared" si="5"/>
        <v>2.4300000000000002</v>
      </c>
      <c r="R12" s="79">
        <f t="shared" si="6"/>
        <v>2.2599999999999998</v>
      </c>
      <c r="S12" s="79">
        <f t="shared" si="7"/>
        <v>-0.62</v>
      </c>
      <c r="T12" s="79">
        <f t="shared" si="8"/>
        <v>-0.44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152</v>
      </c>
      <c r="E13" s="63">
        <v>85</v>
      </c>
      <c r="F13" s="63">
        <v>67</v>
      </c>
      <c r="G13" s="56">
        <f t="shared" si="3"/>
        <v>122</v>
      </c>
      <c r="H13" s="63">
        <v>61</v>
      </c>
      <c r="I13" s="63">
        <v>61</v>
      </c>
      <c r="J13" s="56">
        <f t="shared" si="4"/>
        <v>-11</v>
      </c>
      <c r="K13" s="63">
        <v>-10</v>
      </c>
      <c r="L13" s="63">
        <v>-1</v>
      </c>
      <c r="M13" s="56">
        <f t="shared" si="0"/>
        <v>19</v>
      </c>
      <c r="N13" s="56">
        <f t="shared" si="1"/>
        <v>14</v>
      </c>
      <c r="O13" s="56">
        <f t="shared" si="1"/>
        <v>5</v>
      </c>
      <c r="P13" s="92">
        <v>3164</v>
      </c>
      <c r="Q13" s="79">
        <f t="shared" si="5"/>
        <v>4.8</v>
      </c>
      <c r="R13" s="79">
        <f t="shared" si="6"/>
        <v>3.86</v>
      </c>
      <c r="S13" s="79">
        <f t="shared" si="7"/>
        <v>-0.35</v>
      </c>
      <c r="T13" s="79">
        <f t="shared" si="8"/>
        <v>0.6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87</v>
      </c>
      <c r="E14" s="63">
        <v>48</v>
      </c>
      <c r="F14" s="63">
        <v>39</v>
      </c>
      <c r="G14" s="56">
        <f t="shared" si="3"/>
        <v>68</v>
      </c>
      <c r="H14" s="63">
        <v>48</v>
      </c>
      <c r="I14" s="63">
        <v>20</v>
      </c>
      <c r="J14" s="56">
        <f t="shared" si="4"/>
        <v>32</v>
      </c>
      <c r="K14" s="63">
        <v>19</v>
      </c>
      <c r="L14" s="63">
        <v>13</v>
      </c>
      <c r="M14" s="56">
        <f t="shared" si="0"/>
        <v>51</v>
      </c>
      <c r="N14" s="56">
        <f t="shared" si="1"/>
        <v>19</v>
      </c>
      <c r="O14" s="56">
        <f t="shared" si="1"/>
        <v>32</v>
      </c>
      <c r="P14" s="92">
        <v>2745</v>
      </c>
      <c r="Q14" s="79">
        <f t="shared" si="5"/>
        <v>3.17</v>
      </c>
      <c r="R14" s="79">
        <f t="shared" si="6"/>
        <v>2.48</v>
      </c>
      <c r="S14" s="79">
        <f t="shared" si="7"/>
        <v>1.17</v>
      </c>
      <c r="T14" s="79">
        <f t="shared" si="8"/>
        <v>1.86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1944</v>
      </c>
      <c r="E15" s="63">
        <f>SUM(E5:E14)</f>
        <v>1055</v>
      </c>
      <c r="F15" s="63">
        <f>SUM(F5:F14)</f>
        <v>889</v>
      </c>
      <c r="G15" s="63">
        <f t="shared" ref="G15:O15" si="9">SUM(G5:G14)</f>
        <v>1997</v>
      </c>
      <c r="H15" s="63">
        <f t="shared" si="9"/>
        <v>1070</v>
      </c>
      <c r="I15" s="63">
        <f t="shared" si="9"/>
        <v>927</v>
      </c>
      <c r="J15" s="63">
        <f t="shared" si="9"/>
        <v>0</v>
      </c>
      <c r="K15" s="63">
        <f t="shared" si="9"/>
        <v>0</v>
      </c>
      <c r="L15" s="63">
        <f t="shared" si="9"/>
        <v>0</v>
      </c>
      <c r="M15" s="63">
        <f t="shared" si="9"/>
        <v>-53</v>
      </c>
      <c r="N15" s="63">
        <f t="shared" si="9"/>
        <v>-15</v>
      </c>
      <c r="O15" s="63">
        <f t="shared" si="9"/>
        <v>-38</v>
      </c>
      <c r="P15" s="93">
        <v>55423</v>
      </c>
      <c r="Q15" s="79">
        <f t="shared" si="5"/>
        <v>3.51</v>
      </c>
      <c r="R15" s="79">
        <f t="shared" si="6"/>
        <v>3.6</v>
      </c>
      <c r="S15" s="80" t="s">
        <v>34</v>
      </c>
      <c r="T15" s="79">
        <f t="shared" si="8"/>
        <v>-0.1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110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43466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01" t="s">
        <v>1</v>
      </c>
      <c r="E22" s="101" t="s">
        <v>2</v>
      </c>
      <c r="F22" s="101" t="s">
        <v>3</v>
      </c>
      <c r="G22" s="101" t="s">
        <v>1</v>
      </c>
      <c r="H22" s="101" t="s">
        <v>2</v>
      </c>
      <c r="I22" s="101" t="s">
        <v>3</v>
      </c>
      <c r="J22" s="101" t="s">
        <v>1</v>
      </c>
      <c r="K22" s="101" t="s">
        <v>2</v>
      </c>
      <c r="L22" s="101" t="s">
        <v>3</v>
      </c>
      <c r="M22" s="101" t="s">
        <v>1</v>
      </c>
      <c r="N22" s="101" t="s">
        <v>2</v>
      </c>
      <c r="O22" s="101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505</v>
      </c>
      <c r="E23" s="56">
        <v>306</v>
      </c>
      <c r="F23" s="56">
        <v>199</v>
      </c>
      <c r="G23" s="56">
        <f>H23+I23</f>
        <v>548</v>
      </c>
      <c r="H23" s="56">
        <v>304</v>
      </c>
      <c r="I23" s="56">
        <v>244</v>
      </c>
      <c r="J23" s="56">
        <f>K23+L23</f>
        <v>-37</v>
      </c>
      <c r="K23" s="56">
        <v>-11</v>
      </c>
      <c r="L23" s="56">
        <v>-26</v>
      </c>
      <c r="M23" s="56">
        <f t="shared" ref="M23:M32" si="10">N23+O23</f>
        <v>-80</v>
      </c>
      <c r="N23" s="56">
        <f t="shared" ref="N23:N32" si="11">E23-H23+K23</f>
        <v>-9</v>
      </c>
      <c r="O23" s="56">
        <f t="shared" ref="O23:O32" si="12">F23-I23+L23</f>
        <v>-71</v>
      </c>
      <c r="P23" s="92">
        <v>11019</v>
      </c>
      <c r="Q23" s="79">
        <f>ROUND(D23/P23*100,2)</f>
        <v>4.58</v>
      </c>
      <c r="R23" s="79">
        <f>ROUND(G23/P23*100,2)</f>
        <v>4.97</v>
      </c>
      <c r="S23" s="79">
        <f>ROUND(J23/P23*100,2)</f>
        <v>-0.34</v>
      </c>
      <c r="T23" s="79">
        <f>ROUND(M23/P23*100,2)</f>
        <v>-0.73</v>
      </c>
    </row>
    <row r="24" spans="2:20" ht="18" customHeight="1" x14ac:dyDescent="0.15">
      <c r="B24" s="3" t="s">
        <v>12</v>
      </c>
      <c r="C24" s="4"/>
      <c r="D24" s="56">
        <f t="shared" ref="D24:D32" si="13">E24+F24</f>
        <v>384</v>
      </c>
      <c r="E24" s="63">
        <v>183</v>
      </c>
      <c r="F24" s="63">
        <v>201</v>
      </c>
      <c r="G24" s="56">
        <f t="shared" ref="G24:G32" si="14">H24+I24</f>
        <v>440</v>
      </c>
      <c r="H24" s="63">
        <v>247</v>
      </c>
      <c r="I24" s="63">
        <v>193</v>
      </c>
      <c r="J24" s="56">
        <f t="shared" ref="J24:J26" si="15">K24+L24</f>
        <v>74</v>
      </c>
      <c r="K24" s="63">
        <v>46</v>
      </c>
      <c r="L24" s="63">
        <v>28</v>
      </c>
      <c r="M24" s="56">
        <f t="shared" si="10"/>
        <v>18</v>
      </c>
      <c r="N24" s="56">
        <f t="shared" si="11"/>
        <v>-18</v>
      </c>
      <c r="O24" s="56">
        <f t="shared" si="12"/>
        <v>36</v>
      </c>
      <c r="P24" s="92">
        <v>11723</v>
      </c>
      <c r="Q24" s="79">
        <f t="shared" ref="Q24:Q33" si="16">ROUND(D24/P24*100,2)</f>
        <v>3.28</v>
      </c>
      <c r="R24" s="79">
        <f t="shared" ref="R24:R33" si="17">ROUND(G24/P24*100,2)</f>
        <v>3.75</v>
      </c>
      <c r="S24" s="79">
        <f t="shared" ref="S24:S32" si="18">ROUND(J24/P24*100,2)</f>
        <v>0.63</v>
      </c>
      <c r="T24" s="79">
        <f t="shared" ref="T24:T33" si="19">ROUND(M24/P24*100,2)</f>
        <v>0.15</v>
      </c>
    </row>
    <row r="25" spans="2:20" ht="18" customHeight="1" x14ac:dyDescent="0.15">
      <c r="B25" s="3" t="s">
        <v>13</v>
      </c>
      <c r="C25" s="4"/>
      <c r="D25" s="56">
        <f t="shared" si="13"/>
        <v>92</v>
      </c>
      <c r="E25" s="63">
        <v>50</v>
      </c>
      <c r="F25" s="63">
        <v>42</v>
      </c>
      <c r="G25" s="56">
        <f t="shared" si="14"/>
        <v>75</v>
      </c>
      <c r="H25" s="63">
        <v>47</v>
      </c>
      <c r="I25" s="63">
        <v>28</v>
      </c>
      <c r="J25" s="56">
        <f t="shared" si="15"/>
        <v>2</v>
      </c>
      <c r="K25" s="63">
        <v>-2</v>
      </c>
      <c r="L25" s="63">
        <v>4</v>
      </c>
      <c r="M25" s="56">
        <f t="shared" si="10"/>
        <v>19</v>
      </c>
      <c r="N25" s="56">
        <f t="shared" si="11"/>
        <v>1</v>
      </c>
      <c r="O25" s="56">
        <f t="shared" si="12"/>
        <v>18</v>
      </c>
      <c r="P25" s="92">
        <v>2909</v>
      </c>
      <c r="Q25" s="79">
        <f t="shared" si="16"/>
        <v>3.16</v>
      </c>
      <c r="R25" s="79">
        <f t="shared" si="17"/>
        <v>2.58</v>
      </c>
      <c r="S25" s="79">
        <f t="shared" si="18"/>
        <v>7.0000000000000007E-2</v>
      </c>
      <c r="T25" s="79">
        <f t="shared" si="19"/>
        <v>0.65</v>
      </c>
    </row>
    <row r="26" spans="2:20" ht="18" customHeight="1" x14ac:dyDescent="0.15">
      <c r="B26" s="3" t="s">
        <v>14</v>
      </c>
      <c r="C26" s="4"/>
      <c r="D26" s="56">
        <f t="shared" si="13"/>
        <v>214</v>
      </c>
      <c r="E26" s="63">
        <v>145</v>
      </c>
      <c r="F26" s="63">
        <v>69</v>
      </c>
      <c r="G26" s="56">
        <f t="shared" si="14"/>
        <v>187</v>
      </c>
      <c r="H26" s="63">
        <v>107</v>
      </c>
      <c r="I26" s="63">
        <v>80</v>
      </c>
      <c r="J26" s="56">
        <f t="shared" si="15"/>
        <v>44</v>
      </c>
      <c r="K26" s="63">
        <v>11</v>
      </c>
      <c r="L26" s="63">
        <v>33</v>
      </c>
      <c r="M26" s="56">
        <f t="shared" si="10"/>
        <v>71</v>
      </c>
      <c r="N26" s="56">
        <f t="shared" si="11"/>
        <v>49</v>
      </c>
      <c r="O26" s="56">
        <f t="shared" si="12"/>
        <v>22</v>
      </c>
      <c r="P26" s="92">
        <v>5045</v>
      </c>
      <c r="Q26" s="79">
        <f t="shared" si="16"/>
        <v>4.24</v>
      </c>
      <c r="R26" s="79">
        <f t="shared" si="17"/>
        <v>3.71</v>
      </c>
      <c r="S26" s="79">
        <f t="shared" si="18"/>
        <v>0.87</v>
      </c>
      <c r="T26" s="79">
        <f t="shared" si="19"/>
        <v>1.41</v>
      </c>
    </row>
    <row r="27" spans="2:20" ht="18" customHeight="1" x14ac:dyDescent="0.15">
      <c r="B27" s="3" t="s">
        <v>15</v>
      </c>
      <c r="C27" s="4"/>
      <c r="D27" s="56">
        <f t="shared" si="13"/>
        <v>344</v>
      </c>
      <c r="E27" s="63">
        <v>185</v>
      </c>
      <c r="F27" s="63">
        <v>159</v>
      </c>
      <c r="G27" s="56">
        <f t="shared" si="14"/>
        <v>379</v>
      </c>
      <c r="H27" s="63">
        <v>184</v>
      </c>
      <c r="I27" s="63">
        <v>195</v>
      </c>
      <c r="J27" s="56">
        <f>K27+L27</f>
        <v>27</v>
      </c>
      <c r="K27" s="63">
        <v>30</v>
      </c>
      <c r="L27" s="63">
        <v>-3</v>
      </c>
      <c r="M27" s="56">
        <f t="shared" si="10"/>
        <v>-8</v>
      </c>
      <c r="N27" s="56">
        <f t="shared" si="11"/>
        <v>31</v>
      </c>
      <c r="O27" s="56">
        <f t="shared" si="12"/>
        <v>-39</v>
      </c>
      <c r="P27" s="92">
        <v>11460</v>
      </c>
      <c r="Q27" s="79">
        <f t="shared" si="16"/>
        <v>3</v>
      </c>
      <c r="R27" s="79">
        <f t="shared" si="17"/>
        <v>3.31</v>
      </c>
      <c r="S27" s="79">
        <f t="shared" si="18"/>
        <v>0.24</v>
      </c>
      <c r="T27" s="79">
        <f t="shared" si="19"/>
        <v>-7.0000000000000007E-2</v>
      </c>
    </row>
    <row r="28" spans="2:20" ht="18" customHeight="1" x14ac:dyDescent="0.15">
      <c r="B28" s="3" t="s">
        <v>16</v>
      </c>
      <c r="C28" s="4"/>
      <c r="D28" s="56">
        <f t="shared" si="13"/>
        <v>54</v>
      </c>
      <c r="E28" s="63">
        <v>29</v>
      </c>
      <c r="F28" s="63">
        <v>25</v>
      </c>
      <c r="G28" s="56">
        <f t="shared" si="14"/>
        <v>48</v>
      </c>
      <c r="H28" s="63">
        <v>19</v>
      </c>
      <c r="I28" s="63">
        <v>29</v>
      </c>
      <c r="J28" s="56">
        <f t="shared" ref="J28" si="20">K28+L28</f>
        <v>-8</v>
      </c>
      <c r="K28" s="63">
        <v>-2</v>
      </c>
      <c r="L28" s="63">
        <v>-6</v>
      </c>
      <c r="M28" s="56">
        <f t="shared" si="10"/>
        <v>-2</v>
      </c>
      <c r="N28" s="56">
        <f t="shared" si="11"/>
        <v>8</v>
      </c>
      <c r="O28" s="56">
        <f t="shared" si="12"/>
        <v>-10</v>
      </c>
      <c r="P28" s="92">
        <v>1940</v>
      </c>
      <c r="Q28" s="79">
        <f t="shared" si="16"/>
        <v>2.78</v>
      </c>
      <c r="R28" s="79">
        <f t="shared" si="17"/>
        <v>2.4700000000000002</v>
      </c>
      <c r="S28" s="79">
        <f t="shared" si="18"/>
        <v>-0.41</v>
      </c>
      <c r="T28" s="79">
        <f t="shared" si="19"/>
        <v>-0.1</v>
      </c>
    </row>
    <row r="29" spans="2:20" ht="18" customHeight="1" x14ac:dyDescent="0.15">
      <c r="B29" s="3" t="s">
        <v>17</v>
      </c>
      <c r="C29" s="4"/>
      <c r="D29" s="56">
        <f t="shared" si="13"/>
        <v>53</v>
      </c>
      <c r="E29" s="63">
        <v>35</v>
      </c>
      <c r="F29" s="63">
        <v>18</v>
      </c>
      <c r="G29" s="56">
        <f t="shared" si="14"/>
        <v>100</v>
      </c>
      <c r="H29" s="63">
        <v>63</v>
      </c>
      <c r="I29" s="63">
        <v>37</v>
      </c>
      <c r="J29" s="56">
        <f>K29+L29</f>
        <v>-38</v>
      </c>
      <c r="K29" s="63">
        <v>-42</v>
      </c>
      <c r="L29" s="63">
        <v>4</v>
      </c>
      <c r="M29" s="56">
        <f t="shared" si="10"/>
        <v>-85</v>
      </c>
      <c r="N29" s="56">
        <f t="shared" si="11"/>
        <v>-70</v>
      </c>
      <c r="O29" s="56">
        <f t="shared" si="12"/>
        <v>-15</v>
      </c>
      <c r="P29" s="92">
        <v>2688</v>
      </c>
      <c r="Q29" s="79">
        <f t="shared" si="16"/>
        <v>1.97</v>
      </c>
      <c r="R29" s="79">
        <f t="shared" si="17"/>
        <v>3.72</v>
      </c>
      <c r="S29" s="79">
        <f t="shared" si="18"/>
        <v>-1.41</v>
      </c>
      <c r="T29" s="79">
        <f t="shared" si="19"/>
        <v>-3.16</v>
      </c>
    </row>
    <row r="30" spans="2:20" ht="18" customHeight="1" x14ac:dyDescent="0.15">
      <c r="B30" s="3" t="s">
        <v>18</v>
      </c>
      <c r="C30" s="4"/>
      <c r="D30" s="56">
        <f t="shared" si="13"/>
        <v>58</v>
      </c>
      <c r="E30" s="63">
        <v>30</v>
      </c>
      <c r="F30" s="63">
        <v>28</v>
      </c>
      <c r="G30" s="56">
        <f t="shared" si="14"/>
        <v>88</v>
      </c>
      <c r="H30" s="63">
        <v>41</v>
      </c>
      <c r="I30" s="63">
        <v>47</v>
      </c>
      <c r="J30" s="56">
        <f t="shared" ref="J30:J32" si="21">K30+L30</f>
        <v>-22</v>
      </c>
      <c r="K30" s="63">
        <v>-8</v>
      </c>
      <c r="L30" s="63">
        <v>-14</v>
      </c>
      <c r="M30" s="56">
        <f t="shared" si="10"/>
        <v>-52</v>
      </c>
      <c r="N30" s="56">
        <f t="shared" si="11"/>
        <v>-19</v>
      </c>
      <c r="O30" s="56">
        <f t="shared" si="12"/>
        <v>-33</v>
      </c>
      <c r="P30" s="92">
        <v>2995</v>
      </c>
      <c r="Q30" s="79">
        <f t="shared" si="16"/>
        <v>1.94</v>
      </c>
      <c r="R30" s="79">
        <f t="shared" si="17"/>
        <v>2.94</v>
      </c>
      <c r="S30" s="79">
        <f t="shared" si="18"/>
        <v>-0.73</v>
      </c>
      <c r="T30" s="79">
        <f t="shared" si="19"/>
        <v>-1.74</v>
      </c>
    </row>
    <row r="31" spans="2:20" ht="18" customHeight="1" x14ac:dyDescent="0.15">
      <c r="B31" s="3" t="s">
        <v>19</v>
      </c>
      <c r="C31" s="4"/>
      <c r="D31" s="56">
        <f t="shared" si="13"/>
        <v>169</v>
      </c>
      <c r="E31" s="63">
        <v>82</v>
      </c>
      <c r="F31" s="63">
        <v>87</v>
      </c>
      <c r="G31" s="56">
        <f t="shared" si="14"/>
        <v>162</v>
      </c>
      <c r="H31" s="63">
        <v>81</v>
      </c>
      <c r="I31" s="63">
        <v>81</v>
      </c>
      <c r="J31" s="56">
        <f t="shared" si="21"/>
        <v>-22</v>
      </c>
      <c r="K31" s="63">
        <v>-9</v>
      </c>
      <c r="L31" s="63">
        <v>-13</v>
      </c>
      <c r="M31" s="56">
        <f t="shared" si="10"/>
        <v>-15</v>
      </c>
      <c r="N31" s="56">
        <f t="shared" si="11"/>
        <v>-8</v>
      </c>
      <c r="O31" s="56">
        <f t="shared" si="12"/>
        <v>-7</v>
      </c>
      <c r="P31" s="92">
        <v>3226</v>
      </c>
      <c r="Q31" s="79">
        <f t="shared" si="16"/>
        <v>5.24</v>
      </c>
      <c r="R31" s="79">
        <f t="shared" si="17"/>
        <v>5.0199999999999996</v>
      </c>
      <c r="S31" s="79">
        <f t="shared" si="18"/>
        <v>-0.68</v>
      </c>
      <c r="T31" s="79">
        <f t="shared" si="19"/>
        <v>-0.46</v>
      </c>
    </row>
    <row r="32" spans="2:20" ht="18" customHeight="1" x14ac:dyDescent="0.15">
      <c r="B32" s="3" t="s">
        <v>20</v>
      </c>
      <c r="C32" s="4"/>
      <c r="D32" s="56">
        <f t="shared" si="13"/>
        <v>102</v>
      </c>
      <c r="E32" s="63">
        <v>54</v>
      </c>
      <c r="F32" s="63">
        <v>48</v>
      </c>
      <c r="G32" s="56">
        <f t="shared" si="14"/>
        <v>98</v>
      </c>
      <c r="H32" s="63">
        <v>47</v>
      </c>
      <c r="I32" s="63">
        <v>51</v>
      </c>
      <c r="J32" s="56">
        <f t="shared" si="21"/>
        <v>-20</v>
      </c>
      <c r="K32" s="63">
        <v>-13</v>
      </c>
      <c r="L32" s="63">
        <v>-7</v>
      </c>
      <c r="M32" s="56">
        <f t="shared" si="10"/>
        <v>-16</v>
      </c>
      <c r="N32" s="56">
        <f t="shared" si="11"/>
        <v>-6</v>
      </c>
      <c r="O32" s="56">
        <f t="shared" si="12"/>
        <v>-10</v>
      </c>
      <c r="P32" s="92">
        <v>2759</v>
      </c>
      <c r="Q32" s="79">
        <f t="shared" si="16"/>
        <v>3.7</v>
      </c>
      <c r="R32" s="79">
        <f t="shared" si="17"/>
        <v>3.55</v>
      </c>
      <c r="S32" s="79">
        <f t="shared" si="18"/>
        <v>-0.72</v>
      </c>
      <c r="T32" s="79">
        <f t="shared" si="19"/>
        <v>-0.57999999999999996</v>
      </c>
    </row>
    <row r="33" spans="2:20" ht="18" customHeight="1" x14ac:dyDescent="0.15">
      <c r="B33" s="3" t="s">
        <v>24</v>
      </c>
      <c r="C33" s="4"/>
      <c r="D33" s="63">
        <f>SUM(D23:D32)</f>
        <v>1975</v>
      </c>
      <c r="E33" s="63">
        <f>SUM(E23:E32)</f>
        <v>1099</v>
      </c>
      <c r="F33" s="63">
        <f>SUM(F23:F32)</f>
        <v>876</v>
      </c>
      <c r="G33" s="63">
        <f t="shared" ref="G33:O33" si="22">SUM(G23:G32)</f>
        <v>2125</v>
      </c>
      <c r="H33" s="63">
        <f t="shared" si="22"/>
        <v>1140</v>
      </c>
      <c r="I33" s="63">
        <f t="shared" si="22"/>
        <v>985</v>
      </c>
      <c r="J33" s="63">
        <f t="shared" si="22"/>
        <v>0</v>
      </c>
      <c r="K33" s="63">
        <f t="shared" si="22"/>
        <v>0</v>
      </c>
      <c r="L33" s="63">
        <f t="shared" si="22"/>
        <v>0</v>
      </c>
      <c r="M33" s="63">
        <f t="shared" si="22"/>
        <v>-150</v>
      </c>
      <c r="N33" s="63">
        <f t="shared" si="22"/>
        <v>-41</v>
      </c>
      <c r="O33" s="63">
        <f t="shared" si="22"/>
        <v>-109</v>
      </c>
      <c r="P33" s="93">
        <v>55764</v>
      </c>
      <c r="Q33" s="79">
        <f t="shared" si="16"/>
        <v>3.54</v>
      </c>
      <c r="R33" s="79">
        <f t="shared" si="17"/>
        <v>3.81</v>
      </c>
      <c r="S33" s="80" t="s">
        <v>34</v>
      </c>
      <c r="T33" s="79">
        <f t="shared" si="19"/>
        <v>-0.27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111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98" t="s">
        <v>1</v>
      </c>
      <c r="E40" s="98" t="s">
        <v>2</v>
      </c>
      <c r="F40" s="98" t="s">
        <v>3</v>
      </c>
      <c r="G40" s="98" t="s">
        <v>1</v>
      </c>
      <c r="H40" s="98" t="s">
        <v>2</v>
      </c>
      <c r="I40" s="98" t="s">
        <v>3</v>
      </c>
      <c r="J40" s="98" t="s">
        <v>1</v>
      </c>
      <c r="K40" s="98" t="s">
        <v>2</v>
      </c>
      <c r="L40" s="98" t="s">
        <v>3</v>
      </c>
      <c r="M40" s="98" t="s">
        <v>1</v>
      </c>
      <c r="N40" s="98" t="s">
        <v>2</v>
      </c>
      <c r="O40" s="98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3">D5-D23</f>
        <v>-6</v>
      </c>
      <c r="E41" s="56">
        <f t="shared" si="23"/>
        <v>-6</v>
      </c>
      <c r="F41" s="56">
        <f t="shared" si="23"/>
        <v>0</v>
      </c>
      <c r="G41" s="56">
        <f t="shared" si="23"/>
        <v>-1</v>
      </c>
      <c r="H41" s="56">
        <f t="shared" si="23"/>
        <v>-3</v>
      </c>
      <c r="I41" s="56">
        <f t="shared" si="23"/>
        <v>2</v>
      </c>
      <c r="J41" s="56">
        <f t="shared" si="23"/>
        <v>45</v>
      </c>
      <c r="K41" s="56">
        <f t="shared" si="23"/>
        <v>16</v>
      </c>
      <c r="L41" s="56">
        <f t="shared" si="23"/>
        <v>29</v>
      </c>
      <c r="M41" s="56">
        <f t="shared" si="23"/>
        <v>40</v>
      </c>
      <c r="N41" s="56">
        <f t="shared" si="23"/>
        <v>13</v>
      </c>
      <c r="O41" s="56">
        <f t="shared" si="23"/>
        <v>27</v>
      </c>
      <c r="P41" s="56">
        <f t="shared" si="23"/>
        <v>-84</v>
      </c>
      <c r="Q41" s="79">
        <f t="shared" si="23"/>
        <v>-2.0000000000000462E-2</v>
      </c>
      <c r="R41" s="79">
        <f t="shared" si="23"/>
        <v>3.0000000000000249E-2</v>
      </c>
      <c r="S41" s="79">
        <f t="shared" si="23"/>
        <v>0.41000000000000003</v>
      </c>
      <c r="T41" s="79">
        <f t="shared" si="23"/>
        <v>0.36</v>
      </c>
    </row>
    <row r="42" spans="2:20" ht="18" customHeight="1" x14ac:dyDescent="0.15">
      <c r="B42" s="3" t="s">
        <v>12</v>
      </c>
      <c r="C42" s="4"/>
      <c r="D42" s="63">
        <f t="shared" si="23"/>
        <v>-25</v>
      </c>
      <c r="E42" s="63">
        <f t="shared" si="23"/>
        <v>9</v>
      </c>
      <c r="F42" s="63">
        <f t="shared" si="23"/>
        <v>-34</v>
      </c>
      <c r="G42" s="63">
        <f t="shared" si="23"/>
        <v>-34</v>
      </c>
      <c r="H42" s="63">
        <f t="shared" si="23"/>
        <v>-41</v>
      </c>
      <c r="I42" s="63">
        <f t="shared" si="23"/>
        <v>7</v>
      </c>
      <c r="J42" s="63">
        <f t="shared" si="23"/>
        <v>-82</v>
      </c>
      <c r="K42" s="63">
        <f t="shared" si="23"/>
        <v>-53</v>
      </c>
      <c r="L42" s="63">
        <f t="shared" si="23"/>
        <v>-29</v>
      </c>
      <c r="M42" s="63">
        <f t="shared" si="23"/>
        <v>-73</v>
      </c>
      <c r="N42" s="63">
        <f t="shared" si="23"/>
        <v>-3</v>
      </c>
      <c r="O42" s="63">
        <f t="shared" si="23"/>
        <v>-70</v>
      </c>
      <c r="P42" s="63">
        <f t="shared" si="23"/>
        <v>10</v>
      </c>
      <c r="Q42" s="79">
        <f t="shared" si="23"/>
        <v>-0.21999999999999975</v>
      </c>
      <c r="R42" s="79">
        <f t="shared" si="23"/>
        <v>-0.29000000000000004</v>
      </c>
      <c r="S42" s="79">
        <f t="shared" si="23"/>
        <v>-0.7</v>
      </c>
      <c r="T42" s="79">
        <f t="shared" si="23"/>
        <v>-0.62</v>
      </c>
    </row>
    <row r="43" spans="2:20" ht="18" customHeight="1" x14ac:dyDescent="0.15">
      <c r="B43" s="3" t="s">
        <v>13</v>
      </c>
      <c r="C43" s="4"/>
      <c r="D43" s="63">
        <f t="shared" si="23"/>
        <v>15</v>
      </c>
      <c r="E43" s="63">
        <f t="shared" si="23"/>
        <v>9</v>
      </c>
      <c r="F43" s="63">
        <f t="shared" si="23"/>
        <v>6</v>
      </c>
      <c r="G43" s="63">
        <f t="shared" si="23"/>
        <v>24</v>
      </c>
      <c r="H43" s="63">
        <f t="shared" si="23"/>
        <v>9</v>
      </c>
      <c r="I43" s="63">
        <f t="shared" si="23"/>
        <v>15</v>
      </c>
      <c r="J43" s="63">
        <f t="shared" si="23"/>
        <v>-31</v>
      </c>
      <c r="K43" s="63">
        <f t="shared" si="23"/>
        <v>-15</v>
      </c>
      <c r="L43" s="63">
        <f t="shared" si="23"/>
        <v>-16</v>
      </c>
      <c r="M43" s="63">
        <f t="shared" si="23"/>
        <v>-40</v>
      </c>
      <c r="N43" s="63">
        <f t="shared" si="23"/>
        <v>-15</v>
      </c>
      <c r="O43" s="63">
        <f t="shared" si="23"/>
        <v>-25</v>
      </c>
      <c r="P43" s="63">
        <f t="shared" si="23"/>
        <v>17</v>
      </c>
      <c r="Q43" s="79">
        <f t="shared" si="23"/>
        <v>0.5</v>
      </c>
      <c r="R43" s="79">
        <f t="shared" si="23"/>
        <v>0.79999999999999982</v>
      </c>
      <c r="S43" s="79">
        <f t="shared" si="23"/>
        <v>-1.06</v>
      </c>
      <c r="T43" s="79">
        <f t="shared" si="23"/>
        <v>-1.37</v>
      </c>
    </row>
    <row r="44" spans="2:20" ht="18" customHeight="1" x14ac:dyDescent="0.15">
      <c r="B44" s="3" t="s">
        <v>14</v>
      </c>
      <c r="C44" s="4"/>
      <c r="D44" s="63">
        <f t="shared" si="23"/>
        <v>-12</v>
      </c>
      <c r="E44" s="63">
        <f t="shared" si="23"/>
        <v>-30</v>
      </c>
      <c r="F44" s="63">
        <f t="shared" si="23"/>
        <v>18</v>
      </c>
      <c r="G44" s="63">
        <f t="shared" si="23"/>
        <v>13</v>
      </c>
      <c r="H44" s="63">
        <f t="shared" si="23"/>
        <v>2</v>
      </c>
      <c r="I44" s="63">
        <f t="shared" si="23"/>
        <v>11</v>
      </c>
      <c r="J44" s="63">
        <f t="shared" si="23"/>
        <v>-38</v>
      </c>
      <c r="K44" s="63">
        <f t="shared" si="23"/>
        <v>-1</v>
      </c>
      <c r="L44" s="63">
        <f t="shared" si="23"/>
        <v>-37</v>
      </c>
      <c r="M44" s="63">
        <f t="shared" si="23"/>
        <v>-63</v>
      </c>
      <c r="N44" s="63">
        <f t="shared" si="23"/>
        <v>-33</v>
      </c>
      <c r="O44" s="63">
        <f t="shared" si="23"/>
        <v>-30</v>
      </c>
      <c r="P44" s="63">
        <f t="shared" si="23"/>
        <v>21</v>
      </c>
      <c r="Q44" s="79">
        <f t="shared" si="23"/>
        <v>-0.25</v>
      </c>
      <c r="R44" s="79">
        <f t="shared" si="23"/>
        <v>0.24000000000000021</v>
      </c>
      <c r="S44" s="79">
        <f t="shared" si="23"/>
        <v>-0.75</v>
      </c>
      <c r="T44" s="79">
        <f t="shared" si="23"/>
        <v>-1.25</v>
      </c>
    </row>
    <row r="45" spans="2:20" ht="18" customHeight="1" x14ac:dyDescent="0.15">
      <c r="B45" s="3" t="s">
        <v>15</v>
      </c>
      <c r="C45" s="4"/>
      <c r="D45" s="63">
        <f t="shared" si="23"/>
        <v>-1</v>
      </c>
      <c r="E45" s="63">
        <f t="shared" si="23"/>
        <v>-20</v>
      </c>
      <c r="F45" s="63">
        <f t="shared" si="23"/>
        <v>19</v>
      </c>
      <c r="G45" s="63">
        <f t="shared" si="23"/>
        <v>-26</v>
      </c>
      <c r="H45" s="63">
        <f t="shared" si="23"/>
        <v>-3</v>
      </c>
      <c r="I45" s="63">
        <f t="shared" si="23"/>
        <v>-23</v>
      </c>
      <c r="J45" s="63">
        <f t="shared" si="23"/>
        <v>-12</v>
      </c>
      <c r="K45" s="63">
        <f t="shared" si="23"/>
        <v>-30</v>
      </c>
      <c r="L45" s="63">
        <f t="shared" si="23"/>
        <v>18</v>
      </c>
      <c r="M45" s="63">
        <f t="shared" si="23"/>
        <v>13</v>
      </c>
      <c r="N45" s="63">
        <f t="shared" si="23"/>
        <v>-47</v>
      </c>
      <c r="O45" s="63">
        <f t="shared" si="23"/>
        <v>60</v>
      </c>
      <c r="P45" s="63">
        <f t="shared" si="23"/>
        <v>-13</v>
      </c>
      <c r="Q45" s="79">
        <f t="shared" si="23"/>
        <v>0</v>
      </c>
      <c r="R45" s="79">
        <f t="shared" si="23"/>
        <v>-0.22999999999999998</v>
      </c>
      <c r="S45" s="79">
        <f t="shared" si="23"/>
        <v>-0.10999999999999999</v>
      </c>
      <c r="T45" s="79">
        <f t="shared" si="23"/>
        <v>0.11000000000000001</v>
      </c>
    </row>
    <row r="46" spans="2:20" ht="18" customHeight="1" x14ac:dyDescent="0.15">
      <c r="B46" s="3" t="s">
        <v>16</v>
      </c>
      <c r="C46" s="4"/>
      <c r="D46" s="63">
        <f t="shared" si="23"/>
        <v>-4</v>
      </c>
      <c r="E46" s="63">
        <f t="shared" si="23"/>
        <v>-10</v>
      </c>
      <c r="F46" s="63">
        <f t="shared" si="23"/>
        <v>6</v>
      </c>
      <c r="G46" s="63">
        <f t="shared" si="23"/>
        <v>1</v>
      </c>
      <c r="H46" s="63">
        <f t="shared" si="23"/>
        <v>1</v>
      </c>
      <c r="I46" s="63">
        <f t="shared" si="23"/>
        <v>0</v>
      </c>
      <c r="J46" s="63">
        <f t="shared" si="23"/>
        <v>14</v>
      </c>
      <c r="K46" s="63">
        <f t="shared" si="23"/>
        <v>7</v>
      </c>
      <c r="L46" s="63">
        <f t="shared" si="23"/>
        <v>7</v>
      </c>
      <c r="M46" s="63">
        <f t="shared" si="23"/>
        <v>9</v>
      </c>
      <c r="N46" s="63">
        <f t="shared" si="23"/>
        <v>-4</v>
      </c>
      <c r="O46" s="63">
        <f t="shared" si="23"/>
        <v>13</v>
      </c>
      <c r="P46" s="63">
        <f t="shared" si="23"/>
        <v>-22</v>
      </c>
      <c r="Q46" s="79">
        <f t="shared" si="23"/>
        <v>-0.16999999999999993</v>
      </c>
      <c r="R46" s="79">
        <f t="shared" si="23"/>
        <v>7.9999999999999627E-2</v>
      </c>
      <c r="S46" s="79">
        <f t="shared" si="23"/>
        <v>0.72</v>
      </c>
      <c r="T46" s="79">
        <f t="shared" si="23"/>
        <v>0.45999999999999996</v>
      </c>
    </row>
    <row r="47" spans="2:20" ht="18" customHeight="1" x14ac:dyDescent="0.15">
      <c r="B47" s="3" t="s">
        <v>17</v>
      </c>
      <c r="C47" s="4"/>
      <c r="D47" s="63">
        <f t="shared" si="23"/>
        <v>21</v>
      </c>
      <c r="E47" s="63">
        <f t="shared" si="23"/>
        <v>5</v>
      </c>
      <c r="F47" s="63">
        <f t="shared" si="23"/>
        <v>16</v>
      </c>
      <c r="G47" s="63">
        <f t="shared" si="23"/>
        <v>-13</v>
      </c>
      <c r="H47" s="63">
        <f t="shared" si="23"/>
        <v>-10</v>
      </c>
      <c r="I47" s="63">
        <f t="shared" si="23"/>
        <v>-3</v>
      </c>
      <c r="J47" s="63">
        <f t="shared" si="23"/>
        <v>37</v>
      </c>
      <c r="K47" s="63">
        <f t="shared" si="23"/>
        <v>42</v>
      </c>
      <c r="L47" s="63">
        <f t="shared" si="23"/>
        <v>-5</v>
      </c>
      <c r="M47" s="63">
        <f t="shared" si="23"/>
        <v>71</v>
      </c>
      <c r="N47" s="63">
        <f t="shared" si="23"/>
        <v>57</v>
      </c>
      <c r="O47" s="63">
        <f t="shared" si="23"/>
        <v>14</v>
      </c>
      <c r="P47" s="63">
        <f t="shared" si="23"/>
        <v>-122</v>
      </c>
      <c r="Q47" s="79">
        <f t="shared" si="23"/>
        <v>0.90999999999999992</v>
      </c>
      <c r="R47" s="79">
        <f t="shared" si="23"/>
        <v>-0.33000000000000007</v>
      </c>
      <c r="S47" s="79">
        <f t="shared" si="23"/>
        <v>1.3699999999999999</v>
      </c>
      <c r="T47" s="79">
        <f t="shared" si="23"/>
        <v>2.6100000000000003</v>
      </c>
    </row>
    <row r="48" spans="2:20" ht="18" customHeight="1" x14ac:dyDescent="0.15">
      <c r="B48" s="3" t="s">
        <v>18</v>
      </c>
      <c r="C48" s="4"/>
      <c r="D48" s="63">
        <f t="shared" si="23"/>
        <v>13</v>
      </c>
      <c r="E48" s="63">
        <f t="shared" si="23"/>
        <v>2</v>
      </c>
      <c r="F48" s="63">
        <f t="shared" si="23"/>
        <v>11</v>
      </c>
      <c r="G48" s="63">
        <f t="shared" si="23"/>
        <v>-22</v>
      </c>
      <c r="H48" s="63">
        <f t="shared" si="23"/>
        <v>-6</v>
      </c>
      <c r="I48" s="63">
        <f t="shared" si="23"/>
        <v>-16</v>
      </c>
      <c r="J48" s="63">
        <f t="shared" si="23"/>
        <v>4</v>
      </c>
      <c r="K48" s="63">
        <f t="shared" si="23"/>
        <v>3</v>
      </c>
      <c r="L48" s="63">
        <f t="shared" si="23"/>
        <v>1</v>
      </c>
      <c r="M48" s="63">
        <f t="shared" si="23"/>
        <v>39</v>
      </c>
      <c r="N48" s="63">
        <f t="shared" si="23"/>
        <v>11</v>
      </c>
      <c r="O48" s="63">
        <f t="shared" si="23"/>
        <v>28</v>
      </c>
      <c r="P48" s="63">
        <f t="shared" si="23"/>
        <v>-72</v>
      </c>
      <c r="Q48" s="79">
        <f t="shared" si="23"/>
        <v>0.49000000000000021</v>
      </c>
      <c r="R48" s="79">
        <f t="shared" si="23"/>
        <v>-0.68000000000000016</v>
      </c>
      <c r="S48" s="79">
        <f t="shared" si="23"/>
        <v>0.10999999999999999</v>
      </c>
      <c r="T48" s="79">
        <f t="shared" si="23"/>
        <v>1.3</v>
      </c>
    </row>
    <row r="49" spans="2:20" ht="18" customHeight="1" x14ac:dyDescent="0.15">
      <c r="B49" s="3" t="s">
        <v>19</v>
      </c>
      <c r="C49" s="4"/>
      <c r="D49" s="63">
        <f t="shared" si="23"/>
        <v>-17</v>
      </c>
      <c r="E49" s="63">
        <f t="shared" si="23"/>
        <v>3</v>
      </c>
      <c r="F49" s="63">
        <f t="shared" si="23"/>
        <v>-20</v>
      </c>
      <c r="G49" s="63">
        <f t="shared" si="23"/>
        <v>-40</v>
      </c>
      <c r="H49" s="63">
        <f t="shared" si="23"/>
        <v>-20</v>
      </c>
      <c r="I49" s="63">
        <f t="shared" si="23"/>
        <v>-20</v>
      </c>
      <c r="J49" s="63">
        <f t="shared" si="23"/>
        <v>11</v>
      </c>
      <c r="K49" s="63">
        <f t="shared" si="23"/>
        <v>-1</v>
      </c>
      <c r="L49" s="63">
        <f t="shared" si="23"/>
        <v>12</v>
      </c>
      <c r="M49" s="63">
        <f t="shared" si="23"/>
        <v>34</v>
      </c>
      <c r="N49" s="63">
        <f t="shared" si="23"/>
        <v>22</v>
      </c>
      <c r="O49" s="63">
        <f t="shared" si="23"/>
        <v>12</v>
      </c>
      <c r="P49" s="63">
        <f t="shared" si="23"/>
        <v>-62</v>
      </c>
      <c r="Q49" s="79">
        <f t="shared" si="23"/>
        <v>-0.44000000000000039</v>
      </c>
      <c r="R49" s="79">
        <f t="shared" si="23"/>
        <v>-1.1599999999999997</v>
      </c>
      <c r="S49" s="79">
        <f t="shared" si="23"/>
        <v>0.33000000000000007</v>
      </c>
      <c r="T49" s="79">
        <f t="shared" si="23"/>
        <v>1.06</v>
      </c>
    </row>
    <row r="50" spans="2:20" ht="18" customHeight="1" x14ac:dyDescent="0.15">
      <c r="B50" s="3" t="s">
        <v>20</v>
      </c>
      <c r="C50" s="4"/>
      <c r="D50" s="63">
        <f t="shared" si="23"/>
        <v>-15</v>
      </c>
      <c r="E50" s="63">
        <f t="shared" si="23"/>
        <v>-6</v>
      </c>
      <c r="F50" s="63">
        <f t="shared" si="23"/>
        <v>-9</v>
      </c>
      <c r="G50" s="63">
        <f t="shared" si="23"/>
        <v>-30</v>
      </c>
      <c r="H50" s="63">
        <f t="shared" si="23"/>
        <v>1</v>
      </c>
      <c r="I50" s="63">
        <f t="shared" si="23"/>
        <v>-31</v>
      </c>
      <c r="J50" s="63">
        <f t="shared" si="23"/>
        <v>52</v>
      </c>
      <c r="K50" s="63">
        <f t="shared" si="23"/>
        <v>32</v>
      </c>
      <c r="L50" s="63">
        <f t="shared" si="23"/>
        <v>20</v>
      </c>
      <c r="M50" s="63">
        <f t="shared" si="23"/>
        <v>67</v>
      </c>
      <c r="N50" s="63">
        <f t="shared" si="23"/>
        <v>25</v>
      </c>
      <c r="O50" s="63">
        <f t="shared" si="23"/>
        <v>42</v>
      </c>
      <c r="P50" s="63">
        <f t="shared" si="23"/>
        <v>-14</v>
      </c>
      <c r="Q50" s="79">
        <f t="shared" si="23"/>
        <v>-0.53000000000000025</v>
      </c>
      <c r="R50" s="79">
        <f t="shared" si="23"/>
        <v>-1.0699999999999998</v>
      </c>
      <c r="S50" s="79">
        <f t="shared" si="23"/>
        <v>1.89</v>
      </c>
      <c r="T50" s="79">
        <f t="shared" si="23"/>
        <v>2.44</v>
      </c>
    </row>
    <row r="51" spans="2:20" ht="18" customHeight="1" x14ac:dyDescent="0.15">
      <c r="B51" s="3" t="s">
        <v>24</v>
      </c>
      <c r="C51" s="4"/>
      <c r="D51" s="63">
        <f t="shared" si="23"/>
        <v>-31</v>
      </c>
      <c r="E51" s="63">
        <f t="shared" si="23"/>
        <v>-44</v>
      </c>
      <c r="F51" s="63">
        <f t="shared" si="23"/>
        <v>13</v>
      </c>
      <c r="G51" s="63">
        <f t="shared" si="23"/>
        <v>-128</v>
      </c>
      <c r="H51" s="63">
        <f t="shared" si="23"/>
        <v>-70</v>
      </c>
      <c r="I51" s="63">
        <f t="shared" si="23"/>
        <v>-58</v>
      </c>
      <c r="J51" s="63">
        <f t="shared" si="23"/>
        <v>0</v>
      </c>
      <c r="K51" s="63">
        <f t="shared" si="23"/>
        <v>0</v>
      </c>
      <c r="L51" s="63">
        <f t="shared" si="23"/>
        <v>0</v>
      </c>
      <c r="M51" s="63">
        <f t="shared" si="23"/>
        <v>97</v>
      </c>
      <c r="N51" s="63">
        <f t="shared" si="23"/>
        <v>26</v>
      </c>
      <c r="O51" s="63">
        <f t="shared" si="23"/>
        <v>71</v>
      </c>
      <c r="P51" s="63">
        <f t="shared" si="23"/>
        <v>-341</v>
      </c>
      <c r="Q51" s="79">
        <f t="shared" si="23"/>
        <v>-3.0000000000000249E-2</v>
      </c>
      <c r="R51" s="79">
        <f t="shared" si="23"/>
        <v>-0.20999999999999996</v>
      </c>
      <c r="S51" s="80" t="s">
        <v>34</v>
      </c>
      <c r="T51" s="79">
        <f>T15-T33</f>
        <v>0.17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B1:O1"/>
    <mergeCell ref="B3:C4"/>
    <mergeCell ref="D3:F3"/>
    <mergeCell ref="G3:I3"/>
    <mergeCell ref="J3:L3"/>
    <mergeCell ref="M3:O3"/>
    <mergeCell ref="Q3:T3"/>
    <mergeCell ref="B19:O19"/>
    <mergeCell ref="B21:C22"/>
    <mergeCell ref="D21:F21"/>
    <mergeCell ref="G21:I21"/>
    <mergeCell ref="J21:L21"/>
    <mergeCell ref="M21:O21"/>
    <mergeCell ref="Q21:T21"/>
    <mergeCell ref="Q39:T39"/>
    <mergeCell ref="B37:O37"/>
    <mergeCell ref="B39:C40"/>
    <mergeCell ref="D39:F39"/>
    <mergeCell ref="G39:I39"/>
    <mergeCell ref="J39:L39"/>
    <mergeCell ref="M39:O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1:P53"/>
  <sheetViews>
    <sheetView zoomScaleNormal="100" workbookViewId="0">
      <pane xSplit="3" ySplit="4" topLeftCell="D5" activePane="bottomRight" state="frozen"/>
      <selection activeCell="P6" sqref="P6"/>
      <selection pane="topRight" activeCell="P6" sqref="P6"/>
      <selection pane="bottomLeft" activeCell="P6" sqref="P6"/>
      <selection pane="bottomRight" activeCell="P6" sqref="P6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106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43831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98" t="s">
        <v>1</v>
      </c>
      <c r="E4" s="98" t="s">
        <v>2</v>
      </c>
      <c r="F4" s="98" t="s">
        <v>3</v>
      </c>
      <c r="G4" s="98" t="s">
        <v>1</v>
      </c>
      <c r="H4" s="98" t="s">
        <v>2</v>
      </c>
      <c r="I4" s="98" t="s">
        <v>3</v>
      </c>
      <c r="J4" s="98" t="s">
        <v>1</v>
      </c>
      <c r="K4" s="98" t="s">
        <v>2</v>
      </c>
      <c r="L4" s="98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75</v>
      </c>
      <c r="E5" s="56">
        <v>31</v>
      </c>
      <c r="F5" s="56">
        <v>44</v>
      </c>
      <c r="G5" s="56">
        <f>H5+I5</f>
        <v>118</v>
      </c>
      <c r="H5" s="56">
        <v>64</v>
      </c>
      <c r="I5" s="56">
        <v>54</v>
      </c>
      <c r="J5" s="56">
        <f>K5+L5</f>
        <v>-43</v>
      </c>
      <c r="K5" s="56">
        <f>E5-H5</f>
        <v>-33</v>
      </c>
      <c r="L5" s="56">
        <f>F5-I5</f>
        <v>-10</v>
      </c>
      <c r="M5" s="92">
        <v>10935</v>
      </c>
      <c r="N5" s="83">
        <f>ROUND(D5*1000/M5,2)</f>
        <v>6.86</v>
      </c>
      <c r="O5" s="83">
        <f>ROUND(G5/M5*1000,2)</f>
        <v>10.79</v>
      </c>
      <c r="P5" s="83">
        <f>ROUND(J5/M5*1000,2)</f>
        <v>-3.93</v>
      </c>
    </row>
    <row r="6" spans="2:16" ht="18.75" customHeight="1" x14ac:dyDescent="0.15">
      <c r="B6" s="3" t="s">
        <v>12</v>
      </c>
      <c r="C6" s="12"/>
      <c r="D6" s="56">
        <f t="shared" ref="D6:D14" si="0">E6+F6</f>
        <v>113</v>
      </c>
      <c r="E6" s="63">
        <v>58</v>
      </c>
      <c r="F6" s="63">
        <v>55</v>
      </c>
      <c r="G6" s="56">
        <f t="shared" ref="G6:G14" si="1">H6+I6</f>
        <v>143</v>
      </c>
      <c r="H6" s="63">
        <v>79</v>
      </c>
      <c r="I6" s="63">
        <v>64</v>
      </c>
      <c r="J6" s="56">
        <f t="shared" ref="J6:J14" si="2">K6+L6</f>
        <v>-30</v>
      </c>
      <c r="K6" s="56">
        <f t="shared" ref="K6:L14" si="3">E6-H6</f>
        <v>-21</v>
      </c>
      <c r="L6" s="56">
        <f t="shared" si="3"/>
        <v>-9</v>
      </c>
      <c r="M6" s="92">
        <v>11733</v>
      </c>
      <c r="N6" s="83">
        <f t="shared" ref="N6:N15" si="4">ROUND(D6*1000/M6,2)</f>
        <v>9.6300000000000008</v>
      </c>
      <c r="O6" s="83">
        <f t="shared" ref="O6:O15" si="5">ROUND(G6/M6*1000,2)</f>
        <v>12.19</v>
      </c>
      <c r="P6" s="83">
        <f t="shared" ref="P6:P15" si="6">ROUND(J6/M6*1000,2)</f>
        <v>-2.56</v>
      </c>
    </row>
    <row r="7" spans="2:16" ht="18.75" customHeight="1" x14ac:dyDescent="0.15">
      <c r="B7" s="3" t="s">
        <v>13</v>
      </c>
      <c r="C7" s="12"/>
      <c r="D7" s="56">
        <f t="shared" si="0"/>
        <v>17</v>
      </c>
      <c r="E7" s="63">
        <v>9</v>
      </c>
      <c r="F7" s="63">
        <v>8</v>
      </c>
      <c r="G7" s="56">
        <f t="shared" si="1"/>
        <v>47</v>
      </c>
      <c r="H7" s="63">
        <v>23</v>
      </c>
      <c r="I7" s="63">
        <v>24</v>
      </c>
      <c r="J7" s="56">
        <f t="shared" si="2"/>
        <v>-30</v>
      </c>
      <c r="K7" s="56">
        <f t="shared" si="3"/>
        <v>-14</v>
      </c>
      <c r="L7" s="56">
        <f t="shared" si="3"/>
        <v>-16</v>
      </c>
      <c r="M7" s="92">
        <v>2926</v>
      </c>
      <c r="N7" s="83">
        <f t="shared" si="4"/>
        <v>5.81</v>
      </c>
      <c r="O7" s="83">
        <f t="shared" si="5"/>
        <v>16.059999999999999</v>
      </c>
      <c r="P7" s="83">
        <f t="shared" si="6"/>
        <v>-10.25</v>
      </c>
    </row>
    <row r="8" spans="2:16" ht="18.75" customHeight="1" x14ac:dyDescent="0.15">
      <c r="B8" s="3" t="s">
        <v>14</v>
      </c>
      <c r="C8" s="12"/>
      <c r="D8" s="56">
        <f t="shared" si="0"/>
        <v>28</v>
      </c>
      <c r="E8" s="63">
        <v>16</v>
      </c>
      <c r="F8" s="63">
        <v>12</v>
      </c>
      <c r="G8" s="56">
        <f t="shared" si="1"/>
        <v>58</v>
      </c>
      <c r="H8" s="63">
        <v>28</v>
      </c>
      <c r="I8" s="63">
        <v>30</v>
      </c>
      <c r="J8" s="56">
        <f t="shared" si="2"/>
        <v>-30</v>
      </c>
      <c r="K8" s="56">
        <f t="shared" si="3"/>
        <v>-12</v>
      </c>
      <c r="L8" s="56">
        <f t="shared" si="3"/>
        <v>-18</v>
      </c>
      <c r="M8" s="92">
        <v>5066</v>
      </c>
      <c r="N8" s="83">
        <f t="shared" si="4"/>
        <v>5.53</v>
      </c>
      <c r="O8" s="83">
        <f t="shared" si="5"/>
        <v>11.45</v>
      </c>
      <c r="P8" s="83">
        <f t="shared" si="6"/>
        <v>-5.92</v>
      </c>
    </row>
    <row r="9" spans="2:16" ht="18.75" customHeight="1" x14ac:dyDescent="0.15">
      <c r="B9" s="3" t="s">
        <v>15</v>
      </c>
      <c r="C9" s="12"/>
      <c r="D9" s="56">
        <f t="shared" si="0"/>
        <v>68</v>
      </c>
      <c r="E9" s="63">
        <v>42</v>
      </c>
      <c r="F9" s="63">
        <v>26</v>
      </c>
      <c r="G9" s="56">
        <f t="shared" si="1"/>
        <v>107</v>
      </c>
      <c r="H9" s="63">
        <v>56</v>
      </c>
      <c r="I9" s="63">
        <v>51</v>
      </c>
      <c r="J9" s="56">
        <f t="shared" si="2"/>
        <v>-39</v>
      </c>
      <c r="K9" s="56">
        <f t="shared" si="3"/>
        <v>-14</v>
      </c>
      <c r="L9" s="56">
        <f t="shared" si="3"/>
        <v>-25</v>
      </c>
      <c r="M9" s="92">
        <v>11447</v>
      </c>
      <c r="N9" s="83">
        <f t="shared" si="4"/>
        <v>5.94</v>
      </c>
      <c r="O9" s="83">
        <f t="shared" si="5"/>
        <v>9.35</v>
      </c>
      <c r="P9" s="83">
        <f t="shared" si="6"/>
        <v>-3.41</v>
      </c>
    </row>
    <row r="10" spans="2:16" ht="18.75" customHeight="1" x14ac:dyDescent="0.15">
      <c r="B10" s="3" t="s">
        <v>16</v>
      </c>
      <c r="C10" s="12"/>
      <c r="D10" s="56">
        <f t="shared" si="0"/>
        <v>7</v>
      </c>
      <c r="E10" s="63">
        <v>4</v>
      </c>
      <c r="F10" s="63">
        <v>3</v>
      </c>
      <c r="G10" s="56">
        <f t="shared" si="1"/>
        <v>26</v>
      </c>
      <c r="H10" s="63">
        <v>16</v>
      </c>
      <c r="I10" s="63">
        <v>10</v>
      </c>
      <c r="J10" s="56">
        <f t="shared" si="2"/>
        <v>-19</v>
      </c>
      <c r="K10" s="56">
        <f t="shared" si="3"/>
        <v>-12</v>
      </c>
      <c r="L10" s="56">
        <f t="shared" si="3"/>
        <v>-7</v>
      </c>
      <c r="M10" s="92">
        <v>1918</v>
      </c>
      <c r="N10" s="83">
        <f t="shared" si="4"/>
        <v>3.65</v>
      </c>
      <c r="O10" s="83">
        <f t="shared" si="5"/>
        <v>13.56</v>
      </c>
      <c r="P10" s="83">
        <f t="shared" si="6"/>
        <v>-9.91</v>
      </c>
    </row>
    <row r="11" spans="2:16" ht="18.75" customHeight="1" x14ac:dyDescent="0.15">
      <c r="B11" s="3" t="s">
        <v>17</v>
      </c>
      <c r="C11" s="12"/>
      <c r="D11" s="56">
        <f t="shared" si="0"/>
        <v>8</v>
      </c>
      <c r="E11" s="63">
        <v>3</v>
      </c>
      <c r="F11" s="63">
        <v>5</v>
      </c>
      <c r="G11" s="56">
        <f t="shared" si="1"/>
        <v>36</v>
      </c>
      <c r="H11" s="63">
        <v>15</v>
      </c>
      <c r="I11" s="63">
        <v>21</v>
      </c>
      <c r="J11" s="56">
        <f t="shared" si="2"/>
        <v>-28</v>
      </c>
      <c r="K11" s="56">
        <f t="shared" si="3"/>
        <v>-12</v>
      </c>
      <c r="L11" s="56">
        <f t="shared" si="3"/>
        <v>-16</v>
      </c>
      <c r="M11" s="92">
        <v>2566</v>
      </c>
      <c r="N11" s="83">
        <f t="shared" si="4"/>
        <v>3.12</v>
      </c>
      <c r="O11" s="83">
        <f t="shared" si="5"/>
        <v>14.03</v>
      </c>
      <c r="P11" s="83">
        <f t="shared" si="6"/>
        <v>-10.91</v>
      </c>
    </row>
    <row r="12" spans="2:16" ht="18.75" customHeight="1" x14ac:dyDescent="0.15">
      <c r="B12" s="3" t="s">
        <v>18</v>
      </c>
      <c r="C12" s="12"/>
      <c r="D12" s="56">
        <f t="shared" si="0"/>
        <v>21</v>
      </c>
      <c r="E12" s="63">
        <v>10</v>
      </c>
      <c r="F12" s="63">
        <v>11</v>
      </c>
      <c r="G12" s="56">
        <f t="shared" si="1"/>
        <v>32</v>
      </c>
      <c r="H12" s="63">
        <v>14</v>
      </c>
      <c r="I12" s="63">
        <v>18</v>
      </c>
      <c r="J12" s="56">
        <f t="shared" si="2"/>
        <v>-11</v>
      </c>
      <c r="K12" s="56">
        <f t="shared" si="3"/>
        <v>-4</v>
      </c>
      <c r="L12" s="56">
        <f t="shared" si="3"/>
        <v>-7</v>
      </c>
      <c r="M12" s="92">
        <v>2923</v>
      </c>
      <c r="N12" s="83">
        <f t="shared" si="4"/>
        <v>7.18</v>
      </c>
      <c r="O12" s="83">
        <f t="shared" si="5"/>
        <v>10.95</v>
      </c>
      <c r="P12" s="83">
        <f t="shared" si="6"/>
        <v>-3.76</v>
      </c>
    </row>
    <row r="13" spans="2:16" ht="18.75" customHeight="1" x14ac:dyDescent="0.15">
      <c r="B13" s="3" t="s">
        <v>19</v>
      </c>
      <c r="C13" s="12"/>
      <c r="D13" s="56">
        <f t="shared" si="0"/>
        <v>5</v>
      </c>
      <c r="E13" s="63">
        <v>4</v>
      </c>
      <c r="F13" s="63">
        <v>1</v>
      </c>
      <c r="G13" s="56">
        <f t="shared" si="1"/>
        <v>46</v>
      </c>
      <c r="H13" s="63">
        <v>25</v>
      </c>
      <c r="I13" s="63">
        <v>21</v>
      </c>
      <c r="J13" s="56">
        <f t="shared" si="2"/>
        <v>-41</v>
      </c>
      <c r="K13" s="56">
        <f t="shared" si="3"/>
        <v>-21</v>
      </c>
      <c r="L13" s="56">
        <f t="shared" si="3"/>
        <v>-20</v>
      </c>
      <c r="M13" s="92">
        <v>3164</v>
      </c>
      <c r="N13" s="83">
        <f t="shared" si="4"/>
        <v>1.58</v>
      </c>
      <c r="O13" s="83">
        <f t="shared" si="5"/>
        <v>14.54</v>
      </c>
      <c r="P13" s="83">
        <f t="shared" si="6"/>
        <v>-12.96</v>
      </c>
    </row>
    <row r="14" spans="2:16" ht="18.75" customHeight="1" x14ac:dyDescent="0.15">
      <c r="B14" s="3" t="s">
        <v>20</v>
      </c>
      <c r="C14" s="12"/>
      <c r="D14" s="56">
        <f t="shared" si="0"/>
        <v>11</v>
      </c>
      <c r="E14" s="63">
        <v>5</v>
      </c>
      <c r="F14" s="63">
        <v>6</v>
      </c>
      <c r="G14" s="56">
        <f t="shared" si="1"/>
        <v>31</v>
      </c>
      <c r="H14" s="63">
        <v>16</v>
      </c>
      <c r="I14" s="63">
        <v>15</v>
      </c>
      <c r="J14" s="56">
        <f t="shared" si="2"/>
        <v>-20</v>
      </c>
      <c r="K14" s="56">
        <f t="shared" si="3"/>
        <v>-11</v>
      </c>
      <c r="L14" s="56">
        <f t="shared" si="3"/>
        <v>-9</v>
      </c>
      <c r="M14" s="92">
        <v>2745</v>
      </c>
      <c r="N14" s="83">
        <f t="shared" si="4"/>
        <v>4.01</v>
      </c>
      <c r="O14" s="83">
        <f t="shared" si="5"/>
        <v>11.29</v>
      </c>
      <c r="P14" s="83">
        <f t="shared" si="6"/>
        <v>-7.29</v>
      </c>
    </row>
    <row r="15" spans="2:16" ht="18.75" customHeight="1" x14ac:dyDescent="0.15">
      <c r="B15" s="13" t="s">
        <v>24</v>
      </c>
      <c r="C15" s="14"/>
      <c r="D15" s="63">
        <f>SUM(D5:D14)</f>
        <v>353</v>
      </c>
      <c r="E15" s="63">
        <f t="shared" ref="E15:L15" si="7">SUM(E5:E14)</f>
        <v>182</v>
      </c>
      <c r="F15" s="63">
        <f t="shared" si="7"/>
        <v>171</v>
      </c>
      <c r="G15" s="63">
        <f>SUM(G5:G14)</f>
        <v>644</v>
      </c>
      <c r="H15" s="63">
        <f t="shared" si="7"/>
        <v>336</v>
      </c>
      <c r="I15" s="63">
        <f t="shared" si="7"/>
        <v>308</v>
      </c>
      <c r="J15" s="63">
        <f>SUM(J5:J14)</f>
        <v>-291</v>
      </c>
      <c r="K15" s="63">
        <f t="shared" si="7"/>
        <v>-154</v>
      </c>
      <c r="L15" s="63">
        <f t="shared" si="7"/>
        <v>-137</v>
      </c>
      <c r="M15" s="93">
        <v>55423</v>
      </c>
      <c r="N15" s="83">
        <f t="shared" si="4"/>
        <v>6.37</v>
      </c>
      <c r="O15" s="83">
        <f t="shared" si="5"/>
        <v>11.62</v>
      </c>
      <c r="P15" s="83">
        <f t="shared" si="6"/>
        <v>-5.25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107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43466</v>
      </c>
      <c r="N21" s="113" t="s">
        <v>27</v>
      </c>
      <c r="O21" s="114"/>
      <c r="P21" s="115"/>
    </row>
    <row r="22" spans="2:16" x14ac:dyDescent="0.15">
      <c r="B22" s="126"/>
      <c r="C22" s="127"/>
      <c r="D22" s="100" t="s">
        <v>1</v>
      </c>
      <c r="E22" s="100" t="s">
        <v>2</v>
      </c>
      <c r="F22" s="100" t="s">
        <v>3</v>
      </c>
      <c r="G22" s="100" t="s">
        <v>1</v>
      </c>
      <c r="H22" s="100" t="s">
        <v>2</v>
      </c>
      <c r="I22" s="100" t="s">
        <v>3</v>
      </c>
      <c r="J22" s="100" t="s">
        <v>1</v>
      </c>
      <c r="K22" s="100" t="s">
        <v>2</v>
      </c>
      <c r="L22" s="100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91</v>
      </c>
      <c r="E23" s="56">
        <v>48</v>
      </c>
      <c r="F23" s="56">
        <v>43</v>
      </c>
      <c r="G23" s="56">
        <f>H23+I23</f>
        <v>106</v>
      </c>
      <c r="H23" s="56">
        <v>52</v>
      </c>
      <c r="I23" s="56">
        <v>54</v>
      </c>
      <c r="J23" s="56">
        <f>K23+L23</f>
        <v>-15</v>
      </c>
      <c r="K23" s="56">
        <f>E23-H23</f>
        <v>-4</v>
      </c>
      <c r="L23" s="56">
        <f>F23-I23</f>
        <v>-11</v>
      </c>
      <c r="M23" s="92">
        <v>11019</v>
      </c>
      <c r="N23" s="83">
        <f>ROUND(D23*1000/M23,2)</f>
        <v>8.26</v>
      </c>
      <c r="O23" s="83">
        <f>ROUND(G23/M23*1000,2)</f>
        <v>9.6199999999999992</v>
      </c>
      <c r="P23" s="83">
        <f>ROUND(J23/M23*1000,2)</f>
        <v>-1.36</v>
      </c>
    </row>
    <row r="24" spans="2:16" ht="16.5" x14ac:dyDescent="0.15">
      <c r="B24" s="3" t="s">
        <v>12</v>
      </c>
      <c r="C24" s="12"/>
      <c r="D24" s="56">
        <f t="shared" ref="D24:D32" si="8">E24+F24</f>
        <v>110</v>
      </c>
      <c r="E24" s="63">
        <v>55</v>
      </c>
      <c r="F24" s="63">
        <v>55</v>
      </c>
      <c r="G24" s="56">
        <f t="shared" ref="G24:G32" si="9">H24+I24</f>
        <v>123</v>
      </c>
      <c r="H24" s="63">
        <v>61</v>
      </c>
      <c r="I24" s="63">
        <v>62</v>
      </c>
      <c r="J24" s="56">
        <f t="shared" ref="J24:J32" si="10">K24+L24</f>
        <v>-13</v>
      </c>
      <c r="K24" s="56">
        <f t="shared" ref="K24:K32" si="11">E24-H24</f>
        <v>-6</v>
      </c>
      <c r="L24" s="56">
        <f t="shared" ref="L24:L32" si="12">F24-I24</f>
        <v>-7</v>
      </c>
      <c r="M24" s="92">
        <v>11723</v>
      </c>
      <c r="N24" s="83">
        <f t="shared" ref="N24:N33" si="13">ROUND(D24*1000/M24,2)</f>
        <v>9.3800000000000008</v>
      </c>
      <c r="O24" s="83">
        <f t="shared" ref="O24:O33" si="14">ROUND(G24/M24*1000,2)</f>
        <v>10.49</v>
      </c>
      <c r="P24" s="83">
        <f t="shared" ref="P24:P33" si="15">ROUND(J24/M24*1000,2)</f>
        <v>-1.1100000000000001</v>
      </c>
    </row>
    <row r="25" spans="2:16" ht="16.5" x14ac:dyDescent="0.15">
      <c r="B25" s="3" t="s">
        <v>13</v>
      </c>
      <c r="C25" s="12"/>
      <c r="D25" s="56">
        <f t="shared" si="8"/>
        <v>29</v>
      </c>
      <c r="E25" s="63">
        <v>18</v>
      </c>
      <c r="F25" s="63">
        <v>11</v>
      </c>
      <c r="G25" s="56">
        <f t="shared" si="9"/>
        <v>31</v>
      </c>
      <c r="H25" s="63">
        <v>11</v>
      </c>
      <c r="I25" s="63">
        <v>20</v>
      </c>
      <c r="J25" s="56">
        <f t="shared" si="10"/>
        <v>-2</v>
      </c>
      <c r="K25" s="56">
        <f t="shared" si="11"/>
        <v>7</v>
      </c>
      <c r="L25" s="56">
        <f t="shared" si="12"/>
        <v>-9</v>
      </c>
      <c r="M25" s="92">
        <v>2909</v>
      </c>
      <c r="N25" s="83">
        <f t="shared" si="13"/>
        <v>9.9700000000000006</v>
      </c>
      <c r="O25" s="83">
        <f t="shared" si="14"/>
        <v>10.66</v>
      </c>
      <c r="P25" s="83">
        <f t="shared" si="15"/>
        <v>-0.69</v>
      </c>
    </row>
    <row r="26" spans="2:16" ht="16.5" x14ac:dyDescent="0.15">
      <c r="B26" s="3" t="s">
        <v>14</v>
      </c>
      <c r="C26" s="12"/>
      <c r="D26" s="56">
        <f t="shared" si="8"/>
        <v>27</v>
      </c>
      <c r="E26" s="63">
        <v>18</v>
      </c>
      <c r="F26" s="63">
        <v>9</v>
      </c>
      <c r="G26" s="56">
        <f t="shared" si="9"/>
        <v>74</v>
      </c>
      <c r="H26" s="63">
        <v>33</v>
      </c>
      <c r="I26" s="63">
        <v>41</v>
      </c>
      <c r="J26" s="56">
        <f t="shared" si="10"/>
        <v>-47</v>
      </c>
      <c r="K26" s="56">
        <f t="shared" si="11"/>
        <v>-15</v>
      </c>
      <c r="L26" s="56">
        <f t="shared" si="12"/>
        <v>-32</v>
      </c>
      <c r="M26" s="92">
        <v>5045</v>
      </c>
      <c r="N26" s="83">
        <f t="shared" si="13"/>
        <v>5.35</v>
      </c>
      <c r="O26" s="83">
        <f t="shared" si="14"/>
        <v>14.67</v>
      </c>
      <c r="P26" s="83">
        <f t="shared" si="15"/>
        <v>-9.32</v>
      </c>
    </row>
    <row r="27" spans="2:16" ht="16.5" x14ac:dyDescent="0.15">
      <c r="B27" s="3" t="s">
        <v>15</v>
      </c>
      <c r="C27" s="12"/>
      <c r="D27" s="56">
        <f t="shared" si="8"/>
        <v>76</v>
      </c>
      <c r="E27" s="63">
        <v>38</v>
      </c>
      <c r="F27" s="63">
        <v>38</v>
      </c>
      <c r="G27" s="56">
        <f t="shared" si="9"/>
        <v>82</v>
      </c>
      <c r="H27" s="63">
        <v>43</v>
      </c>
      <c r="I27" s="63">
        <v>39</v>
      </c>
      <c r="J27" s="56">
        <f t="shared" si="10"/>
        <v>-6</v>
      </c>
      <c r="K27" s="56">
        <f t="shared" si="11"/>
        <v>-5</v>
      </c>
      <c r="L27" s="56">
        <f t="shared" si="12"/>
        <v>-1</v>
      </c>
      <c r="M27" s="92">
        <v>11460</v>
      </c>
      <c r="N27" s="83">
        <f t="shared" si="13"/>
        <v>6.63</v>
      </c>
      <c r="O27" s="83">
        <f t="shared" si="14"/>
        <v>7.16</v>
      </c>
      <c r="P27" s="83">
        <f t="shared" si="15"/>
        <v>-0.52</v>
      </c>
    </row>
    <row r="28" spans="2:16" ht="16.5" x14ac:dyDescent="0.15">
      <c r="B28" s="3" t="s">
        <v>16</v>
      </c>
      <c r="C28" s="12"/>
      <c r="D28" s="56">
        <f t="shared" si="8"/>
        <v>9</v>
      </c>
      <c r="E28" s="63">
        <v>3</v>
      </c>
      <c r="F28" s="63">
        <v>6</v>
      </c>
      <c r="G28" s="56">
        <f t="shared" si="9"/>
        <v>30</v>
      </c>
      <c r="H28" s="63">
        <v>10</v>
      </c>
      <c r="I28" s="63">
        <v>20</v>
      </c>
      <c r="J28" s="56">
        <f t="shared" si="10"/>
        <v>-21</v>
      </c>
      <c r="K28" s="56">
        <f t="shared" si="11"/>
        <v>-7</v>
      </c>
      <c r="L28" s="56">
        <f t="shared" si="12"/>
        <v>-14</v>
      </c>
      <c r="M28" s="92">
        <v>1940</v>
      </c>
      <c r="N28" s="83">
        <f t="shared" si="13"/>
        <v>4.6399999999999997</v>
      </c>
      <c r="O28" s="83">
        <f t="shared" si="14"/>
        <v>15.46</v>
      </c>
      <c r="P28" s="83">
        <f t="shared" si="15"/>
        <v>-10.82</v>
      </c>
    </row>
    <row r="29" spans="2:16" ht="16.5" x14ac:dyDescent="0.15">
      <c r="B29" s="3" t="s">
        <v>17</v>
      </c>
      <c r="C29" s="12"/>
      <c r="D29" s="56">
        <f t="shared" si="8"/>
        <v>9</v>
      </c>
      <c r="E29" s="63">
        <v>3</v>
      </c>
      <c r="F29" s="63">
        <v>6</v>
      </c>
      <c r="G29" s="56">
        <f t="shared" si="9"/>
        <v>41</v>
      </c>
      <c r="H29" s="63">
        <v>22</v>
      </c>
      <c r="I29" s="63">
        <v>19</v>
      </c>
      <c r="J29" s="56">
        <f t="shared" si="10"/>
        <v>-32</v>
      </c>
      <c r="K29" s="56">
        <f t="shared" si="11"/>
        <v>-19</v>
      </c>
      <c r="L29" s="56">
        <f t="shared" si="12"/>
        <v>-13</v>
      </c>
      <c r="M29" s="92">
        <v>2688</v>
      </c>
      <c r="N29" s="83">
        <f t="shared" si="13"/>
        <v>3.35</v>
      </c>
      <c r="O29" s="83">
        <f t="shared" si="14"/>
        <v>15.25</v>
      </c>
      <c r="P29" s="83">
        <f t="shared" si="15"/>
        <v>-11.9</v>
      </c>
    </row>
    <row r="30" spans="2:16" ht="16.5" x14ac:dyDescent="0.15">
      <c r="B30" s="3" t="s">
        <v>18</v>
      </c>
      <c r="C30" s="12"/>
      <c r="D30" s="56">
        <f t="shared" si="8"/>
        <v>11</v>
      </c>
      <c r="E30" s="63">
        <v>5</v>
      </c>
      <c r="F30" s="63">
        <v>6</v>
      </c>
      <c r="G30" s="56">
        <f t="shared" si="9"/>
        <v>37</v>
      </c>
      <c r="H30" s="63">
        <v>13</v>
      </c>
      <c r="I30" s="63">
        <v>24</v>
      </c>
      <c r="J30" s="56">
        <f t="shared" si="10"/>
        <v>-26</v>
      </c>
      <c r="K30" s="56">
        <f t="shared" si="11"/>
        <v>-8</v>
      </c>
      <c r="L30" s="56">
        <f t="shared" si="12"/>
        <v>-18</v>
      </c>
      <c r="M30" s="92">
        <v>2995</v>
      </c>
      <c r="N30" s="83">
        <f t="shared" si="13"/>
        <v>3.67</v>
      </c>
      <c r="O30" s="83">
        <f t="shared" si="14"/>
        <v>12.35</v>
      </c>
      <c r="P30" s="83">
        <f t="shared" si="15"/>
        <v>-8.68</v>
      </c>
    </row>
    <row r="31" spans="2:16" ht="16.5" x14ac:dyDescent="0.15">
      <c r="B31" s="3" t="s">
        <v>19</v>
      </c>
      <c r="C31" s="12"/>
      <c r="D31" s="56">
        <f t="shared" si="8"/>
        <v>14</v>
      </c>
      <c r="E31" s="63">
        <v>6</v>
      </c>
      <c r="F31" s="63">
        <v>8</v>
      </c>
      <c r="G31" s="56">
        <f t="shared" si="9"/>
        <v>53</v>
      </c>
      <c r="H31" s="63">
        <v>19</v>
      </c>
      <c r="I31" s="63">
        <v>34</v>
      </c>
      <c r="J31" s="56">
        <f t="shared" si="10"/>
        <v>-39</v>
      </c>
      <c r="K31" s="56">
        <f t="shared" si="11"/>
        <v>-13</v>
      </c>
      <c r="L31" s="56">
        <f t="shared" si="12"/>
        <v>-26</v>
      </c>
      <c r="M31" s="92">
        <v>3226</v>
      </c>
      <c r="N31" s="83">
        <f t="shared" si="13"/>
        <v>4.34</v>
      </c>
      <c r="O31" s="83">
        <f t="shared" si="14"/>
        <v>16.43</v>
      </c>
      <c r="P31" s="83">
        <f t="shared" si="15"/>
        <v>-12.09</v>
      </c>
    </row>
    <row r="32" spans="2:16" ht="16.5" x14ac:dyDescent="0.15">
      <c r="B32" s="3" t="s">
        <v>20</v>
      </c>
      <c r="C32" s="12"/>
      <c r="D32" s="56">
        <f t="shared" si="8"/>
        <v>23</v>
      </c>
      <c r="E32" s="63">
        <v>6</v>
      </c>
      <c r="F32" s="63">
        <v>17</v>
      </c>
      <c r="G32" s="56">
        <f t="shared" si="9"/>
        <v>20</v>
      </c>
      <c r="H32" s="63">
        <v>10</v>
      </c>
      <c r="I32" s="63">
        <v>10</v>
      </c>
      <c r="J32" s="56">
        <f t="shared" si="10"/>
        <v>3</v>
      </c>
      <c r="K32" s="56">
        <f t="shared" si="11"/>
        <v>-4</v>
      </c>
      <c r="L32" s="56">
        <f t="shared" si="12"/>
        <v>7</v>
      </c>
      <c r="M32" s="92">
        <v>2759</v>
      </c>
      <c r="N32" s="83">
        <f t="shared" si="13"/>
        <v>8.34</v>
      </c>
      <c r="O32" s="83">
        <f t="shared" si="14"/>
        <v>7.25</v>
      </c>
      <c r="P32" s="83">
        <f t="shared" si="15"/>
        <v>1.0900000000000001</v>
      </c>
    </row>
    <row r="33" spans="2:16" ht="16.5" x14ac:dyDescent="0.15">
      <c r="B33" s="13" t="s">
        <v>24</v>
      </c>
      <c r="C33" s="14"/>
      <c r="D33" s="63">
        <f>SUM(D23:D32)</f>
        <v>399</v>
      </c>
      <c r="E33" s="63">
        <f t="shared" ref="E33:F33" si="16">SUM(E23:E32)</f>
        <v>200</v>
      </c>
      <c r="F33" s="63">
        <f t="shared" si="16"/>
        <v>199</v>
      </c>
      <c r="G33" s="63">
        <f>SUM(G23:G32)</f>
        <v>597</v>
      </c>
      <c r="H33" s="63">
        <f t="shared" ref="H33:I33" si="17">SUM(H23:H32)</f>
        <v>274</v>
      </c>
      <c r="I33" s="63">
        <f t="shared" si="17"/>
        <v>323</v>
      </c>
      <c r="J33" s="63">
        <f>SUM(J23:J32)</f>
        <v>-198</v>
      </c>
      <c r="K33" s="63">
        <f t="shared" ref="K33:L33" si="18">SUM(K23:K32)</f>
        <v>-74</v>
      </c>
      <c r="L33" s="63">
        <f t="shared" si="18"/>
        <v>-124</v>
      </c>
      <c r="M33" s="93">
        <v>55764</v>
      </c>
      <c r="N33" s="83">
        <f t="shared" si="13"/>
        <v>7.16</v>
      </c>
      <c r="O33" s="83">
        <f t="shared" si="14"/>
        <v>10.71</v>
      </c>
      <c r="P33" s="83">
        <f t="shared" si="15"/>
        <v>-3.55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108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98" t="s">
        <v>1</v>
      </c>
      <c r="E40" s="98" t="s">
        <v>2</v>
      </c>
      <c r="F40" s="98" t="s">
        <v>3</v>
      </c>
      <c r="G40" s="98" t="s">
        <v>1</v>
      </c>
      <c r="H40" s="98" t="s">
        <v>2</v>
      </c>
      <c r="I40" s="98" t="s">
        <v>3</v>
      </c>
      <c r="J40" s="98" t="s">
        <v>1</v>
      </c>
      <c r="K40" s="98" t="s">
        <v>2</v>
      </c>
      <c r="L40" s="98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9">D5-D23</f>
        <v>-16</v>
      </c>
      <c r="E41" s="56">
        <f t="shared" si="19"/>
        <v>-17</v>
      </c>
      <c r="F41" s="56">
        <f t="shared" si="19"/>
        <v>1</v>
      </c>
      <c r="G41" s="56">
        <f t="shared" si="19"/>
        <v>12</v>
      </c>
      <c r="H41" s="56">
        <f t="shared" si="19"/>
        <v>12</v>
      </c>
      <c r="I41" s="56">
        <f t="shared" si="19"/>
        <v>0</v>
      </c>
      <c r="J41" s="56">
        <f t="shared" si="19"/>
        <v>-28</v>
      </c>
      <c r="K41" s="56">
        <f t="shared" si="19"/>
        <v>-29</v>
      </c>
      <c r="L41" s="56">
        <f t="shared" si="19"/>
        <v>1</v>
      </c>
      <c r="M41" s="56">
        <f t="shared" si="19"/>
        <v>-84</v>
      </c>
      <c r="N41" s="79">
        <f t="shared" si="19"/>
        <v>-1.3999999999999995</v>
      </c>
      <c r="O41" s="79">
        <f t="shared" si="19"/>
        <v>1.17</v>
      </c>
      <c r="P41" s="79">
        <f t="shared" si="19"/>
        <v>-2.5700000000000003</v>
      </c>
    </row>
    <row r="42" spans="2:16" ht="16.5" x14ac:dyDescent="0.15">
      <c r="B42" s="3" t="s">
        <v>12</v>
      </c>
      <c r="C42" s="12"/>
      <c r="D42" s="56">
        <f t="shared" si="19"/>
        <v>3</v>
      </c>
      <c r="E42" s="56">
        <f t="shared" si="19"/>
        <v>3</v>
      </c>
      <c r="F42" s="56">
        <f t="shared" si="19"/>
        <v>0</v>
      </c>
      <c r="G42" s="56">
        <f t="shared" si="19"/>
        <v>20</v>
      </c>
      <c r="H42" s="56">
        <f t="shared" si="19"/>
        <v>18</v>
      </c>
      <c r="I42" s="56">
        <f t="shared" si="19"/>
        <v>2</v>
      </c>
      <c r="J42" s="56">
        <f t="shared" si="19"/>
        <v>-17</v>
      </c>
      <c r="K42" s="56">
        <f t="shared" si="19"/>
        <v>-15</v>
      </c>
      <c r="L42" s="56">
        <f t="shared" si="19"/>
        <v>-2</v>
      </c>
      <c r="M42" s="56">
        <f t="shared" si="19"/>
        <v>10</v>
      </c>
      <c r="N42" s="79">
        <f t="shared" si="19"/>
        <v>0.25</v>
      </c>
      <c r="O42" s="79">
        <f t="shared" si="19"/>
        <v>1.6999999999999993</v>
      </c>
      <c r="P42" s="79">
        <f t="shared" si="19"/>
        <v>-1.45</v>
      </c>
    </row>
    <row r="43" spans="2:16" ht="16.5" x14ac:dyDescent="0.15">
      <c r="B43" s="3" t="s">
        <v>13</v>
      </c>
      <c r="C43" s="12"/>
      <c r="D43" s="56">
        <f t="shared" si="19"/>
        <v>-12</v>
      </c>
      <c r="E43" s="56">
        <f t="shared" si="19"/>
        <v>-9</v>
      </c>
      <c r="F43" s="56">
        <f t="shared" si="19"/>
        <v>-3</v>
      </c>
      <c r="G43" s="56">
        <f t="shared" si="19"/>
        <v>16</v>
      </c>
      <c r="H43" s="56">
        <f t="shared" si="19"/>
        <v>12</v>
      </c>
      <c r="I43" s="56">
        <f t="shared" si="19"/>
        <v>4</v>
      </c>
      <c r="J43" s="56">
        <f t="shared" si="19"/>
        <v>-28</v>
      </c>
      <c r="K43" s="56">
        <f t="shared" si="19"/>
        <v>-21</v>
      </c>
      <c r="L43" s="56">
        <f t="shared" si="19"/>
        <v>-7</v>
      </c>
      <c r="M43" s="56">
        <f t="shared" si="19"/>
        <v>17</v>
      </c>
      <c r="N43" s="79">
        <f t="shared" si="19"/>
        <v>-4.160000000000001</v>
      </c>
      <c r="O43" s="79">
        <f t="shared" si="19"/>
        <v>5.3999999999999986</v>
      </c>
      <c r="P43" s="79">
        <f t="shared" si="19"/>
        <v>-9.56</v>
      </c>
    </row>
    <row r="44" spans="2:16" ht="16.5" x14ac:dyDescent="0.15">
      <c r="B44" s="3" t="s">
        <v>14</v>
      </c>
      <c r="C44" s="12"/>
      <c r="D44" s="56">
        <f t="shared" si="19"/>
        <v>1</v>
      </c>
      <c r="E44" s="56">
        <f t="shared" si="19"/>
        <v>-2</v>
      </c>
      <c r="F44" s="56">
        <f t="shared" si="19"/>
        <v>3</v>
      </c>
      <c r="G44" s="56">
        <f t="shared" si="19"/>
        <v>-16</v>
      </c>
      <c r="H44" s="56">
        <f t="shared" si="19"/>
        <v>-5</v>
      </c>
      <c r="I44" s="56">
        <f t="shared" si="19"/>
        <v>-11</v>
      </c>
      <c r="J44" s="56">
        <f t="shared" si="19"/>
        <v>17</v>
      </c>
      <c r="K44" s="56">
        <f t="shared" si="19"/>
        <v>3</v>
      </c>
      <c r="L44" s="56">
        <f t="shared" si="19"/>
        <v>14</v>
      </c>
      <c r="M44" s="56">
        <f t="shared" si="19"/>
        <v>21</v>
      </c>
      <c r="N44" s="79">
        <f t="shared" si="19"/>
        <v>0.1800000000000006</v>
      </c>
      <c r="O44" s="79">
        <f t="shared" si="19"/>
        <v>-3.2200000000000006</v>
      </c>
      <c r="P44" s="79">
        <f t="shared" si="19"/>
        <v>3.4000000000000004</v>
      </c>
    </row>
    <row r="45" spans="2:16" ht="16.5" x14ac:dyDescent="0.15">
      <c r="B45" s="3" t="s">
        <v>15</v>
      </c>
      <c r="C45" s="12"/>
      <c r="D45" s="56">
        <f t="shared" si="19"/>
        <v>-8</v>
      </c>
      <c r="E45" s="56">
        <f t="shared" si="19"/>
        <v>4</v>
      </c>
      <c r="F45" s="56">
        <f t="shared" si="19"/>
        <v>-12</v>
      </c>
      <c r="G45" s="56">
        <f t="shared" si="19"/>
        <v>25</v>
      </c>
      <c r="H45" s="56">
        <f t="shared" si="19"/>
        <v>13</v>
      </c>
      <c r="I45" s="56">
        <f t="shared" si="19"/>
        <v>12</v>
      </c>
      <c r="J45" s="56">
        <f t="shared" si="19"/>
        <v>-33</v>
      </c>
      <c r="K45" s="56">
        <f t="shared" si="19"/>
        <v>-9</v>
      </c>
      <c r="L45" s="56">
        <f t="shared" si="19"/>
        <v>-24</v>
      </c>
      <c r="M45" s="56">
        <f t="shared" si="19"/>
        <v>-13</v>
      </c>
      <c r="N45" s="79">
        <f t="shared" si="19"/>
        <v>-0.6899999999999995</v>
      </c>
      <c r="O45" s="79">
        <f t="shared" si="19"/>
        <v>2.1899999999999995</v>
      </c>
      <c r="P45" s="79">
        <f t="shared" si="19"/>
        <v>-2.89</v>
      </c>
    </row>
    <row r="46" spans="2:16" ht="16.5" x14ac:dyDescent="0.15">
      <c r="B46" s="3" t="s">
        <v>16</v>
      </c>
      <c r="C46" s="12"/>
      <c r="D46" s="56">
        <f t="shared" si="19"/>
        <v>-2</v>
      </c>
      <c r="E46" s="56">
        <f t="shared" si="19"/>
        <v>1</v>
      </c>
      <c r="F46" s="56">
        <f t="shared" si="19"/>
        <v>-3</v>
      </c>
      <c r="G46" s="56">
        <f t="shared" si="19"/>
        <v>-4</v>
      </c>
      <c r="H46" s="56">
        <f t="shared" si="19"/>
        <v>6</v>
      </c>
      <c r="I46" s="56">
        <f t="shared" si="19"/>
        <v>-10</v>
      </c>
      <c r="J46" s="56">
        <f t="shared" si="19"/>
        <v>2</v>
      </c>
      <c r="K46" s="56">
        <f t="shared" si="19"/>
        <v>-5</v>
      </c>
      <c r="L46" s="56">
        <f t="shared" si="19"/>
        <v>7</v>
      </c>
      <c r="M46" s="56">
        <f t="shared" si="19"/>
        <v>-22</v>
      </c>
      <c r="N46" s="79">
        <f t="shared" si="19"/>
        <v>-0.98999999999999977</v>
      </c>
      <c r="O46" s="79">
        <f t="shared" si="19"/>
        <v>-1.9000000000000004</v>
      </c>
      <c r="P46" s="79">
        <f t="shared" si="19"/>
        <v>0.91000000000000014</v>
      </c>
    </row>
    <row r="47" spans="2:16" ht="16.5" x14ac:dyDescent="0.15">
      <c r="B47" s="3" t="s">
        <v>17</v>
      </c>
      <c r="C47" s="12"/>
      <c r="D47" s="56">
        <f t="shared" si="19"/>
        <v>-1</v>
      </c>
      <c r="E47" s="56">
        <f t="shared" si="19"/>
        <v>0</v>
      </c>
      <c r="F47" s="56">
        <f t="shared" si="19"/>
        <v>-1</v>
      </c>
      <c r="G47" s="56">
        <f t="shared" si="19"/>
        <v>-5</v>
      </c>
      <c r="H47" s="56">
        <f t="shared" si="19"/>
        <v>-7</v>
      </c>
      <c r="I47" s="56">
        <f t="shared" si="19"/>
        <v>2</v>
      </c>
      <c r="J47" s="56">
        <f t="shared" si="19"/>
        <v>4</v>
      </c>
      <c r="K47" s="56">
        <f t="shared" si="19"/>
        <v>7</v>
      </c>
      <c r="L47" s="56">
        <f t="shared" si="19"/>
        <v>-3</v>
      </c>
      <c r="M47" s="56">
        <f t="shared" si="19"/>
        <v>-122</v>
      </c>
      <c r="N47" s="79">
        <f t="shared" si="19"/>
        <v>-0.22999999999999998</v>
      </c>
      <c r="O47" s="79">
        <f t="shared" si="19"/>
        <v>-1.2200000000000006</v>
      </c>
      <c r="P47" s="79">
        <f t="shared" si="19"/>
        <v>0.99000000000000021</v>
      </c>
    </row>
    <row r="48" spans="2:16" ht="16.5" x14ac:dyDescent="0.15">
      <c r="B48" s="3" t="s">
        <v>18</v>
      </c>
      <c r="C48" s="12"/>
      <c r="D48" s="56">
        <f t="shared" si="19"/>
        <v>10</v>
      </c>
      <c r="E48" s="56">
        <f t="shared" si="19"/>
        <v>5</v>
      </c>
      <c r="F48" s="56">
        <f t="shared" si="19"/>
        <v>5</v>
      </c>
      <c r="G48" s="56">
        <f t="shared" si="19"/>
        <v>-5</v>
      </c>
      <c r="H48" s="56">
        <f t="shared" si="19"/>
        <v>1</v>
      </c>
      <c r="I48" s="56">
        <f t="shared" si="19"/>
        <v>-6</v>
      </c>
      <c r="J48" s="56">
        <f t="shared" si="19"/>
        <v>15</v>
      </c>
      <c r="K48" s="56">
        <f t="shared" si="19"/>
        <v>4</v>
      </c>
      <c r="L48" s="56">
        <f t="shared" si="19"/>
        <v>11</v>
      </c>
      <c r="M48" s="56">
        <f t="shared" si="19"/>
        <v>-72</v>
      </c>
      <c r="N48" s="79">
        <f t="shared" si="19"/>
        <v>3.51</v>
      </c>
      <c r="O48" s="79">
        <f t="shared" si="19"/>
        <v>-1.4000000000000004</v>
      </c>
      <c r="P48" s="79">
        <f t="shared" si="19"/>
        <v>4.92</v>
      </c>
    </row>
    <row r="49" spans="2:16" ht="16.5" x14ac:dyDescent="0.15">
      <c r="B49" s="3" t="s">
        <v>19</v>
      </c>
      <c r="C49" s="12"/>
      <c r="D49" s="56">
        <f t="shared" si="19"/>
        <v>-9</v>
      </c>
      <c r="E49" s="56">
        <f t="shared" si="19"/>
        <v>-2</v>
      </c>
      <c r="F49" s="56">
        <f t="shared" si="19"/>
        <v>-7</v>
      </c>
      <c r="G49" s="56">
        <f t="shared" si="19"/>
        <v>-7</v>
      </c>
      <c r="H49" s="56">
        <f t="shared" si="19"/>
        <v>6</v>
      </c>
      <c r="I49" s="56">
        <f t="shared" si="19"/>
        <v>-13</v>
      </c>
      <c r="J49" s="56">
        <f t="shared" si="19"/>
        <v>-2</v>
      </c>
      <c r="K49" s="56">
        <f t="shared" si="19"/>
        <v>-8</v>
      </c>
      <c r="L49" s="56">
        <f t="shared" si="19"/>
        <v>6</v>
      </c>
      <c r="M49" s="56">
        <f t="shared" si="19"/>
        <v>-62</v>
      </c>
      <c r="N49" s="79">
        <f t="shared" si="19"/>
        <v>-2.76</v>
      </c>
      <c r="O49" s="79">
        <f t="shared" si="19"/>
        <v>-1.8900000000000006</v>
      </c>
      <c r="P49" s="79">
        <f t="shared" si="19"/>
        <v>-0.87000000000000099</v>
      </c>
    </row>
    <row r="50" spans="2:16" ht="16.5" x14ac:dyDescent="0.15">
      <c r="B50" s="3" t="s">
        <v>20</v>
      </c>
      <c r="C50" s="12"/>
      <c r="D50" s="56">
        <f t="shared" si="19"/>
        <v>-12</v>
      </c>
      <c r="E50" s="56">
        <f t="shared" si="19"/>
        <v>-1</v>
      </c>
      <c r="F50" s="56">
        <f t="shared" si="19"/>
        <v>-11</v>
      </c>
      <c r="G50" s="56">
        <f t="shared" si="19"/>
        <v>11</v>
      </c>
      <c r="H50" s="56">
        <f t="shared" si="19"/>
        <v>6</v>
      </c>
      <c r="I50" s="56">
        <f t="shared" si="19"/>
        <v>5</v>
      </c>
      <c r="J50" s="56">
        <f t="shared" si="19"/>
        <v>-23</v>
      </c>
      <c r="K50" s="56">
        <f t="shared" si="19"/>
        <v>-7</v>
      </c>
      <c r="L50" s="56">
        <f t="shared" si="19"/>
        <v>-16</v>
      </c>
      <c r="M50" s="56">
        <f t="shared" si="19"/>
        <v>-14</v>
      </c>
      <c r="N50" s="79">
        <f t="shared" si="19"/>
        <v>-4.33</v>
      </c>
      <c r="O50" s="79">
        <f t="shared" si="19"/>
        <v>4.0399999999999991</v>
      </c>
      <c r="P50" s="79">
        <f t="shared" si="19"/>
        <v>-8.3800000000000008</v>
      </c>
    </row>
    <row r="51" spans="2:16" ht="16.5" x14ac:dyDescent="0.15">
      <c r="B51" s="13" t="s">
        <v>24</v>
      </c>
      <c r="C51" s="14"/>
      <c r="D51" s="56">
        <f t="shared" si="19"/>
        <v>-46</v>
      </c>
      <c r="E51" s="56">
        <f t="shared" si="19"/>
        <v>-18</v>
      </c>
      <c r="F51" s="56">
        <f t="shared" si="19"/>
        <v>-28</v>
      </c>
      <c r="G51" s="56">
        <f t="shared" si="19"/>
        <v>47</v>
      </c>
      <c r="H51" s="56">
        <f t="shared" si="19"/>
        <v>62</v>
      </c>
      <c r="I51" s="56">
        <f t="shared" si="19"/>
        <v>-15</v>
      </c>
      <c r="J51" s="56">
        <f t="shared" si="19"/>
        <v>-93</v>
      </c>
      <c r="K51" s="56">
        <f t="shared" si="19"/>
        <v>-80</v>
      </c>
      <c r="L51" s="56">
        <f t="shared" si="19"/>
        <v>-13</v>
      </c>
      <c r="M51" s="56">
        <f t="shared" si="19"/>
        <v>-341</v>
      </c>
      <c r="N51" s="79">
        <f t="shared" si="19"/>
        <v>-0.79</v>
      </c>
      <c r="O51" s="79">
        <f t="shared" si="19"/>
        <v>0.90999999999999837</v>
      </c>
      <c r="P51" s="79">
        <f t="shared" si="19"/>
        <v>-1.7000000000000002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:P3"/>
    <mergeCell ref="B1:L1"/>
    <mergeCell ref="B3:C4"/>
    <mergeCell ref="D3:F3"/>
    <mergeCell ref="G3:I3"/>
    <mergeCell ref="J3:L3"/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</mergeCells>
  <phoneticPr fontId="2"/>
  <pageMargins left="0.74803149606299213" right="0.74803149606299213" top="0.51181102362204722" bottom="0.39370078740157483" header="0.35433070866141736" footer="0.27559055118110237"/>
  <pageSetup paperSize="9" scale="6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B1:M35"/>
  <sheetViews>
    <sheetView zoomScaleNormal="100" workbookViewId="0">
      <pane xSplit="3" ySplit="4" topLeftCell="D5" activePane="bottomRight" state="frozen"/>
      <selection activeCell="P6" sqref="P6"/>
      <selection pane="topRight" activeCell="P6" sqref="P6"/>
      <selection pane="bottomLeft" activeCell="P6" sqref="P6"/>
      <selection pane="bottomRight" activeCell="P6" sqref="P6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98" t="s">
        <v>1</v>
      </c>
      <c r="E4" s="98" t="s">
        <v>2</v>
      </c>
      <c r="F4" s="98" t="s">
        <v>3</v>
      </c>
      <c r="G4" s="98" t="s">
        <v>1</v>
      </c>
      <c r="H4" s="98" t="s">
        <v>2</v>
      </c>
      <c r="I4" s="98" t="s">
        <v>3</v>
      </c>
      <c r="J4" s="98" t="s">
        <v>1</v>
      </c>
      <c r="K4" s="98" t="s">
        <v>2</v>
      </c>
      <c r="L4" s="98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20</v>
      </c>
      <c r="E5" s="72">
        <v>8</v>
      </c>
      <c r="F5" s="72">
        <v>12</v>
      </c>
      <c r="G5" s="63">
        <f t="shared" ref="G5:G14" si="1">H5+I5</f>
        <v>31</v>
      </c>
      <c r="H5" s="72">
        <v>24</v>
      </c>
      <c r="I5" s="72">
        <v>7</v>
      </c>
      <c r="J5" s="63">
        <f t="shared" ref="J5:J14" si="2">K5+L5</f>
        <v>-11</v>
      </c>
      <c r="K5" s="63">
        <f>E5-H5</f>
        <v>-16</v>
      </c>
      <c r="L5" s="63">
        <f>F5-I5</f>
        <v>5</v>
      </c>
    </row>
    <row r="6" spans="2:13" ht="18.75" customHeight="1" x14ac:dyDescent="0.15">
      <c r="B6" s="13" t="s">
        <v>12</v>
      </c>
      <c r="C6" s="14"/>
      <c r="D6" s="63">
        <f t="shared" si="0"/>
        <v>10</v>
      </c>
      <c r="E6" s="63">
        <v>5</v>
      </c>
      <c r="F6" s="63">
        <v>5</v>
      </c>
      <c r="G6" s="63">
        <f t="shared" si="1"/>
        <v>6</v>
      </c>
      <c r="H6" s="63">
        <v>2</v>
      </c>
      <c r="I6" s="63">
        <v>4</v>
      </c>
      <c r="J6" s="63">
        <f t="shared" si="2"/>
        <v>4</v>
      </c>
      <c r="K6" s="63">
        <f t="shared" ref="K6:L14" si="3">E6-H6</f>
        <v>3</v>
      </c>
      <c r="L6" s="63">
        <f t="shared" si="3"/>
        <v>1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2</v>
      </c>
      <c r="E7" s="63">
        <v>1</v>
      </c>
      <c r="F7" s="63">
        <v>1</v>
      </c>
      <c r="G7" s="63">
        <f t="shared" si="1"/>
        <v>2</v>
      </c>
      <c r="H7" s="63">
        <v>1</v>
      </c>
      <c r="I7" s="63">
        <v>1</v>
      </c>
      <c r="J7" s="63">
        <f t="shared" si="2"/>
        <v>0</v>
      </c>
      <c r="K7" s="63">
        <f t="shared" si="3"/>
        <v>0</v>
      </c>
      <c r="L7" s="63">
        <f t="shared" si="3"/>
        <v>0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12</v>
      </c>
      <c r="E8" s="63">
        <v>6</v>
      </c>
      <c r="F8" s="63">
        <v>6</v>
      </c>
      <c r="G8" s="63">
        <f t="shared" si="1"/>
        <v>7</v>
      </c>
      <c r="H8" s="63">
        <v>4</v>
      </c>
      <c r="I8" s="63">
        <v>3</v>
      </c>
      <c r="J8" s="63">
        <f t="shared" si="2"/>
        <v>5</v>
      </c>
      <c r="K8" s="63">
        <f t="shared" si="3"/>
        <v>2</v>
      </c>
      <c r="L8" s="63">
        <f t="shared" si="3"/>
        <v>3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5</v>
      </c>
      <c r="E9" s="63">
        <v>1</v>
      </c>
      <c r="F9" s="63">
        <v>4</v>
      </c>
      <c r="G9" s="63">
        <f t="shared" si="1"/>
        <v>3</v>
      </c>
      <c r="H9" s="63">
        <v>1</v>
      </c>
      <c r="I9" s="63">
        <v>2</v>
      </c>
      <c r="J9" s="63">
        <f t="shared" si="2"/>
        <v>2</v>
      </c>
      <c r="K9" s="63">
        <f t="shared" si="3"/>
        <v>0</v>
      </c>
      <c r="L9" s="63">
        <f t="shared" si="3"/>
        <v>2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2</v>
      </c>
      <c r="E10" s="63">
        <v>1</v>
      </c>
      <c r="F10" s="63">
        <v>1</v>
      </c>
      <c r="G10" s="63">
        <f t="shared" si="1"/>
        <v>0</v>
      </c>
      <c r="H10" s="63">
        <v>0</v>
      </c>
      <c r="I10" s="63">
        <v>0</v>
      </c>
      <c r="J10" s="63">
        <f t="shared" si="2"/>
        <v>2</v>
      </c>
      <c r="K10" s="63">
        <f t="shared" si="3"/>
        <v>1</v>
      </c>
      <c r="L10" s="63">
        <f t="shared" si="3"/>
        <v>1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3</v>
      </c>
      <c r="E11" s="63">
        <v>1</v>
      </c>
      <c r="F11" s="63">
        <v>2</v>
      </c>
      <c r="G11" s="63">
        <f t="shared" si="1"/>
        <v>11</v>
      </c>
      <c r="H11" s="63">
        <v>7</v>
      </c>
      <c r="I11" s="63">
        <v>4</v>
      </c>
      <c r="J11" s="63">
        <f t="shared" si="2"/>
        <v>-8</v>
      </c>
      <c r="K11" s="63">
        <f t="shared" si="3"/>
        <v>-6</v>
      </c>
      <c r="L11" s="63">
        <f t="shared" si="3"/>
        <v>-2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0</v>
      </c>
      <c r="E12" s="63">
        <v>0</v>
      </c>
      <c r="F12" s="63">
        <v>0</v>
      </c>
      <c r="G12" s="63">
        <f t="shared" si="1"/>
        <v>0</v>
      </c>
      <c r="H12" s="63">
        <v>0</v>
      </c>
      <c r="I12" s="63">
        <v>0</v>
      </c>
      <c r="J12" s="63">
        <f t="shared" si="2"/>
        <v>0</v>
      </c>
      <c r="K12" s="63">
        <f t="shared" si="3"/>
        <v>0</v>
      </c>
      <c r="L12" s="63">
        <f t="shared" si="3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2</v>
      </c>
      <c r="E13" s="63">
        <v>0</v>
      </c>
      <c r="F13" s="63">
        <v>2</v>
      </c>
      <c r="G13" s="63">
        <f t="shared" si="1"/>
        <v>1</v>
      </c>
      <c r="H13" s="63">
        <v>0</v>
      </c>
      <c r="I13" s="63">
        <v>1</v>
      </c>
      <c r="J13" s="63">
        <f t="shared" si="2"/>
        <v>1</v>
      </c>
      <c r="K13" s="63">
        <f t="shared" si="3"/>
        <v>0</v>
      </c>
      <c r="L13" s="63">
        <f t="shared" si="3"/>
        <v>1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3</v>
      </c>
      <c r="E14" s="63">
        <v>1</v>
      </c>
      <c r="F14" s="63">
        <v>2</v>
      </c>
      <c r="G14" s="63">
        <f t="shared" si="1"/>
        <v>2</v>
      </c>
      <c r="H14" s="63">
        <v>2</v>
      </c>
      <c r="I14" s="63">
        <v>0</v>
      </c>
      <c r="J14" s="63">
        <f t="shared" si="2"/>
        <v>1</v>
      </c>
      <c r="K14" s="63">
        <f t="shared" si="3"/>
        <v>-1</v>
      </c>
      <c r="L14" s="63">
        <f t="shared" si="3"/>
        <v>2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59</v>
      </c>
      <c r="E15" s="56">
        <f>SUM(E5:E14)</f>
        <v>24</v>
      </c>
      <c r="F15" s="56">
        <f>SUM(F5:F14)</f>
        <v>35</v>
      </c>
      <c r="G15" s="56">
        <f t="shared" ref="G15" si="4">H15+I15</f>
        <v>52</v>
      </c>
      <c r="H15" s="56">
        <v>30</v>
      </c>
      <c r="I15" s="56">
        <f t="shared" ref="I15:L15" si="5">SUM(I5:I14)</f>
        <v>22</v>
      </c>
      <c r="J15" s="56">
        <f t="shared" ref="J15" si="6">K15+L15</f>
        <v>-4</v>
      </c>
      <c r="K15" s="56">
        <f t="shared" si="5"/>
        <v>-17</v>
      </c>
      <c r="L15" s="56">
        <f t="shared" si="5"/>
        <v>13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105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99" t="s">
        <v>1</v>
      </c>
      <c r="E22" s="99" t="s">
        <v>2</v>
      </c>
      <c r="F22" s="99" t="s">
        <v>3</v>
      </c>
      <c r="G22" s="99" t="s">
        <v>1</v>
      </c>
      <c r="H22" s="99" t="s">
        <v>2</v>
      </c>
      <c r="I22" s="99" t="s">
        <v>3</v>
      </c>
      <c r="J22" s="99" t="s">
        <v>1</v>
      </c>
      <c r="K22" s="99" t="s">
        <v>2</v>
      </c>
      <c r="L22" s="99" t="s">
        <v>3</v>
      </c>
    </row>
    <row r="23" spans="2:12" ht="18.75" customHeight="1" x14ac:dyDescent="0.15">
      <c r="B23" s="16" t="s">
        <v>8</v>
      </c>
      <c r="C23" s="17"/>
      <c r="D23" s="63">
        <f>E23+F23</f>
        <v>24</v>
      </c>
      <c r="E23" s="72">
        <v>18</v>
      </c>
      <c r="F23" s="72">
        <v>6</v>
      </c>
      <c r="G23" s="63">
        <f t="shared" ref="G23:G33" si="7">H23+I23</f>
        <v>13</v>
      </c>
      <c r="H23" s="72">
        <v>7</v>
      </c>
      <c r="I23" s="72">
        <v>6</v>
      </c>
      <c r="J23" s="63">
        <f t="shared" ref="J23:J33" si="8">K23+L23</f>
        <v>11</v>
      </c>
      <c r="K23" s="63">
        <f>E23-H23</f>
        <v>11</v>
      </c>
      <c r="L23" s="63">
        <f>F23-I23</f>
        <v>0</v>
      </c>
    </row>
    <row r="24" spans="2:12" ht="18.75" customHeight="1" x14ac:dyDescent="0.15">
      <c r="B24" s="13" t="s">
        <v>12</v>
      </c>
      <c r="C24" s="14"/>
      <c r="D24" s="63">
        <f t="shared" ref="D24:D33" si="9">E24+F24</f>
        <v>9</v>
      </c>
      <c r="E24" s="63">
        <v>4</v>
      </c>
      <c r="F24" s="63">
        <v>5</v>
      </c>
      <c r="G24" s="63">
        <f t="shared" si="7"/>
        <v>4</v>
      </c>
      <c r="H24" s="63">
        <v>2</v>
      </c>
      <c r="I24" s="63">
        <v>2</v>
      </c>
      <c r="J24" s="63">
        <f t="shared" si="8"/>
        <v>5</v>
      </c>
      <c r="K24" s="63">
        <f t="shared" ref="K24:K32" si="10">E24-H24</f>
        <v>2</v>
      </c>
      <c r="L24" s="63">
        <f t="shared" ref="L24:L32" si="11">F24-I24</f>
        <v>3</v>
      </c>
    </row>
    <row r="25" spans="2:12" ht="18.75" customHeight="1" x14ac:dyDescent="0.15">
      <c r="B25" s="13" t="s">
        <v>13</v>
      </c>
      <c r="C25" s="14"/>
      <c r="D25" s="63">
        <f t="shared" si="9"/>
        <v>0</v>
      </c>
      <c r="E25" s="63">
        <v>0</v>
      </c>
      <c r="F25" s="63">
        <v>0</v>
      </c>
      <c r="G25" s="63">
        <f t="shared" si="7"/>
        <v>0</v>
      </c>
      <c r="H25" s="63">
        <v>0</v>
      </c>
      <c r="I25" s="63">
        <v>0</v>
      </c>
      <c r="J25" s="63">
        <f t="shared" si="8"/>
        <v>0</v>
      </c>
      <c r="K25" s="63">
        <f t="shared" si="10"/>
        <v>0</v>
      </c>
      <c r="L25" s="63">
        <f t="shared" si="11"/>
        <v>0</v>
      </c>
    </row>
    <row r="26" spans="2:12" ht="18.75" customHeight="1" x14ac:dyDescent="0.15">
      <c r="B26" s="13" t="s">
        <v>14</v>
      </c>
      <c r="C26" s="14"/>
      <c r="D26" s="63">
        <f t="shared" si="9"/>
        <v>2</v>
      </c>
      <c r="E26" s="63">
        <v>2</v>
      </c>
      <c r="F26" s="63">
        <v>0</v>
      </c>
      <c r="G26" s="63">
        <f t="shared" si="7"/>
        <v>5</v>
      </c>
      <c r="H26" s="63">
        <v>3</v>
      </c>
      <c r="I26" s="63">
        <v>2</v>
      </c>
      <c r="J26" s="63">
        <f t="shared" si="8"/>
        <v>-3</v>
      </c>
      <c r="K26" s="63">
        <f t="shared" si="10"/>
        <v>-1</v>
      </c>
      <c r="L26" s="63">
        <f t="shared" si="11"/>
        <v>-2</v>
      </c>
    </row>
    <row r="27" spans="2:12" ht="18.75" customHeight="1" x14ac:dyDescent="0.15">
      <c r="B27" s="13" t="s">
        <v>15</v>
      </c>
      <c r="C27" s="14"/>
      <c r="D27" s="63">
        <f t="shared" si="9"/>
        <v>10</v>
      </c>
      <c r="E27" s="63">
        <v>6</v>
      </c>
      <c r="F27" s="63">
        <v>4</v>
      </c>
      <c r="G27" s="63">
        <f t="shared" si="7"/>
        <v>9</v>
      </c>
      <c r="H27" s="63">
        <v>6</v>
      </c>
      <c r="I27" s="63">
        <v>3</v>
      </c>
      <c r="J27" s="63">
        <f t="shared" si="8"/>
        <v>1</v>
      </c>
      <c r="K27" s="63">
        <f t="shared" si="10"/>
        <v>0</v>
      </c>
      <c r="L27" s="63">
        <f t="shared" si="11"/>
        <v>1</v>
      </c>
    </row>
    <row r="28" spans="2:12" ht="18.75" customHeight="1" x14ac:dyDescent="0.15">
      <c r="B28" s="13" t="s">
        <v>16</v>
      </c>
      <c r="C28" s="14"/>
      <c r="D28" s="63">
        <f t="shared" si="9"/>
        <v>1</v>
      </c>
      <c r="E28" s="63">
        <v>0</v>
      </c>
      <c r="F28" s="63">
        <v>1</v>
      </c>
      <c r="G28" s="63">
        <f t="shared" si="7"/>
        <v>0</v>
      </c>
      <c r="H28" s="63">
        <v>0</v>
      </c>
      <c r="I28" s="63">
        <v>0</v>
      </c>
      <c r="J28" s="63">
        <f t="shared" si="8"/>
        <v>1</v>
      </c>
      <c r="K28" s="63">
        <f t="shared" si="10"/>
        <v>0</v>
      </c>
      <c r="L28" s="63">
        <f t="shared" si="11"/>
        <v>1</v>
      </c>
    </row>
    <row r="29" spans="2:12" ht="18.75" customHeight="1" x14ac:dyDescent="0.15">
      <c r="B29" s="13" t="s">
        <v>17</v>
      </c>
      <c r="C29" s="14"/>
      <c r="D29" s="63">
        <f t="shared" si="9"/>
        <v>1</v>
      </c>
      <c r="E29" s="63">
        <v>0</v>
      </c>
      <c r="F29" s="63">
        <v>1</v>
      </c>
      <c r="G29" s="63">
        <f t="shared" si="7"/>
        <v>6</v>
      </c>
      <c r="H29" s="63">
        <v>5</v>
      </c>
      <c r="I29" s="63">
        <v>1</v>
      </c>
      <c r="J29" s="63">
        <f t="shared" si="8"/>
        <v>-5</v>
      </c>
      <c r="K29" s="63">
        <f t="shared" si="10"/>
        <v>-5</v>
      </c>
      <c r="L29" s="63">
        <f t="shared" si="11"/>
        <v>0</v>
      </c>
    </row>
    <row r="30" spans="2:12" ht="18.75" customHeight="1" x14ac:dyDescent="0.15">
      <c r="B30" s="13" t="s">
        <v>18</v>
      </c>
      <c r="C30" s="14"/>
      <c r="D30" s="63">
        <f t="shared" si="9"/>
        <v>6</v>
      </c>
      <c r="E30" s="63">
        <v>3</v>
      </c>
      <c r="F30" s="63">
        <v>3</v>
      </c>
      <c r="G30" s="63">
        <f t="shared" si="7"/>
        <v>0</v>
      </c>
      <c r="H30" s="63">
        <v>0</v>
      </c>
      <c r="I30" s="63">
        <v>0</v>
      </c>
      <c r="J30" s="63">
        <f t="shared" si="8"/>
        <v>6</v>
      </c>
      <c r="K30" s="63">
        <f t="shared" si="10"/>
        <v>3</v>
      </c>
      <c r="L30" s="63">
        <f t="shared" si="11"/>
        <v>3</v>
      </c>
    </row>
    <row r="31" spans="2:12" ht="18.75" customHeight="1" x14ac:dyDescent="0.15">
      <c r="B31" s="13" t="s">
        <v>19</v>
      </c>
      <c r="C31" s="14"/>
      <c r="D31" s="63">
        <f t="shared" si="9"/>
        <v>2</v>
      </c>
      <c r="E31" s="63">
        <v>2</v>
      </c>
      <c r="F31" s="63">
        <v>0</v>
      </c>
      <c r="G31" s="63">
        <f t="shared" si="7"/>
        <v>10</v>
      </c>
      <c r="H31" s="63">
        <v>6</v>
      </c>
      <c r="I31" s="63">
        <v>4</v>
      </c>
      <c r="J31" s="63">
        <f t="shared" si="8"/>
        <v>-8</v>
      </c>
      <c r="K31" s="63">
        <f t="shared" si="10"/>
        <v>-4</v>
      </c>
      <c r="L31" s="63">
        <f t="shared" si="11"/>
        <v>-4</v>
      </c>
    </row>
    <row r="32" spans="2:12" ht="18.75" customHeight="1" x14ac:dyDescent="0.15">
      <c r="B32" s="13" t="s">
        <v>20</v>
      </c>
      <c r="C32" s="14"/>
      <c r="D32" s="63">
        <f t="shared" si="9"/>
        <v>2</v>
      </c>
      <c r="E32" s="63">
        <v>1</v>
      </c>
      <c r="F32" s="63">
        <v>1</v>
      </c>
      <c r="G32" s="63">
        <f t="shared" si="7"/>
        <v>3</v>
      </c>
      <c r="H32" s="63">
        <v>1</v>
      </c>
      <c r="I32" s="63">
        <v>2</v>
      </c>
      <c r="J32" s="63">
        <f t="shared" si="8"/>
        <v>-1</v>
      </c>
      <c r="K32" s="63">
        <f t="shared" si="10"/>
        <v>0</v>
      </c>
      <c r="L32" s="63">
        <f t="shared" si="11"/>
        <v>-1</v>
      </c>
    </row>
    <row r="33" spans="2:12" ht="18.75" customHeight="1" x14ac:dyDescent="0.15">
      <c r="B33" s="16" t="s">
        <v>24</v>
      </c>
      <c r="C33" s="17"/>
      <c r="D33" s="56">
        <f t="shared" si="9"/>
        <v>57</v>
      </c>
      <c r="E33" s="56">
        <f>SUM(E23:E32)</f>
        <v>36</v>
      </c>
      <c r="F33" s="56">
        <f>SUM(F23:F32)</f>
        <v>21</v>
      </c>
      <c r="G33" s="56">
        <f t="shared" si="7"/>
        <v>50</v>
      </c>
      <c r="H33" s="56">
        <v>30</v>
      </c>
      <c r="I33" s="56">
        <f t="shared" ref="I33" si="12">SUM(I23:I32)</f>
        <v>20</v>
      </c>
      <c r="J33" s="56">
        <f t="shared" si="8"/>
        <v>7</v>
      </c>
      <c r="K33" s="56">
        <f t="shared" ref="K33:L33" si="13">SUM(K23:K32)</f>
        <v>6</v>
      </c>
      <c r="L33" s="56">
        <f t="shared" si="13"/>
        <v>1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S53"/>
  <sheetViews>
    <sheetView zoomScaleNormal="100" workbookViewId="0">
      <pane xSplit="3" ySplit="4" topLeftCell="D5" activePane="bottomRight" state="frozen"/>
      <selection activeCell="P6" sqref="P6"/>
      <selection pane="topRight" activeCell="P6" sqref="P6"/>
      <selection pane="bottomLeft" activeCell="P6" sqref="P6"/>
      <selection pane="bottomRight" activeCell="K1" sqref="K1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18" width="6.125" style="51" customWidth="1"/>
    <col min="19" max="16384" width="9" style="51"/>
  </cols>
  <sheetData>
    <row r="1" spans="2:18" ht="32.25" customHeight="1" x14ac:dyDescent="0.15">
      <c r="B1" s="133" t="s">
        <v>103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43831</v>
      </c>
      <c r="E4" s="86">
        <v>44197</v>
      </c>
      <c r="F4" s="98" t="s">
        <v>41</v>
      </c>
      <c r="G4" s="98" t="s">
        <v>42</v>
      </c>
      <c r="H4" s="98" t="s">
        <v>43</v>
      </c>
      <c r="I4" s="98" t="s">
        <v>23</v>
      </c>
      <c r="J4" s="98" t="s">
        <v>9</v>
      </c>
      <c r="K4" s="98" t="s">
        <v>10</v>
      </c>
      <c r="L4" s="98" t="s">
        <v>23</v>
      </c>
      <c r="M4" s="98" t="s">
        <v>45</v>
      </c>
      <c r="N4" s="98" t="s">
        <v>46</v>
      </c>
      <c r="O4" s="98" t="s">
        <v>23</v>
      </c>
      <c r="P4" s="98" t="s">
        <v>1</v>
      </c>
      <c r="Q4" s="98" t="s">
        <v>2</v>
      </c>
      <c r="R4" s="98" t="s">
        <v>3</v>
      </c>
    </row>
    <row r="5" spans="2:18" ht="18.75" customHeight="1" x14ac:dyDescent="0.15">
      <c r="B5" s="53" t="s">
        <v>8</v>
      </c>
      <c r="C5" s="54"/>
      <c r="D5" s="92">
        <v>10935</v>
      </c>
      <c r="E5" s="92">
        <v>10841</v>
      </c>
      <c r="F5" s="87">
        <v>499</v>
      </c>
      <c r="G5" s="87">
        <v>547</v>
      </c>
      <c r="H5" s="87">
        <v>8</v>
      </c>
      <c r="I5" s="87">
        <f>F5-G5+H5</f>
        <v>-40</v>
      </c>
      <c r="J5" s="87">
        <v>75</v>
      </c>
      <c r="K5" s="87">
        <v>118</v>
      </c>
      <c r="L5" s="87">
        <f>J5-K5</f>
        <v>-43</v>
      </c>
      <c r="M5" s="87">
        <v>20</v>
      </c>
      <c r="N5" s="87">
        <v>31</v>
      </c>
      <c r="O5" s="87">
        <f>M5-N5</f>
        <v>-11</v>
      </c>
      <c r="P5" s="56">
        <f>I5+L5+O5</f>
        <v>-94</v>
      </c>
      <c r="Q5" s="56">
        <f>SUM('R2地区別社会動態  '!N5+'R2地区別自然動態   '!K5+'Ｒ2職権その他の増減  '!K5)</f>
        <v>-45</v>
      </c>
      <c r="R5" s="56">
        <f>SUM('R2地区別社会動態  '!O5+'R2地区別自然動態   '!L5+'Ｒ2職権その他の増減  '!L5)</f>
        <v>-49</v>
      </c>
    </row>
    <row r="6" spans="2:18" ht="18.75" customHeight="1" x14ac:dyDescent="0.15">
      <c r="B6" s="57" t="s">
        <v>12</v>
      </c>
      <c r="C6" s="58"/>
      <c r="D6" s="92">
        <v>11733</v>
      </c>
      <c r="E6" s="92">
        <v>11652</v>
      </c>
      <c r="F6" s="87">
        <v>359</v>
      </c>
      <c r="G6" s="87">
        <v>406</v>
      </c>
      <c r="H6" s="87">
        <v>-8</v>
      </c>
      <c r="I6" s="87">
        <f t="shared" ref="I6:I13" si="0">F6-G6+H6</f>
        <v>-55</v>
      </c>
      <c r="J6" s="87">
        <v>113</v>
      </c>
      <c r="K6" s="87">
        <v>143</v>
      </c>
      <c r="L6" s="87">
        <f t="shared" ref="L6:L13" si="1">J6-K6</f>
        <v>-30</v>
      </c>
      <c r="M6" s="87">
        <v>10</v>
      </c>
      <c r="N6" s="87">
        <v>6</v>
      </c>
      <c r="O6" s="87">
        <f t="shared" ref="O6" si="2">M6-N6</f>
        <v>4</v>
      </c>
      <c r="P6" s="56">
        <f t="shared" ref="P6" si="3">I6+L6+O6</f>
        <v>-81</v>
      </c>
      <c r="Q6" s="56">
        <f>SUM('R2地区別社会動態  '!N6+'R2地区別自然動態   '!K6+'Ｒ2職権その他の増減  '!K6)</f>
        <v>-39</v>
      </c>
      <c r="R6" s="56">
        <f>SUM('R2地区別社会動態  '!O6+'R2地区別自然動態   '!L6+'Ｒ2職権その他の増減  '!L6)</f>
        <v>-42</v>
      </c>
    </row>
    <row r="7" spans="2:18" ht="18.75" customHeight="1" x14ac:dyDescent="0.15">
      <c r="B7" s="57" t="s">
        <v>13</v>
      </c>
      <c r="C7" s="58"/>
      <c r="D7" s="92">
        <v>2926</v>
      </c>
      <c r="E7" s="92">
        <v>2875</v>
      </c>
      <c r="F7" s="87">
        <v>107</v>
      </c>
      <c r="G7" s="87">
        <v>99</v>
      </c>
      <c r="H7" s="87">
        <v>-29</v>
      </c>
      <c r="I7" s="87">
        <f t="shared" si="0"/>
        <v>-21</v>
      </c>
      <c r="J7" s="87">
        <v>17</v>
      </c>
      <c r="K7" s="87">
        <v>47</v>
      </c>
      <c r="L7" s="87">
        <f t="shared" si="1"/>
        <v>-30</v>
      </c>
      <c r="M7" s="87">
        <v>2</v>
      </c>
      <c r="N7" s="87">
        <v>2</v>
      </c>
      <c r="O7" s="87">
        <f>M7-N7</f>
        <v>0</v>
      </c>
      <c r="P7" s="56">
        <f>I7+L7+O7</f>
        <v>-51</v>
      </c>
      <c r="Q7" s="56">
        <f>SUM('R2地区別社会動態  '!N7+'R2地区別自然動態   '!K7+'Ｒ2職権その他の増減  '!K7)</f>
        <v>-28</v>
      </c>
      <c r="R7" s="56">
        <f>SUM('R2地区別社会動態  '!O7+'R2地区別自然動態   '!L7+'Ｒ2職権その他の増減  '!L7)</f>
        <v>-23</v>
      </c>
    </row>
    <row r="8" spans="2:18" ht="18.75" customHeight="1" x14ac:dyDescent="0.15">
      <c r="B8" s="57" t="s">
        <v>14</v>
      </c>
      <c r="C8" s="58"/>
      <c r="D8" s="92">
        <v>5066</v>
      </c>
      <c r="E8" s="92">
        <v>5049</v>
      </c>
      <c r="F8" s="87">
        <v>202</v>
      </c>
      <c r="G8" s="87">
        <v>200</v>
      </c>
      <c r="H8" s="87">
        <v>6</v>
      </c>
      <c r="I8" s="87">
        <f t="shared" si="0"/>
        <v>8</v>
      </c>
      <c r="J8" s="87">
        <v>28</v>
      </c>
      <c r="K8" s="87">
        <v>58</v>
      </c>
      <c r="L8" s="87">
        <f t="shared" si="1"/>
        <v>-30</v>
      </c>
      <c r="M8" s="87">
        <v>12</v>
      </c>
      <c r="N8" s="87">
        <v>7</v>
      </c>
      <c r="O8" s="87">
        <f t="shared" ref="O8:O13" si="4">M8-N8</f>
        <v>5</v>
      </c>
      <c r="P8" s="56">
        <f t="shared" ref="P8:P14" si="5">I8+L8+O8</f>
        <v>-17</v>
      </c>
      <c r="Q8" s="56">
        <f>SUM('R2地区別社会動態  '!N8+'R2地区別自然動態   '!K8+'Ｒ2職権その他の増減  '!K8)</f>
        <v>6</v>
      </c>
      <c r="R8" s="56">
        <f>SUM('R2地区別社会動態  '!O8+'R2地区別自然動態   '!L8+'Ｒ2職権その他の増減  '!L8)</f>
        <v>-23</v>
      </c>
    </row>
    <row r="9" spans="2:18" ht="18.75" customHeight="1" x14ac:dyDescent="0.15">
      <c r="B9" s="57" t="s">
        <v>15</v>
      </c>
      <c r="C9" s="58"/>
      <c r="D9" s="92">
        <v>11447</v>
      </c>
      <c r="E9" s="92">
        <v>11415</v>
      </c>
      <c r="F9" s="87">
        <v>343</v>
      </c>
      <c r="G9" s="87">
        <v>353</v>
      </c>
      <c r="H9" s="87">
        <v>15</v>
      </c>
      <c r="I9" s="87">
        <f t="shared" si="0"/>
        <v>5</v>
      </c>
      <c r="J9" s="87">
        <v>68</v>
      </c>
      <c r="K9" s="87">
        <v>107</v>
      </c>
      <c r="L9" s="87">
        <f t="shared" si="1"/>
        <v>-39</v>
      </c>
      <c r="M9" s="87">
        <v>5</v>
      </c>
      <c r="N9" s="87">
        <v>3</v>
      </c>
      <c r="O9" s="87">
        <f t="shared" si="4"/>
        <v>2</v>
      </c>
      <c r="P9" s="56">
        <f t="shared" si="5"/>
        <v>-32</v>
      </c>
      <c r="Q9" s="56">
        <f>SUM('R2地区別社会動態  '!N9+'R2地区別自然動態   '!K9+'Ｒ2職権その他の増減  '!K9)</f>
        <v>-30</v>
      </c>
      <c r="R9" s="56">
        <f>SUM('R2地区別社会動態  '!O9+'R2地区別自然動態   '!L9+'Ｒ2職権その他の増減  '!L9)</f>
        <v>-2</v>
      </c>
    </row>
    <row r="10" spans="2:18" ht="18.75" customHeight="1" x14ac:dyDescent="0.15">
      <c r="B10" s="57" t="s">
        <v>16</v>
      </c>
      <c r="C10" s="58"/>
      <c r="D10" s="92">
        <v>1918</v>
      </c>
      <c r="E10" s="92">
        <v>1908</v>
      </c>
      <c r="F10" s="87">
        <v>50</v>
      </c>
      <c r="G10" s="87">
        <v>49</v>
      </c>
      <c r="H10" s="87">
        <v>6</v>
      </c>
      <c r="I10" s="87">
        <f t="shared" si="0"/>
        <v>7</v>
      </c>
      <c r="J10" s="87">
        <v>7</v>
      </c>
      <c r="K10" s="87">
        <v>26</v>
      </c>
      <c r="L10" s="87">
        <f t="shared" si="1"/>
        <v>-19</v>
      </c>
      <c r="M10" s="87">
        <v>2</v>
      </c>
      <c r="N10" s="87">
        <v>0</v>
      </c>
      <c r="O10" s="87">
        <f t="shared" si="4"/>
        <v>2</v>
      </c>
      <c r="P10" s="56">
        <f t="shared" si="5"/>
        <v>-10</v>
      </c>
      <c r="Q10" s="56">
        <f>SUM('R2地区別社会動態  '!N10+'R2地区別自然動態   '!K10+'Ｒ2職権その他の増減  '!K10)</f>
        <v>-7</v>
      </c>
      <c r="R10" s="56">
        <f>SUM('R2地区別社会動態  '!O10+'R2地区別自然動態   '!L10+'Ｒ2職権その他の増減  '!L10)</f>
        <v>-3</v>
      </c>
    </row>
    <row r="11" spans="2:18" ht="18.75" customHeight="1" x14ac:dyDescent="0.15">
      <c r="B11" s="57" t="s">
        <v>17</v>
      </c>
      <c r="C11" s="58"/>
      <c r="D11" s="92">
        <v>2566</v>
      </c>
      <c r="E11" s="92">
        <v>2516</v>
      </c>
      <c r="F11" s="87">
        <v>74</v>
      </c>
      <c r="G11" s="87">
        <v>87</v>
      </c>
      <c r="H11" s="87">
        <v>-1</v>
      </c>
      <c r="I11" s="87">
        <f t="shared" si="0"/>
        <v>-14</v>
      </c>
      <c r="J11" s="87">
        <v>8</v>
      </c>
      <c r="K11" s="87">
        <v>36</v>
      </c>
      <c r="L11" s="87">
        <f t="shared" si="1"/>
        <v>-28</v>
      </c>
      <c r="M11" s="87">
        <v>3</v>
      </c>
      <c r="N11" s="87">
        <v>11</v>
      </c>
      <c r="O11" s="87">
        <f t="shared" si="4"/>
        <v>-8</v>
      </c>
      <c r="P11" s="56">
        <f t="shared" si="5"/>
        <v>-50</v>
      </c>
      <c r="Q11" s="56">
        <f>SUM('R2地区別社会動態  '!N11+'R2地区別自然動態   '!K11+'Ｒ2職権その他の増減  '!K11)</f>
        <v>-31</v>
      </c>
      <c r="R11" s="56">
        <f>SUM('R2地区別社会動態  '!O11+'R2地区別自然動態   '!L11+'Ｒ2職権その他の増減  '!L11)</f>
        <v>-19</v>
      </c>
    </row>
    <row r="12" spans="2:18" ht="18.75" customHeight="1" x14ac:dyDescent="0.15">
      <c r="B12" s="57" t="s">
        <v>18</v>
      </c>
      <c r="C12" s="58"/>
      <c r="D12" s="92">
        <v>2923</v>
      </c>
      <c r="E12" s="92">
        <v>2899</v>
      </c>
      <c r="F12" s="87">
        <v>71</v>
      </c>
      <c r="G12" s="87">
        <v>66</v>
      </c>
      <c r="H12" s="87">
        <v>-18</v>
      </c>
      <c r="I12" s="87">
        <f t="shared" si="0"/>
        <v>-13</v>
      </c>
      <c r="J12" s="87">
        <v>21</v>
      </c>
      <c r="K12" s="87">
        <v>32</v>
      </c>
      <c r="L12" s="87">
        <f t="shared" si="1"/>
        <v>-11</v>
      </c>
      <c r="M12" s="87">
        <v>6</v>
      </c>
      <c r="N12" s="87">
        <v>0</v>
      </c>
      <c r="O12" s="87">
        <v>0</v>
      </c>
      <c r="P12" s="56">
        <f t="shared" si="5"/>
        <v>-24</v>
      </c>
      <c r="Q12" s="56">
        <f>SUM('R2地区別社会動態  '!N12+'R2地区別自然動態   '!K12+'Ｒ2職権その他の増減  '!K12)</f>
        <v>-12</v>
      </c>
      <c r="R12" s="56">
        <f>SUM('R2地区別社会動態  '!O12+'R2地区別自然動態   '!L12+'Ｒ2職権その他の増減  '!L12)</f>
        <v>-12</v>
      </c>
    </row>
    <row r="13" spans="2:18" ht="18.75" customHeight="1" x14ac:dyDescent="0.15">
      <c r="B13" s="57" t="s">
        <v>19</v>
      </c>
      <c r="C13" s="58"/>
      <c r="D13" s="92">
        <v>3164</v>
      </c>
      <c r="E13" s="92">
        <v>3143</v>
      </c>
      <c r="F13" s="87">
        <v>152</v>
      </c>
      <c r="G13" s="87">
        <v>122</v>
      </c>
      <c r="H13" s="87">
        <v>-11</v>
      </c>
      <c r="I13" s="87">
        <f t="shared" si="0"/>
        <v>19</v>
      </c>
      <c r="J13" s="87">
        <v>5</v>
      </c>
      <c r="K13" s="87">
        <v>46</v>
      </c>
      <c r="L13" s="87">
        <f t="shared" si="1"/>
        <v>-41</v>
      </c>
      <c r="M13" s="87">
        <v>2</v>
      </c>
      <c r="N13" s="87">
        <v>1</v>
      </c>
      <c r="O13" s="87">
        <f t="shared" si="4"/>
        <v>1</v>
      </c>
      <c r="P13" s="56">
        <f t="shared" si="5"/>
        <v>-21</v>
      </c>
      <c r="Q13" s="56">
        <f>SUM('R2地区別社会動態  '!N13+'R2地区別自然動態   '!K13+'Ｒ2職権その他の増減  '!K13)</f>
        <v>-7</v>
      </c>
      <c r="R13" s="56">
        <f>SUM('R2地区別社会動態  '!O13+'R2地区別自然動態   '!L13+'Ｒ2職権その他の増減  '!L13)</f>
        <v>-14</v>
      </c>
    </row>
    <row r="14" spans="2:18" ht="18.75" customHeight="1" x14ac:dyDescent="0.15">
      <c r="B14" s="131" t="s">
        <v>20</v>
      </c>
      <c r="C14" s="132"/>
      <c r="D14" s="92">
        <v>2745</v>
      </c>
      <c r="E14" s="92">
        <v>2777</v>
      </c>
      <c r="F14" s="87">
        <v>87</v>
      </c>
      <c r="G14" s="87">
        <v>68</v>
      </c>
      <c r="H14" s="87">
        <v>32</v>
      </c>
      <c r="I14" s="87">
        <f>F14-G14+H14</f>
        <v>51</v>
      </c>
      <c r="J14" s="87">
        <v>11</v>
      </c>
      <c r="K14" s="87">
        <v>31</v>
      </c>
      <c r="L14" s="87">
        <f>J14-K14</f>
        <v>-20</v>
      </c>
      <c r="M14" s="87">
        <v>3</v>
      </c>
      <c r="N14" s="87">
        <v>2</v>
      </c>
      <c r="O14" s="87">
        <f>M14-N14</f>
        <v>1</v>
      </c>
      <c r="P14" s="56">
        <f t="shared" si="5"/>
        <v>32</v>
      </c>
      <c r="Q14" s="56">
        <f>SUM('R2地区別社会動態  '!N14+'R2地区別自然動態   '!K14+'Ｒ2職権その他の増減  '!K14)</f>
        <v>7</v>
      </c>
      <c r="R14" s="56">
        <f>SUM('R2地区別社会動態  '!O14+'R2地区別自然動態   '!L14+'Ｒ2職権その他の増減  '!L14)</f>
        <v>25</v>
      </c>
    </row>
    <row r="15" spans="2:18" ht="18.75" customHeight="1" x14ac:dyDescent="0.15">
      <c r="B15" s="57" t="s">
        <v>24</v>
      </c>
      <c r="C15" s="58"/>
      <c r="D15" s="93">
        <v>55423</v>
      </c>
      <c r="E15" s="93">
        <f>SUM(E5:E14)</f>
        <v>55075</v>
      </c>
      <c r="F15" s="88">
        <f t="shared" ref="F15:H15" si="6">SUM(F5:F14)</f>
        <v>1944</v>
      </c>
      <c r="G15" s="88">
        <f t="shared" si="6"/>
        <v>1997</v>
      </c>
      <c r="H15" s="88">
        <f t="shared" si="6"/>
        <v>0</v>
      </c>
      <c r="I15" s="88">
        <f>SUM(I5:I14)</f>
        <v>-53</v>
      </c>
      <c r="J15" s="88">
        <f t="shared" ref="J15:K15" si="7">SUM(J5:J14)</f>
        <v>353</v>
      </c>
      <c r="K15" s="88">
        <f t="shared" si="7"/>
        <v>644</v>
      </c>
      <c r="L15" s="94">
        <f>SUM(L5:L14)</f>
        <v>-291</v>
      </c>
      <c r="M15" s="88">
        <v>41</v>
      </c>
      <c r="N15" s="88">
        <v>56</v>
      </c>
      <c r="O15" s="89">
        <f>SUM(O5:O14)</f>
        <v>-4</v>
      </c>
      <c r="P15" s="89">
        <f>I15+L15+O15</f>
        <v>-348</v>
      </c>
      <c r="Q15" s="56">
        <f>SUM('R2地区別社会動態  '!N15+'R2地区別自然動態   '!K15+'Ｒ2職権その他の増減  '!K15)</f>
        <v>-186</v>
      </c>
      <c r="R15" s="56">
        <f>SUM('R2地区別社会動態  '!O15+'R2地区別自然動態   '!L15+'Ｒ2職権その他の増減  '!L15)</f>
        <v>-162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102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35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43466</v>
      </c>
      <c r="E22" s="86">
        <v>43831</v>
      </c>
      <c r="F22" s="98" t="s">
        <v>41</v>
      </c>
      <c r="G22" s="98" t="s">
        <v>42</v>
      </c>
      <c r="H22" s="98" t="s">
        <v>43</v>
      </c>
      <c r="I22" s="98" t="s">
        <v>23</v>
      </c>
      <c r="J22" s="98" t="s">
        <v>9</v>
      </c>
      <c r="K22" s="98" t="s">
        <v>10</v>
      </c>
      <c r="L22" s="98" t="s">
        <v>23</v>
      </c>
      <c r="M22" s="98" t="s">
        <v>45</v>
      </c>
      <c r="N22" s="98" t="s">
        <v>46</v>
      </c>
      <c r="O22" s="98" t="s">
        <v>23</v>
      </c>
      <c r="P22" s="98" t="s">
        <v>1</v>
      </c>
      <c r="Q22" s="98" t="s">
        <v>2</v>
      </c>
      <c r="R22" s="98" t="s">
        <v>3</v>
      </c>
    </row>
    <row r="23" spans="2:18" ht="18.75" customHeight="1" x14ac:dyDescent="0.15">
      <c r="B23" s="53" t="s">
        <v>8</v>
      </c>
      <c r="C23" s="54"/>
      <c r="D23" s="92">
        <v>11019</v>
      </c>
      <c r="E23" s="92">
        <v>10935</v>
      </c>
      <c r="F23" s="87">
        <v>505</v>
      </c>
      <c r="G23" s="87">
        <v>548</v>
      </c>
      <c r="H23" s="87">
        <v>-37</v>
      </c>
      <c r="I23" s="87">
        <f>F23-G23+H23</f>
        <v>-80</v>
      </c>
      <c r="J23" s="87">
        <v>91</v>
      </c>
      <c r="K23" s="87">
        <v>106</v>
      </c>
      <c r="L23" s="87">
        <f>J23-K23</f>
        <v>-15</v>
      </c>
      <c r="M23" s="87">
        <v>24</v>
      </c>
      <c r="N23" s="87">
        <v>13</v>
      </c>
      <c r="O23" s="87">
        <f>M23-N23</f>
        <v>11</v>
      </c>
      <c r="P23" s="56">
        <f>I23+L23+O23</f>
        <v>-84</v>
      </c>
      <c r="Q23" s="56">
        <f>SUM('R2地区別社会動態  '!N23+'R2地区別自然動態   '!K23+'Ｒ2職権その他の増減  '!K23)</f>
        <v>-2</v>
      </c>
      <c r="R23" s="56">
        <f>SUM('R2地区別社会動態  '!O23+'R2地区別自然動態   '!L23+'Ｒ2職権その他の増減  '!L23)</f>
        <v>-82</v>
      </c>
    </row>
    <row r="24" spans="2:18" ht="18.75" customHeight="1" x14ac:dyDescent="0.15">
      <c r="B24" s="57" t="s">
        <v>12</v>
      </c>
      <c r="C24" s="58"/>
      <c r="D24" s="92">
        <v>11723</v>
      </c>
      <c r="E24" s="92">
        <v>11733</v>
      </c>
      <c r="F24" s="87">
        <v>384</v>
      </c>
      <c r="G24" s="87">
        <v>440</v>
      </c>
      <c r="H24" s="87">
        <v>74</v>
      </c>
      <c r="I24" s="87">
        <f t="shared" ref="I24:I31" si="8">F24-G24+H24</f>
        <v>18</v>
      </c>
      <c r="J24" s="87">
        <v>110</v>
      </c>
      <c r="K24" s="87">
        <v>123</v>
      </c>
      <c r="L24" s="87">
        <f t="shared" ref="L24:L31" si="9">J24-K24</f>
        <v>-13</v>
      </c>
      <c r="M24" s="87">
        <v>9</v>
      </c>
      <c r="N24" s="87">
        <v>4</v>
      </c>
      <c r="O24" s="87">
        <f t="shared" ref="O24" si="10">M24-N24</f>
        <v>5</v>
      </c>
      <c r="P24" s="56">
        <f t="shared" ref="P24" si="11">I24+L24+O24</f>
        <v>10</v>
      </c>
      <c r="Q24" s="56">
        <f>SUM('R2地区別社会動態  '!N24+'R2地区別自然動態   '!K24+'Ｒ2職権その他の増減  '!K24)</f>
        <v>-22</v>
      </c>
      <c r="R24" s="56">
        <f>SUM('R2地区別社会動態  '!O24+'R2地区別自然動態   '!L24+'Ｒ2職権その他の増減  '!L24)</f>
        <v>32</v>
      </c>
    </row>
    <row r="25" spans="2:18" ht="18.75" customHeight="1" x14ac:dyDescent="0.15">
      <c r="B25" s="57" t="s">
        <v>13</v>
      </c>
      <c r="C25" s="58"/>
      <c r="D25" s="92">
        <v>2909</v>
      </c>
      <c r="E25" s="92">
        <v>2926</v>
      </c>
      <c r="F25" s="87">
        <v>92</v>
      </c>
      <c r="G25" s="87">
        <v>75</v>
      </c>
      <c r="H25" s="87">
        <v>2</v>
      </c>
      <c r="I25" s="87">
        <f t="shared" si="8"/>
        <v>19</v>
      </c>
      <c r="J25" s="87">
        <v>29</v>
      </c>
      <c r="K25" s="87">
        <v>31</v>
      </c>
      <c r="L25" s="87">
        <f t="shared" si="9"/>
        <v>-2</v>
      </c>
      <c r="M25" s="87">
        <v>0</v>
      </c>
      <c r="N25" s="87">
        <v>0</v>
      </c>
      <c r="O25" s="87">
        <f>M25-N25</f>
        <v>0</v>
      </c>
      <c r="P25" s="56">
        <f>I25+L25+O25</f>
        <v>17</v>
      </c>
      <c r="Q25" s="56">
        <f>SUM('R2地区別社会動態  '!N25+'R2地区別自然動態   '!K25+'Ｒ2職権その他の増減  '!K25)</f>
        <v>8</v>
      </c>
      <c r="R25" s="56">
        <f>SUM('R2地区別社会動態  '!O25+'R2地区別自然動態   '!L25+'Ｒ2職権その他の増減  '!L25)</f>
        <v>9</v>
      </c>
    </row>
    <row r="26" spans="2:18" ht="18.75" customHeight="1" x14ac:dyDescent="0.15">
      <c r="B26" s="57" t="s">
        <v>14</v>
      </c>
      <c r="C26" s="58"/>
      <c r="D26" s="92">
        <v>5045</v>
      </c>
      <c r="E26" s="92">
        <v>5066</v>
      </c>
      <c r="F26" s="87">
        <v>214</v>
      </c>
      <c r="G26" s="87">
        <v>187</v>
      </c>
      <c r="H26" s="87">
        <v>44</v>
      </c>
      <c r="I26" s="87">
        <f t="shared" si="8"/>
        <v>71</v>
      </c>
      <c r="J26" s="87">
        <v>27</v>
      </c>
      <c r="K26" s="87">
        <v>74</v>
      </c>
      <c r="L26" s="87">
        <f t="shared" si="9"/>
        <v>-47</v>
      </c>
      <c r="M26" s="87">
        <v>2</v>
      </c>
      <c r="N26" s="87">
        <v>5</v>
      </c>
      <c r="O26" s="87">
        <f t="shared" ref="O26:O31" si="12">M26-N26</f>
        <v>-3</v>
      </c>
      <c r="P26" s="56">
        <f t="shared" ref="P26:P32" si="13">I26+L26+O26</f>
        <v>21</v>
      </c>
      <c r="Q26" s="56">
        <f>SUM('R2地区別社会動態  '!N26+'R2地区別自然動態   '!K26+'Ｒ2職権その他の増減  '!K26)</f>
        <v>33</v>
      </c>
      <c r="R26" s="56">
        <f>SUM('R2地区別社会動態  '!O26+'R2地区別自然動態   '!L26+'Ｒ2職権その他の増減  '!L26)</f>
        <v>-12</v>
      </c>
    </row>
    <row r="27" spans="2:18" ht="18.75" customHeight="1" x14ac:dyDescent="0.15">
      <c r="B27" s="57" t="s">
        <v>15</v>
      </c>
      <c r="C27" s="58"/>
      <c r="D27" s="92">
        <v>11460</v>
      </c>
      <c r="E27" s="92">
        <v>11447</v>
      </c>
      <c r="F27" s="87">
        <v>344</v>
      </c>
      <c r="G27" s="87">
        <v>379</v>
      </c>
      <c r="H27" s="87">
        <v>27</v>
      </c>
      <c r="I27" s="87">
        <f t="shared" si="8"/>
        <v>-8</v>
      </c>
      <c r="J27" s="87">
        <v>76</v>
      </c>
      <c r="K27" s="87">
        <v>82</v>
      </c>
      <c r="L27" s="87">
        <f t="shared" si="9"/>
        <v>-6</v>
      </c>
      <c r="M27" s="87">
        <v>10</v>
      </c>
      <c r="N27" s="87">
        <v>9</v>
      </c>
      <c r="O27" s="87">
        <f t="shared" si="12"/>
        <v>1</v>
      </c>
      <c r="P27" s="56">
        <f t="shared" si="13"/>
        <v>-13</v>
      </c>
      <c r="Q27" s="56">
        <f>SUM('R2地区別社会動態  '!N27+'R2地区別自然動態   '!K27+'Ｒ2職権その他の増減  '!K27)</f>
        <v>26</v>
      </c>
      <c r="R27" s="56">
        <f>SUM('R2地区別社会動態  '!O27+'R2地区別自然動態   '!L27+'Ｒ2職権その他の増減  '!L27)</f>
        <v>-39</v>
      </c>
    </row>
    <row r="28" spans="2:18" ht="18.75" customHeight="1" x14ac:dyDescent="0.15">
      <c r="B28" s="57" t="s">
        <v>16</v>
      </c>
      <c r="C28" s="58"/>
      <c r="D28" s="92">
        <v>1940</v>
      </c>
      <c r="E28" s="92">
        <v>1918</v>
      </c>
      <c r="F28" s="87">
        <v>54</v>
      </c>
      <c r="G28" s="87">
        <v>48</v>
      </c>
      <c r="H28" s="87">
        <v>-8</v>
      </c>
      <c r="I28" s="87">
        <f t="shared" si="8"/>
        <v>-2</v>
      </c>
      <c r="J28" s="87">
        <v>9</v>
      </c>
      <c r="K28" s="87">
        <v>30</v>
      </c>
      <c r="L28" s="87">
        <f t="shared" si="9"/>
        <v>-21</v>
      </c>
      <c r="M28" s="87">
        <v>1</v>
      </c>
      <c r="N28" s="87">
        <v>0</v>
      </c>
      <c r="O28" s="87">
        <f t="shared" si="12"/>
        <v>1</v>
      </c>
      <c r="P28" s="56">
        <f t="shared" si="13"/>
        <v>-22</v>
      </c>
      <c r="Q28" s="56">
        <f>SUM('R2地区別社会動態  '!N28+'R2地区別自然動態   '!K28+'Ｒ2職権その他の増減  '!K28)</f>
        <v>1</v>
      </c>
      <c r="R28" s="56">
        <f>SUM('R2地区別社会動態  '!O28+'R2地区別自然動態   '!L28+'Ｒ2職権その他の増減  '!L28)</f>
        <v>-23</v>
      </c>
    </row>
    <row r="29" spans="2:18" ht="18.75" customHeight="1" x14ac:dyDescent="0.15">
      <c r="B29" s="57" t="s">
        <v>17</v>
      </c>
      <c r="C29" s="58"/>
      <c r="D29" s="92">
        <v>2688</v>
      </c>
      <c r="E29" s="92">
        <v>2566</v>
      </c>
      <c r="F29" s="87">
        <v>53</v>
      </c>
      <c r="G29" s="87">
        <v>100</v>
      </c>
      <c r="H29" s="87">
        <v>-38</v>
      </c>
      <c r="I29" s="87">
        <f t="shared" si="8"/>
        <v>-85</v>
      </c>
      <c r="J29" s="87">
        <v>9</v>
      </c>
      <c r="K29" s="87">
        <v>41</v>
      </c>
      <c r="L29" s="87">
        <f t="shared" si="9"/>
        <v>-32</v>
      </c>
      <c r="M29" s="87">
        <v>1</v>
      </c>
      <c r="N29" s="87">
        <v>6</v>
      </c>
      <c r="O29" s="87">
        <f t="shared" si="12"/>
        <v>-5</v>
      </c>
      <c r="P29" s="56">
        <f t="shared" si="13"/>
        <v>-122</v>
      </c>
      <c r="Q29" s="56">
        <f>SUM('R2地区別社会動態  '!N29+'R2地区別自然動態   '!K29+'Ｒ2職権その他の増減  '!K29)</f>
        <v>-94</v>
      </c>
      <c r="R29" s="56">
        <f>SUM('R2地区別社会動態  '!O29+'R2地区別自然動態   '!L29+'Ｒ2職権その他の増減  '!L29)</f>
        <v>-28</v>
      </c>
    </row>
    <row r="30" spans="2:18" ht="18.75" customHeight="1" x14ac:dyDescent="0.15">
      <c r="B30" s="57" t="s">
        <v>18</v>
      </c>
      <c r="C30" s="58"/>
      <c r="D30" s="92">
        <v>2995</v>
      </c>
      <c r="E30" s="92">
        <v>2923</v>
      </c>
      <c r="F30" s="87">
        <v>58</v>
      </c>
      <c r="G30" s="87">
        <v>88</v>
      </c>
      <c r="H30" s="87">
        <v>-22</v>
      </c>
      <c r="I30" s="87">
        <f t="shared" si="8"/>
        <v>-52</v>
      </c>
      <c r="J30" s="87">
        <v>11</v>
      </c>
      <c r="K30" s="87">
        <v>37</v>
      </c>
      <c r="L30" s="87">
        <f t="shared" si="9"/>
        <v>-26</v>
      </c>
      <c r="M30" s="87">
        <v>6</v>
      </c>
      <c r="N30" s="87">
        <v>0</v>
      </c>
      <c r="O30" s="87">
        <f t="shared" si="12"/>
        <v>6</v>
      </c>
      <c r="P30" s="56">
        <f t="shared" si="13"/>
        <v>-72</v>
      </c>
      <c r="Q30" s="56">
        <f>SUM('R2地区別社会動態  '!N30+'R2地区別自然動態   '!K30+'Ｒ2職権その他の増減  '!K30)</f>
        <v>-24</v>
      </c>
      <c r="R30" s="56">
        <f>SUM('R2地区別社会動態  '!O30+'R2地区別自然動態   '!L30+'Ｒ2職権その他の増減  '!L30)</f>
        <v>-48</v>
      </c>
    </row>
    <row r="31" spans="2:18" ht="18.75" customHeight="1" x14ac:dyDescent="0.15">
      <c r="B31" s="57" t="s">
        <v>19</v>
      </c>
      <c r="C31" s="58"/>
      <c r="D31" s="92">
        <v>3226</v>
      </c>
      <c r="E31" s="92">
        <v>3164</v>
      </c>
      <c r="F31" s="87">
        <v>169</v>
      </c>
      <c r="G31" s="87">
        <v>162</v>
      </c>
      <c r="H31" s="87">
        <v>-22</v>
      </c>
      <c r="I31" s="87">
        <f t="shared" si="8"/>
        <v>-15</v>
      </c>
      <c r="J31" s="87">
        <v>14</v>
      </c>
      <c r="K31" s="87">
        <v>53</v>
      </c>
      <c r="L31" s="87">
        <f t="shared" si="9"/>
        <v>-39</v>
      </c>
      <c r="M31" s="87">
        <v>2</v>
      </c>
      <c r="N31" s="87">
        <v>10</v>
      </c>
      <c r="O31" s="87">
        <f t="shared" si="12"/>
        <v>-8</v>
      </c>
      <c r="P31" s="56">
        <f t="shared" si="13"/>
        <v>-62</v>
      </c>
      <c r="Q31" s="56">
        <f>SUM('R2地区別社会動態  '!N31+'R2地区別自然動態   '!K31+'Ｒ2職権その他の増減  '!K31)</f>
        <v>-25</v>
      </c>
      <c r="R31" s="56">
        <f>SUM('R2地区別社会動態  '!O31+'R2地区別自然動態   '!L31+'Ｒ2職権その他の増減  '!L31)</f>
        <v>-37</v>
      </c>
    </row>
    <row r="32" spans="2:18" ht="18.75" customHeight="1" x14ac:dyDescent="0.15">
      <c r="B32" s="131" t="s">
        <v>20</v>
      </c>
      <c r="C32" s="132"/>
      <c r="D32" s="92">
        <v>2759</v>
      </c>
      <c r="E32" s="92">
        <v>2745</v>
      </c>
      <c r="F32" s="87">
        <v>102</v>
      </c>
      <c r="G32" s="87">
        <v>98</v>
      </c>
      <c r="H32" s="87">
        <v>-20</v>
      </c>
      <c r="I32" s="87">
        <f>F32-G32+H32</f>
        <v>-16</v>
      </c>
      <c r="J32" s="87">
        <v>23</v>
      </c>
      <c r="K32" s="87">
        <v>20</v>
      </c>
      <c r="L32" s="87">
        <f>J32-K32</f>
        <v>3</v>
      </c>
      <c r="M32" s="87">
        <v>2</v>
      </c>
      <c r="N32" s="87">
        <v>3</v>
      </c>
      <c r="O32" s="87">
        <f>M32-N32</f>
        <v>-1</v>
      </c>
      <c r="P32" s="56">
        <f t="shared" si="13"/>
        <v>-14</v>
      </c>
      <c r="Q32" s="56">
        <f>SUM('R2地区別社会動態  '!N32+'R2地区別自然動態   '!K32+'Ｒ2職権その他の増減  '!K32)</f>
        <v>-10</v>
      </c>
      <c r="R32" s="56">
        <f>SUM('R2地区別社会動態  '!O32+'R2地区別自然動態   '!L32+'Ｒ2職権その他の増減  '!L32)</f>
        <v>-4</v>
      </c>
    </row>
    <row r="33" spans="2:19" ht="18.75" customHeight="1" x14ac:dyDescent="0.15">
      <c r="B33" s="57" t="s">
        <v>24</v>
      </c>
      <c r="C33" s="58"/>
      <c r="D33" s="93">
        <v>55764</v>
      </c>
      <c r="E33" s="93">
        <f>SUM(E23:E32)</f>
        <v>55423</v>
      </c>
      <c r="F33" s="88">
        <f t="shared" ref="F33:H33" si="14">SUM(F23:F32)</f>
        <v>1975</v>
      </c>
      <c r="G33" s="88">
        <f t="shared" si="14"/>
        <v>2125</v>
      </c>
      <c r="H33" s="88">
        <f t="shared" si="14"/>
        <v>0</v>
      </c>
      <c r="I33" s="88">
        <f>SUM(I23:I32)</f>
        <v>-150</v>
      </c>
      <c r="J33" s="88">
        <f t="shared" ref="J33:K33" si="15">SUM(J23:J32)</f>
        <v>399</v>
      </c>
      <c r="K33" s="88">
        <f t="shared" si="15"/>
        <v>597</v>
      </c>
      <c r="L33" s="94">
        <f>SUM(L23:L32)</f>
        <v>-198</v>
      </c>
      <c r="M33" s="88">
        <v>41</v>
      </c>
      <c r="N33" s="88">
        <v>56</v>
      </c>
      <c r="O33" s="89">
        <f>SUM(O23:O32)</f>
        <v>7</v>
      </c>
      <c r="P33" s="89">
        <f>I33+L33+O33</f>
        <v>-341</v>
      </c>
      <c r="Q33" s="89">
        <f>SUM('R2地区別社会動態  '!N33+'R2地区別自然動態   '!K33+'Ｒ2職権その他の増減  '!K33)</f>
        <v>-109</v>
      </c>
      <c r="R33" s="56">
        <f>SUM('R2地区別社会動態  '!O33+'R2地区別自然動態   '!L33+'Ｒ2職権その他の増減  '!L33)</f>
        <v>-232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112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96</v>
      </c>
      <c r="F40" s="98" t="s">
        <v>41</v>
      </c>
      <c r="G40" s="98" t="s">
        <v>42</v>
      </c>
      <c r="H40" s="98" t="s">
        <v>43</v>
      </c>
      <c r="I40" s="98" t="s">
        <v>23</v>
      </c>
      <c r="J40" s="98" t="s">
        <v>9</v>
      </c>
      <c r="K40" s="98" t="s">
        <v>10</v>
      </c>
      <c r="L40" s="98" t="s">
        <v>23</v>
      </c>
      <c r="M40" s="98" t="s">
        <v>45</v>
      </c>
      <c r="N40" s="98" t="s">
        <v>46</v>
      </c>
      <c r="O40" s="98" t="s">
        <v>23</v>
      </c>
      <c r="P40" s="98" t="s">
        <v>1</v>
      </c>
      <c r="Q40" s="98" t="s">
        <v>2</v>
      </c>
      <c r="R40" s="98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-94</v>
      </c>
      <c r="F41" s="87">
        <f t="shared" ref="E41:H51" si="16">F5-F23</f>
        <v>-6</v>
      </c>
      <c r="G41" s="87">
        <f>G5-G23</f>
        <v>-1</v>
      </c>
      <c r="H41" s="87">
        <f>H5-H23</f>
        <v>45</v>
      </c>
      <c r="I41" s="87">
        <f>SUM(I5-I23)</f>
        <v>40</v>
      </c>
      <c r="J41" s="87">
        <f>J5-J23</f>
        <v>-16</v>
      </c>
      <c r="K41" s="87">
        <f>K5-K23</f>
        <v>12</v>
      </c>
      <c r="L41" s="87">
        <f>SUM(L5-L23)</f>
        <v>-28</v>
      </c>
      <c r="M41" s="87">
        <f t="shared" ref="M41:N50" si="17">M5-M23</f>
        <v>-4</v>
      </c>
      <c r="N41" s="87">
        <f>N5-N23</f>
        <v>18</v>
      </c>
      <c r="O41" s="87">
        <f>SUM(O5-O23)</f>
        <v>-22</v>
      </c>
      <c r="P41" s="63">
        <f>I41+L41+O41</f>
        <v>-10</v>
      </c>
      <c r="Q41" s="56">
        <f>Q5-Q23</f>
        <v>-43</v>
      </c>
      <c r="R41" s="56">
        <f>R5-R23</f>
        <v>33</v>
      </c>
    </row>
    <row r="42" spans="2:19" ht="18.75" customHeight="1" x14ac:dyDescent="0.15">
      <c r="B42" s="57" t="s">
        <v>12</v>
      </c>
      <c r="C42" s="58"/>
      <c r="D42" s="87"/>
      <c r="E42" s="87">
        <f t="shared" si="16"/>
        <v>-81</v>
      </c>
      <c r="F42" s="87">
        <f t="shared" si="16"/>
        <v>-25</v>
      </c>
      <c r="G42" s="87">
        <f t="shared" si="16"/>
        <v>-34</v>
      </c>
      <c r="H42" s="87">
        <f t="shared" si="16"/>
        <v>-82</v>
      </c>
      <c r="I42" s="87">
        <f t="shared" ref="I42:I51" si="18">SUM(I6-I24)</f>
        <v>-73</v>
      </c>
      <c r="J42" s="87">
        <f t="shared" ref="J42:K51" si="19">J6-J24</f>
        <v>3</v>
      </c>
      <c r="K42" s="87">
        <f t="shared" si="19"/>
        <v>20</v>
      </c>
      <c r="L42" s="87">
        <f t="shared" ref="L42:L51" si="20">SUM(L6-L24)</f>
        <v>-17</v>
      </c>
      <c r="M42" s="87">
        <f t="shared" si="17"/>
        <v>1</v>
      </c>
      <c r="N42" s="87">
        <f t="shared" si="17"/>
        <v>2</v>
      </c>
      <c r="O42" s="87">
        <f t="shared" ref="O42" si="21">SUM(O6-O24)</f>
        <v>-1</v>
      </c>
      <c r="P42" s="63">
        <f t="shared" ref="P42:P51" si="22">I42+L42+O42</f>
        <v>-91</v>
      </c>
      <c r="Q42" s="56">
        <f t="shared" ref="Q42:R51" si="23">Q6-Q24</f>
        <v>-17</v>
      </c>
      <c r="R42" s="56">
        <f t="shared" si="23"/>
        <v>-74</v>
      </c>
    </row>
    <row r="43" spans="2:19" ht="18.75" customHeight="1" x14ac:dyDescent="0.15">
      <c r="B43" s="57" t="s">
        <v>13</v>
      </c>
      <c r="C43" s="58"/>
      <c r="D43" s="87"/>
      <c r="E43" s="87">
        <f t="shared" si="16"/>
        <v>-51</v>
      </c>
      <c r="F43" s="87">
        <f>F7-F25</f>
        <v>15</v>
      </c>
      <c r="G43" s="87">
        <f>G7-G25</f>
        <v>24</v>
      </c>
      <c r="H43" s="87">
        <f>H7-H25</f>
        <v>-31</v>
      </c>
      <c r="I43" s="87">
        <f t="shared" si="18"/>
        <v>-40</v>
      </c>
      <c r="J43" s="87">
        <f t="shared" si="19"/>
        <v>-12</v>
      </c>
      <c r="K43" s="87">
        <f t="shared" si="19"/>
        <v>16</v>
      </c>
      <c r="L43" s="87">
        <f t="shared" si="20"/>
        <v>-28</v>
      </c>
      <c r="M43" s="87">
        <f>M7-M25</f>
        <v>2</v>
      </c>
      <c r="N43" s="87">
        <f>N7-N25</f>
        <v>2</v>
      </c>
      <c r="O43" s="87">
        <f>SUM(O7-O25)</f>
        <v>0</v>
      </c>
      <c r="P43" s="63">
        <f t="shared" si="22"/>
        <v>-68</v>
      </c>
      <c r="Q43" s="68">
        <f t="shared" si="23"/>
        <v>-36</v>
      </c>
      <c r="R43" s="68">
        <f t="shared" si="23"/>
        <v>-32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6"/>
        <v>-17</v>
      </c>
      <c r="F44" s="87">
        <f t="shared" si="16"/>
        <v>-12</v>
      </c>
      <c r="G44" s="87">
        <f t="shared" si="16"/>
        <v>13</v>
      </c>
      <c r="H44" s="87">
        <f t="shared" si="16"/>
        <v>-38</v>
      </c>
      <c r="I44" s="87">
        <f t="shared" si="18"/>
        <v>-63</v>
      </c>
      <c r="J44" s="87">
        <f t="shared" si="19"/>
        <v>1</v>
      </c>
      <c r="K44" s="87">
        <f t="shared" si="19"/>
        <v>-16</v>
      </c>
      <c r="L44" s="87">
        <f t="shared" si="20"/>
        <v>17</v>
      </c>
      <c r="M44" s="87">
        <f t="shared" si="17"/>
        <v>10</v>
      </c>
      <c r="N44" s="87">
        <f t="shared" si="17"/>
        <v>2</v>
      </c>
      <c r="O44" s="87">
        <f t="shared" ref="O44:O51" si="24">SUM(O8-O26)</f>
        <v>8</v>
      </c>
      <c r="P44" s="63">
        <f t="shared" si="22"/>
        <v>-38</v>
      </c>
      <c r="Q44" s="56">
        <f t="shared" si="23"/>
        <v>-27</v>
      </c>
      <c r="R44" s="56">
        <f t="shared" si="23"/>
        <v>-11</v>
      </c>
    </row>
    <row r="45" spans="2:19" ht="18.75" customHeight="1" x14ac:dyDescent="0.15">
      <c r="B45" s="57" t="s">
        <v>15</v>
      </c>
      <c r="C45" s="58"/>
      <c r="D45" s="87"/>
      <c r="E45" s="87">
        <f t="shared" si="16"/>
        <v>-32</v>
      </c>
      <c r="F45" s="87">
        <f t="shared" si="16"/>
        <v>-1</v>
      </c>
      <c r="G45" s="87">
        <f t="shared" si="16"/>
        <v>-26</v>
      </c>
      <c r="H45" s="87">
        <f t="shared" si="16"/>
        <v>-12</v>
      </c>
      <c r="I45" s="87">
        <f t="shared" si="18"/>
        <v>13</v>
      </c>
      <c r="J45" s="87">
        <f t="shared" si="19"/>
        <v>-8</v>
      </c>
      <c r="K45" s="87">
        <f t="shared" si="19"/>
        <v>25</v>
      </c>
      <c r="L45" s="87">
        <f t="shared" si="20"/>
        <v>-33</v>
      </c>
      <c r="M45" s="87">
        <f t="shared" si="17"/>
        <v>-5</v>
      </c>
      <c r="N45" s="87">
        <f t="shared" si="17"/>
        <v>-6</v>
      </c>
      <c r="O45" s="87">
        <f t="shared" si="24"/>
        <v>1</v>
      </c>
      <c r="P45" s="63">
        <f t="shared" si="22"/>
        <v>-19</v>
      </c>
      <c r="Q45" s="56">
        <f t="shared" si="23"/>
        <v>-56</v>
      </c>
      <c r="R45" s="56">
        <f t="shared" si="23"/>
        <v>37</v>
      </c>
    </row>
    <row r="46" spans="2:19" ht="18.75" customHeight="1" x14ac:dyDescent="0.15">
      <c r="B46" s="57" t="s">
        <v>16</v>
      </c>
      <c r="C46" s="58"/>
      <c r="D46" s="87"/>
      <c r="E46" s="87">
        <f t="shared" si="16"/>
        <v>-10</v>
      </c>
      <c r="F46" s="87">
        <f t="shared" si="16"/>
        <v>-4</v>
      </c>
      <c r="G46" s="87">
        <f t="shared" si="16"/>
        <v>1</v>
      </c>
      <c r="H46" s="87">
        <f t="shared" si="16"/>
        <v>14</v>
      </c>
      <c r="I46" s="87">
        <f t="shared" si="18"/>
        <v>9</v>
      </c>
      <c r="J46" s="87">
        <f t="shared" si="19"/>
        <v>-2</v>
      </c>
      <c r="K46" s="87">
        <f t="shared" si="19"/>
        <v>-4</v>
      </c>
      <c r="L46" s="87">
        <f t="shared" si="20"/>
        <v>2</v>
      </c>
      <c r="M46" s="87">
        <f t="shared" si="17"/>
        <v>1</v>
      </c>
      <c r="N46" s="87">
        <f t="shared" si="17"/>
        <v>0</v>
      </c>
      <c r="O46" s="87">
        <f t="shared" si="24"/>
        <v>1</v>
      </c>
      <c r="P46" s="63">
        <f t="shared" si="22"/>
        <v>12</v>
      </c>
      <c r="Q46" s="56">
        <f t="shared" si="23"/>
        <v>-8</v>
      </c>
      <c r="R46" s="56">
        <f t="shared" si="23"/>
        <v>20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-50</v>
      </c>
      <c r="F47" s="87">
        <f t="shared" si="16"/>
        <v>21</v>
      </c>
      <c r="G47" s="87">
        <f t="shared" si="16"/>
        <v>-13</v>
      </c>
      <c r="H47" s="87">
        <f t="shared" si="16"/>
        <v>37</v>
      </c>
      <c r="I47" s="87">
        <f t="shared" si="18"/>
        <v>71</v>
      </c>
      <c r="J47" s="87">
        <f t="shared" si="19"/>
        <v>-1</v>
      </c>
      <c r="K47" s="87">
        <f t="shared" si="19"/>
        <v>-5</v>
      </c>
      <c r="L47" s="87">
        <f t="shared" si="20"/>
        <v>4</v>
      </c>
      <c r="M47" s="87">
        <f t="shared" si="17"/>
        <v>2</v>
      </c>
      <c r="N47" s="87">
        <f t="shared" si="17"/>
        <v>5</v>
      </c>
      <c r="O47" s="87">
        <f t="shared" si="24"/>
        <v>-3</v>
      </c>
      <c r="P47" s="63">
        <f t="shared" si="22"/>
        <v>72</v>
      </c>
      <c r="Q47" s="56">
        <f t="shared" si="23"/>
        <v>63</v>
      </c>
      <c r="R47" s="56">
        <f t="shared" si="23"/>
        <v>9</v>
      </c>
    </row>
    <row r="48" spans="2:19" ht="18.75" customHeight="1" x14ac:dyDescent="0.15">
      <c r="B48" s="57" t="s">
        <v>18</v>
      </c>
      <c r="C48" s="58"/>
      <c r="D48" s="87"/>
      <c r="E48" s="87">
        <f t="shared" si="16"/>
        <v>-24</v>
      </c>
      <c r="F48" s="87">
        <f t="shared" si="16"/>
        <v>13</v>
      </c>
      <c r="G48" s="87">
        <f t="shared" si="16"/>
        <v>-22</v>
      </c>
      <c r="H48" s="87">
        <f t="shared" si="16"/>
        <v>4</v>
      </c>
      <c r="I48" s="87">
        <f t="shared" si="18"/>
        <v>39</v>
      </c>
      <c r="J48" s="87">
        <f t="shared" si="19"/>
        <v>10</v>
      </c>
      <c r="K48" s="87">
        <f t="shared" si="19"/>
        <v>-5</v>
      </c>
      <c r="L48" s="87">
        <f t="shared" si="20"/>
        <v>15</v>
      </c>
      <c r="M48" s="87">
        <f t="shared" si="17"/>
        <v>0</v>
      </c>
      <c r="N48" s="87">
        <f t="shared" si="17"/>
        <v>0</v>
      </c>
      <c r="O48" s="87">
        <f t="shared" si="24"/>
        <v>-6</v>
      </c>
      <c r="P48" s="63">
        <f t="shared" si="22"/>
        <v>48</v>
      </c>
      <c r="Q48" s="56">
        <f t="shared" si="23"/>
        <v>12</v>
      </c>
      <c r="R48" s="56">
        <f t="shared" si="23"/>
        <v>36</v>
      </c>
    </row>
    <row r="49" spans="2:18" ht="18.75" customHeight="1" x14ac:dyDescent="0.15">
      <c r="B49" s="57" t="s">
        <v>19</v>
      </c>
      <c r="C49" s="58"/>
      <c r="D49" s="87"/>
      <c r="E49" s="87">
        <f t="shared" si="16"/>
        <v>-21</v>
      </c>
      <c r="F49" s="87">
        <f t="shared" si="16"/>
        <v>-17</v>
      </c>
      <c r="G49" s="87">
        <f t="shared" si="16"/>
        <v>-40</v>
      </c>
      <c r="H49" s="87">
        <f t="shared" si="16"/>
        <v>11</v>
      </c>
      <c r="I49" s="87">
        <f t="shared" si="18"/>
        <v>34</v>
      </c>
      <c r="J49" s="87">
        <f t="shared" si="19"/>
        <v>-9</v>
      </c>
      <c r="K49" s="87">
        <f t="shared" si="19"/>
        <v>-7</v>
      </c>
      <c r="L49" s="87">
        <f t="shared" si="20"/>
        <v>-2</v>
      </c>
      <c r="M49" s="87">
        <f t="shared" si="17"/>
        <v>0</v>
      </c>
      <c r="N49" s="87">
        <f t="shared" si="17"/>
        <v>-9</v>
      </c>
      <c r="O49" s="87">
        <f t="shared" si="24"/>
        <v>9</v>
      </c>
      <c r="P49" s="63">
        <f t="shared" si="22"/>
        <v>41</v>
      </c>
      <c r="Q49" s="56">
        <f t="shared" si="23"/>
        <v>18</v>
      </c>
      <c r="R49" s="56">
        <f t="shared" si="23"/>
        <v>23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32</v>
      </c>
      <c r="F50" s="87">
        <f t="shared" si="16"/>
        <v>-15</v>
      </c>
      <c r="G50" s="87">
        <f t="shared" si="16"/>
        <v>-30</v>
      </c>
      <c r="H50" s="87">
        <f t="shared" si="16"/>
        <v>52</v>
      </c>
      <c r="I50" s="87">
        <f t="shared" si="18"/>
        <v>67</v>
      </c>
      <c r="J50" s="87">
        <f t="shared" si="19"/>
        <v>-12</v>
      </c>
      <c r="K50" s="87">
        <f t="shared" si="19"/>
        <v>11</v>
      </c>
      <c r="L50" s="87">
        <f t="shared" si="20"/>
        <v>-23</v>
      </c>
      <c r="M50" s="87">
        <f t="shared" si="17"/>
        <v>1</v>
      </c>
      <c r="N50" s="87">
        <f t="shared" si="17"/>
        <v>-1</v>
      </c>
      <c r="O50" s="87">
        <f t="shared" si="24"/>
        <v>2</v>
      </c>
      <c r="P50" s="63">
        <f t="shared" si="22"/>
        <v>46</v>
      </c>
      <c r="Q50" s="56">
        <f t="shared" si="23"/>
        <v>17</v>
      </c>
      <c r="R50" s="56">
        <f t="shared" si="23"/>
        <v>29</v>
      </c>
    </row>
    <row r="51" spans="2:18" ht="18.75" customHeight="1" x14ac:dyDescent="0.15">
      <c r="B51" s="57" t="s">
        <v>24</v>
      </c>
      <c r="C51" s="58"/>
      <c r="D51" s="87"/>
      <c r="E51" s="87">
        <f t="shared" si="16"/>
        <v>-348</v>
      </c>
      <c r="F51" s="88">
        <f>SUM(F41:F50)</f>
        <v>-31</v>
      </c>
      <c r="G51" s="88">
        <f t="shared" si="16"/>
        <v>-128</v>
      </c>
      <c r="H51" s="87">
        <f>SUM(H41:H50)</f>
        <v>0</v>
      </c>
      <c r="I51" s="87">
        <f t="shared" si="18"/>
        <v>97</v>
      </c>
      <c r="J51" s="87">
        <f t="shared" si="19"/>
        <v>-46</v>
      </c>
      <c r="K51" s="87">
        <f t="shared" si="19"/>
        <v>47</v>
      </c>
      <c r="L51" s="87">
        <f t="shared" si="20"/>
        <v>-93</v>
      </c>
      <c r="M51" s="89">
        <f>SUM(M41:M50)</f>
        <v>8</v>
      </c>
      <c r="N51" s="89">
        <f>SUM(N41:N50)</f>
        <v>13</v>
      </c>
      <c r="O51" s="87">
        <f t="shared" si="24"/>
        <v>-11</v>
      </c>
      <c r="P51" s="63">
        <f t="shared" si="22"/>
        <v>-7</v>
      </c>
      <c r="Q51" s="56">
        <f t="shared" si="23"/>
        <v>-77</v>
      </c>
      <c r="R51" s="56">
        <f t="shared" si="23"/>
        <v>70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B1:AA53"/>
  <sheetViews>
    <sheetView zoomScaleNormal="100" workbookViewId="0">
      <selection activeCell="P5" sqref="P5:P1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100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43466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97" t="s">
        <v>1</v>
      </c>
      <c r="E4" s="97" t="s">
        <v>2</v>
      </c>
      <c r="F4" s="97" t="s">
        <v>3</v>
      </c>
      <c r="G4" s="97" t="s">
        <v>1</v>
      </c>
      <c r="H4" s="97" t="s">
        <v>2</v>
      </c>
      <c r="I4" s="97" t="s">
        <v>3</v>
      </c>
      <c r="J4" s="97" t="s">
        <v>1</v>
      </c>
      <c r="K4" s="97" t="s">
        <v>2</v>
      </c>
      <c r="L4" s="97" t="s">
        <v>3</v>
      </c>
      <c r="M4" s="97" t="s">
        <v>1</v>
      </c>
      <c r="N4" s="97" t="s">
        <v>2</v>
      </c>
      <c r="O4" s="97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505</v>
      </c>
      <c r="E5" s="56">
        <v>306</v>
      </c>
      <c r="F5" s="56">
        <v>199</v>
      </c>
      <c r="G5" s="56">
        <f>H5+I5</f>
        <v>548</v>
      </c>
      <c r="H5" s="56">
        <v>304</v>
      </c>
      <c r="I5" s="56">
        <v>244</v>
      </c>
      <c r="J5" s="56">
        <f>K5+L5</f>
        <v>-37</v>
      </c>
      <c r="K5" s="56">
        <v>-11</v>
      </c>
      <c r="L5" s="56">
        <v>-26</v>
      </c>
      <c r="M5" s="56">
        <f t="shared" ref="M5:M14" si="0">N5+O5</f>
        <v>-80</v>
      </c>
      <c r="N5" s="56">
        <f t="shared" ref="N5:N7" si="1">E5-H5+K5</f>
        <v>-9</v>
      </c>
      <c r="O5" s="56">
        <f t="shared" ref="O5:O7" si="2">F5-I5+L5</f>
        <v>-71</v>
      </c>
      <c r="P5" s="92">
        <v>11019</v>
      </c>
      <c r="Q5" s="79">
        <f>ROUND(D5/P5*100,2)</f>
        <v>4.58</v>
      </c>
      <c r="R5" s="79">
        <f>ROUND(G5/P5*100,2)</f>
        <v>4.97</v>
      </c>
      <c r="S5" s="79">
        <f>ROUND(J5/P5*100,2)</f>
        <v>-0.34</v>
      </c>
      <c r="T5" s="79">
        <f>ROUND(M5/P5*100,2)</f>
        <v>-0.73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3">E6+F6</f>
        <v>384</v>
      </c>
      <c r="E6" s="63">
        <v>183</v>
      </c>
      <c r="F6" s="63">
        <v>201</v>
      </c>
      <c r="G6" s="56">
        <f t="shared" ref="G6:G14" si="4">H6+I6</f>
        <v>440</v>
      </c>
      <c r="H6" s="63">
        <v>247</v>
      </c>
      <c r="I6" s="63">
        <v>193</v>
      </c>
      <c r="J6" s="56">
        <f t="shared" ref="J6:J14" si="5">K6+L6</f>
        <v>74</v>
      </c>
      <c r="K6" s="63">
        <v>46</v>
      </c>
      <c r="L6" s="63">
        <v>28</v>
      </c>
      <c r="M6" s="56">
        <f t="shared" si="0"/>
        <v>18</v>
      </c>
      <c r="N6" s="56">
        <f t="shared" si="1"/>
        <v>-18</v>
      </c>
      <c r="O6" s="56">
        <f t="shared" si="2"/>
        <v>36</v>
      </c>
      <c r="P6" s="92">
        <v>11723</v>
      </c>
      <c r="Q6" s="79">
        <f t="shared" ref="Q6:Q15" si="6">ROUND(D6/P6*100,2)</f>
        <v>3.28</v>
      </c>
      <c r="R6" s="79">
        <f t="shared" ref="R6:R15" si="7">ROUND(G6/P6*100,2)</f>
        <v>3.75</v>
      </c>
      <c r="S6" s="79">
        <f t="shared" ref="S6:S14" si="8">ROUND(J6/P6*100,2)</f>
        <v>0.63</v>
      </c>
      <c r="T6" s="79">
        <f t="shared" ref="T6:T15" si="9">ROUND(M6/P6*100,2)</f>
        <v>0.15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3"/>
        <v>92</v>
      </c>
      <c r="E7" s="63">
        <v>50</v>
      </c>
      <c r="F7" s="63">
        <v>42</v>
      </c>
      <c r="G7" s="56">
        <f t="shared" si="4"/>
        <v>75</v>
      </c>
      <c r="H7" s="63">
        <v>47</v>
      </c>
      <c r="I7" s="63">
        <v>28</v>
      </c>
      <c r="J7" s="56">
        <f t="shared" si="5"/>
        <v>2</v>
      </c>
      <c r="K7" s="63">
        <v>-2</v>
      </c>
      <c r="L7" s="63">
        <v>4</v>
      </c>
      <c r="M7" s="56">
        <f t="shared" si="0"/>
        <v>19</v>
      </c>
      <c r="N7" s="56">
        <f t="shared" si="1"/>
        <v>1</v>
      </c>
      <c r="O7" s="56">
        <f t="shared" si="2"/>
        <v>18</v>
      </c>
      <c r="P7" s="92">
        <v>2909</v>
      </c>
      <c r="Q7" s="79">
        <f t="shared" si="6"/>
        <v>3.16</v>
      </c>
      <c r="R7" s="79">
        <f t="shared" si="7"/>
        <v>2.58</v>
      </c>
      <c r="S7" s="79">
        <f t="shared" si="8"/>
        <v>7.0000000000000007E-2</v>
      </c>
      <c r="T7" s="79">
        <f t="shared" si="9"/>
        <v>0.65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3"/>
        <v>214</v>
      </c>
      <c r="E8" s="63">
        <v>145</v>
      </c>
      <c r="F8" s="63">
        <v>69</v>
      </c>
      <c r="G8" s="56">
        <f t="shared" si="4"/>
        <v>187</v>
      </c>
      <c r="H8" s="63">
        <v>107</v>
      </c>
      <c r="I8" s="63">
        <v>80</v>
      </c>
      <c r="J8" s="56">
        <f t="shared" si="5"/>
        <v>44</v>
      </c>
      <c r="K8" s="63">
        <v>11</v>
      </c>
      <c r="L8" s="63">
        <v>33</v>
      </c>
      <c r="M8" s="56">
        <f t="shared" si="0"/>
        <v>71</v>
      </c>
      <c r="N8" s="56">
        <f t="shared" ref="N8:O14" si="10">E8-H8+K8</f>
        <v>49</v>
      </c>
      <c r="O8" s="56">
        <f t="shared" si="10"/>
        <v>22</v>
      </c>
      <c r="P8" s="92">
        <v>5045</v>
      </c>
      <c r="Q8" s="79">
        <f t="shared" si="6"/>
        <v>4.24</v>
      </c>
      <c r="R8" s="79">
        <f t="shared" si="7"/>
        <v>3.71</v>
      </c>
      <c r="S8" s="79">
        <f t="shared" si="8"/>
        <v>0.87</v>
      </c>
      <c r="T8" s="79">
        <f t="shared" si="9"/>
        <v>1.41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3"/>
        <v>344</v>
      </c>
      <c r="E9" s="63">
        <v>185</v>
      </c>
      <c r="F9" s="63">
        <v>159</v>
      </c>
      <c r="G9" s="56">
        <f t="shared" si="4"/>
        <v>379</v>
      </c>
      <c r="H9" s="63">
        <v>184</v>
      </c>
      <c r="I9" s="63">
        <v>195</v>
      </c>
      <c r="J9" s="56">
        <f>K9+L9</f>
        <v>27</v>
      </c>
      <c r="K9" s="63">
        <v>30</v>
      </c>
      <c r="L9" s="63">
        <v>-3</v>
      </c>
      <c r="M9" s="56">
        <f t="shared" si="0"/>
        <v>-8</v>
      </c>
      <c r="N9" s="56">
        <f t="shared" ref="N9" si="11">E9-H9+K9</f>
        <v>31</v>
      </c>
      <c r="O9" s="56">
        <f t="shared" ref="O9" si="12">F9-I9+L9</f>
        <v>-39</v>
      </c>
      <c r="P9" s="92">
        <v>11460</v>
      </c>
      <c r="Q9" s="79">
        <f t="shared" si="6"/>
        <v>3</v>
      </c>
      <c r="R9" s="79">
        <f t="shared" si="7"/>
        <v>3.31</v>
      </c>
      <c r="S9" s="79">
        <f t="shared" si="8"/>
        <v>0.24</v>
      </c>
      <c r="T9" s="79">
        <f t="shared" si="9"/>
        <v>-7.0000000000000007E-2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3"/>
        <v>54</v>
      </c>
      <c r="E10" s="63">
        <v>29</v>
      </c>
      <c r="F10" s="63">
        <v>25</v>
      </c>
      <c r="G10" s="56">
        <f t="shared" si="4"/>
        <v>48</v>
      </c>
      <c r="H10" s="63">
        <v>19</v>
      </c>
      <c r="I10" s="63">
        <v>29</v>
      </c>
      <c r="J10" s="56">
        <f t="shared" si="5"/>
        <v>-8</v>
      </c>
      <c r="K10" s="63">
        <v>-2</v>
      </c>
      <c r="L10" s="63">
        <v>-6</v>
      </c>
      <c r="M10" s="56">
        <f t="shared" si="0"/>
        <v>-2</v>
      </c>
      <c r="N10" s="56">
        <f t="shared" si="10"/>
        <v>8</v>
      </c>
      <c r="O10" s="56">
        <f t="shared" si="10"/>
        <v>-10</v>
      </c>
      <c r="P10" s="92">
        <v>1940</v>
      </c>
      <c r="Q10" s="79">
        <f t="shared" si="6"/>
        <v>2.78</v>
      </c>
      <c r="R10" s="79">
        <f t="shared" si="7"/>
        <v>2.4700000000000002</v>
      </c>
      <c r="S10" s="79">
        <f t="shared" si="8"/>
        <v>-0.41</v>
      </c>
      <c r="T10" s="79">
        <f t="shared" si="9"/>
        <v>-0.1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3"/>
        <v>53</v>
      </c>
      <c r="E11" s="63">
        <v>35</v>
      </c>
      <c r="F11" s="63">
        <v>18</v>
      </c>
      <c r="G11" s="56">
        <f t="shared" si="4"/>
        <v>100</v>
      </c>
      <c r="H11" s="63">
        <v>63</v>
      </c>
      <c r="I11" s="63">
        <v>37</v>
      </c>
      <c r="J11" s="56">
        <f>K11+L11</f>
        <v>-38</v>
      </c>
      <c r="K11" s="63">
        <v>-42</v>
      </c>
      <c r="L11" s="63">
        <v>4</v>
      </c>
      <c r="M11" s="56">
        <f t="shared" si="0"/>
        <v>-85</v>
      </c>
      <c r="N11" s="56">
        <f t="shared" si="10"/>
        <v>-70</v>
      </c>
      <c r="O11" s="56">
        <f t="shared" si="10"/>
        <v>-15</v>
      </c>
      <c r="P11" s="92">
        <v>2688</v>
      </c>
      <c r="Q11" s="79">
        <f t="shared" si="6"/>
        <v>1.97</v>
      </c>
      <c r="R11" s="79">
        <f t="shared" si="7"/>
        <v>3.72</v>
      </c>
      <c r="S11" s="79">
        <f t="shared" si="8"/>
        <v>-1.41</v>
      </c>
      <c r="T11" s="79">
        <f t="shared" si="9"/>
        <v>-3.16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3"/>
        <v>58</v>
      </c>
      <c r="E12" s="63">
        <v>30</v>
      </c>
      <c r="F12" s="63">
        <v>28</v>
      </c>
      <c r="G12" s="56">
        <f t="shared" si="4"/>
        <v>88</v>
      </c>
      <c r="H12" s="63">
        <v>41</v>
      </c>
      <c r="I12" s="63">
        <v>47</v>
      </c>
      <c r="J12" s="56">
        <f t="shared" si="5"/>
        <v>-22</v>
      </c>
      <c r="K12" s="63">
        <v>-8</v>
      </c>
      <c r="L12" s="63">
        <v>-14</v>
      </c>
      <c r="M12" s="56">
        <f t="shared" si="0"/>
        <v>-52</v>
      </c>
      <c r="N12" s="56">
        <f t="shared" si="10"/>
        <v>-19</v>
      </c>
      <c r="O12" s="56">
        <f t="shared" si="10"/>
        <v>-33</v>
      </c>
      <c r="P12" s="92">
        <v>2995</v>
      </c>
      <c r="Q12" s="79">
        <f t="shared" si="6"/>
        <v>1.94</v>
      </c>
      <c r="R12" s="79">
        <f t="shared" si="7"/>
        <v>2.94</v>
      </c>
      <c r="S12" s="79">
        <f t="shared" si="8"/>
        <v>-0.73</v>
      </c>
      <c r="T12" s="79">
        <f t="shared" si="9"/>
        <v>-1.74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3"/>
        <v>169</v>
      </c>
      <c r="E13" s="63">
        <v>82</v>
      </c>
      <c r="F13" s="63">
        <v>87</v>
      </c>
      <c r="G13" s="56">
        <f t="shared" si="4"/>
        <v>162</v>
      </c>
      <c r="H13" s="63">
        <v>81</v>
      </c>
      <c r="I13" s="63">
        <v>81</v>
      </c>
      <c r="J13" s="56">
        <f t="shared" si="5"/>
        <v>-22</v>
      </c>
      <c r="K13" s="63">
        <v>-9</v>
      </c>
      <c r="L13" s="63">
        <v>-13</v>
      </c>
      <c r="M13" s="56">
        <f t="shared" si="0"/>
        <v>-15</v>
      </c>
      <c r="N13" s="56">
        <f t="shared" si="10"/>
        <v>-8</v>
      </c>
      <c r="O13" s="56">
        <f t="shared" si="10"/>
        <v>-7</v>
      </c>
      <c r="P13" s="92">
        <v>3226</v>
      </c>
      <c r="Q13" s="79">
        <f t="shared" si="6"/>
        <v>5.24</v>
      </c>
      <c r="R13" s="79">
        <f t="shared" si="7"/>
        <v>5.0199999999999996</v>
      </c>
      <c r="S13" s="79">
        <f t="shared" si="8"/>
        <v>-0.68</v>
      </c>
      <c r="T13" s="79">
        <f t="shared" si="9"/>
        <v>-0.46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3"/>
        <v>102</v>
      </c>
      <c r="E14" s="63">
        <v>54</v>
      </c>
      <c r="F14" s="63">
        <v>48</v>
      </c>
      <c r="G14" s="56">
        <f t="shared" si="4"/>
        <v>98</v>
      </c>
      <c r="H14" s="63">
        <v>47</v>
      </c>
      <c r="I14" s="63">
        <v>51</v>
      </c>
      <c r="J14" s="56">
        <f t="shared" si="5"/>
        <v>-20</v>
      </c>
      <c r="K14" s="63">
        <v>-13</v>
      </c>
      <c r="L14" s="63">
        <v>-7</v>
      </c>
      <c r="M14" s="56">
        <f t="shared" si="0"/>
        <v>-16</v>
      </c>
      <c r="N14" s="56">
        <f t="shared" si="10"/>
        <v>-6</v>
      </c>
      <c r="O14" s="56">
        <f t="shared" si="10"/>
        <v>-10</v>
      </c>
      <c r="P14" s="92">
        <v>2759</v>
      </c>
      <c r="Q14" s="79">
        <f t="shared" si="6"/>
        <v>3.7</v>
      </c>
      <c r="R14" s="79">
        <f t="shared" si="7"/>
        <v>3.55</v>
      </c>
      <c r="S14" s="79">
        <f t="shared" si="8"/>
        <v>-0.72</v>
      </c>
      <c r="T14" s="79">
        <f t="shared" si="9"/>
        <v>-0.57999999999999996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1975</v>
      </c>
      <c r="E15" s="63">
        <f>SUM(E5:E14)</f>
        <v>1099</v>
      </c>
      <c r="F15" s="63">
        <f>SUM(F5:F14)</f>
        <v>876</v>
      </c>
      <c r="G15" s="63">
        <f t="shared" ref="G15:O15" si="13">SUM(G5:G14)</f>
        <v>2125</v>
      </c>
      <c r="H15" s="63">
        <f t="shared" si="13"/>
        <v>1140</v>
      </c>
      <c r="I15" s="63">
        <f t="shared" si="13"/>
        <v>985</v>
      </c>
      <c r="J15" s="63">
        <f t="shared" si="13"/>
        <v>0</v>
      </c>
      <c r="K15" s="63">
        <f t="shared" si="13"/>
        <v>0</v>
      </c>
      <c r="L15" s="63">
        <f t="shared" si="13"/>
        <v>0</v>
      </c>
      <c r="M15" s="63">
        <f t="shared" si="13"/>
        <v>-150</v>
      </c>
      <c r="N15" s="63">
        <f t="shared" si="13"/>
        <v>-41</v>
      </c>
      <c r="O15" s="63">
        <f t="shared" si="13"/>
        <v>-109</v>
      </c>
      <c r="P15" s="93">
        <v>55764</v>
      </c>
      <c r="Q15" s="79">
        <f t="shared" si="6"/>
        <v>3.54</v>
      </c>
      <c r="R15" s="79">
        <f t="shared" si="7"/>
        <v>3.81</v>
      </c>
      <c r="S15" s="80" t="s">
        <v>34</v>
      </c>
      <c r="T15" s="79">
        <f t="shared" si="9"/>
        <v>-0.27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90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43101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97" t="s">
        <v>1</v>
      </c>
      <c r="E22" s="97" t="s">
        <v>2</v>
      </c>
      <c r="F22" s="97" t="s">
        <v>3</v>
      </c>
      <c r="G22" s="97" t="s">
        <v>1</v>
      </c>
      <c r="H22" s="97" t="s">
        <v>2</v>
      </c>
      <c r="I22" s="97" t="s">
        <v>3</v>
      </c>
      <c r="J22" s="97" t="s">
        <v>1</v>
      </c>
      <c r="K22" s="97" t="s">
        <v>2</v>
      </c>
      <c r="L22" s="97" t="s">
        <v>3</v>
      </c>
      <c r="M22" s="97" t="s">
        <v>1</v>
      </c>
      <c r="N22" s="97" t="s">
        <v>2</v>
      </c>
      <c r="O22" s="97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592</v>
      </c>
      <c r="E23" s="56">
        <v>347</v>
      </c>
      <c r="F23" s="56">
        <v>245</v>
      </c>
      <c r="G23" s="56">
        <f>H23+I23</f>
        <v>578</v>
      </c>
      <c r="H23" s="56">
        <v>317</v>
      </c>
      <c r="I23" s="56">
        <v>261</v>
      </c>
      <c r="J23" s="56">
        <f>K23+L23</f>
        <v>-9</v>
      </c>
      <c r="K23" s="56">
        <v>-5</v>
      </c>
      <c r="L23" s="56">
        <v>-4</v>
      </c>
      <c r="M23" s="56">
        <f>N23+O23</f>
        <v>5</v>
      </c>
      <c r="N23" s="56">
        <f>E23-H23+K23</f>
        <v>25</v>
      </c>
      <c r="O23" s="56">
        <f>F23-I23+L23</f>
        <v>-20</v>
      </c>
      <c r="P23" s="68">
        <v>11048</v>
      </c>
      <c r="Q23" s="79">
        <f>ROUND(D23/P23*100,2)</f>
        <v>5.36</v>
      </c>
      <c r="R23" s="79">
        <f>ROUND(G23/P23*100,2)</f>
        <v>5.23</v>
      </c>
      <c r="S23" s="79">
        <f>ROUND(J23/P23*100,2)</f>
        <v>-0.08</v>
      </c>
      <c r="T23" s="79">
        <f>ROUND(M23/P23*100,2)</f>
        <v>0.05</v>
      </c>
    </row>
    <row r="24" spans="2:20" ht="18" customHeight="1" x14ac:dyDescent="0.15">
      <c r="B24" s="3" t="s">
        <v>12</v>
      </c>
      <c r="C24" s="4"/>
      <c r="D24" s="56">
        <f t="shared" ref="D24:D32" si="14">E24+F24</f>
        <v>440</v>
      </c>
      <c r="E24" s="63">
        <v>209</v>
      </c>
      <c r="F24" s="63">
        <v>231</v>
      </c>
      <c r="G24" s="56">
        <f t="shared" ref="G24:G32" si="15">H24+I24</f>
        <v>383</v>
      </c>
      <c r="H24" s="63">
        <v>206</v>
      </c>
      <c r="I24" s="63">
        <v>177</v>
      </c>
      <c r="J24" s="56">
        <f t="shared" ref="J24:J26" si="16">K24+L24</f>
        <v>18</v>
      </c>
      <c r="K24" s="63">
        <v>4</v>
      </c>
      <c r="L24" s="63">
        <v>14</v>
      </c>
      <c r="M24" s="56">
        <f t="shared" ref="M24:M32" si="17">N24+O24</f>
        <v>75</v>
      </c>
      <c r="N24" s="56">
        <v>7</v>
      </c>
      <c r="O24" s="56">
        <v>68</v>
      </c>
      <c r="P24" s="69">
        <v>11675</v>
      </c>
      <c r="Q24" s="79">
        <f t="shared" ref="Q24:Q33" si="18">ROUND(D24/P24*100,2)</f>
        <v>3.77</v>
      </c>
      <c r="R24" s="79">
        <f t="shared" ref="R24:R33" si="19">ROUND(G24/P24*100,2)</f>
        <v>3.28</v>
      </c>
      <c r="S24" s="79">
        <f t="shared" ref="S24:S32" si="20">ROUND(J24/P24*100,2)</f>
        <v>0.15</v>
      </c>
      <c r="T24" s="79">
        <f t="shared" ref="T24:T33" si="21">ROUND(M24/P24*100,2)</f>
        <v>0.64</v>
      </c>
    </row>
    <row r="25" spans="2:20" ht="18" customHeight="1" x14ac:dyDescent="0.15">
      <c r="B25" s="3" t="s">
        <v>13</v>
      </c>
      <c r="C25" s="4"/>
      <c r="D25" s="56">
        <f t="shared" si="14"/>
        <v>88</v>
      </c>
      <c r="E25" s="63">
        <v>49</v>
      </c>
      <c r="F25" s="63">
        <v>39</v>
      </c>
      <c r="G25" s="56">
        <f t="shared" si="15"/>
        <v>72</v>
      </c>
      <c r="H25" s="63">
        <v>39</v>
      </c>
      <c r="I25" s="63">
        <v>33</v>
      </c>
      <c r="J25" s="56">
        <f t="shared" si="16"/>
        <v>-2</v>
      </c>
      <c r="K25" s="63">
        <v>-1</v>
      </c>
      <c r="L25" s="63">
        <v>-1</v>
      </c>
      <c r="M25" s="56">
        <f t="shared" si="17"/>
        <v>14</v>
      </c>
      <c r="N25" s="56">
        <v>9</v>
      </c>
      <c r="O25" s="56">
        <v>5</v>
      </c>
      <c r="P25" s="69">
        <v>2906</v>
      </c>
      <c r="Q25" s="79">
        <f t="shared" si="18"/>
        <v>3.03</v>
      </c>
      <c r="R25" s="79">
        <f t="shared" si="19"/>
        <v>2.48</v>
      </c>
      <c r="S25" s="79">
        <f t="shared" si="20"/>
        <v>-7.0000000000000007E-2</v>
      </c>
      <c r="T25" s="79">
        <f t="shared" si="21"/>
        <v>0.48</v>
      </c>
    </row>
    <row r="26" spans="2:20" ht="18" customHeight="1" x14ac:dyDescent="0.15">
      <c r="B26" s="3" t="s">
        <v>14</v>
      </c>
      <c r="C26" s="4"/>
      <c r="D26" s="56">
        <f t="shared" si="14"/>
        <v>237</v>
      </c>
      <c r="E26" s="63">
        <v>132</v>
      </c>
      <c r="F26" s="63">
        <v>105</v>
      </c>
      <c r="G26" s="56">
        <f t="shared" si="15"/>
        <v>191</v>
      </c>
      <c r="H26" s="63">
        <v>113</v>
      </c>
      <c r="I26" s="63">
        <v>78</v>
      </c>
      <c r="J26" s="56">
        <f t="shared" si="16"/>
        <v>8</v>
      </c>
      <c r="K26" s="63">
        <v>0</v>
      </c>
      <c r="L26" s="63">
        <v>8</v>
      </c>
      <c r="M26" s="56">
        <f t="shared" si="17"/>
        <v>54</v>
      </c>
      <c r="N26" s="56">
        <f t="shared" ref="N26" si="22">E26-H26+K26</f>
        <v>19</v>
      </c>
      <c r="O26" s="56">
        <f t="shared" ref="O26:O32" si="23">F26-I26+L26</f>
        <v>35</v>
      </c>
      <c r="P26" s="69">
        <v>5019</v>
      </c>
      <c r="Q26" s="79">
        <f t="shared" si="18"/>
        <v>4.72</v>
      </c>
      <c r="R26" s="79">
        <f t="shared" si="19"/>
        <v>3.81</v>
      </c>
      <c r="S26" s="79">
        <f t="shared" si="20"/>
        <v>0.16</v>
      </c>
      <c r="T26" s="79">
        <f t="shared" si="21"/>
        <v>1.08</v>
      </c>
    </row>
    <row r="27" spans="2:20" ht="18" customHeight="1" x14ac:dyDescent="0.15">
      <c r="B27" s="3" t="s">
        <v>15</v>
      </c>
      <c r="C27" s="4"/>
      <c r="D27" s="56">
        <f t="shared" si="14"/>
        <v>306</v>
      </c>
      <c r="E27" s="63">
        <v>157</v>
      </c>
      <c r="F27" s="63">
        <v>149</v>
      </c>
      <c r="G27" s="56">
        <f t="shared" si="15"/>
        <v>359</v>
      </c>
      <c r="H27" s="63">
        <v>174</v>
      </c>
      <c r="I27" s="63">
        <v>185</v>
      </c>
      <c r="J27" s="56">
        <f>K27+L27</f>
        <v>12</v>
      </c>
      <c r="K27" s="63">
        <v>15</v>
      </c>
      <c r="L27" s="63">
        <v>-3</v>
      </c>
      <c r="M27" s="56">
        <f t="shared" si="17"/>
        <v>-41</v>
      </c>
      <c r="N27" s="56">
        <v>-2</v>
      </c>
      <c r="O27" s="56">
        <f t="shared" si="23"/>
        <v>-39</v>
      </c>
      <c r="P27" s="69">
        <v>11501</v>
      </c>
      <c r="Q27" s="79">
        <f t="shared" si="18"/>
        <v>2.66</v>
      </c>
      <c r="R27" s="79">
        <f t="shared" si="19"/>
        <v>3.12</v>
      </c>
      <c r="S27" s="79">
        <f t="shared" si="20"/>
        <v>0.1</v>
      </c>
      <c r="T27" s="79">
        <f t="shared" si="21"/>
        <v>-0.36</v>
      </c>
    </row>
    <row r="28" spans="2:20" ht="18" customHeight="1" x14ac:dyDescent="0.15">
      <c r="B28" s="3" t="s">
        <v>16</v>
      </c>
      <c r="C28" s="4"/>
      <c r="D28" s="56">
        <f t="shared" si="14"/>
        <v>43</v>
      </c>
      <c r="E28" s="63">
        <v>18</v>
      </c>
      <c r="F28" s="63">
        <v>25</v>
      </c>
      <c r="G28" s="56">
        <f t="shared" si="15"/>
        <v>47</v>
      </c>
      <c r="H28" s="63">
        <v>23</v>
      </c>
      <c r="I28" s="63">
        <v>24</v>
      </c>
      <c r="J28" s="56">
        <f t="shared" ref="J28" si="24">K28+L28</f>
        <v>2</v>
      </c>
      <c r="K28" s="63">
        <v>-3</v>
      </c>
      <c r="L28" s="63">
        <v>5</v>
      </c>
      <c r="M28" s="56">
        <f t="shared" si="17"/>
        <v>-2</v>
      </c>
      <c r="N28" s="56">
        <f t="shared" ref="N28:N32" si="25">E28-H28+K28</f>
        <v>-8</v>
      </c>
      <c r="O28" s="56">
        <f t="shared" si="23"/>
        <v>6</v>
      </c>
      <c r="P28" s="69">
        <v>1954</v>
      </c>
      <c r="Q28" s="79">
        <f t="shared" si="18"/>
        <v>2.2000000000000002</v>
      </c>
      <c r="R28" s="79">
        <f t="shared" si="19"/>
        <v>2.41</v>
      </c>
      <c r="S28" s="79">
        <f t="shared" si="20"/>
        <v>0.1</v>
      </c>
      <c r="T28" s="79">
        <f t="shared" si="21"/>
        <v>-0.1</v>
      </c>
    </row>
    <row r="29" spans="2:20" ht="18" customHeight="1" x14ac:dyDescent="0.15">
      <c r="B29" s="3" t="s">
        <v>17</v>
      </c>
      <c r="C29" s="4"/>
      <c r="D29" s="56">
        <f t="shared" si="14"/>
        <v>125</v>
      </c>
      <c r="E29" s="63">
        <v>82</v>
      </c>
      <c r="F29" s="63">
        <v>43</v>
      </c>
      <c r="G29" s="56">
        <f t="shared" si="15"/>
        <v>84</v>
      </c>
      <c r="H29" s="63">
        <v>54</v>
      </c>
      <c r="I29" s="63">
        <v>30</v>
      </c>
      <c r="J29" s="56">
        <f>K29+L29</f>
        <v>-14</v>
      </c>
      <c r="K29" s="63">
        <v>-4</v>
      </c>
      <c r="L29" s="63">
        <v>-10</v>
      </c>
      <c r="M29" s="56">
        <f t="shared" si="17"/>
        <v>27</v>
      </c>
      <c r="N29" s="56">
        <f t="shared" si="25"/>
        <v>24</v>
      </c>
      <c r="O29" s="56">
        <f t="shared" si="23"/>
        <v>3</v>
      </c>
      <c r="P29" s="69">
        <v>2678</v>
      </c>
      <c r="Q29" s="79">
        <f t="shared" si="18"/>
        <v>4.67</v>
      </c>
      <c r="R29" s="79">
        <f t="shared" si="19"/>
        <v>3.14</v>
      </c>
      <c r="S29" s="79">
        <f t="shared" si="20"/>
        <v>-0.52</v>
      </c>
      <c r="T29" s="79">
        <f t="shared" si="21"/>
        <v>1.01</v>
      </c>
    </row>
    <row r="30" spans="2:20" ht="18" customHeight="1" x14ac:dyDescent="0.15">
      <c r="B30" s="3" t="s">
        <v>18</v>
      </c>
      <c r="C30" s="4"/>
      <c r="D30" s="56">
        <f t="shared" si="14"/>
        <v>68</v>
      </c>
      <c r="E30" s="63">
        <v>37</v>
      </c>
      <c r="F30" s="63">
        <v>31</v>
      </c>
      <c r="G30" s="56">
        <f t="shared" si="15"/>
        <v>65</v>
      </c>
      <c r="H30" s="63">
        <v>41</v>
      </c>
      <c r="I30" s="63">
        <v>24</v>
      </c>
      <c r="J30" s="56">
        <f t="shared" ref="J30:J32" si="26">K30+L30</f>
        <v>23</v>
      </c>
      <c r="K30" s="63">
        <v>9</v>
      </c>
      <c r="L30" s="63">
        <v>14</v>
      </c>
      <c r="M30" s="56">
        <f t="shared" si="17"/>
        <v>26</v>
      </c>
      <c r="N30" s="56">
        <f t="shared" si="25"/>
        <v>5</v>
      </c>
      <c r="O30" s="56">
        <f t="shared" si="23"/>
        <v>21</v>
      </c>
      <c r="P30" s="69">
        <v>2983</v>
      </c>
      <c r="Q30" s="79">
        <f t="shared" si="18"/>
        <v>2.2799999999999998</v>
      </c>
      <c r="R30" s="79">
        <f t="shared" si="19"/>
        <v>2.1800000000000002</v>
      </c>
      <c r="S30" s="79">
        <f t="shared" si="20"/>
        <v>0.77</v>
      </c>
      <c r="T30" s="79">
        <f t="shared" si="21"/>
        <v>0.87</v>
      </c>
    </row>
    <row r="31" spans="2:20" ht="18" customHeight="1" x14ac:dyDescent="0.15">
      <c r="B31" s="3" t="s">
        <v>19</v>
      </c>
      <c r="C31" s="4"/>
      <c r="D31" s="56">
        <f t="shared" si="14"/>
        <v>169</v>
      </c>
      <c r="E31" s="63">
        <v>91</v>
      </c>
      <c r="F31" s="63">
        <v>78</v>
      </c>
      <c r="G31" s="56">
        <f t="shared" si="15"/>
        <v>179</v>
      </c>
      <c r="H31" s="63">
        <v>88</v>
      </c>
      <c r="I31" s="63">
        <v>91</v>
      </c>
      <c r="J31" s="56">
        <f t="shared" si="26"/>
        <v>-26</v>
      </c>
      <c r="K31" s="63">
        <v>-13</v>
      </c>
      <c r="L31" s="63">
        <v>-13</v>
      </c>
      <c r="M31" s="56">
        <f t="shared" si="17"/>
        <v>-36</v>
      </c>
      <c r="N31" s="56">
        <f t="shared" si="25"/>
        <v>-10</v>
      </c>
      <c r="O31" s="56">
        <f t="shared" si="23"/>
        <v>-26</v>
      </c>
      <c r="P31" s="69">
        <v>3306</v>
      </c>
      <c r="Q31" s="79">
        <f t="shared" si="18"/>
        <v>5.1100000000000003</v>
      </c>
      <c r="R31" s="79">
        <f t="shared" si="19"/>
        <v>5.41</v>
      </c>
      <c r="S31" s="79">
        <f t="shared" si="20"/>
        <v>-0.79</v>
      </c>
      <c r="T31" s="79">
        <f t="shared" si="21"/>
        <v>-1.0900000000000001</v>
      </c>
    </row>
    <row r="32" spans="2:20" ht="18" customHeight="1" x14ac:dyDescent="0.15">
      <c r="B32" s="3" t="s">
        <v>20</v>
      </c>
      <c r="C32" s="4"/>
      <c r="D32" s="56">
        <f t="shared" si="14"/>
        <v>82</v>
      </c>
      <c r="E32" s="63">
        <v>45</v>
      </c>
      <c r="F32" s="63">
        <v>37</v>
      </c>
      <c r="G32" s="56">
        <f t="shared" si="15"/>
        <v>105</v>
      </c>
      <c r="H32" s="63">
        <v>51</v>
      </c>
      <c r="I32" s="63">
        <v>54</v>
      </c>
      <c r="J32" s="56">
        <f t="shared" si="26"/>
        <v>-12</v>
      </c>
      <c r="K32" s="63">
        <v>-1</v>
      </c>
      <c r="L32" s="63">
        <v>-11</v>
      </c>
      <c r="M32" s="56">
        <f t="shared" si="17"/>
        <v>-35</v>
      </c>
      <c r="N32" s="56">
        <f t="shared" si="25"/>
        <v>-7</v>
      </c>
      <c r="O32" s="56">
        <f t="shared" si="23"/>
        <v>-28</v>
      </c>
      <c r="P32" s="69">
        <v>2787</v>
      </c>
      <c r="Q32" s="79">
        <f t="shared" si="18"/>
        <v>2.94</v>
      </c>
      <c r="R32" s="79">
        <f t="shared" si="19"/>
        <v>3.77</v>
      </c>
      <c r="S32" s="79">
        <f t="shared" si="20"/>
        <v>-0.43</v>
      </c>
      <c r="T32" s="79">
        <f t="shared" si="21"/>
        <v>-1.26</v>
      </c>
    </row>
    <row r="33" spans="2:20" ht="18" customHeight="1" x14ac:dyDescent="0.15">
      <c r="B33" s="3" t="s">
        <v>24</v>
      </c>
      <c r="C33" s="4"/>
      <c r="D33" s="63">
        <f>SUM(D23:D32)</f>
        <v>2150</v>
      </c>
      <c r="E33" s="63">
        <f>SUM(E23:E32)</f>
        <v>1167</v>
      </c>
      <c r="F33" s="63">
        <f>SUM(F23:F32)</f>
        <v>983</v>
      </c>
      <c r="G33" s="63">
        <f t="shared" ref="G33:O33" si="27">SUM(G23:G32)</f>
        <v>2063</v>
      </c>
      <c r="H33" s="63">
        <f t="shared" si="27"/>
        <v>1106</v>
      </c>
      <c r="I33" s="63">
        <f t="shared" si="27"/>
        <v>957</v>
      </c>
      <c r="J33" s="63">
        <f t="shared" si="27"/>
        <v>0</v>
      </c>
      <c r="K33" s="63">
        <f t="shared" si="27"/>
        <v>1</v>
      </c>
      <c r="L33" s="63">
        <f t="shared" si="27"/>
        <v>-1</v>
      </c>
      <c r="M33" s="63">
        <f t="shared" si="27"/>
        <v>87</v>
      </c>
      <c r="N33" s="63">
        <f t="shared" si="27"/>
        <v>62</v>
      </c>
      <c r="O33" s="63">
        <f t="shared" si="27"/>
        <v>25</v>
      </c>
      <c r="P33" s="70">
        <v>55857</v>
      </c>
      <c r="Q33" s="79">
        <f t="shared" si="18"/>
        <v>3.85</v>
      </c>
      <c r="R33" s="79">
        <f t="shared" si="19"/>
        <v>3.69</v>
      </c>
      <c r="S33" s="80" t="s">
        <v>34</v>
      </c>
      <c r="T33" s="79">
        <f t="shared" si="21"/>
        <v>0.16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101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97" t="s">
        <v>1</v>
      </c>
      <c r="E40" s="97" t="s">
        <v>2</v>
      </c>
      <c r="F40" s="97" t="s">
        <v>3</v>
      </c>
      <c r="G40" s="97" t="s">
        <v>1</v>
      </c>
      <c r="H40" s="97" t="s">
        <v>2</v>
      </c>
      <c r="I40" s="97" t="s">
        <v>3</v>
      </c>
      <c r="J40" s="97" t="s">
        <v>1</v>
      </c>
      <c r="K40" s="97" t="s">
        <v>2</v>
      </c>
      <c r="L40" s="97" t="s">
        <v>3</v>
      </c>
      <c r="M40" s="97" t="s">
        <v>1</v>
      </c>
      <c r="N40" s="97" t="s">
        <v>2</v>
      </c>
      <c r="O40" s="97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8">D5-D23</f>
        <v>-87</v>
      </c>
      <c r="E41" s="56">
        <f t="shared" si="28"/>
        <v>-41</v>
      </c>
      <c r="F41" s="56">
        <f t="shared" si="28"/>
        <v>-46</v>
      </c>
      <c r="G41" s="56">
        <f t="shared" si="28"/>
        <v>-30</v>
      </c>
      <c r="H41" s="56">
        <f t="shared" si="28"/>
        <v>-13</v>
      </c>
      <c r="I41" s="56">
        <f t="shared" si="28"/>
        <v>-17</v>
      </c>
      <c r="J41" s="56">
        <f t="shared" si="28"/>
        <v>-28</v>
      </c>
      <c r="K41" s="56">
        <f t="shared" si="28"/>
        <v>-6</v>
      </c>
      <c r="L41" s="56">
        <f t="shared" si="28"/>
        <v>-22</v>
      </c>
      <c r="M41" s="56">
        <f t="shared" si="28"/>
        <v>-85</v>
      </c>
      <c r="N41" s="56">
        <f t="shared" si="28"/>
        <v>-34</v>
      </c>
      <c r="O41" s="56">
        <f t="shared" si="28"/>
        <v>-51</v>
      </c>
      <c r="P41" s="56">
        <f t="shared" si="28"/>
        <v>-29</v>
      </c>
      <c r="Q41" s="79">
        <f t="shared" si="28"/>
        <v>-0.78000000000000025</v>
      </c>
      <c r="R41" s="79">
        <f t="shared" si="28"/>
        <v>-0.26000000000000068</v>
      </c>
      <c r="S41" s="79">
        <f t="shared" si="28"/>
        <v>-0.26</v>
      </c>
      <c r="T41" s="79">
        <f t="shared" si="28"/>
        <v>-0.78</v>
      </c>
    </row>
    <row r="42" spans="2:20" ht="18" customHeight="1" x14ac:dyDescent="0.15">
      <c r="B42" s="3" t="s">
        <v>12</v>
      </c>
      <c r="C42" s="4"/>
      <c r="D42" s="63">
        <f t="shared" si="28"/>
        <v>-56</v>
      </c>
      <c r="E42" s="63">
        <f t="shared" si="28"/>
        <v>-26</v>
      </c>
      <c r="F42" s="63">
        <f t="shared" si="28"/>
        <v>-30</v>
      </c>
      <c r="G42" s="63">
        <f t="shared" si="28"/>
        <v>57</v>
      </c>
      <c r="H42" s="63">
        <f t="shared" si="28"/>
        <v>41</v>
      </c>
      <c r="I42" s="63">
        <f t="shared" si="28"/>
        <v>16</v>
      </c>
      <c r="J42" s="63">
        <f t="shared" si="28"/>
        <v>56</v>
      </c>
      <c r="K42" s="63">
        <f t="shared" si="28"/>
        <v>42</v>
      </c>
      <c r="L42" s="63">
        <f t="shared" si="28"/>
        <v>14</v>
      </c>
      <c r="M42" s="63">
        <f t="shared" si="28"/>
        <v>-57</v>
      </c>
      <c r="N42" s="63">
        <f t="shared" si="28"/>
        <v>-25</v>
      </c>
      <c r="O42" s="63">
        <f t="shared" si="28"/>
        <v>-32</v>
      </c>
      <c r="P42" s="63">
        <f t="shared" si="28"/>
        <v>48</v>
      </c>
      <c r="Q42" s="79">
        <f t="shared" si="28"/>
        <v>-0.49000000000000021</v>
      </c>
      <c r="R42" s="79">
        <f t="shared" si="28"/>
        <v>0.4700000000000002</v>
      </c>
      <c r="S42" s="79">
        <f t="shared" si="28"/>
        <v>0.48</v>
      </c>
      <c r="T42" s="79">
        <f t="shared" si="28"/>
        <v>-0.49</v>
      </c>
    </row>
    <row r="43" spans="2:20" ht="18" customHeight="1" x14ac:dyDescent="0.15">
      <c r="B43" s="3" t="s">
        <v>13</v>
      </c>
      <c r="C43" s="4"/>
      <c r="D43" s="63">
        <f t="shared" si="28"/>
        <v>4</v>
      </c>
      <c r="E43" s="63">
        <f t="shared" si="28"/>
        <v>1</v>
      </c>
      <c r="F43" s="63">
        <f t="shared" si="28"/>
        <v>3</v>
      </c>
      <c r="G43" s="63">
        <f t="shared" si="28"/>
        <v>3</v>
      </c>
      <c r="H43" s="63">
        <f t="shared" si="28"/>
        <v>8</v>
      </c>
      <c r="I43" s="63">
        <f t="shared" si="28"/>
        <v>-5</v>
      </c>
      <c r="J43" s="63">
        <f t="shared" si="28"/>
        <v>4</v>
      </c>
      <c r="K43" s="63">
        <f t="shared" si="28"/>
        <v>-1</v>
      </c>
      <c r="L43" s="63">
        <f t="shared" si="28"/>
        <v>5</v>
      </c>
      <c r="M43" s="63">
        <f t="shared" si="28"/>
        <v>5</v>
      </c>
      <c r="N43" s="63">
        <f t="shared" si="28"/>
        <v>-8</v>
      </c>
      <c r="O43" s="63">
        <f t="shared" si="28"/>
        <v>13</v>
      </c>
      <c r="P43" s="63">
        <f t="shared" si="28"/>
        <v>3</v>
      </c>
      <c r="Q43" s="79">
        <f t="shared" si="28"/>
        <v>0.13000000000000034</v>
      </c>
      <c r="R43" s="79">
        <f t="shared" si="28"/>
        <v>0.10000000000000009</v>
      </c>
      <c r="S43" s="79">
        <f t="shared" si="28"/>
        <v>0.14000000000000001</v>
      </c>
      <c r="T43" s="79">
        <f t="shared" si="28"/>
        <v>0.17000000000000004</v>
      </c>
    </row>
    <row r="44" spans="2:20" ht="18" customHeight="1" x14ac:dyDescent="0.15">
      <c r="B44" s="3" t="s">
        <v>14</v>
      </c>
      <c r="C44" s="4"/>
      <c r="D44" s="63">
        <f t="shared" si="28"/>
        <v>-23</v>
      </c>
      <c r="E44" s="63">
        <f t="shared" si="28"/>
        <v>13</v>
      </c>
      <c r="F44" s="63">
        <f t="shared" si="28"/>
        <v>-36</v>
      </c>
      <c r="G44" s="63">
        <f t="shared" si="28"/>
        <v>-4</v>
      </c>
      <c r="H44" s="63">
        <f t="shared" si="28"/>
        <v>-6</v>
      </c>
      <c r="I44" s="63">
        <f t="shared" si="28"/>
        <v>2</v>
      </c>
      <c r="J44" s="63">
        <f t="shared" si="28"/>
        <v>36</v>
      </c>
      <c r="K44" s="63">
        <f t="shared" si="28"/>
        <v>11</v>
      </c>
      <c r="L44" s="63">
        <f t="shared" si="28"/>
        <v>25</v>
      </c>
      <c r="M44" s="63">
        <f t="shared" si="28"/>
        <v>17</v>
      </c>
      <c r="N44" s="63">
        <f t="shared" si="28"/>
        <v>30</v>
      </c>
      <c r="O44" s="63">
        <f t="shared" si="28"/>
        <v>-13</v>
      </c>
      <c r="P44" s="63">
        <f t="shared" si="28"/>
        <v>26</v>
      </c>
      <c r="Q44" s="79">
        <f t="shared" si="28"/>
        <v>-0.47999999999999954</v>
      </c>
      <c r="R44" s="79">
        <f t="shared" si="28"/>
        <v>-0.10000000000000009</v>
      </c>
      <c r="S44" s="79">
        <f t="shared" si="28"/>
        <v>0.71</v>
      </c>
      <c r="T44" s="79">
        <f t="shared" si="28"/>
        <v>0.32999999999999985</v>
      </c>
    </row>
    <row r="45" spans="2:20" ht="18" customHeight="1" x14ac:dyDescent="0.15">
      <c r="B45" s="3" t="s">
        <v>15</v>
      </c>
      <c r="C45" s="4"/>
      <c r="D45" s="63">
        <f t="shared" si="28"/>
        <v>38</v>
      </c>
      <c r="E45" s="63">
        <f t="shared" si="28"/>
        <v>28</v>
      </c>
      <c r="F45" s="63">
        <f t="shared" si="28"/>
        <v>10</v>
      </c>
      <c r="G45" s="63">
        <f t="shared" si="28"/>
        <v>20</v>
      </c>
      <c r="H45" s="63">
        <f t="shared" si="28"/>
        <v>10</v>
      </c>
      <c r="I45" s="63">
        <f t="shared" si="28"/>
        <v>10</v>
      </c>
      <c r="J45" s="63">
        <f t="shared" si="28"/>
        <v>15</v>
      </c>
      <c r="K45" s="63">
        <f t="shared" si="28"/>
        <v>15</v>
      </c>
      <c r="L45" s="63">
        <f t="shared" si="28"/>
        <v>0</v>
      </c>
      <c r="M45" s="63">
        <f t="shared" si="28"/>
        <v>33</v>
      </c>
      <c r="N45" s="63">
        <f t="shared" si="28"/>
        <v>33</v>
      </c>
      <c r="O45" s="63">
        <f t="shared" si="28"/>
        <v>0</v>
      </c>
      <c r="P45" s="63">
        <f t="shared" si="28"/>
        <v>-41</v>
      </c>
      <c r="Q45" s="79">
        <f t="shared" si="28"/>
        <v>0.33999999999999986</v>
      </c>
      <c r="R45" s="79">
        <f t="shared" si="28"/>
        <v>0.18999999999999995</v>
      </c>
      <c r="S45" s="79">
        <f t="shared" si="28"/>
        <v>0.13999999999999999</v>
      </c>
      <c r="T45" s="79">
        <f t="shared" si="28"/>
        <v>0.28999999999999998</v>
      </c>
    </row>
    <row r="46" spans="2:20" ht="18" customHeight="1" x14ac:dyDescent="0.15">
      <c r="B46" s="3" t="s">
        <v>16</v>
      </c>
      <c r="C46" s="4"/>
      <c r="D46" s="63">
        <f t="shared" si="28"/>
        <v>11</v>
      </c>
      <c r="E46" s="63">
        <f t="shared" si="28"/>
        <v>11</v>
      </c>
      <c r="F46" s="63">
        <f t="shared" si="28"/>
        <v>0</v>
      </c>
      <c r="G46" s="63">
        <f t="shared" si="28"/>
        <v>1</v>
      </c>
      <c r="H46" s="63">
        <f t="shared" si="28"/>
        <v>-4</v>
      </c>
      <c r="I46" s="63">
        <f t="shared" si="28"/>
        <v>5</v>
      </c>
      <c r="J46" s="63">
        <f t="shared" si="28"/>
        <v>-10</v>
      </c>
      <c r="K46" s="63">
        <f t="shared" si="28"/>
        <v>1</v>
      </c>
      <c r="L46" s="63">
        <f t="shared" si="28"/>
        <v>-11</v>
      </c>
      <c r="M46" s="63">
        <f t="shared" si="28"/>
        <v>0</v>
      </c>
      <c r="N46" s="63">
        <f t="shared" si="28"/>
        <v>16</v>
      </c>
      <c r="O46" s="63">
        <f t="shared" si="28"/>
        <v>-16</v>
      </c>
      <c r="P46" s="63">
        <f t="shared" si="28"/>
        <v>-14</v>
      </c>
      <c r="Q46" s="79">
        <f t="shared" si="28"/>
        <v>0.57999999999999963</v>
      </c>
      <c r="R46" s="79">
        <f t="shared" si="28"/>
        <v>6.0000000000000053E-2</v>
      </c>
      <c r="S46" s="79">
        <f t="shared" si="28"/>
        <v>-0.51</v>
      </c>
      <c r="T46" s="79">
        <f t="shared" si="28"/>
        <v>0</v>
      </c>
    </row>
    <row r="47" spans="2:20" ht="18" customHeight="1" x14ac:dyDescent="0.15">
      <c r="B47" s="3" t="s">
        <v>17</v>
      </c>
      <c r="C47" s="4"/>
      <c r="D47" s="63">
        <f t="shared" si="28"/>
        <v>-72</v>
      </c>
      <c r="E47" s="63">
        <f t="shared" si="28"/>
        <v>-47</v>
      </c>
      <c r="F47" s="63">
        <f t="shared" si="28"/>
        <v>-25</v>
      </c>
      <c r="G47" s="63">
        <f t="shared" si="28"/>
        <v>16</v>
      </c>
      <c r="H47" s="63">
        <f t="shared" si="28"/>
        <v>9</v>
      </c>
      <c r="I47" s="63">
        <f t="shared" si="28"/>
        <v>7</v>
      </c>
      <c r="J47" s="63">
        <f t="shared" si="28"/>
        <v>-24</v>
      </c>
      <c r="K47" s="63">
        <f t="shared" si="28"/>
        <v>-38</v>
      </c>
      <c r="L47" s="63">
        <f t="shared" si="28"/>
        <v>14</v>
      </c>
      <c r="M47" s="63">
        <f t="shared" si="28"/>
        <v>-112</v>
      </c>
      <c r="N47" s="63">
        <f t="shared" si="28"/>
        <v>-94</v>
      </c>
      <c r="O47" s="63">
        <f t="shared" si="28"/>
        <v>-18</v>
      </c>
      <c r="P47" s="63">
        <f t="shared" si="28"/>
        <v>10</v>
      </c>
      <c r="Q47" s="79">
        <f t="shared" si="28"/>
        <v>-2.7</v>
      </c>
      <c r="R47" s="79">
        <f t="shared" si="28"/>
        <v>0.58000000000000007</v>
      </c>
      <c r="S47" s="79">
        <f t="shared" si="28"/>
        <v>-0.8899999999999999</v>
      </c>
      <c r="T47" s="79">
        <f t="shared" si="28"/>
        <v>-4.17</v>
      </c>
    </row>
    <row r="48" spans="2:20" ht="18" customHeight="1" x14ac:dyDescent="0.15">
      <c r="B48" s="3" t="s">
        <v>18</v>
      </c>
      <c r="C48" s="4"/>
      <c r="D48" s="63">
        <f t="shared" si="28"/>
        <v>-10</v>
      </c>
      <c r="E48" s="63">
        <f t="shared" si="28"/>
        <v>-7</v>
      </c>
      <c r="F48" s="63">
        <f t="shared" si="28"/>
        <v>-3</v>
      </c>
      <c r="G48" s="63">
        <f t="shared" si="28"/>
        <v>23</v>
      </c>
      <c r="H48" s="63">
        <f t="shared" si="28"/>
        <v>0</v>
      </c>
      <c r="I48" s="63">
        <f t="shared" si="28"/>
        <v>23</v>
      </c>
      <c r="J48" s="63">
        <f t="shared" si="28"/>
        <v>-45</v>
      </c>
      <c r="K48" s="63">
        <f t="shared" si="28"/>
        <v>-17</v>
      </c>
      <c r="L48" s="63">
        <f t="shared" si="28"/>
        <v>-28</v>
      </c>
      <c r="M48" s="63">
        <f t="shared" si="28"/>
        <v>-78</v>
      </c>
      <c r="N48" s="63">
        <f t="shared" si="28"/>
        <v>-24</v>
      </c>
      <c r="O48" s="63">
        <f t="shared" si="28"/>
        <v>-54</v>
      </c>
      <c r="P48" s="63">
        <f t="shared" si="28"/>
        <v>12</v>
      </c>
      <c r="Q48" s="79">
        <f t="shared" si="28"/>
        <v>-0.33999999999999986</v>
      </c>
      <c r="R48" s="79">
        <f t="shared" si="28"/>
        <v>0.75999999999999979</v>
      </c>
      <c r="S48" s="79">
        <f t="shared" si="28"/>
        <v>-1.5</v>
      </c>
      <c r="T48" s="79">
        <f t="shared" si="28"/>
        <v>-2.61</v>
      </c>
    </row>
    <row r="49" spans="2:20" ht="18" customHeight="1" x14ac:dyDescent="0.15">
      <c r="B49" s="3" t="s">
        <v>19</v>
      </c>
      <c r="C49" s="4"/>
      <c r="D49" s="63">
        <f t="shared" si="28"/>
        <v>0</v>
      </c>
      <c r="E49" s="63">
        <f t="shared" si="28"/>
        <v>-9</v>
      </c>
      <c r="F49" s="63">
        <f t="shared" si="28"/>
        <v>9</v>
      </c>
      <c r="G49" s="63">
        <f t="shared" si="28"/>
        <v>-17</v>
      </c>
      <c r="H49" s="63">
        <f t="shared" si="28"/>
        <v>-7</v>
      </c>
      <c r="I49" s="63">
        <f t="shared" si="28"/>
        <v>-10</v>
      </c>
      <c r="J49" s="63">
        <f t="shared" si="28"/>
        <v>4</v>
      </c>
      <c r="K49" s="63">
        <f t="shared" si="28"/>
        <v>4</v>
      </c>
      <c r="L49" s="63">
        <f t="shared" si="28"/>
        <v>0</v>
      </c>
      <c r="M49" s="63">
        <f t="shared" si="28"/>
        <v>21</v>
      </c>
      <c r="N49" s="63">
        <f t="shared" si="28"/>
        <v>2</v>
      </c>
      <c r="O49" s="63">
        <f t="shared" si="28"/>
        <v>19</v>
      </c>
      <c r="P49" s="63">
        <f t="shared" si="28"/>
        <v>-80</v>
      </c>
      <c r="Q49" s="79">
        <f t="shared" si="28"/>
        <v>0.12999999999999989</v>
      </c>
      <c r="R49" s="79">
        <f t="shared" si="28"/>
        <v>-0.39000000000000057</v>
      </c>
      <c r="S49" s="79">
        <f t="shared" si="28"/>
        <v>0.10999999999999999</v>
      </c>
      <c r="T49" s="79">
        <f t="shared" si="28"/>
        <v>0.63000000000000012</v>
      </c>
    </row>
    <row r="50" spans="2:20" ht="18" customHeight="1" x14ac:dyDescent="0.15">
      <c r="B50" s="3" t="s">
        <v>20</v>
      </c>
      <c r="C50" s="4"/>
      <c r="D50" s="63">
        <f t="shared" si="28"/>
        <v>20</v>
      </c>
      <c r="E50" s="63">
        <f t="shared" si="28"/>
        <v>9</v>
      </c>
      <c r="F50" s="63">
        <f t="shared" si="28"/>
        <v>11</v>
      </c>
      <c r="G50" s="63">
        <f t="shared" si="28"/>
        <v>-7</v>
      </c>
      <c r="H50" s="63">
        <f t="shared" si="28"/>
        <v>-4</v>
      </c>
      <c r="I50" s="63">
        <f t="shared" si="28"/>
        <v>-3</v>
      </c>
      <c r="J50" s="63">
        <f t="shared" si="28"/>
        <v>-8</v>
      </c>
      <c r="K50" s="63">
        <f t="shared" si="28"/>
        <v>-12</v>
      </c>
      <c r="L50" s="63">
        <f t="shared" si="28"/>
        <v>4</v>
      </c>
      <c r="M50" s="63">
        <f t="shared" si="28"/>
        <v>19</v>
      </c>
      <c r="N50" s="63">
        <f t="shared" si="28"/>
        <v>1</v>
      </c>
      <c r="O50" s="63">
        <f t="shared" si="28"/>
        <v>18</v>
      </c>
      <c r="P50" s="63">
        <f t="shared" si="28"/>
        <v>-28</v>
      </c>
      <c r="Q50" s="79">
        <f t="shared" si="28"/>
        <v>0.76000000000000023</v>
      </c>
      <c r="R50" s="79">
        <f t="shared" si="28"/>
        <v>-0.2200000000000002</v>
      </c>
      <c r="S50" s="79">
        <f t="shared" si="28"/>
        <v>-0.28999999999999998</v>
      </c>
      <c r="T50" s="79">
        <f t="shared" si="28"/>
        <v>0.68</v>
      </c>
    </row>
    <row r="51" spans="2:20" ht="18" customHeight="1" x14ac:dyDescent="0.15">
      <c r="B51" s="3" t="s">
        <v>24</v>
      </c>
      <c r="C51" s="4"/>
      <c r="D51" s="63">
        <f t="shared" si="28"/>
        <v>-175</v>
      </c>
      <c r="E51" s="63">
        <f t="shared" si="28"/>
        <v>-68</v>
      </c>
      <c r="F51" s="63">
        <f t="shared" si="28"/>
        <v>-107</v>
      </c>
      <c r="G51" s="63">
        <f t="shared" si="28"/>
        <v>62</v>
      </c>
      <c r="H51" s="63">
        <f t="shared" si="28"/>
        <v>34</v>
      </c>
      <c r="I51" s="63">
        <f t="shared" si="28"/>
        <v>28</v>
      </c>
      <c r="J51" s="63">
        <f t="shared" si="28"/>
        <v>0</v>
      </c>
      <c r="K51" s="63">
        <f t="shared" si="28"/>
        <v>-1</v>
      </c>
      <c r="L51" s="63">
        <f t="shared" si="28"/>
        <v>1</v>
      </c>
      <c r="M51" s="63">
        <f t="shared" si="28"/>
        <v>-237</v>
      </c>
      <c r="N51" s="63">
        <f t="shared" si="28"/>
        <v>-103</v>
      </c>
      <c r="O51" s="63">
        <f t="shared" si="28"/>
        <v>-134</v>
      </c>
      <c r="P51" s="63">
        <f t="shared" si="28"/>
        <v>-93</v>
      </c>
      <c r="Q51" s="79">
        <f t="shared" si="28"/>
        <v>-0.31000000000000005</v>
      </c>
      <c r="R51" s="79">
        <f t="shared" si="28"/>
        <v>0.12000000000000011</v>
      </c>
      <c r="S51" s="80" t="s">
        <v>34</v>
      </c>
      <c r="T51" s="79">
        <f>T15-T33</f>
        <v>-0.43000000000000005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Q39:T39"/>
    <mergeCell ref="B37:O37"/>
    <mergeCell ref="B39:C40"/>
    <mergeCell ref="D39:F39"/>
    <mergeCell ref="G39:I39"/>
    <mergeCell ref="J39:L39"/>
    <mergeCell ref="M39:O39"/>
    <mergeCell ref="Q3:T3"/>
    <mergeCell ref="B19:O19"/>
    <mergeCell ref="B21:C22"/>
    <mergeCell ref="D21:F21"/>
    <mergeCell ref="G21:I21"/>
    <mergeCell ref="J21:L21"/>
    <mergeCell ref="M21:O21"/>
    <mergeCell ref="Q21:T21"/>
    <mergeCell ref="B1:O1"/>
    <mergeCell ref="B3:C4"/>
    <mergeCell ref="D3:F3"/>
    <mergeCell ref="G3:I3"/>
    <mergeCell ref="J3:L3"/>
    <mergeCell ref="M3:O3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B1:P5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18" sqref="M18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98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43466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97" t="s">
        <v>1</v>
      </c>
      <c r="E4" s="97" t="s">
        <v>2</v>
      </c>
      <c r="F4" s="97" t="s">
        <v>3</v>
      </c>
      <c r="G4" s="97" t="s">
        <v>1</v>
      </c>
      <c r="H4" s="97" t="s">
        <v>2</v>
      </c>
      <c r="I4" s="97" t="s">
        <v>3</v>
      </c>
      <c r="J4" s="97" t="s">
        <v>1</v>
      </c>
      <c r="K4" s="97" t="s">
        <v>2</v>
      </c>
      <c r="L4" s="97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91</v>
      </c>
      <c r="E5" s="56">
        <v>48</v>
      </c>
      <c r="F5" s="56">
        <v>43</v>
      </c>
      <c r="G5" s="56">
        <f>H5+I5</f>
        <v>106</v>
      </c>
      <c r="H5" s="56">
        <v>52</v>
      </c>
      <c r="I5" s="56">
        <v>54</v>
      </c>
      <c r="J5" s="56">
        <f>K5+L5</f>
        <v>-15</v>
      </c>
      <c r="K5" s="56">
        <f>E5-H5</f>
        <v>-4</v>
      </c>
      <c r="L5" s="56">
        <f>F5-I5</f>
        <v>-11</v>
      </c>
      <c r="M5" s="92">
        <v>11019</v>
      </c>
      <c r="N5" s="83">
        <f>ROUND(D5*1000/M5,2)</f>
        <v>8.26</v>
      </c>
      <c r="O5" s="83">
        <f>ROUND(G5/M5*1000,2)</f>
        <v>9.6199999999999992</v>
      </c>
      <c r="P5" s="83">
        <f>ROUND(J5/M5*1000,2)</f>
        <v>-1.36</v>
      </c>
    </row>
    <row r="6" spans="2:16" ht="18.75" customHeight="1" x14ac:dyDescent="0.15">
      <c r="B6" s="3" t="s">
        <v>12</v>
      </c>
      <c r="C6" s="12"/>
      <c r="D6" s="56">
        <f t="shared" ref="D6:D14" si="0">E6+F6</f>
        <v>110</v>
      </c>
      <c r="E6" s="63">
        <v>55</v>
      </c>
      <c r="F6" s="63">
        <v>55</v>
      </c>
      <c r="G6" s="56">
        <f t="shared" ref="G6:G14" si="1">H6+I6</f>
        <v>123</v>
      </c>
      <c r="H6" s="63">
        <v>61</v>
      </c>
      <c r="I6" s="63">
        <v>62</v>
      </c>
      <c r="J6" s="56">
        <f t="shared" ref="J6:J14" si="2">K6+L6</f>
        <v>-13</v>
      </c>
      <c r="K6" s="56">
        <f t="shared" ref="K6:L14" si="3">E6-H6</f>
        <v>-6</v>
      </c>
      <c r="L6" s="56">
        <f t="shared" si="3"/>
        <v>-7</v>
      </c>
      <c r="M6" s="92">
        <v>11723</v>
      </c>
      <c r="N6" s="83">
        <f t="shared" ref="N6:N15" si="4">ROUND(D6*1000/M6,2)</f>
        <v>9.3800000000000008</v>
      </c>
      <c r="O6" s="83">
        <f t="shared" ref="O6:O15" si="5">ROUND(G6/M6*1000,2)</f>
        <v>10.49</v>
      </c>
      <c r="P6" s="83">
        <f t="shared" ref="P6:P15" si="6">ROUND(J6/M6*1000,2)</f>
        <v>-1.1100000000000001</v>
      </c>
    </row>
    <row r="7" spans="2:16" ht="18.75" customHeight="1" x14ac:dyDescent="0.15">
      <c r="B7" s="3" t="s">
        <v>13</v>
      </c>
      <c r="C7" s="12"/>
      <c r="D7" s="56">
        <f t="shared" si="0"/>
        <v>29</v>
      </c>
      <c r="E7" s="63">
        <v>18</v>
      </c>
      <c r="F7" s="63">
        <v>11</v>
      </c>
      <c r="G7" s="56">
        <f t="shared" si="1"/>
        <v>31</v>
      </c>
      <c r="H7" s="63">
        <v>11</v>
      </c>
      <c r="I7" s="63">
        <v>20</v>
      </c>
      <c r="J7" s="56">
        <f t="shared" si="2"/>
        <v>-2</v>
      </c>
      <c r="K7" s="56">
        <f t="shared" si="3"/>
        <v>7</v>
      </c>
      <c r="L7" s="56">
        <f t="shared" si="3"/>
        <v>-9</v>
      </c>
      <c r="M7" s="92">
        <v>2909</v>
      </c>
      <c r="N7" s="83">
        <f t="shared" si="4"/>
        <v>9.9700000000000006</v>
      </c>
      <c r="O7" s="83">
        <f t="shared" si="5"/>
        <v>10.66</v>
      </c>
      <c r="P7" s="83">
        <f t="shared" si="6"/>
        <v>-0.69</v>
      </c>
    </row>
    <row r="8" spans="2:16" ht="18.75" customHeight="1" x14ac:dyDescent="0.15">
      <c r="B8" s="3" t="s">
        <v>14</v>
      </c>
      <c r="C8" s="12"/>
      <c r="D8" s="56">
        <f t="shared" si="0"/>
        <v>27</v>
      </c>
      <c r="E8" s="63">
        <v>18</v>
      </c>
      <c r="F8" s="63">
        <v>9</v>
      </c>
      <c r="G8" s="56">
        <f t="shared" si="1"/>
        <v>74</v>
      </c>
      <c r="H8" s="63">
        <v>33</v>
      </c>
      <c r="I8" s="63">
        <v>41</v>
      </c>
      <c r="J8" s="56">
        <f t="shared" si="2"/>
        <v>-47</v>
      </c>
      <c r="K8" s="56">
        <f t="shared" si="3"/>
        <v>-15</v>
      </c>
      <c r="L8" s="56">
        <f t="shared" si="3"/>
        <v>-32</v>
      </c>
      <c r="M8" s="92">
        <v>5045</v>
      </c>
      <c r="N8" s="83">
        <f t="shared" si="4"/>
        <v>5.35</v>
      </c>
      <c r="O8" s="83">
        <f t="shared" si="5"/>
        <v>14.67</v>
      </c>
      <c r="P8" s="83">
        <f t="shared" si="6"/>
        <v>-9.32</v>
      </c>
    </row>
    <row r="9" spans="2:16" ht="18.75" customHeight="1" x14ac:dyDescent="0.15">
      <c r="B9" s="3" t="s">
        <v>15</v>
      </c>
      <c r="C9" s="12"/>
      <c r="D9" s="56">
        <f t="shared" si="0"/>
        <v>76</v>
      </c>
      <c r="E9" s="63">
        <v>38</v>
      </c>
      <c r="F9" s="63">
        <v>38</v>
      </c>
      <c r="G9" s="56">
        <f t="shared" si="1"/>
        <v>82</v>
      </c>
      <c r="H9" s="63">
        <v>43</v>
      </c>
      <c r="I9" s="63">
        <v>39</v>
      </c>
      <c r="J9" s="56">
        <f t="shared" si="2"/>
        <v>-6</v>
      </c>
      <c r="K9" s="56">
        <f t="shared" si="3"/>
        <v>-5</v>
      </c>
      <c r="L9" s="56">
        <f t="shared" si="3"/>
        <v>-1</v>
      </c>
      <c r="M9" s="92">
        <v>11460</v>
      </c>
      <c r="N9" s="83">
        <f t="shared" si="4"/>
        <v>6.63</v>
      </c>
      <c r="O9" s="83">
        <f t="shared" si="5"/>
        <v>7.16</v>
      </c>
      <c r="P9" s="83">
        <f t="shared" si="6"/>
        <v>-0.52</v>
      </c>
    </row>
    <row r="10" spans="2:16" ht="18.75" customHeight="1" x14ac:dyDescent="0.15">
      <c r="B10" s="3" t="s">
        <v>16</v>
      </c>
      <c r="C10" s="12"/>
      <c r="D10" s="56">
        <f t="shared" si="0"/>
        <v>9</v>
      </c>
      <c r="E10" s="63">
        <v>3</v>
      </c>
      <c r="F10" s="63">
        <v>6</v>
      </c>
      <c r="G10" s="56">
        <f t="shared" si="1"/>
        <v>30</v>
      </c>
      <c r="H10" s="63">
        <v>10</v>
      </c>
      <c r="I10" s="63">
        <v>20</v>
      </c>
      <c r="J10" s="56">
        <f t="shared" si="2"/>
        <v>-21</v>
      </c>
      <c r="K10" s="56">
        <f t="shared" si="3"/>
        <v>-7</v>
      </c>
      <c r="L10" s="56">
        <f t="shared" si="3"/>
        <v>-14</v>
      </c>
      <c r="M10" s="92">
        <v>1940</v>
      </c>
      <c r="N10" s="83">
        <f t="shared" si="4"/>
        <v>4.6399999999999997</v>
      </c>
      <c r="O10" s="83">
        <f t="shared" si="5"/>
        <v>15.46</v>
      </c>
      <c r="P10" s="83">
        <f t="shared" si="6"/>
        <v>-10.82</v>
      </c>
    </row>
    <row r="11" spans="2:16" ht="18.75" customHeight="1" x14ac:dyDescent="0.15">
      <c r="B11" s="3" t="s">
        <v>17</v>
      </c>
      <c r="C11" s="12"/>
      <c r="D11" s="56">
        <f t="shared" si="0"/>
        <v>9</v>
      </c>
      <c r="E11" s="63">
        <v>3</v>
      </c>
      <c r="F11" s="63">
        <v>6</v>
      </c>
      <c r="G11" s="56">
        <f t="shared" si="1"/>
        <v>41</v>
      </c>
      <c r="H11" s="63">
        <v>22</v>
      </c>
      <c r="I11" s="63">
        <v>19</v>
      </c>
      <c r="J11" s="56">
        <f t="shared" si="2"/>
        <v>-32</v>
      </c>
      <c r="K11" s="56">
        <f t="shared" si="3"/>
        <v>-19</v>
      </c>
      <c r="L11" s="56">
        <f t="shared" si="3"/>
        <v>-13</v>
      </c>
      <c r="M11" s="92">
        <v>2688</v>
      </c>
      <c r="N11" s="83">
        <f t="shared" si="4"/>
        <v>3.35</v>
      </c>
      <c r="O11" s="83">
        <f t="shared" si="5"/>
        <v>15.25</v>
      </c>
      <c r="P11" s="83">
        <f t="shared" si="6"/>
        <v>-11.9</v>
      </c>
    </row>
    <row r="12" spans="2:16" ht="18.75" customHeight="1" x14ac:dyDescent="0.15">
      <c r="B12" s="3" t="s">
        <v>18</v>
      </c>
      <c r="C12" s="12"/>
      <c r="D12" s="56">
        <f t="shared" si="0"/>
        <v>11</v>
      </c>
      <c r="E12" s="63">
        <v>5</v>
      </c>
      <c r="F12" s="63">
        <v>6</v>
      </c>
      <c r="G12" s="56">
        <f t="shared" si="1"/>
        <v>37</v>
      </c>
      <c r="H12" s="63">
        <v>13</v>
      </c>
      <c r="I12" s="63">
        <v>24</v>
      </c>
      <c r="J12" s="56">
        <f t="shared" si="2"/>
        <v>-26</v>
      </c>
      <c r="K12" s="56">
        <f t="shared" si="3"/>
        <v>-8</v>
      </c>
      <c r="L12" s="56">
        <f t="shared" si="3"/>
        <v>-18</v>
      </c>
      <c r="M12" s="92">
        <v>2995</v>
      </c>
      <c r="N12" s="83">
        <f t="shared" si="4"/>
        <v>3.67</v>
      </c>
      <c r="O12" s="83">
        <f t="shared" si="5"/>
        <v>12.35</v>
      </c>
      <c r="P12" s="83">
        <f t="shared" si="6"/>
        <v>-8.68</v>
      </c>
    </row>
    <row r="13" spans="2:16" ht="18.75" customHeight="1" x14ac:dyDescent="0.15">
      <c r="B13" s="3" t="s">
        <v>19</v>
      </c>
      <c r="C13" s="12"/>
      <c r="D13" s="56">
        <f t="shared" si="0"/>
        <v>14</v>
      </c>
      <c r="E13" s="63">
        <v>6</v>
      </c>
      <c r="F13" s="63">
        <v>8</v>
      </c>
      <c r="G13" s="56">
        <f t="shared" si="1"/>
        <v>53</v>
      </c>
      <c r="H13" s="63">
        <v>19</v>
      </c>
      <c r="I13" s="63">
        <v>34</v>
      </c>
      <c r="J13" s="56">
        <f t="shared" si="2"/>
        <v>-39</v>
      </c>
      <c r="K13" s="56">
        <f t="shared" si="3"/>
        <v>-13</v>
      </c>
      <c r="L13" s="56">
        <f t="shared" si="3"/>
        <v>-26</v>
      </c>
      <c r="M13" s="92">
        <v>3226</v>
      </c>
      <c r="N13" s="83">
        <f t="shared" si="4"/>
        <v>4.34</v>
      </c>
      <c r="O13" s="83">
        <f t="shared" si="5"/>
        <v>16.43</v>
      </c>
      <c r="P13" s="83">
        <f t="shared" si="6"/>
        <v>-12.09</v>
      </c>
    </row>
    <row r="14" spans="2:16" ht="18.75" customHeight="1" x14ac:dyDescent="0.15">
      <c r="B14" s="3" t="s">
        <v>20</v>
      </c>
      <c r="C14" s="12"/>
      <c r="D14" s="56">
        <f t="shared" si="0"/>
        <v>23</v>
      </c>
      <c r="E14" s="63">
        <v>6</v>
      </c>
      <c r="F14" s="63">
        <v>17</v>
      </c>
      <c r="G14" s="56">
        <f t="shared" si="1"/>
        <v>20</v>
      </c>
      <c r="H14" s="63">
        <v>10</v>
      </c>
      <c r="I14" s="63">
        <v>10</v>
      </c>
      <c r="J14" s="56">
        <f t="shared" si="2"/>
        <v>3</v>
      </c>
      <c r="K14" s="56">
        <f t="shared" si="3"/>
        <v>-4</v>
      </c>
      <c r="L14" s="56">
        <f t="shared" si="3"/>
        <v>7</v>
      </c>
      <c r="M14" s="92">
        <v>2759</v>
      </c>
      <c r="N14" s="83">
        <f t="shared" si="4"/>
        <v>8.34</v>
      </c>
      <c r="O14" s="83">
        <f t="shared" si="5"/>
        <v>7.25</v>
      </c>
      <c r="P14" s="83">
        <f t="shared" si="6"/>
        <v>1.0900000000000001</v>
      </c>
    </row>
    <row r="15" spans="2:16" ht="18.75" customHeight="1" x14ac:dyDescent="0.15">
      <c r="B15" s="13" t="s">
        <v>24</v>
      </c>
      <c r="C15" s="14"/>
      <c r="D15" s="63">
        <f>SUM(D5:D14)</f>
        <v>399</v>
      </c>
      <c r="E15" s="63">
        <f t="shared" ref="E15:L15" si="7">SUM(E5:E14)</f>
        <v>200</v>
      </c>
      <c r="F15" s="63">
        <f t="shared" si="7"/>
        <v>199</v>
      </c>
      <c r="G15" s="63">
        <f>SUM(G5:G14)</f>
        <v>597</v>
      </c>
      <c r="H15" s="63">
        <f t="shared" si="7"/>
        <v>274</v>
      </c>
      <c r="I15" s="63">
        <f t="shared" si="7"/>
        <v>323</v>
      </c>
      <c r="J15" s="63">
        <f>SUM(J5:J14)</f>
        <v>-198</v>
      </c>
      <c r="K15" s="63">
        <f t="shared" si="7"/>
        <v>-74</v>
      </c>
      <c r="L15" s="63">
        <f t="shared" si="7"/>
        <v>-124</v>
      </c>
      <c r="M15" s="93">
        <v>55764</v>
      </c>
      <c r="N15" s="83">
        <f t="shared" si="4"/>
        <v>7.16</v>
      </c>
      <c r="O15" s="83">
        <f t="shared" si="5"/>
        <v>10.71</v>
      </c>
      <c r="P15" s="83">
        <f t="shared" si="6"/>
        <v>-3.55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89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43101</v>
      </c>
      <c r="N21" s="113" t="s">
        <v>27</v>
      </c>
      <c r="O21" s="114"/>
      <c r="P21" s="115"/>
    </row>
    <row r="22" spans="2:16" x14ac:dyDescent="0.15">
      <c r="B22" s="126"/>
      <c r="C22" s="127"/>
      <c r="D22" s="97" t="s">
        <v>1</v>
      </c>
      <c r="E22" s="97" t="s">
        <v>2</v>
      </c>
      <c r="F22" s="97" t="s">
        <v>3</v>
      </c>
      <c r="G22" s="97" t="s">
        <v>1</v>
      </c>
      <c r="H22" s="97" t="s">
        <v>2</v>
      </c>
      <c r="I22" s="97" t="s">
        <v>3</v>
      </c>
      <c r="J22" s="97" t="s">
        <v>1</v>
      </c>
      <c r="K22" s="97" t="s">
        <v>2</v>
      </c>
      <c r="L22" s="97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84</v>
      </c>
      <c r="E23" s="56">
        <v>41</v>
      </c>
      <c r="F23" s="56">
        <v>43</v>
      </c>
      <c r="G23" s="56">
        <f>H23+I23</f>
        <v>110</v>
      </c>
      <c r="H23" s="56">
        <v>54</v>
      </c>
      <c r="I23" s="56">
        <v>56</v>
      </c>
      <c r="J23" s="56">
        <f>K23+L23</f>
        <v>-26</v>
      </c>
      <c r="K23" s="56">
        <f>E23-H23</f>
        <v>-13</v>
      </c>
      <c r="L23" s="56">
        <f>F23-I23</f>
        <v>-13</v>
      </c>
      <c r="M23" s="68">
        <v>11048</v>
      </c>
      <c r="N23" s="83">
        <f>ROUND(D23*1000/M23,2)</f>
        <v>7.6</v>
      </c>
      <c r="O23" s="83">
        <f>ROUND(G23/M23*1000,2)</f>
        <v>9.9600000000000009</v>
      </c>
      <c r="P23" s="83">
        <f>ROUND(J23/M23*1000,2)</f>
        <v>-2.35</v>
      </c>
    </row>
    <row r="24" spans="2:16" ht="16.5" x14ac:dyDescent="0.15">
      <c r="B24" s="3" t="s">
        <v>12</v>
      </c>
      <c r="C24" s="12"/>
      <c r="D24" s="56">
        <f t="shared" ref="D24:D32" si="8">E24+F24</f>
        <v>103</v>
      </c>
      <c r="E24" s="63">
        <v>58</v>
      </c>
      <c r="F24" s="63">
        <v>45</v>
      </c>
      <c r="G24" s="56">
        <f t="shared" ref="G24:G32" si="9">H24+I24</f>
        <v>131</v>
      </c>
      <c r="H24" s="63">
        <v>58</v>
      </c>
      <c r="I24" s="63">
        <v>73</v>
      </c>
      <c r="J24" s="56">
        <f t="shared" ref="J24:J32" si="10">K24+L24</f>
        <v>-28</v>
      </c>
      <c r="K24" s="56">
        <f t="shared" ref="K24:K32" si="11">E24-H24</f>
        <v>0</v>
      </c>
      <c r="L24" s="56">
        <f t="shared" ref="L24:L32" si="12">F24-I24</f>
        <v>-28</v>
      </c>
      <c r="M24" s="69">
        <v>11675</v>
      </c>
      <c r="N24" s="83">
        <f t="shared" ref="N24:N33" si="13">ROUND(D24*1000/M24,2)</f>
        <v>8.82</v>
      </c>
      <c r="O24" s="83">
        <f t="shared" ref="O24:O33" si="14">ROUND(G24/M24*1000,2)</f>
        <v>11.22</v>
      </c>
      <c r="P24" s="83">
        <f t="shared" ref="P24:P33" si="15">ROUND(J24/M24*1000,2)</f>
        <v>-2.4</v>
      </c>
    </row>
    <row r="25" spans="2:16" ht="16.5" x14ac:dyDescent="0.15">
      <c r="B25" s="3" t="s">
        <v>13</v>
      </c>
      <c r="C25" s="12"/>
      <c r="D25" s="56">
        <f t="shared" si="8"/>
        <v>14</v>
      </c>
      <c r="E25" s="63">
        <v>7</v>
      </c>
      <c r="F25" s="63">
        <v>7</v>
      </c>
      <c r="G25" s="56">
        <f t="shared" si="9"/>
        <v>22</v>
      </c>
      <c r="H25" s="63">
        <v>8</v>
      </c>
      <c r="I25" s="63">
        <v>14</v>
      </c>
      <c r="J25" s="56">
        <f t="shared" si="10"/>
        <v>-8</v>
      </c>
      <c r="K25" s="56">
        <f t="shared" si="11"/>
        <v>-1</v>
      </c>
      <c r="L25" s="56">
        <f t="shared" si="12"/>
        <v>-7</v>
      </c>
      <c r="M25" s="69">
        <v>2906</v>
      </c>
      <c r="N25" s="83">
        <f t="shared" si="13"/>
        <v>4.82</v>
      </c>
      <c r="O25" s="83">
        <f t="shared" si="14"/>
        <v>7.57</v>
      </c>
      <c r="P25" s="83">
        <f t="shared" si="15"/>
        <v>-2.75</v>
      </c>
    </row>
    <row r="26" spans="2:16" ht="16.5" x14ac:dyDescent="0.15">
      <c r="B26" s="3" t="s">
        <v>14</v>
      </c>
      <c r="C26" s="12"/>
      <c r="D26" s="56">
        <f t="shared" si="8"/>
        <v>31</v>
      </c>
      <c r="E26" s="63">
        <v>18</v>
      </c>
      <c r="F26" s="63">
        <v>13</v>
      </c>
      <c r="G26" s="56">
        <f t="shared" si="9"/>
        <v>60</v>
      </c>
      <c r="H26" s="63">
        <v>27</v>
      </c>
      <c r="I26" s="63">
        <v>33</v>
      </c>
      <c r="J26" s="56">
        <f t="shared" si="10"/>
        <v>-29</v>
      </c>
      <c r="K26" s="56">
        <f t="shared" si="11"/>
        <v>-9</v>
      </c>
      <c r="L26" s="56">
        <f t="shared" si="12"/>
        <v>-20</v>
      </c>
      <c r="M26" s="69">
        <v>5019</v>
      </c>
      <c r="N26" s="83">
        <f t="shared" si="13"/>
        <v>6.18</v>
      </c>
      <c r="O26" s="83">
        <f t="shared" si="14"/>
        <v>11.95</v>
      </c>
      <c r="P26" s="83">
        <f t="shared" si="15"/>
        <v>-5.78</v>
      </c>
    </row>
    <row r="27" spans="2:16" ht="16.5" x14ac:dyDescent="0.15">
      <c r="B27" s="3" t="s">
        <v>15</v>
      </c>
      <c r="C27" s="12"/>
      <c r="D27" s="56">
        <f t="shared" si="8"/>
        <v>75</v>
      </c>
      <c r="E27" s="63">
        <v>31</v>
      </c>
      <c r="F27" s="63">
        <v>44</v>
      </c>
      <c r="G27" s="56">
        <f t="shared" si="9"/>
        <v>76</v>
      </c>
      <c r="H27" s="63">
        <v>39</v>
      </c>
      <c r="I27" s="63">
        <v>37</v>
      </c>
      <c r="J27" s="56">
        <f t="shared" si="10"/>
        <v>-1</v>
      </c>
      <c r="K27" s="56">
        <f t="shared" si="11"/>
        <v>-8</v>
      </c>
      <c r="L27" s="56">
        <f t="shared" si="12"/>
        <v>7</v>
      </c>
      <c r="M27" s="69">
        <v>11501</v>
      </c>
      <c r="N27" s="83">
        <f t="shared" si="13"/>
        <v>6.52</v>
      </c>
      <c r="O27" s="83">
        <f t="shared" si="14"/>
        <v>6.61</v>
      </c>
      <c r="P27" s="83">
        <f t="shared" si="15"/>
        <v>-0.09</v>
      </c>
    </row>
    <row r="28" spans="2:16" ht="16.5" x14ac:dyDescent="0.15">
      <c r="B28" s="3" t="s">
        <v>16</v>
      </c>
      <c r="C28" s="12"/>
      <c r="D28" s="56">
        <f t="shared" si="8"/>
        <v>9</v>
      </c>
      <c r="E28" s="63">
        <v>7</v>
      </c>
      <c r="F28" s="63">
        <v>2</v>
      </c>
      <c r="G28" s="56">
        <f t="shared" si="9"/>
        <v>21</v>
      </c>
      <c r="H28" s="63">
        <v>10</v>
      </c>
      <c r="I28" s="63">
        <v>11</v>
      </c>
      <c r="J28" s="56">
        <f t="shared" si="10"/>
        <v>-12</v>
      </c>
      <c r="K28" s="56">
        <f t="shared" si="11"/>
        <v>-3</v>
      </c>
      <c r="L28" s="56">
        <f t="shared" si="12"/>
        <v>-9</v>
      </c>
      <c r="M28" s="69">
        <v>1954</v>
      </c>
      <c r="N28" s="83">
        <f t="shared" si="13"/>
        <v>4.6100000000000003</v>
      </c>
      <c r="O28" s="83">
        <f t="shared" si="14"/>
        <v>10.75</v>
      </c>
      <c r="P28" s="83">
        <f t="shared" si="15"/>
        <v>-6.14</v>
      </c>
    </row>
    <row r="29" spans="2:16" ht="16.5" x14ac:dyDescent="0.15">
      <c r="B29" s="3" t="s">
        <v>17</v>
      </c>
      <c r="C29" s="12"/>
      <c r="D29" s="56">
        <f t="shared" si="8"/>
        <v>8</v>
      </c>
      <c r="E29" s="63">
        <v>4</v>
      </c>
      <c r="F29" s="63">
        <v>4</v>
      </c>
      <c r="G29" s="56">
        <f t="shared" si="9"/>
        <v>28</v>
      </c>
      <c r="H29" s="63">
        <v>15</v>
      </c>
      <c r="I29" s="63">
        <v>13</v>
      </c>
      <c r="J29" s="56">
        <f t="shared" si="10"/>
        <v>-20</v>
      </c>
      <c r="K29" s="56">
        <f t="shared" si="11"/>
        <v>-11</v>
      </c>
      <c r="L29" s="56">
        <f t="shared" si="12"/>
        <v>-9</v>
      </c>
      <c r="M29" s="69">
        <v>2678</v>
      </c>
      <c r="N29" s="83">
        <f t="shared" si="13"/>
        <v>2.99</v>
      </c>
      <c r="O29" s="83">
        <f t="shared" si="14"/>
        <v>10.46</v>
      </c>
      <c r="P29" s="83">
        <f t="shared" si="15"/>
        <v>-7.47</v>
      </c>
    </row>
    <row r="30" spans="2:16" ht="16.5" x14ac:dyDescent="0.15">
      <c r="B30" s="3" t="s">
        <v>18</v>
      </c>
      <c r="C30" s="12"/>
      <c r="D30" s="56">
        <f t="shared" si="8"/>
        <v>18</v>
      </c>
      <c r="E30" s="63">
        <v>7</v>
      </c>
      <c r="F30" s="63">
        <v>11</v>
      </c>
      <c r="G30" s="56">
        <f t="shared" si="9"/>
        <v>33</v>
      </c>
      <c r="H30" s="63">
        <v>16</v>
      </c>
      <c r="I30" s="63">
        <v>17</v>
      </c>
      <c r="J30" s="56">
        <f t="shared" si="10"/>
        <v>-15</v>
      </c>
      <c r="K30" s="56">
        <f t="shared" si="11"/>
        <v>-9</v>
      </c>
      <c r="L30" s="56">
        <f t="shared" si="12"/>
        <v>-6</v>
      </c>
      <c r="M30" s="69">
        <v>2983</v>
      </c>
      <c r="N30" s="83">
        <f t="shared" si="13"/>
        <v>6.03</v>
      </c>
      <c r="O30" s="83">
        <f t="shared" si="14"/>
        <v>11.06</v>
      </c>
      <c r="P30" s="83">
        <f t="shared" si="15"/>
        <v>-5.03</v>
      </c>
    </row>
    <row r="31" spans="2:16" ht="16.5" x14ac:dyDescent="0.15">
      <c r="B31" s="3" t="s">
        <v>19</v>
      </c>
      <c r="C31" s="12"/>
      <c r="D31" s="56">
        <f t="shared" si="8"/>
        <v>12</v>
      </c>
      <c r="E31" s="63">
        <v>9</v>
      </c>
      <c r="F31" s="63">
        <v>3</v>
      </c>
      <c r="G31" s="56">
        <f t="shared" si="9"/>
        <v>42</v>
      </c>
      <c r="H31" s="63">
        <v>25</v>
      </c>
      <c r="I31" s="63">
        <v>17</v>
      </c>
      <c r="J31" s="56">
        <f t="shared" si="10"/>
        <v>-30</v>
      </c>
      <c r="K31" s="56">
        <f t="shared" si="11"/>
        <v>-16</v>
      </c>
      <c r="L31" s="56">
        <f t="shared" si="12"/>
        <v>-14</v>
      </c>
      <c r="M31" s="69">
        <v>3306</v>
      </c>
      <c r="N31" s="83">
        <f t="shared" si="13"/>
        <v>3.63</v>
      </c>
      <c r="O31" s="83">
        <f t="shared" si="14"/>
        <v>12.7</v>
      </c>
      <c r="P31" s="83">
        <f t="shared" si="15"/>
        <v>-9.07</v>
      </c>
    </row>
    <row r="32" spans="2:16" ht="16.5" x14ac:dyDescent="0.15">
      <c r="B32" s="3" t="s">
        <v>20</v>
      </c>
      <c r="C32" s="12"/>
      <c r="D32" s="56">
        <f t="shared" si="8"/>
        <v>21</v>
      </c>
      <c r="E32" s="63">
        <v>10</v>
      </c>
      <c r="F32" s="63">
        <v>11</v>
      </c>
      <c r="G32" s="56">
        <f t="shared" si="9"/>
        <v>17</v>
      </c>
      <c r="H32" s="63">
        <v>10</v>
      </c>
      <c r="I32" s="63">
        <v>7</v>
      </c>
      <c r="J32" s="56">
        <f t="shared" si="10"/>
        <v>4</v>
      </c>
      <c r="K32" s="56">
        <f t="shared" si="11"/>
        <v>0</v>
      </c>
      <c r="L32" s="56">
        <f t="shared" si="12"/>
        <v>4</v>
      </c>
      <c r="M32" s="69">
        <v>2787</v>
      </c>
      <c r="N32" s="83">
        <f t="shared" si="13"/>
        <v>7.53</v>
      </c>
      <c r="O32" s="83">
        <f t="shared" si="14"/>
        <v>6.1</v>
      </c>
      <c r="P32" s="83">
        <f t="shared" si="15"/>
        <v>1.44</v>
      </c>
    </row>
    <row r="33" spans="2:16" ht="16.5" x14ac:dyDescent="0.15">
      <c r="B33" s="13" t="s">
        <v>24</v>
      </c>
      <c r="C33" s="14"/>
      <c r="D33" s="63">
        <f>SUM(D23:D32)</f>
        <v>375</v>
      </c>
      <c r="E33" s="63">
        <f t="shared" ref="E33:F33" si="16">SUM(E23:E32)</f>
        <v>192</v>
      </c>
      <c r="F33" s="63">
        <f t="shared" si="16"/>
        <v>183</v>
      </c>
      <c r="G33" s="63">
        <f>SUM(G23:G32)</f>
        <v>540</v>
      </c>
      <c r="H33" s="63">
        <f t="shared" ref="H33:I33" si="17">SUM(H23:H32)</f>
        <v>262</v>
      </c>
      <c r="I33" s="63">
        <f t="shared" si="17"/>
        <v>278</v>
      </c>
      <c r="J33" s="63">
        <f>SUM(J23:J32)</f>
        <v>-165</v>
      </c>
      <c r="K33" s="63">
        <f t="shared" ref="K33:L33" si="18">SUM(K23:K32)</f>
        <v>-70</v>
      </c>
      <c r="L33" s="63">
        <f t="shared" si="18"/>
        <v>-95</v>
      </c>
      <c r="M33" s="63">
        <v>55857</v>
      </c>
      <c r="N33" s="83">
        <f t="shared" si="13"/>
        <v>6.71</v>
      </c>
      <c r="O33" s="83">
        <f t="shared" si="14"/>
        <v>9.67</v>
      </c>
      <c r="P33" s="83">
        <f t="shared" si="15"/>
        <v>-2.95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99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97" t="s">
        <v>1</v>
      </c>
      <c r="E40" s="97" t="s">
        <v>2</v>
      </c>
      <c r="F40" s="97" t="s">
        <v>3</v>
      </c>
      <c r="G40" s="97" t="s">
        <v>1</v>
      </c>
      <c r="H40" s="97" t="s">
        <v>2</v>
      </c>
      <c r="I40" s="97" t="s">
        <v>3</v>
      </c>
      <c r="J40" s="97" t="s">
        <v>1</v>
      </c>
      <c r="K40" s="97" t="s">
        <v>2</v>
      </c>
      <c r="L40" s="97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9">D5-D23</f>
        <v>7</v>
      </c>
      <c r="E41" s="56">
        <f t="shared" si="19"/>
        <v>7</v>
      </c>
      <c r="F41" s="56">
        <f t="shared" si="19"/>
        <v>0</v>
      </c>
      <c r="G41" s="56">
        <f t="shared" si="19"/>
        <v>-4</v>
      </c>
      <c r="H41" s="56">
        <f t="shared" si="19"/>
        <v>-2</v>
      </c>
      <c r="I41" s="56">
        <f t="shared" si="19"/>
        <v>-2</v>
      </c>
      <c r="J41" s="56">
        <f t="shared" si="19"/>
        <v>11</v>
      </c>
      <c r="K41" s="56">
        <f t="shared" si="19"/>
        <v>9</v>
      </c>
      <c r="L41" s="56">
        <f t="shared" si="19"/>
        <v>2</v>
      </c>
      <c r="M41" s="56">
        <f t="shared" si="19"/>
        <v>-29</v>
      </c>
      <c r="N41" s="79">
        <f t="shared" si="19"/>
        <v>0.66000000000000014</v>
      </c>
      <c r="O41" s="79">
        <f t="shared" si="19"/>
        <v>-0.34000000000000163</v>
      </c>
      <c r="P41" s="79">
        <f t="shared" si="19"/>
        <v>0.99</v>
      </c>
    </row>
    <row r="42" spans="2:16" ht="16.5" x14ac:dyDescent="0.15">
      <c r="B42" s="3" t="s">
        <v>12</v>
      </c>
      <c r="C42" s="12"/>
      <c r="D42" s="56">
        <f t="shared" si="19"/>
        <v>7</v>
      </c>
      <c r="E42" s="56">
        <f t="shared" si="19"/>
        <v>-3</v>
      </c>
      <c r="F42" s="56">
        <f t="shared" si="19"/>
        <v>10</v>
      </c>
      <c r="G42" s="56">
        <f t="shared" si="19"/>
        <v>-8</v>
      </c>
      <c r="H42" s="56">
        <f t="shared" si="19"/>
        <v>3</v>
      </c>
      <c r="I42" s="56">
        <f t="shared" si="19"/>
        <v>-11</v>
      </c>
      <c r="J42" s="56">
        <f t="shared" si="19"/>
        <v>15</v>
      </c>
      <c r="K42" s="56">
        <f t="shared" si="19"/>
        <v>-6</v>
      </c>
      <c r="L42" s="56">
        <f t="shared" si="19"/>
        <v>21</v>
      </c>
      <c r="M42" s="56">
        <f t="shared" si="19"/>
        <v>48</v>
      </c>
      <c r="N42" s="79">
        <f t="shared" si="19"/>
        <v>0.5600000000000005</v>
      </c>
      <c r="O42" s="79">
        <f t="shared" si="19"/>
        <v>-0.73000000000000043</v>
      </c>
      <c r="P42" s="79">
        <f t="shared" si="19"/>
        <v>1.2899999999999998</v>
      </c>
    </row>
    <row r="43" spans="2:16" ht="16.5" x14ac:dyDescent="0.15">
      <c r="B43" s="3" t="s">
        <v>13</v>
      </c>
      <c r="C43" s="12"/>
      <c r="D43" s="56">
        <f t="shared" si="19"/>
        <v>15</v>
      </c>
      <c r="E43" s="56">
        <f t="shared" si="19"/>
        <v>11</v>
      </c>
      <c r="F43" s="56">
        <f t="shared" si="19"/>
        <v>4</v>
      </c>
      <c r="G43" s="56">
        <f t="shared" si="19"/>
        <v>9</v>
      </c>
      <c r="H43" s="56">
        <f t="shared" si="19"/>
        <v>3</v>
      </c>
      <c r="I43" s="56">
        <f t="shared" si="19"/>
        <v>6</v>
      </c>
      <c r="J43" s="56">
        <f t="shared" si="19"/>
        <v>6</v>
      </c>
      <c r="K43" s="56">
        <f t="shared" si="19"/>
        <v>8</v>
      </c>
      <c r="L43" s="56">
        <f t="shared" si="19"/>
        <v>-2</v>
      </c>
      <c r="M43" s="56">
        <f t="shared" si="19"/>
        <v>3</v>
      </c>
      <c r="N43" s="79">
        <f t="shared" si="19"/>
        <v>5.15</v>
      </c>
      <c r="O43" s="79">
        <f t="shared" si="19"/>
        <v>3.09</v>
      </c>
      <c r="P43" s="79">
        <f t="shared" si="19"/>
        <v>2.06</v>
      </c>
    </row>
    <row r="44" spans="2:16" ht="16.5" x14ac:dyDescent="0.15">
      <c r="B44" s="3" t="s">
        <v>14</v>
      </c>
      <c r="C44" s="12"/>
      <c r="D44" s="56">
        <f t="shared" si="19"/>
        <v>-4</v>
      </c>
      <c r="E44" s="56">
        <f t="shared" si="19"/>
        <v>0</v>
      </c>
      <c r="F44" s="56">
        <f t="shared" si="19"/>
        <v>-4</v>
      </c>
      <c r="G44" s="56">
        <f t="shared" si="19"/>
        <v>14</v>
      </c>
      <c r="H44" s="56">
        <f t="shared" si="19"/>
        <v>6</v>
      </c>
      <c r="I44" s="56">
        <f t="shared" si="19"/>
        <v>8</v>
      </c>
      <c r="J44" s="56">
        <f t="shared" si="19"/>
        <v>-18</v>
      </c>
      <c r="K44" s="56">
        <f t="shared" si="19"/>
        <v>-6</v>
      </c>
      <c r="L44" s="56">
        <f t="shared" si="19"/>
        <v>-12</v>
      </c>
      <c r="M44" s="56">
        <f t="shared" si="19"/>
        <v>26</v>
      </c>
      <c r="N44" s="79">
        <f t="shared" si="19"/>
        <v>-0.83000000000000007</v>
      </c>
      <c r="O44" s="79">
        <f t="shared" si="19"/>
        <v>2.7200000000000006</v>
      </c>
      <c r="P44" s="79">
        <f t="shared" si="19"/>
        <v>-3.54</v>
      </c>
    </row>
    <row r="45" spans="2:16" ht="16.5" x14ac:dyDescent="0.15">
      <c r="B45" s="3" t="s">
        <v>15</v>
      </c>
      <c r="C45" s="12"/>
      <c r="D45" s="56">
        <f t="shared" si="19"/>
        <v>1</v>
      </c>
      <c r="E45" s="56">
        <f t="shared" si="19"/>
        <v>7</v>
      </c>
      <c r="F45" s="56">
        <f t="shared" si="19"/>
        <v>-6</v>
      </c>
      <c r="G45" s="56">
        <f t="shared" si="19"/>
        <v>6</v>
      </c>
      <c r="H45" s="56">
        <f t="shared" si="19"/>
        <v>4</v>
      </c>
      <c r="I45" s="56">
        <f t="shared" si="19"/>
        <v>2</v>
      </c>
      <c r="J45" s="56">
        <f t="shared" si="19"/>
        <v>-5</v>
      </c>
      <c r="K45" s="56">
        <f t="shared" si="19"/>
        <v>3</v>
      </c>
      <c r="L45" s="56">
        <f t="shared" si="19"/>
        <v>-8</v>
      </c>
      <c r="M45" s="56">
        <f t="shared" si="19"/>
        <v>-41</v>
      </c>
      <c r="N45" s="79">
        <f t="shared" si="19"/>
        <v>0.11000000000000032</v>
      </c>
      <c r="O45" s="79">
        <f t="shared" si="19"/>
        <v>0.54999999999999982</v>
      </c>
      <c r="P45" s="79">
        <f t="shared" si="19"/>
        <v>-0.43000000000000005</v>
      </c>
    </row>
    <row r="46" spans="2:16" ht="16.5" x14ac:dyDescent="0.15">
      <c r="B46" s="3" t="s">
        <v>16</v>
      </c>
      <c r="C46" s="12"/>
      <c r="D46" s="56">
        <f t="shared" si="19"/>
        <v>0</v>
      </c>
      <c r="E46" s="56">
        <f t="shared" si="19"/>
        <v>-4</v>
      </c>
      <c r="F46" s="56">
        <f t="shared" si="19"/>
        <v>4</v>
      </c>
      <c r="G46" s="56">
        <f t="shared" si="19"/>
        <v>9</v>
      </c>
      <c r="H46" s="56">
        <f t="shared" si="19"/>
        <v>0</v>
      </c>
      <c r="I46" s="56">
        <f t="shared" si="19"/>
        <v>9</v>
      </c>
      <c r="J46" s="56">
        <f t="shared" si="19"/>
        <v>-9</v>
      </c>
      <c r="K46" s="56">
        <f t="shared" si="19"/>
        <v>-4</v>
      </c>
      <c r="L46" s="56">
        <f t="shared" si="19"/>
        <v>-5</v>
      </c>
      <c r="M46" s="56">
        <f t="shared" si="19"/>
        <v>-14</v>
      </c>
      <c r="N46" s="79">
        <f t="shared" si="19"/>
        <v>2.9999999999999361E-2</v>
      </c>
      <c r="O46" s="79">
        <f t="shared" si="19"/>
        <v>4.7100000000000009</v>
      </c>
      <c r="P46" s="79">
        <f t="shared" si="19"/>
        <v>-4.6800000000000006</v>
      </c>
    </row>
    <row r="47" spans="2:16" ht="16.5" x14ac:dyDescent="0.15">
      <c r="B47" s="3" t="s">
        <v>17</v>
      </c>
      <c r="C47" s="12"/>
      <c r="D47" s="56">
        <f t="shared" si="19"/>
        <v>1</v>
      </c>
      <c r="E47" s="56">
        <f t="shared" si="19"/>
        <v>-1</v>
      </c>
      <c r="F47" s="56">
        <f t="shared" si="19"/>
        <v>2</v>
      </c>
      <c r="G47" s="56">
        <f t="shared" si="19"/>
        <v>13</v>
      </c>
      <c r="H47" s="56">
        <f t="shared" si="19"/>
        <v>7</v>
      </c>
      <c r="I47" s="56">
        <f t="shared" si="19"/>
        <v>6</v>
      </c>
      <c r="J47" s="56">
        <f t="shared" si="19"/>
        <v>-12</v>
      </c>
      <c r="K47" s="56">
        <f t="shared" si="19"/>
        <v>-8</v>
      </c>
      <c r="L47" s="56">
        <f t="shared" si="19"/>
        <v>-4</v>
      </c>
      <c r="M47" s="56">
        <f t="shared" si="19"/>
        <v>10</v>
      </c>
      <c r="N47" s="79">
        <f t="shared" si="19"/>
        <v>0.35999999999999988</v>
      </c>
      <c r="O47" s="79">
        <f t="shared" si="19"/>
        <v>4.7899999999999991</v>
      </c>
      <c r="P47" s="79">
        <f t="shared" si="19"/>
        <v>-4.4300000000000006</v>
      </c>
    </row>
    <row r="48" spans="2:16" ht="16.5" x14ac:dyDescent="0.15">
      <c r="B48" s="3" t="s">
        <v>18</v>
      </c>
      <c r="C48" s="12"/>
      <c r="D48" s="56">
        <f t="shared" si="19"/>
        <v>-7</v>
      </c>
      <c r="E48" s="56">
        <f t="shared" si="19"/>
        <v>-2</v>
      </c>
      <c r="F48" s="56">
        <f t="shared" si="19"/>
        <v>-5</v>
      </c>
      <c r="G48" s="56">
        <f t="shared" si="19"/>
        <v>4</v>
      </c>
      <c r="H48" s="56">
        <f t="shared" si="19"/>
        <v>-3</v>
      </c>
      <c r="I48" s="56">
        <f t="shared" si="19"/>
        <v>7</v>
      </c>
      <c r="J48" s="56">
        <f t="shared" si="19"/>
        <v>-11</v>
      </c>
      <c r="K48" s="56">
        <f t="shared" si="19"/>
        <v>1</v>
      </c>
      <c r="L48" s="56">
        <f t="shared" si="19"/>
        <v>-12</v>
      </c>
      <c r="M48" s="56">
        <f t="shared" si="19"/>
        <v>12</v>
      </c>
      <c r="N48" s="79">
        <f t="shared" si="19"/>
        <v>-2.3600000000000003</v>
      </c>
      <c r="O48" s="79">
        <f t="shared" si="19"/>
        <v>1.2899999999999991</v>
      </c>
      <c r="P48" s="79">
        <f t="shared" si="19"/>
        <v>-3.6499999999999995</v>
      </c>
    </row>
    <row r="49" spans="2:16" ht="16.5" x14ac:dyDescent="0.15">
      <c r="B49" s="3" t="s">
        <v>19</v>
      </c>
      <c r="C49" s="12"/>
      <c r="D49" s="56">
        <f t="shared" si="19"/>
        <v>2</v>
      </c>
      <c r="E49" s="56">
        <f t="shared" si="19"/>
        <v>-3</v>
      </c>
      <c r="F49" s="56">
        <f t="shared" si="19"/>
        <v>5</v>
      </c>
      <c r="G49" s="56">
        <f t="shared" si="19"/>
        <v>11</v>
      </c>
      <c r="H49" s="56">
        <f t="shared" si="19"/>
        <v>-6</v>
      </c>
      <c r="I49" s="56">
        <f t="shared" si="19"/>
        <v>17</v>
      </c>
      <c r="J49" s="56">
        <f t="shared" si="19"/>
        <v>-9</v>
      </c>
      <c r="K49" s="56">
        <f t="shared" si="19"/>
        <v>3</v>
      </c>
      <c r="L49" s="56">
        <f t="shared" si="19"/>
        <v>-12</v>
      </c>
      <c r="M49" s="56">
        <f t="shared" si="19"/>
        <v>-80</v>
      </c>
      <c r="N49" s="79">
        <f t="shared" si="19"/>
        <v>0.71</v>
      </c>
      <c r="O49" s="79">
        <f t="shared" si="19"/>
        <v>3.7300000000000004</v>
      </c>
      <c r="P49" s="79">
        <f t="shared" si="19"/>
        <v>-3.0199999999999996</v>
      </c>
    </row>
    <row r="50" spans="2:16" ht="16.5" x14ac:dyDescent="0.15">
      <c r="B50" s="3" t="s">
        <v>20</v>
      </c>
      <c r="C50" s="12"/>
      <c r="D50" s="56">
        <f t="shared" si="19"/>
        <v>2</v>
      </c>
      <c r="E50" s="56">
        <f t="shared" si="19"/>
        <v>-4</v>
      </c>
      <c r="F50" s="56">
        <f t="shared" si="19"/>
        <v>6</v>
      </c>
      <c r="G50" s="56">
        <f t="shared" si="19"/>
        <v>3</v>
      </c>
      <c r="H50" s="56">
        <f t="shared" si="19"/>
        <v>0</v>
      </c>
      <c r="I50" s="56">
        <f t="shared" si="19"/>
        <v>3</v>
      </c>
      <c r="J50" s="56">
        <f t="shared" si="19"/>
        <v>-1</v>
      </c>
      <c r="K50" s="56">
        <f t="shared" si="19"/>
        <v>-4</v>
      </c>
      <c r="L50" s="56">
        <f t="shared" si="19"/>
        <v>3</v>
      </c>
      <c r="M50" s="56">
        <f t="shared" si="19"/>
        <v>-28</v>
      </c>
      <c r="N50" s="79">
        <f t="shared" si="19"/>
        <v>0.80999999999999961</v>
      </c>
      <c r="O50" s="79">
        <f t="shared" si="19"/>
        <v>1.1500000000000004</v>
      </c>
      <c r="P50" s="79">
        <f t="shared" si="19"/>
        <v>-0.34999999999999987</v>
      </c>
    </row>
    <row r="51" spans="2:16" ht="16.5" x14ac:dyDescent="0.15">
      <c r="B51" s="13" t="s">
        <v>24</v>
      </c>
      <c r="C51" s="14"/>
      <c r="D51" s="56">
        <f t="shared" si="19"/>
        <v>24</v>
      </c>
      <c r="E51" s="56">
        <f t="shared" si="19"/>
        <v>8</v>
      </c>
      <c r="F51" s="56">
        <f t="shared" si="19"/>
        <v>16</v>
      </c>
      <c r="G51" s="56">
        <f t="shared" si="19"/>
        <v>57</v>
      </c>
      <c r="H51" s="56">
        <f t="shared" si="19"/>
        <v>12</v>
      </c>
      <c r="I51" s="56">
        <f t="shared" si="19"/>
        <v>45</v>
      </c>
      <c r="J51" s="56">
        <f t="shared" si="19"/>
        <v>-33</v>
      </c>
      <c r="K51" s="56">
        <f t="shared" si="19"/>
        <v>-4</v>
      </c>
      <c r="L51" s="56">
        <f t="shared" si="19"/>
        <v>-29</v>
      </c>
      <c r="M51" s="56">
        <f t="shared" si="19"/>
        <v>-93</v>
      </c>
      <c r="N51" s="79">
        <f t="shared" si="19"/>
        <v>0.45000000000000018</v>
      </c>
      <c r="O51" s="79">
        <f t="shared" si="19"/>
        <v>1.0400000000000009</v>
      </c>
      <c r="P51" s="79">
        <f t="shared" si="19"/>
        <v>-0.59999999999999964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  <mergeCell ref="N3:P3"/>
    <mergeCell ref="B1:L1"/>
    <mergeCell ref="B3:C4"/>
    <mergeCell ref="D3:F3"/>
    <mergeCell ref="G3:I3"/>
    <mergeCell ref="J3:L3"/>
  </mergeCells>
  <phoneticPr fontId="2"/>
  <pageMargins left="0.74803149606299213" right="0.74803149606299213" top="0.51181102362204722" bottom="0.39370078740157483" header="0.35433070866141736" footer="0.27559055118110237"/>
  <pageSetup paperSize="9" scale="6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B1:M3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6" sqref="D16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97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97" t="s">
        <v>1</v>
      </c>
      <c r="E4" s="97" t="s">
        <v>2</v>
      </c>
      <c r="F4" s="97" t="s">
        <v>3</v>
      </c>
      <c r="G4" s="97" t="s">
        <v>1</v>
      </c>
      <c r="H4" s="97" t="s">
        <v>2</v>
      </c>
      <c r="I4" s="97" t="s">
        <v>3</v>
      </c>
      <c r="J4" s="97" t="s">
        <v>1</v>
      </c>
      <c r="K4" s="97" t="s">
        <v>2</v>
      </c>
      <c r="L4" s="97" t="s">
        <v>3</v>
      </c>
    </row>
    <row r="5" spans="2:13" ht="18.75" customHeight="1" x14ac:dyDescent="0.15">
      <c r="B5" s="16" t="s">
        <v>8</v>
      </c>
      <c r="C5" s="17"/>
      <c r="D5" s="63">
        <f>E5+F5</f>
        <v>24</v>
      </c>
      <c r="E5" s="72">
        <v>18</v>
      </c>
      <c r="F5" s="72">
        <v>6</v>
      </c>
      <c r="G5" s="63">
        <f t="shared" ref="G5:G15" si="0">H5+I5</f>
        <v>13</v>
      </c>
      <c r="H5" s="72">
        <v>7</v>
      </c>
      <c r="I5" s="72">
        <v>6</v>
      </c>
      <c r="J5" s="63">
        <f t="shared" ref="J5:J15" si="1">K5+L5</f>
        <v>11</v>
      </c>
      <c r="K5" s="63">
        <f>E5-H5</f>
        <v>11</v>
      </c>
      <c r="L5" s="63">
        <f>F5-I5</f>
        <v>0</v>
      </c>
    </row>
    <row r="6" spans="2:13" ht="18.75" customHeight="1" x14ac:dyDescent="0.15">
      <c r="B6" s="13" t="s">
        <v>12</v>
      </c>
      <c r="C6" s="14"/>
      <c r="D6" s="63">
        <f t="shared" ref="D6:D15" si="2">E6+F6</f>
        <v>9</v>
      </c>
      <c r="E6" s="63">
        <v>4</v>
      </c>
      <c r="F6" s="63">
        <v>5</v>
      </c>
      <c r="G6" s="63">
        <f t="shared" si="0"/>
        <v>4</v>
      </c>
      <c r="H6" s="63">
        <v>2</v>
      </c>
      <c r="I6" s="63">
        <v>2</v>
      </c>
      <c r="J6" s="63">
        <f t="shared" si="1"/>
        <v>5</v>
      </c>
      <c r="K6" s="63">
        <f t="shared" ref="K6:L14" si="3">E6-H6</f>
        <v>2</v>
      </c>
      <c r="L6" s="63">
        <f t="shared" si="3"/>
        <v>3</v>
      </c>
      <c r="M6" s="1"/>
    </row>
    <row r="7" spans="2:13" ht="18.75" customHeight="1" x14ac:dyDescent="0.15">
      <c r="B7" s="13" t="s">
        <v>13</v>
      </c>
      <c r="C7" s="14"/>
      <c r="D7" s="63">
        <f t="shared" si="2"/>
        <v>0</v>
      </c>
      <c r="E7" s="63">
        <v>0</v>
      </c>
      <c r="F7" s="63">
        <v>0</v>
      </c>
      <c r="G7" s="63">
        <f t="shared" si="0"/>
        <v>0</v>
      </c>
      <c r="H7" s="63">
        <v>0</v>
      </c>
      <c r="I7" s="63">
        <v>0</v>
      </c>
      <c r="J7" s="63">
        <f t="shared" si="1"/>
        <v>0</v>
      </c>
      <c r="K7" s="63">
        <f t="shared" si="3"/>
        <v>0</v>
      </c>
      <c r="L7" s="63">
        <f t="shared" si="3"/>
        <v>0</v>
      </c>
      <c r="M7" s="1"/>
    </row>
    <row r="8" spans="2:13" ht="18.75" customHeight="1" x14ac:dyDescent="0.15">
      <c r="B8" s="13" t="s">
        <v>14</v>
      </c>
      <c r="C8" s="14"/>
      <c r="D8" s="63">
        <f t="shared" si="2"/>
        <v>2</v>
      </c>
      <c r="E8" s="63">
        <v>2</v>
      </c>
      <c r="F8" s="63">
        <v>0</v>
      </c>
      <c r="G8" s="63">
        <f t="shared" si="0"/>
        <v>5</v>
      </c>
      <c r="H8" s="63">
        <v>3</v>
      </c>
      <c r="I8" s="63">
        <v>2</v>
      </c>
      <c r="J8" s="63">
        <f t="shared" si="1"/>
        <v>-3</v>
      </c>
      <c r="K8" s="63">
        <f t="shared" si="3"/>
        <v>-1</v>
      </c>
      <c r="L8" s="63">
        <f t="shared" si="3"/>
        <v>-2</v>
      </c>
      <c r="M8" s="1"/>
    </row>
    <row r="9" spans="2:13" ht="18.75" customHeight="1" x14ac:dyDescent="0.15">
      <c r="B9" s="13" t="s">
        <v>15</v>
      </c>
      <c r="C9" s="14"/>
      <c r="D9" s="63">
        <f t="shared" si="2"/>
        <v>10</v>
      </c>
      <c r="E9" s="63">
        <v>6</v>
      </c>
      <c r="F9" s="63">
        <v>4</v>
      </c>
      <c r="G9" s="63">
        <f t="shared" si="0"/>
        <v>9</v>
      </c>
      <c r="H9" s="63">
        <v>6</v>
      </c>
      <c r="I9" s="63">
        <v>3</v>
      </c>
      <c r="J9" s="63">
        <f t="shared" si="1"/>
        <v>1</v>
      </c>
      <c r="K9" s="63">
        <f t="shared" si="3"/>
        <v>0</v>
      </c>
      <c r="L9" s="63">
        <f t="shared" si="3"/>
        <v>1</v>
      </c>
      <c r="M9" s="1"/>
    </row>
    <row r="10" spans="2:13" ht="18.75" customHeight="1" x14ac:dyDescent="0.15">
      <c r="B10" s="13" t="s">
        <v>16</v>
      </c>
      <c r="C10" s="14"/>
      <c r="D10" s="63">
        <f t="shared" si="2"/>
        <v>1</v>
      </c>
      <c r="E10" s="63">
        <v>0</v>
      </c>
      <c r="F10" s="63">
        <v>1</v>
      </c>
      <c r="G10" s="63">
        <f t="shared" si="0"/>
        <v>0</v>
      </c>
      <c r="H10" s="63">
        <v>0</v>
      </c>
      <c r="I10" s="63">
        <v>0</v>
      </c>
      <c r="J10" s="63">
        <f t="shared" si="1"/>
        <v>1</v>
      </c>
      <c r="K10" s="63">
        <f t="shared" si="3"/>
        <v>0</v>
      </c>
      <c r="L10" s="63">
        <f t="shared" si="3"/>
        <v>1</v>
      </c>
      <c r="M10" s="1"/>
    </row>
    <row r="11" spans="2:13" ht="18.75" customHeight="1" x14ac:dyDescent="0.15">
      <c r="B11" s="13" t="s">
        <v>17</v>
      </c>
      <c r="C11" s="14"/>
      <c r="D11" s="63">
        <f t="shared" si="2"/>
        <v>1</v>
      </c>
      <c r="E11" s="63">
        <v>0</v>
      </c>
      <c r="F11" s="63">
        <v>1</v>
      </c>
      <c r="G11" s="63">
        <f t="shared" si="0"/>
        <v>6</v>
      </c>
      <c r="H11" s="63">
        <v>5</v>
      </c>
      <c r="I11" s="63">
        <v>1</v>
      </c>
      <c r="J11" s="63">
        <f t="shared" si="1"/>
        <v>-5</v>
      </c>
      <c r="K11" s="63">
        <f t="shared" si="3"/>
        <v>-5</v>
      </c>
      <c r="L11" s="63">
        <f t="shared" si="3"/>
        <v>0</v>
      </c>
      <c r="M11" s="1"/>
    </row>
    <row r="12" spans="2:13" ht="18.75" customHeight="1" x14ac:dyDescent="0.15">
      <c r="B12" s="13" t="s">
        <v>18</v>
      </c>
      <c r="C12" s="14"/>
      <c r="D12" s="63">
        <f t="shared" si="2"/>
        <v>6</v>
      </c>
      <c r="E12" s="63">
        <v>3</v>
      </c>
      <c r="F12" s="63">
        <v>3</v>
      </c>
      <c r="G12" s="63">
        <f t="shared" si="0"/>
        <v>0</v>
      </c>
      <c r="H12" s="63">
        <v>0</v>
      </c>
      <c r="I12" s="63">
        <v>0</v>
      </c>
      <c r="J12" s="63">
        <f t="shared" si="1"/>
        <v>6</v>
      </c>
      <c r="K12" s="63">
        <f t="shared" si="3"/>
        <v>3</v>
      </c>
      <c r="L12" s="63">
        <f t="shared" si="3"/>
        <v>3</v>
      </c>
      <c r="M12" s="1"/>
    </row>
    <row r="13" spans="2:13" ht="18.75" customHeight="1" x14ac:dyDescent="0.15">
      <c r="B13" s="13" t="s">
        <v>19</v>
      </c>
      <c r="C13" s="14"/>
      <c r="D13" s="63">
        <f t="shared" si="2"/>
        <v>2</v>
      </c>
      <c r="E13" s="63">
        <v>2</v>
      </c>
      <c r="F13" s="63">
        <v>0</v>
      </c>
      <c r="G13" s="63">
        <f t="shared" si="0"/>
        <v>10</v>
      </c>
      <c r="H13" s="63">
        <v>6</v>
      </c>
      <c r="I13" s="63">
        <v>4</v>
      </c>
      <c r="J13" s="63">
        <f t="shared" si="1"/>
        <v>-8</v>
      </c>
      <c r="K13" s="63">
        <f t="shared" si="3"/>
        <v>-4</v>
      </c>
      <c r="L13" s="63">
        <f t="shared" si="3"/>
        <v>-4</v>
      </c>
      <c r="M13" s="1"/>
    </row>
    <row r="14" spans="2:13" ht="18.75" customHeight="1" x14ac:dyDescent="0.15">
      <c r="B14" s="13" t="s">
        <v>20</v>
      </c>
      <c r="C14" s="14"/>
      <c r="D14" s="63">
        <f t="shared" si="2"/>
        <v>2</v>
      </c>
      <c r="E14" s="63">
        <v>1</v>
      </c>
      <c r="F14" s="63">
        <v>1</v>
      </c>
      <c r="G14" s="63">
        <f t="shared" si="0"/>
        <v>3</v>
      </c>
      <c r="H14" s="63">
        <v>1</v>
      </c>
      <c r="I14" s="63">
        <v>2</v>
      </c>
      <c r="J14" s="63">
        <f t="shared" si="1"/>
        <v>-1</v>
      </c>
      <c r="K14" s="63">
        <f t="shared" si="3"/>
        <v>0</v>
      </c>
      <c r="L14" s="63">
        <f t="shared" si="3"/>
        <v>-1</v>
      </c>
      <c r="M14" s="1"/>
    </row>
    <row r="15" spans="2:13" ht="18.75" customHeight="1" x14ac:dyDescent="0.15">
      <c r="B15" s="16" t="s">
        <v>24</v>
      </c>
      <c r="C15" s="17"/>
      <c r="D15" s="56">
        <f t="shared" si="2"/>
        <v>57</v>
      </c>
      <c r="E15" s="56">
        <f>SUM(E5:E14)</f>
        <v>36</v>
      </c>
      <c r="F15" s="56">
        <f>SUM(F5:F14)</f>
        <v>21</v>
      </c>
      <c r="G15" s="56">
        <f t="shared" si="0"/>
        <v>50</v>
      </c>
      <c r="H15" s="56">
        <v>30</v>
      </c>
      <c r="I15" s="56">
        <f t="shared" ref="I15:L15" si="4">SUM(I5:I14)</f>
        <v>20</v>
      </c>
      <c r="J15" s="56">
        <f t="shared" si="1"/>
        <v>7</v>
      </c>
      <c r="K15" s="56">
        <f t="shared" si="4"/>
        <v>6</v>
      </c>
      <c r="L15" s="56">
        <f t="shared" si="4"/>
        <v>1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88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97" t="s">
        <v>1</v>
      </c>
      <c r="E22" s="97" t="s">
        <v>2</v>
      </c>
      <c r="F22" s="97" t="s">
        <v>3</v>
      </c>
      <c r="G22" s="97" t="s">
        <v>1</v>
      </c>
      <c r="H22" s="97" t="s">
        <v>2</v>
      </c>
      <c r="I22" s="97" t="s">
        <v>3</v>
      </c>
      <c r="J22" s="97" t="s">
        <v>1</v>
      </c>
      <c r="K22" s="97" t="s">
        <v>2</v>
      </c>
      <c r="L22" s="97" t="s">
        <v>3</v>
      </c>
    </row>
    <row r="23" spans="2:12" ht="18.75" customHeight="1" x14ac:dyDescent="0.15">
      <c r="B23" s="16" t="s">
        <v>8</v>
      </c>
      <c r="C23" s="17"/>
      <c r="D23" s="63">
        <f>E23+F23</f>
        <v>10</v>
      </c>
      <c r="E23" s="72">
        <v>8</v>
      </c>
      <c r="F23" s="72">
        <v>2</v>
      </c>
      <c r="G23" s="63">
        <f t="shared" ref="G23:G33" si="5">H23+I23</f>
        <v>18</v>
      </c>
      <c r="H23" s="72">
        <v>14</v>
      </c>
      <c r="I23" s="72">
        <v>4</v>
      </c>
      <c r="J23" s="63">
        <f t="shared" ref="J23:J33" si="6">K23+L23</f>
        <v>-8</v>
      </c>
      <c r="K23" s="63">
        <f>E23-H23</f>
        <v>-6</v>
      </c>
      <c r="L23" s="63">
        <f>F23-I23</f>
        <v>-2</v>
      </c>
    </row>
    <row r="24" spans="2:12" ht="18.75" customHeight="1" x14ac:dyDescent="0.15">
      <c r="B24" s="13" t="s">
        <v>12</v>
      </c>
      <c r="C24" s="14"/>
      <c r="D24" s="63">
        <f t="shared" ref="D24:D33" si="7">E24+F24</f>
        <v>8</v>
      </c>
      <c r="E24" s="63">
        <v>3</v>
      </c>
      <c r="F24" s="63">
        <v>5</v>
      </c>
      <c r="G24" s="63">
        <f t="shared" si="5"/>
        <v>7</v>
      </c>
      <c r="H24" s="63">
        <v>3</v>
      </c>
      <c r="I24" s="63">
        <v>4</v>
      </c>
      <c r="J24" s="63">
        <f t="shared" si="6"/>
        <v>1</v>
      </c>
      <c r="K24" s="63">
        <f t="shared" ref="K24:K32" si="8">E24-H24</f>
        <v>0</v>
      </c>
      <c r="L24" s="63">
        <f t="shared" ref="L24:L32" si="9">F24-I24</f>
        <v>1</v>
      </c>
    </row>
    <row r="25" spans="2:12" ht="18.75" customHeight="1" x14ac:dyDescent="0.15">
      <c r="B25" s="13" t="s">
        <v>13</v>
      </c>
      <c r="C25" s="14"/>
      <c r="D25" s="63">
        <f t="shared" si="7"/>
        <v>0</v>
      </c>
      <c r="E25" s="63">
        <v>0</v>
      </c>
      <c r="F25" s="63">
        <v>0</v>
      </c>
      <c r="G25" s="63">
        <f t="shared" si="5"/>
        <v>3</v>
      </c>
      <c r="H25" s="63">
        <v>0</v>
      </c>
      <c r="I25" s="63">
        <v>3</v>
      </c>
      <c r="J25" s="63">
        <f t="shared" si="6"/>
        <v>-3</v>
      </c>
      <c r="K25" s="63">
        <f t="shared" si="8"/>
        <v>0</v>
      </c>
      <c r="L25" s="63">
        <f t="shared" si="9"/>
        <v>-3</v>
      </c>
    </row>
    <row r="26" spans="2:12" ht="18.75" customHeight="1" x14ac:dyDescent="0.15">
      <c r="B26" s="13" t="s">
        <v>14</v>
      </c>
      <c r="C26" s="14"/>
      <c r="D26" s="63">
        <f t="shared" si="7"/>
        <v>4</v>
      </c>
      <c r="E26" s="63">
        <v>4</v>
      </c>
      <c r="F26" s="63">
        <v>0</v>
      </c>
      <c r="G26" s="63">
        <f t="shared" si="5"/>
        <v>3</v>
      </c>
      <c r="H26" s="63">
        <v>3</v>
      </c>
      <c r="I26" s="63">
        <v>0</v>
      </c>
      <c r="J26" s="63">
        <f t="shared" si="6"/>
        <v>1</v>
      </c>
      <c r="K26" s="63">
        <f t="shared" si="8"/>
        <v>1</v>
      </c>
      <c r="L26" s="63">
        <f t="shared" si="9"/>
        <v>0</v>
      </c>
    </row>
    <row r="27" spans="2:12" ht="18.75" customHeight="1" x14ac:dyDescent="0.15">
      <c r="B27" s="13" t="s">
        <v>15</v>
      </c>
      <c r="C27" s="14"/>
      <c r="D27" s="63">
        <f t="shared" si="7"/>
        <v>5</v>
      </c>
      <c r="E27" s="63">
        <v>3</v>
      </c>
      <c r="F27" s="63">
        <v>2</v>
      </c>
      <c r="G27" s="63">
        <f t="shared" si="5"/>
        <v>4</v>
      </c>
      <c r="H27" s="63">
        <v>2</v>
      </c>
      <c r="I27" s="63">
        <v>2</v>
      </c>
      <c r="J27" s="63">
        <f t="shared" si="6"/>
        <v>1</v>
      </c>
      <c r="K27" s="63">
        <f t="shared" si="8"/>
        <v>1</v>
      </c>
      <c r="L27" s="63">
        <f t="shared" si="9"/>
        <v>0</v>
      </c>
    </row>
    <row r="28" spans="2:12" ht="18.75" customHeight="1" x14ac:dyDescent="0.15">
      <c r="B28" s="13" t="s">
        <v>16</v>
      </c>
      <c r="C28" s="14"/>
      <c r="D28" s="63">
        <f t="shared" si="7"/>
        <v>0</v>
      </c>
      <c r="E28" s="63">
        <v>0</v>
      </c>
      <c r="F28" s="63">
        <v>0</v>
      </c>
      <c r="G28" s="63">
        <f t="shared" si="5"/>
        <v>0</v>
      </c>
      <c r="H28" s="63">
        <v>0</v>
      </c>
      <c r="I28" s="63">
        <v>0</v>
      </c>
      <c r="J28" s="63">
        <f t="shared" si="6"/>
        <v>0</v>
      </c>
      <c r="K28" s="63">
        <f t="shared" si="8"/>
        <v>0</v>
      </c>
      <c r="L28" s="63">
        <f t="shared" si="9"/>
        <v>0</v>
      </c>
    </row>
    <row r="29" spans="2:12" ht="18.75" customHeight="1" x14ac:dyDescent="0.15">
      <c r="B29" s="13" t="s">
        <v>17</v>
      </c>
      <c r="C29" s="14"/>
      <c r="D29" s="63">
        <f t="shared" si="7"/>
        <v>7</v>
      </c>
      <c r="E29" s="63">
        <v>1</v>
      </c>
      <c r="F29" s="63">
        <v>6</v>
      </c>
      <c r="G29" s="63">
        <f t="shared" si="5"/>
        <v>4</v>
      </c>
      <c r="H29" s="63">
        <v>3</v>
      </c>
      <c r="I29" s="63">
        <v>1</v>
      </c>
      <c r="J29" s="63">
        <f t="shared" si="6"/>
        <v>3</v>
      </c>
      <c r="K29" s="63">
        <f t="shared" si="8"/>
        <v>-2</v>
      </c>
      <c r="L29" s="63">
        <f t="shared" si="9"/>
        <v>5</v>
      </c>
    </row>
    <row r="30" spans="2:12" ht="18.75" customHeight="1" x14ac:dyDescent="0.15">
      <c r="B30" s="13" t="s">
        <v>18</v>
      </c>
      <c r="C30" s="14"/>
      <c r="D30" s="63">
        <f t="shared" si="7"/>
        <v>1</v>
      </c>
      <c r="E30" s="63">
        <v>0</v>
      </c>
      <c r="F30" s="63">
        <v>1</v>
      </c>
      <c r="G30" s="63">
        <f t="shared" si="5"/>
        <v>0</v>
      </c>
      <c r="H30" s="63">
        <v>0</v>
      </c>
      <c r="I30" s="63">
        <v>0</v>
      </c>
      <c r="J30" s="63">
        <f t="shared" si="6"/>
        <v>1</v>
      </c>
      <c r="K30" s="63">
        <f t="shared" si="8"/>
        <v>0</v>
      </c>
      <c r="L30" s="63">
        <f t="shared" si="9"/>
        <v>1</v>
      </c>
    </row>
    <row r="31" spans="2:12" ht="18.75" customHeight="1" x14ac:dyDescent="0.15">
      <c r="B31" s="13" t="s">
        <v>19</v>
      </c>
      <c r="C31" s="14"/>
      <c r="D31" s="63">
        <f t="shared" si="7"/>
        <v>7</v>
      </c>
      <c r="E31" s="63">
        <v>5</v>
      </c>
      <c r="F31" s="63">
        <v>2</v>
      </c>
      <c r="G31" s="63">
        <f t="shared" si="5"/>
        <v>21</v>
      </c>
      <c r="H31" s="63">
        <v>9</v>
      </c>
      <c r="I31" s="63">
        <v>12</v>
      </c>
      <c r="J31" s="63">
        <f t="shared" si="6"/>
        <v>-14</v>
      </c>
      <c r="K31" s="63">
        <f t="shared" si="8"/>
        <v>-4</v>
      </c>
      <c r="L31" s="63">
        <f t="shared" si="9"/>
        <v>-10</v>
      </c>
    </row>
    <row r="32" spans="2:12" ht="18.75" customHeight="1" x14ac:dyDescent="0.15">
      <c r="B32" s="13" t="s">
        <v>20</v>
      </c>
      <c r="C32" s="14"/>
      <c r="D32" s="63">
        <f t="shared" si="7"/>
        <v>4</v>
      </c>
      <c r="E32" s="63">
        <v>2</v>
      </c>
      <c r="F32" s="63">
        <v>2</v>
      </c>
      <c r="G32" s="63">
        <f t="shared" si="5"/>
        <v>1</v>
      </c>
      <c r="H32" s="63">
        <v>1</v>
      </c>
      <c r="I32" s="63">
        <v>0</v>
      </c>
      <c r="J32" s="63">
        <f t="shared" si="6"/>
        <v>3</v>
      </c>
      <c r="K32" s="63">
        <f t="shared" si="8"/>
        <v>1</v>
      </c>
      <c r="L32" s="63">
        <f t="shared" si="9"/>
        <v>2</v>
      </c>
    </row>
    <row r="33" spans="2:12" ht="18.75" customHeight="1" x14ac:dyDescent="0.15">
      <c r="B33" s="16" t="s">
        <v>24</v>
      </c>
      <c r="C33" s="17"/>
      <c r="D33" s="56">
        <f t="shared" si="7"/>
        <v>41</v>
      </c>
      <c r="E33" s="56">
        <v>21</v>
      </c>
      <c r="F33" s="56">
        <f>SUM(F23:F32)</f>
        <v>20</v>
      </c>
      <c r="G33" s="56">
        <f t="shared" si="5"/>
        <v>56</v>
      </c>
      <c r="H33" s="56">
        <v>30</v>
      </c>
      <c r="I33" s="56">
        <f t="shared" ref="I33" si="10">SUM(I23:I32)</f>
        <v>26</v>
      </c>
      <c r="J33" s="56">
        <f t="shared" si="6"/>
        <v>-15</v>
      </c>
      <c r="K33" s="56">
        <f t="shared" ref="K33:L33" si="11">SUM(K23:K32)</f>
        <v>-9</v>
      </c>
      <c r="L33" s="56">
        <f t="shared" si="11"/>
        <v>-6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S53"/>
  <sheetViews>
    <sheetView zoomScaleNormal="10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Q30" sqref="Q30:R30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18" width="6.125" style="51" customWidth="1"/>
    <col min="19" max="16384" width="9" style="51"/>
  </cols>
  <sheetData>
    <row r="1" spans="2:18" ht="32.25" customHeight="1" x14ac:dyDescent="0.15">
      <c r="B1" s="133" t="s">
        <v>94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35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43466</v>
      </c>
      <c r="E4" s="86">
        <v>43831</v>
      </c>
      <c r="F4" s="96" t="s">
        <v>41</v>
      </c>
      <c r="G4" s="96" t="s">
        <v>42</v>
      </c>
      <c r="H4" s="96" t="s">
        <v>43</v>
      </c>
      <c r="I4" s="96" t="s">
        <v>23</v>
      </c>
      <c r="J4" s="96" t="s">
        <v>9</v>
      </c>
      <c r="K4" s="96" t="s">
        <v>10</v>
      </c>
      <c r="L4" s="96" t="s">
        <v>23</v>
      </c>
      <c r="M4" s="96" t="s">
        <v>45</v>
      </c>
      <c r="N4" s="96" t="s">
        <v>46</v>
      </c>
      <c r="O4" s="96" t="s">
        <v>23</v>
      </c>
      <c r="P4" s="96" t="s">
        <v>1</v>
      </c>
      <c r="Q4" s="96" t="s">
        <v>2</v>
      </c>
      <c r="R4" s="96" t="s">
        <v>3</v>
      </c>
    </row>
    <row r="5" spans="2:18" ht="18.75" customHeight="1" x14ac:dyDescent="0.15">
      <c r="B5" s="53" t="s">
        <v>8</v>
      </c>
      <c r="C5" s="54"/>
      <c r="D5" s="92">
        <v>11019</v>
      </c>
      <c r="E5" s="92">
        <v>10935</v>
      </c>
      <c r="F5" s="87">
        <v>505</v>
      </c>
      <c r="G5" s="87">
        <v>548</v>
      </c>
      <c r="H5" s="87">
        <v>-37</v>
      </c>
      <c r="I5" s="87">
        <f>F5-G5+H5</f>
        <v>-80</v>
      </c>
      <c r="J5" s="87">
        <v>91</v>
      </c>
      <c r="K5" s="87">
        <v>106</v>
      </c>
      <c r="L5" s="87">
        <f>J5-K5</f>
        <v>-15</v>
      </c>
      <c r="M5" s="87">
        <v>24</v>
      </c>
      <c r="N5" s="87">
        <v>13</v>
      </c>
      <c r="O5" s="87">
        <f>M5-N5</f>
        <v>11</v>
      </c>
      <c r="P5" s="56">
        <f>I5+L5+O5</f>
        <v>-84</v>
      </c>
      <c r="Q5" s="56">
        <f>SUM('R元地区別社会動態  '!N5+'R元地区別自然動態   '!K5+'Ｒ元職権その他の増減  '!K5)</f>
        <v>-2</v>
      </c>
      <c r="R5" s="56">
        <f>SUM('R元地区別社会動態  '!O5+'R元地区別自然動態   '!L5+'Ｒ元職権その他の増減  '!L5)</f>
        <v>-82</v>
      </c>
    </row>
    <row r="6" spans="2:18" ht="18.75" customHeight="1" x14ac:dyDescent="0.15">
      <c r="B6" s="57" t="s">
        <v>12</v>
      </c>
      <c r="C6" s="58"/>
      <c r="D6" s="92">
        <v>11723</v>
      </c>
      <c r="E6" s="92">
        <v>11733</v>
      </c>
      <c r="F6" s="87">
        <v>384</v>
      </c>
      <c r="G6" s="87">
        <v>440</v>
      </c>
      <c r="H6" s="87">
        <v>74</v>
      </c>
      <c r="I6" s="87">
        <f t="shared" ref="I6:I13" si="0">F6-G6+H6</f>
        <v>18</v>
      </c>
      <c r="J6" s="87">
        <v>110</v>
      </c>
      <c r="K6" s="87">
        <v>123</v>
      </c>
      <c r="L6" s="87">
        <f t="shared" ref="L6:L13" si="1">J6-K6</f>
        <v>-13</v>
      </c>
      <c r="M6" s="87">
        <v>9</v>
      </c>
      <c r="N6" s="87">
        <v>4</v>
      </c>
      <c r="O6" s="87">
        <f t="shared" ref="O6:O13" si="2">M6-N6</f>
        <v>5</v>
      </c>
      <c r="P6" s="56">
        <f t="shared" ref="P6:P14" si="3">I6+L6+O6</f>
        <v>10</v>
      </c>
      <c r="Q6" s="56">
        <f>SUM('R元地区別社会動態  '!N6+'R元地区別自然動態   '!K6+'Ｒ元職権その他の増減  '!K6)</f>
        <v>-22</v>
      </c>
      <c r="R6" s="56">
        <f>SUM('R元地区別社会動態  '!O6+'R元地区別自然動態   '!L6+'Ｒ元職権その他の増減  '!L6)</f>
        <v>32</v>
      </c>
    </row>
    <row r="7" spans="2:18" ht="18.75" customHeight="1" x14ac:dyDescent="0.15">
      <c r="B7" s="57" t="s">
        <v>13</v>
      </c>
      <c r="C7" s="58"/>
      <c r="D7" s="92">
        <v>2909</v>
      </c>
      <c r="E7" s="92">
        <v>2926</v>
      </c>
      <c r="F7" s="87">
        <v>92</v>
      </c>
      <c r="G7" s="87">
        <v>75</v>
      </c>
      <c r="H7" s="87">
        <v>2</v>
      </c>
      <c r="I7" s="87">
        <f t="shared" si="0"/>
        <v>19</v>
      </c>
      <c r="J7" s="87">
        <v>29</v>
      </c>
      <c r="K7" s="87">
        <v>31</v>
      </c>
      <c r="L7" s="87">
        <f t="shared" si="1"/>
        <v>-2</v>
      </c>
      <c r="M7" s="87">
        <v>0</v>
      </c>
      <c r="N7" s="87">
        <v>0</v>
      </c>
      <c r="O7" s="87">
        <f>M7-N7</f>
        <v>0</v>
      </c>
      <c r="P7" s="56">
        <f>I7+L7+O7</f>
        <v>17</v>
      </c>
      <c r="Q7" s="56">
        <f>SUM('R元地区別社会動態  '!N7+'R元地区別自然動態   '!K7+'Ｒ元職権その他の増減  '!K7)</f>
        <v>8</v>
      </c>
      <c r="R7" s="56">
        <f>SUM('R元地区別社会動態  '!O7+'R元地区別自然動態   '!L7+'Ｒ元職権その他の増減  '!L7)</f>
        <v>9</v>
      </c>
    </row>
    <row r="8" spans="2:18" ht="18.75" customHeight="1" x14ac:dyDescent="0.15">
      <c r="B8" s="57" t="s">
        <v>14</v>
      </c>
      <c r="C8" s="58"/>
      <c r="D8" s="92">
        <v>5045</v>
      </c>
      <c r="E8" s="92">
        <v>5066</v>
      </c>
      <c r="F8" s="87">
        <v>214</v>
      </c>
      <c r="G8" s="87">
        <v>187</v>
      </c>
      <c r="H8" s="87">
        <v>44</v>
      </c>
      <c r="I8" s="87">
        <f t="shared" si="0"/>
        <v>71</v>
      </c>
      <c r="J8" s="87">
        <v>27</v>
      </c>
      <c r="K8" s="87">
        <v>74</v>
      </c>
      <c r="L8" s="87">
        <f t="shared" si="1"/>
        <v>-47</v>
      </c>
      <c r="M8" s="87">
        <v>2</v>
      </c>
      <c r="N8" s="87">
        <v>5</v>
      </c>
      <c r="O8" s="87">
        <f t="shared" si="2"/>
        <v>-3</v>
      </c>
      <c r="P8" s="56">
        <f t="shared" si="3"/>
        <v>21</v>
      </c>
      <c r="Q8" s="56">
        <f>SUM('R元地区別社会動態  '!N8+'R元地区別自然動態   '!K8+'Ｒ元職権その他の増減  '!K8)</f>
        <v>33</v>
      </c>
      <c r="R8" s="56">
        <f>SUM('R元地区別社会動態  '!O8+'R元地区別自然動態   '!L8+'Ｒ元職権その他の増減  '!L8)</f>
        <v>-12</v>
      </c>
    </row>
    <row r="9" spans="2:18" ht="18.75" customHeight="1" x14ac:dyDescent="0.15">
      <c r="B9" s="57" t="s">
        <v>15</v>
      </c>
      <c r="C9" s="58"/>
      <c r="D9" s="92">
        <v>11460</v>
      </c>
      <c r="E9" s="92">
        <v>11447</v>
      </c>
      <c r="F9" s="87">
        <v>344</v>
      </c>
      <c r="G9" s="87">
        <v>379</v>
      </c>
      <c r="H9" s="87">
        <v>27</v>
      </c>
      <c r="I9" s="87">
        <f t="shared" si="0"/>
        <v>-8</v>
      </c>
      <c r="J9" s="87">
        <v>76</v>
      </c>
      <c r="K9" s="87">
        <v>82</v>
      </c>
      <c r="L9" s="87">
        <f t="shared" si="1"/>
        <v>-6</v>
      </c>
      <c r="M9" s="87">
        <v>10</v>
      </c>
      <c r="N9" s="87">
        <v>9</v>
      </c>
      <c r="O9" s="87">
        <f t="shared" si="2"/>
        <v>1</v>
      </c>
      <c r="P9" s="56">
        <f t="shared" si="3"/>
        <v>-13</v>
      </c>
      <c r="Q9" s="56">
        <f>SUM('R元地区別社会動態  '!N9+'R元地区別自然動態   '!K9+'Ｒ元職権その他の増減  '!K9)</f>
        <v>26</v>
      </c>
      <c r="R9" s="56">
        <f>SUM('R元地区別社会動態  '!O9+'R元地区別自然動態   '!L9+'Ｒ元職権その他の増減  '!L9)</f>
        <v>-39</v>
      </c>
    </row>
    <row r="10" spans="2:18" ht="18.75" customHeight="1" x14ac:dyDescent="0.15">
      <c r="B10" s="57" t="s">
        <v>16</v>
      </c>
      <c r="C10" s="58"/>
      <c r="D10" s="92">
        <v>1940</v>
      </c>
      <c r="E10" s="92">
        <v>1918</v>
      </c>
      <c r="F10" s="87">
        <v>54</v>
      </c>
      <c r="G10" s="87">
        <v>48</v>
      </c>
      <c r="H10" s="87">
        <v>-8</v>
      </c>
      <c r="I10" s="87">
        <f t="shared" si="0"/>
        <v>-2</v>
      </c>
      <c r="J10" s="87">
        <v>9</v>
      </c>
      <c r="K10" s="87">
        <v>30</v>
      </c>
      <c r="L10" s="87">
        <f t="shared" si="1"/>
        <v>-21</v>
      </c>
      <c r="M10" s="87">
        <v>1</v>
      </c>
      <c r="N10" s="87">
        <v>0</v>
      </c>
      <c r="O10" s="87">
        <f t="shared" si="2"/>
        <v>1</v>
      </c>
      <c r="P10" s="56">
        <f t="shared" si="3"/>
        <v>-22</v>
      </c>
      <c r="Q10" s="56">
        <f>SUM('R元地区別社会動態  '!N10+'R元地区別自然動態   '!K10+'Ｒ元職権その他の増減  '!K10)</f>
        <v>1</v>
      </c>
      <c r="R10" s="56">
        <f>SUM('R元地区別社会動態  '!O10+'R元地区別自然動態   '!L10+'Ｒ元職権その他の増減  '!L10)</f>
        <v>-23</v>
      </c>
    </row>
    <row r="11" spans="2:18" ht="18.75" customHeight="1" x14ac:dyDescent="0.15">
      <c r="B11" s="57" t="s">
        <v>17</v>
      </c>
      <c r="C11" s="58"/>
      <c r="D11" s="92">
        <v>2688</v>
      </c>
      <c r="E11" s="92">
        <v>2566</v>
      </c>
      <c r="F11" s="87">
        <v>53</v>
      </c>
      <c r="G11" s="87">
        <v>100</v>
      </c>
      <c r="H11" s="87">
        <v>-38</v>
      </c>
      <c r="I11" s="87">
        <f t="shared" si="0"/>
        <v>-85</v>
      </c>
      <c r="J11" s="87">
        <v>9</v>
      </c>
      <c r="K11" s="87">
        <v>41</v>
      </c>
      <c r="L11" s="87">
        <f t="shared" si="1"/>
        <v>-32</v>
      </c>
      <c r="M11" s="87">
        <v>1</v>
      </c>
      <c r="N11" s="87">
        <v>6</v>
      </c>
      <c r="O11" s="87">
        <f t="shared" si="2"/>
        <v>-5</v>
      </c>
      <c r="P11" s="56">
        <f t="shared" si="3"/>
        <v>-122</v>
      </c>
      <c r="Q11" s="56">
        <f>SUM('R元地区別社会動態  '!N11+'R元地区別自然動態   '!K11+'Ｒ元職権その他の増減  '!K11)</f>
        <v>-94</v>
      </c>
      <c r="R11" s="56">
        <f>SUM('R元地区別社会動態  '!O11+'R元地区別自然動態   '!L11+'Ｒ元職権その他の増減  '!L11)</f>
        <v>-28</v>
      </c>
    </row>
    <row r="12" spans="2:18" ht="18.75" customHeight="1" x14ac:dyDescent="0.15">
      <c r="B12" s="57" t="s">
        <v>18</v>
      </c>
      <c r="C12" s="58"/>
      <c r="D12" s="92">
        <v>2995</v>
      </c>
      <c r="E12" s="92">
        <v>2923</v>
      </c>
      <c r="F12" s="87">
        <v>58</v>
      </c>
      <c r="G12" s="87">
        <v>88</v>
      </c>
      <c r="H12" s="87">
        <v>-22</v>
      </c>
      <c r="I12" s="87">
        <f t="shared" si="0"/>
        <v>-52</v>
      </c>
      <c r="J12" s="87">
        <v>11</v>
      </c>
      <c r="K12" s="87">
        <v>37</v>
      </c>
      <c r="L12" s="87">
        <f t="shared" si="1"/>
        <v>-26</v>
      </c>
      <c r="M12" s="87">
        <v>6</v>
      </c>
      <c r="N12" s="87">
        <v>0</v>
      </c>
      <c r="O12" s="87">
        <f t="shared" si="2"/>
        <v>6</v>
      </c>
      <c r="P12" s="56">
        <f t="shared" si="3"/>
        <v>-72</v>
      </c>
      <c r="Q12" s="56">
        <f>SUM('R元地区別社会動態  '!N12+'R元地区別自然動態   '!K12+'Ｒ元職権その他の増減  '!K12)</f>
        <v>-24</v>
      </c>
      <c r="R12" s="56">
        <f>SUM('R元地区別社会動態  '!O12+'R元地区別自然動態   '!L12+'Ｒ元職権その他の増減  '!L12)</f>
        <v>-48</v>
      </c>
    </row>
    <row r="13" spans="2:18" ht="18.75" customHeight="1" x14ac:dyDescent="0.15">
      <c r="B13" s="57" t="s">
        <v>19</v>
      </c>
      <c r="C13" s="58"/>
      <c r="D13" s="92">
        <v>3226</v>
      </c>
      <c r="E13" s="92">
        <v>3164</v>
      </c>
      <c r="F13" s="87">
        <v>169</v>
      </c>
      <c r="G13" s="87">
        <v>162</v>
      </c>
      <c r="H13" s="87">
        <v>-22</v>
      </c>
      <c r="I13" s="87">
        <f t="shared" si="0"/>
        <v>-15</v>
      </c>
      <c r="J13" s="87">
        <v>14</v>
      </c>
      <c r="K13" s="87">
        <v>53</v>
      </c>
      <c r="L13" s="87">
        <f t="shared" si="1"/>
        <v>-39</v>
      </c>
      <c r="M13" s="87">
        <v>2</v>
      </c>
      <c r="N13" s="87">
        <v>10</v>
      </c>
      <c r="O13" s="87">
        <f t="shared" si="2"/>
        <v>-8</v>
      </c>
      <c r="P13" s="56">
        <f t="shared" si="3"/>
        <v>-62</v>
      </c>
      <c r="Q13" s="56">
        <f>SUM('R元地区別社会動態  '!N13+'R元地区別自然動態   '!K13+'Ｒ元職権その他の増減  '!K13)</f>
        <v>-25</v>
      </c>
      <c r="R13" s="56">
        <f>SUM('R元地区別社会動態  '!O13+'R元地区別自然動態   '!L13+'Ｒ元職権その他の増減  '!L13)</f>
        <v>-37</v>
      </c>
    </row>
    <row r="14" spans="2:18" ht="18.75" customHeight="1" x14ac:dyDescent="0.15">
      <c r="B14" s="131" t="s">
        <v>20</v>
      </c>
      <c r="C14" s="132"/>
      <c r="D14" s="92">
        <v>2759</v>
      </c>
      <c r="E14" s="92">
        <v>2745</v>
      </c>
      <c r="F14" s="87">
        <v>102</v>
      </c>
      <c r="G14" s="87">
        <v>98</v>
      </c>
      <c r="H14" s="87">
        <v>-20</v>
      </c>
      <c r="I14" s="87">
        <f>F14-G14+H14</f>
        <v>-16</v>
      </c>
      <c r="J14" s="87">
        <v>23</v>
      </c>
      <c r="K14" s="87">
        <v>20</v>
      </c>
      <c r="L14" s="87">
        <f>J14-K14</f>
        <v>3</v>
      </c>
      <c r="M14" s="87">
        <v>2</v>
      </c>
      <c r="N14" s="87">
        <v>3</v>
      </c>
      <c r="O14" s="87">
        <f>M14-N14</f>
        <v>-1</v>
      </c>
      <c r="P14" s="56">
        <f t="shared" si="3"/>
        <v>-14</v>
      </c>
      <c r="Q14" s="56">
        <f>SUM('R元地区別社会動態  '!N14+'R元地区別自然動態   '!K14+'Ｒ元職権その他の増減  '!K14)</f>
        <v>-10</v>
      </c>
      <c r="R14" s="56">
        <f>SUM('R元地区別社会動態  '!O14+'R元地区別自然動態   '!L14+'Ｒ元職権その他の増減  '!L14)</f>
        <v>-4</v>
      </c>
    </row>
    <row r="15" spans="2:18" ht="18.75" customHeight="1" x14ac:dyDescent="0.15">
      <c r="B15" s="57" t="s">
        <v>24</v>
      </c>
      <c r="C15" s="58"/>
      <c r="D15" s="93">
        <v>55764</v>
      </c>
      <c r="E15" s="93">
        <f>SUM(E5:E14)</f>
        <v>55423</v>
      </c>
      <c r="F15" s="88">
        <f t="shared" ref="F15:K15" si="4">SUM(F5:F14)</f>
        <v>1975</v>
      </c>
      <c r="G15" s="88">
        <f t="shared" si="4"/>
        <v>2125</v>
      </c>
      <c r="H15" s="88">
        <f t="shared" si="4"/>
        <v>0</v>
      </c>
      <c r="I15" s="88">
        <f>SUM(I5:I14)</f>
        <v>-150</v>
      </c>
      <c r="J15" s="88">
        <f t="shared" si="4"/>
        <v>399</v>
      </c>
      <c r="K15" s="88">
        <f t="shared" si="4"/>
        <v>597</v>
      </c>
      <c r="L15" s="94">
        <f>SUM(L5:L14)</f>
        <v>-198</v>
      </c>
      <c r="M15" s="88">
        <v>41</v>
      </c>
      <c r="N15" s="88">
        <v>56</v>
      </c>
      <c r="O15" s="89">
        <f>SUM(O5:O14)</f>
        <v>7</v>
      </c>
      <c r="P15" s="89">
        <f>I15+L15+O15</f>
        <v>-341</v>
      </c>
      <c r="Q15" s="56">
        <f>SUM('R元地区別社会動態  '!N15+'R元地区別自然動態   '!K15+'Ｒ元職権その他の増減  '!K15)</f>
        <v>-109</v>
      </c>
      <c r="R15" s="56">
        <f>SUM('R元地区別社会動態  '!O15+'R元地区別自然動態   '!L15+'Ｒ元職権その他の増減  '!L15)</f>
        <v>-232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92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64</v>
      </c>
      <c r="C21" s="118"/>
      <c r="D21" s="128" t="s">
        <v>35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28" t="s">
        <v>39</v>
      </c>
      <c r="N21" s="129"/>
      <c r="O21" s="130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75">
        <v>43101</v>
      </c>
      <c r="E22" s="75">
        <v>43466</v>
      </c>
      <c r="F22" s="96" t="s">
        <v>41</v>
      </c>
      <c r="G22" s="96" t="s">
        <v>42</v>
      </c>
      <c r="H22" s="96" t="s">
        <v>43</v>
      </c>
      <c r="I22" s="96" t="s">
        <v>23</v>
      </c>
      <c r="J22" s="96" t="s">
        <v>9</v>
      </c>
      <c r="K22" s="96" t="s">
        <v>10</v>
      </c>
      <c r="L22" s="96" t="s">
        <v>23</v>
      </c>
      <c r="M22" s="96" t="s">
        <v>45</v>
      </c>
      <c r="N22" s="96" t="s">
        <v>46</v>
      </c>
      <c r="O22" s="96" t="s">
        <v>23</v>
      </c>
      <c r="P22" s="96" t="s">
        <v>1</v>
      </c>
      <c r="Q22" s="96" t="s">
        <v>2</v>
      </c>
      <c r="R22" s="96" t="s">
        <v>3</v>
      </c>
    </row>
    <row r="23" spans="2:18" ht="18.75" customHeight="1" x14ac:dyDescent="0.15">
      <c r="B23" s="53" t="s">
        <v>8</v>
      </c>
      <c r="C23" s="54"/>
      <c r="D23" s="90">
        <v>11048</v>
      </c>
      <c r="E23" s="90">
        <v>11019</v>
      </c>
      <c r="F23" s="87">
        <v>592</v>
      </c>
      <c r="G23" s="87">
        <v>578</v>
      </c>
      <c r="H23" s="87">
        <v>-9</v>
      </c>
      <c r="I23" s="89">
        <v>5</v>
      </c>
      <c r="J23" s="87">
        <v>84</v>
      </c>
      <c r="K23" s="87">
        <v>110</v>
      </c>
      <c r="L23" s="87">
        <v>-26</v>
      </c>
      <c r="M23" s="87">
        <v>10</v>
      </c>
      <c r="N23" s="87">
        <v>18</v>
      </c>
      <c r="O23" s="87">
        <v>-8</v>
      </c>
      <c r="P23" s="56">
        <v>-29</v>
      </c>
      <c r="Q23" s="56">
        <f>SUM('R元地区別社会動態  '!N23+'R元地区別自然動態   '!K23+'Ｒ元職権その他の増減  '!K23)</f>
        <v>6</v>
      </c>
      <c r="R23" s="56">
        <f>SUM('R元地区別社会動態  '!O23+'R元地区別自然動態   '!L23+'Ｒ元職権その他の増減  '!L23)</f>
        <v>-35</v>
      </c>
    </row>
    <row r="24" spans="2:18" ht="18.75" customHeight="1" x14ac:dyDescent="0.15">
      <c r="B24" s="57" t="s">
        <v>12</v>
      </c>
      <c r="C24" s="58"/>
      <c r="D24" s="90">
        <v>11675</v>
      </c>
      <c r="E24" s="90">
        <v>11723</v>
      </c>
      <c r="F24" s="87">
        <v>440</v>
      </c>
      <c r="G24" s="87">
        <v>383</v>
      </c>
      <c r="H24" s="87">
        <v>18</v>
      </c>
      <c r="I24" s="89">
        <v>75</v>
      </c>
      <c r="J24" s="87">
        <v>103</v>
      </c>
      <c r="K24" s="87">
        <v>131</v>
      </c>
      <c r="L24" s="87">
        <v>-28</v>
      </c>
      <c r="M24" s="87">
        <v>8</v>
      </c>
      <c r="N24" s="87">
        <v>7</v>
      </c>
      <c r="O24" s="87">
        <v>1</v>
      </c>
      <c r="P24" s="56">
        <v>48</v>
      </c>
      <c r="Q24" s="56">
        <f>SUM('R元地区別社会動態  '!N24+'R元地区別自然動態   '!K24+'Ｒ元職権その他の増減  '!K24)</f>
        <v>7</v>
      </c>
      <c r="R24" s="56">
        <f>SUM('R元地区別社会動態  '!O24+'R元地区別自然動態   '!L24+'Ｒ元職権その他の増減  '!L24)</f>
        <v>41</v>
      </c>
    </row>
    <row r="25" spans="2:18" ht="18.75" customHeight="1" x14ac:dyDescent="0.15">
      <c r="B25" s="57" t="s">
        <v>13</v>
      </c>
      <c r="C25" s="58"/>
      <c r="D25" s="90">
        <v>2906</v>
      </c>
      <c r="E25" s="90">
        <v>2909</v>
      </c>
      <c r="F25" s="87">
        <v>88</v>
      </c>
      <c r="G25" s="87">
        <v>72</v>
      </c>
      <c r="H25" s="87">
        <v>-2</v>
      </c>
      <c r="I25" s="89">
        <v>14</v>
      </c>
      <c r="J25" s="87">
        <v>14</v>
      </c>
      <c r="K25" s="87">
        <v>22</v>
      </c>
      <c r="L25" s="87">
        <v>-8</v>
      </c>
      <c r="M25" s="87">
        <v>0</v>
      </c>
      <c r="N25" s="87">
        <v>3</v>
      </c>
      <c r="O25" s="87">
        <v>-3</v>
      </c>
      <c r="P25" s="56">
        <v>3</v>
      </c>
      <c r="Q25" s="56">
        <f>SUM('R元地区別社会動態  '!N25+'R元地区別自然動態   '!K25+'Ｒ元職権その他の増減  '!K25)</f>
        <v>8</v>
      </c>
      <c r="R25" s="56">
        <f>SUM('R元地区別社会動態  '!O25+'R元地区別自然動態   '!L25+'Ｒ元職権その他の増減  '!L25)</f>
        <v>-5</v>
      </c>
    </row>
    <row r="26" spans="2:18" ht="18.75" customHeight="1" x14ac:dyDescent="0.15">
      <c r="B26" s="57" t="s">
        <v>14</v>
      </c>
      <c r="C26" s="58"/>
      <c r="D26" s="90">
        <v>5019</v>
      </c>
      <c r="E26" s="90">
        <v>5045</v>
      </c>
      <c r="F26" s="87">
        <v>237</v>
      </c>
      <c r="G26" s="87">
        <v>191</v>
      </c>
      <c r="H26" s="87">
        <v>8</v>
      </c>
      <c r="I26" s="89">
        <v>54</v>
      </c>
      <c r="J26" s="87">
        <v>31</v>
      </c>
      <c r="K26" s="87">
        <v>60</v>
      </c>
      <c r="L26" s="87">
        <v>-29</v>
      </c>
      <c r="M26" s="87">
        <v>4</v>
      </c>
      <c r="N26" s="87">
        <v>3</v>
      </c>
      <c r="O26" s="87">
        <v>1</v>
      </c>
      <c r="P26" s="56">
        <v>26</v>
      </c>
      <c r="Q26" s="56">
        <f>SUM('R元地区別社会動態  '!N26+'R元地区別自然動態   '!K26+'Ｒ元職権その他の増減  '!K26)</f>
        <v>11</v>
      </c>
      <c r="R26" s="56">
        <f>SUM('R元地区別社会動態  '!O26+'R元地区別自然動態   '!L26+'Ｒ元職権その他の増減  '!L26)</f>
        <v>15</v>
      </c>
    </row>
    <row r="27" spans="2:18" ht="18.75" customHeight="1" x14ac:dyDescent="0.15">
      <c r="B27" s="57" t="s">
        <v>15</v>
      </c>
      <c r="C27" s="58"/>
      <c r="D27" s="90">
        <v>11501</v>
      </c>
      <c r="E27" s="90">
        <v>11460</v>
      </c>
      <c r="F27" s="87">
        <v>306</v>
      </c>
      <c r="G27" s="87">
        <v>359</v>
      </c>
      <c r="H27" s="87">
        <v>12</v>
      </c>
      <c r="I27" s="89">
        <v>-41</v>
      </c>
      <c r="J27" s="87">
        <v>75</v>
      </c>
      <c r="K27" s="87">
        <v>76</v>
      </c>
      <c r="L27" s="87">
        <v>-1</v>
      </c>
      <c r="M27" s="87">
        <v>5</v>
      </c>
      <c r="N27" s="87">
        <v>4</v>
      </c>
      <c r="O27" s="87">
        <v>1</v>
      </c>
      <c r="P27" s="56">
        <v>-41</v>
      </c>
      <c r="Q27" s="56">
        <f>SUM('R元地区別社会動態  '!N27+'R元地区別自然動態   '!K27+'Ｒ元職権その他の増減  '!K27)</f>
        <v>-9</v>
      </c>
      <c r="R27" s="56">
        <f>SUM('R元地区別社会動態  '!O27+'R元地区別自然動態   '!L27+'Ｒ元職権その他の増減  '!L27)</f>
        <v>-32</v>
      </c>
    </row>
    <row r="28" spans="2:18" ht="18.75" customHeight="1" x14ac:dyDescent="0.15">
      <c r="B28" s="57" t="s">
        <v>16</v>
      </c>
      <c r="C28" s="58"/>
      <c r="D28" s="90">
        <v>1954</v>
      </c>
      <c r="E28" s="90">
        <v>1940</v>
      </c>
      <c r="F28" s="87">
        <v>43</v>
      </c>
      <c r="G28" s="87">
        <v>47</v>
      </c>
      <c r="H28" s="87">
        <v>2</v>
      </c>
      <c r="I28" s="89">
        <v>-2</v>
      </c>
      <c r="J28" s="87">
        <v>9</v>
      </c>
      <c r="K28" s="87">
        <v>21</v>
      </c>
      <c r="L28" s="87">
        <v>-12</v>
      </c>
      <c r="M28" s="87">
        <v>0</v>
      </c>
      <c r="N28" s="87">
        <v>0</v>
      </c>
      <c r="O28" s="87">
        <v>0</v>
      </c>
      <c r="P28" s="56">
        <v>-14</v>
      </c>
      <c r="Q28" s="56">
        <f>SUM('R元地区別社会動態  '!N28+'R元地区別自然動態   '!K28+'Ｒ元職権その他の増減  '!K28)</f>
        <v>-11</v>
      </c>
      <c r="R28" s="56">
        <f>SUM('R元地区別社会動態  '!O28+'R元地区別自然動態   '!L28+'Ｒ元職権その他の増減  '!L28)</f>
        <v>-3</v>
      </c>
    </row>
    <row r="29" spans="2:18" ht="18.75" customHeight="1" x14ac:dyDescent="0.15">
      <c r="B29" s="57" t="s">
        <v>17</v>
      </c>
      <c r="C29" s="58"/>
      <c r="D29" s="90">
        <v>2678</v>
      </c>
      <c r="E29" s="90">
        <v>2688</v>
      </c>
      <c r="F29" s="87">
        <v>125</v>
      </c>
      <c r="G29" s="87">
        <v>84</v>
      </c>
      <c r="H29" s="87">
        <v>-14</v>
      </c>
      <c r="I29" s="89">
        <v>27</v>
      </c>
      <c r="J29" s="87">
        <v>8</v>
      </c>
      <c r="K29" s="87">
        <v>28</v>
      </c>
      <c r="L29" s="87">
        <v>-20</v>
      </c>
      <c r="M29" s="87">
        <v>7</v>
      </c>
      <c r="N29" s="87">
        <v>4</v>
      </c>
      <c r="O29" s="87">
        <v>3</v>
      </c>
      <c r="P29" s="56">
        <v>10</v>
      </c>
      <c r="Q29" s="56">
        <f>SUM('R元地区別社会動態  '!N29+'R元地区別自然動態   '!K29+'Ｒ元職権その他の増減  '!K29)</f>
        <v>11</v>
      </c>
      <c r="R29" s="56">
        <f>SUM('R元地区別社会動態  '!O29+'R元地区別自然動態   '!L29+'Ｒ元職権その他の増減  '!L29)</f>
        <v>-1</v>
      </c>
    </row>
    <row r="30" spans="2:18" ht="18.75" customHeight="1" x14ac:dyDescent="0.15">
      <c r="B30" s="57" t="s">
        <v>18</v>
      </c>
      <c r="C30" s="58"/>
      <c r="D30" s="90">
        <v>2983</v>
      </c>
      <c r="E30" s="90">
        <v>2995</v>
      </c>
      <c r="F30" s="87">
        <v>68</v>
      </c>
      <c r="G30" s="87">
        <v>65</v>
      </c>
      <c r="H30" s="87">
        <v>23</v>
      </c>
      <c r="I30" s="89">
        <v>26</v>
      </c>
      <c r="J30" s="87">
        <v>18</v>
      </c>
      <c r="K30" s="87">
        <v>33</v>
      </c>
      <c r="L30" s="87">
        <v>-15</v>
      </c>
      <c r="M30" s="87">
        <v>1</v>
      </c>
      <c r="N30" s="87">
        <v>0</v>
      </c>
      <c r="O30" s="87">
        <v>1</v>
      </c>
      <c r="P30" s="56">
        <v>12</v>
      </c>
      <c r="Q30" s="56">
        <f>SUM('R元地区別社会動態  '!N30+'R元地区別自然動態   '!K30+'Ｒ元職権その他の増減  '!K30)</f>
        <v>-4</v>
      </c>
      <c r="R30" s="56">
        <f>SUM('R元地区別社会動態  '!O30+'R元地区別自然動態   '!L30+'Ｒ元職権その他の増減  '!L30)</f>
        <v>16</v>
      </c>
    </row>
    <row r="31" spans="2:18" ht="18.75" customHeight="1" x14ac:dyDescent="0.15">
      <c r="B31" s="57" t="s">
        <v>19</v>
      </c>
      <c r="C31" s="58"/>
      <c r="D31" s="90">
        <v>3306</v>
      </c>
      <c r="E31" s="90">
        <v>3226</v>
      </c>
      <c r="F31" s="87">
        <v>169</v>
      </c>
      <c r="G31" s="87">
        <v>179</v>
      </c>
      <c r="H31" s="87">
        <v>-26</v>
      </c>
      <c r="I31" s="89">
        <v>-36</v>
      </c>
      <c r="J31" s="87">
        <v>12</v>
      </c>
      <c r="K31" s="87">
        <v>42</v>
      </c>
      <c r="L31" s="87">
        <v>-30</v>
      </c>
      <c r="M31" s="87">
        <v>7</v>
      </c>
      <c r="N31" s="87">
        <v>21</v>
      </c>
      <c r="O31" s="87">
        <v>-14</v>
      </c>
      <c r="P31" s="56">
        <v>-80</v>
      </c>
      <c r="Q31" s="56">
        <f>SUM('R元地区別社会動態  '!N31+'R元地区別自然動態   '!K31+'Ｒ元職権その他の増減  '!K31)</f>
        <v>-30</v>
      </c>
      <c r="R31" s="56">
        <f>SUM('R元地区別社会動態  '!O31+'R元地区別自然動態   '!L31+'Ｒ元職権その他の増減  '!L31)</f>
        <v>-50</v>
      </c>
    </row>
    <row r="32" spans="2:18" ht="18.75" customHeight="1" x14ac:dyDescent="0.15">
      <c r="B32" s="131" t="s">
        <v>20</v>
      </c>
      <c r="C32" s="132"/>
      <c r="D32" s="90">
        <v>2787</v>
      </c>
      <c r="E32" s="90">
        <v>2759</v>
      </c>
      <c r="F32" s="87">
        <v>82</v>
      </c>
      <c r="G32" s="87">
        <v>105</v>
      </c>
      <c r="H32" s="87">
        <v>-12</v>
      </c>
      <c r="I32" s="89">
        <v>-35</v>
      </c>
      <c r="J32" s="87">
        <v>21</v>
      </c>
      <c r="K32" s="87">
        <v>17</v>
      </c>
      <c r="L32" s="87">
        <v>4</v>
      </c>
      <c r="M32" s="87">
        <v>4</v>
      </c>
      <c r="N32" s="87">
        <v>1</v>
      </c>
      <c r="O32" s="87">
        <v>3</v>
      </c>
      <c r="P32" s="56">
        <v>-28</v>
      </c>
      <c r="Q32" s="56">
        <f>SUM('R元地区別社会動態  '!N32+'R元地区別自然動態   '!K32+'Ｒ元職権その他の増減  '!K32)</f>
        <v>-6</v>
      </c>
      <c r="R32" s="56">
        <f>SUM('R元地区別社会動態  '!O32+'R元地区別自然動態   '!L32+'Ｒ元職権その他の増減  '!L32)</f>
        <v>-22</v>
      </c>
    </row>
    <row r="33" spans="2:19" ht="18.75" customHeight="1" x14ac:dyDescent="0.15">
      <c r="B33" s="57" t="s">
        <v>24</v>
      </c>
      <c r="C33" s="58"/>
      <c r="D33" s="88">
        <v>55857</v>
      </c>
      <c r="E33" s="88">
        <v>55764</v>
      </c>
      <c r="F33" s="88">
        <v>2150</v>
      </c>
      <c r="G33" s="88">
        <v>2063</v>
      </c>
      <c r="H33" s="89">
        <v>0</v>
      </c>
      <c r="I33" s="89">
        <v>87</v>
      </c>
      <c r="J33" s="89">
        <v>375</v>
      </c>
      <c r="K33" s="89">
        <v>540</v>
      </c>
      <c r="L33" s="91">
        <v>-165</v>
      </c>
      <c r="M33" s="89">
        <v>41</v>
      </c>
      <c r="N33" s="89">
        <v>56</v>
      </c>
      <c r="O33" s="87">
        <v>-15</v>
      </c>
      <c r="P33" s="89">
        <v>-93</v>
      </c>
      <c r="Q33" s="56">
        <f>SUM('R元地区別社会動態  '!N33+'R元地区別自然動態   '!K33+'Ｒ元職権その他の増減  '!K33)</f>
        <v>-17</v>
      </c>
      <c r="R33" s="56">
        <f>SUM('R元地区別社会動態  '!O33+'R元地区別自然動態   '!L33+'Ｒ元職権その他の増減  '!L33)</f>
        <v>-76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95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96</v>
      </c>
      <c r="F40" s="96" t="s">
        <v>41</v>
      </c>
      <c r="G40" s="96" t="s">
        <v>42</v>
      </c>
      <c r="H40" s="96" t="s">
        <v>43</v>
      </c>
      <c r="I40" s="96" t="s">
        <v>23</v>
      </c>
      <c r="J40" s="96" t="s">
        <v>9</v>
      </c>
      <c r="K40" s="96" t="s">
        <v>10</v>
      </c>
      <c r="L40" s="96" t="s">
        <v>23</v>
      </c>
      <c r="M40" s="96" t="s">
        <v>45</v>
      </c>
      <c r="N40" s="96" t="s">
        <v>46</v>
      </c>
      <c r="O40" s="96" t="s">
        <v>23</v>
      </c>
      <c r="P40" s="96" t="s">
        <v>1</v>
      </c>
      <c r="Q40" s="96" t="s">
        <v>2</v>
      </c>
      <c r="R40" s="96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-84</v>
      </c>
      <c r="F41" s="87">
        <f t="shared" ref="E41:H51" si="5">F5-F23</f>
        <v>-87</v>
      </c>
      <c r="G41" s="87">
        <f>G5-G23</f>
        <v>-30</v>
      </c>
      <c r="H41" s="87">
        <f>H5-H23</f>
        <v>-28</v>
      </c>
      <c r="I41" s="87">
        <f>SUM(I5-I23)</f>
        <v>-85</v>
      </c>
      <c r="J41" s="87">
        <f>J5-J23</f>
        <v>7</v>
      </c>
      <c r="K41" s="87">
        <f>K5-K23</f>
        <v>-4</v>
      </c>
      <c r="L41" s="87">
        <f>SUM(L5-L23)</f>
        <v>11</v>
      </c>
      <c r="M41" s="87">
        <f t="shared" ref="M41:N50" si="6">M5-M23</f>
        <v>14</v>
      </c>
      <c r="N41" s="87">
        <f>N5-N23</f>
        <v>-5</v>
      </c>
      <c r="O41" s="87">
        <f>SUM(O5-O23)</f>
        <v>19</v>
      </c>
      <c r="P41" s="63">
        <f>I41+L41+O41</f>
        <v>-55</v>
      </c>
      <c r="Q41" s="56">
        <f>Q5-Q23</f>
        <v>-8</v>
      </c>
      <c r="R41" s="56">
        <f>R5-R23</f>
        <v>-47</v>
      </c>
    </row>
    <row r="42" spans="2:19" ht="18.75" customHeight="1" x14ac:dyDescent="0.15">
      <c r="B42" s="57" t="s">
        <v>12</v>
      </c>
      <c r="C42" s="58"/>
      <c r="D42" s="87"/>
      <c r="E42" s="87">
        <f t="shared" si="5"/>
        <v>10</v>
      </c>
      <c r="F42" s="87">
        <f t="shared" si="5"/>
        <v>-56</v>
      </c>
      <c r="G42" s="87">
        <f t="shared" si="5"/>
        <v>57</v>
      </c>
      <c r="H42" s="87">
        <f t="shared" si="5"/>
        <v>56</v>
      </c>
      <c r="I42" s="87">
        <f t="shared" ref="I42:I51" si="7">SUM(I6-I24)</f>
        <v>-57</v>
      </c>
      <c r="J42" s="87">
        <f t="shared" ref="J42:K51" si="8">J6-J24</f>
        <v>7</v>
      </c>
      <c r="K42" s="87">
        <f t="shared" si="8"/>
        <v>-8</v>
      </c>
      <c r="L42" s="87">
        <f t="shared" ref="L42:L51" si="9">SUM(L6-L24)</f>
        <v>15</v>
      </c>
      <c r="M42" s="87">
        <f t="shared" si="6"/>
        <v>1</v>
      </c>
      <c r="N42" s="87">
        <f t="shared" si="6"/>
        <v>-3</v>
      </c>
      <c r="O42" s="87">
        <f t="shared" ref="O42" si="10">SUM(O6-O24)</f>
        <v>4</v>
      </c>
      <c r="P42" s="63">
        <f t="shared" ref="P42:P51" si="11">I42+L42+O42</f>
        <v>-38</v>
      </c>
      <c r="Q42" s="56">
        <f t="shared" ref="Q42:R51" si="12">Q6-Q24</f>
        <v>-29</v>
      </c>
      <c r="R42" s="56">
        <f t="shared" si="12"/>
        <v>-9</v>
      </c>
    </row>
    <row r="43" spans="2:19" ht="18.75" customHeight="1" x14ac:dyDescent="0.15">
      <c r="B43" s="57" t="s">
        <v>13</v>
      </c>
      <c r="C43" s="58"/>
      <c r="D43" s="87"/>
      <c r="E43" s="87">
        <f t="shared" si="5"/>
        <v>17</v>
      </c>
      <c r="F43" s="87">
        <f>F7-F25</f>
        <v>4</v>
      </c>
      <c r="G43" s="87">
        <f>G7-G25</f>
        <v>3</v>
      </c>
      <c r="H43" s="87">
        <f>H7-H25</f>
        <v>4</v>
      </c>
      <c r="I43" s="87">
        <f t="shared" si="7"/>
        <v>5</v>
      </c>
      <c r="J43" s="87">
        <f t="shared" si="8"/>
        <v>15</v>
      </c>
      <c r="K43" s="87">
        <f t="shared" si="8"/>
        <v>9</v>
      </c>
      <c r="L43" s="87">
        <f t="shared" si="9"/>
        <v>6</v>
      </c>
      <c r="M43" s="87">
        <f>M7-M25</f>
        <v>0</v>
      </c>
      <c r="N43" s="87">
        <f>N7-N25</f>
        <v>-3</v>
      </c>
      <c r="O43" s="87">
        <f>SUM(O7-O25)</f>
        <v>3</v>
      </c>
      <c r="P43" s="63">
        <f t="shared" si="11"/>
        <v>14</v>
      </c>
      <c r="Q43" s="68">
        <f t="shared" si="12"/>
        <v>0</v>
      </c>
      <c r="R43" s="68">
        <f t="shared" si="12"/>
        <v>14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5"/>
        <v>21</v>
      </c>
      <c r="F44" s="87">
        <f t="shared" si="5"/>
        <v>-23</v>
      </c>
      <c r="G44" s="87">
        <f t="shared" si="5"/>
        <v>-4</v>
      </c>
      <c r="H44" s="87">
        <f t="shared" si="5"/>
        <v>36</v>
      </c>
      <c r="I44" s="87">
        <f t="shared" si="7"/>
        <v>17</v>
      </c>
      <c r="J44" s="87">
        <f t="shared" si="8"/>
        <v>-4</v>
      </c>
      <c r="K44" s="87">
        <f t="shared" si="8"/>
        <v>14</v>
      </c>
      <c r="L44" s="87">
        <f t="shared" si="9"/>
        <v>-18</v>
      </c>
      <c r="M44" s="87">
        <f t="shared" si="6"/>
        <v>-2</v>
      </c>
      <c r="N44" s="87">
        <f t="shared" si="6"/>
        <v>2</v>
      </c>
      <c r="O44" s="87">
        <f t="shared" ref="O44:O51" si="13">SUM(O8-O26)</f>
        <v>-4</v>
      </c>
      <c r="P44" s="63">
        <f t="shared" si="11"/>
        <v>-5</v>
      </c>
      <c r="Q44" s="56">
        <f t="shared" si="12"/>
        <v>22</v>
      </c>
      <c r="R44" s="56">
        <f t="shared" si="12"/>
        <v>-27</v>
      </c>
    </row>
    <row r="45" spans="2:19" ht="18.75" customHeight="1" x14ac:dyDescent="0.15">
      <c r="B45" s="57" t="s">
        <v>15</v>
      </c>
      <c r="C45" s="58"/>
      <c r="D45" s="87"/>
      <c r="E45" s="87">
        <f t="shared" si="5"/>
        <v>-13</v>
      </c>
      <c r="F45" s="87">
        <f t="shared" si="5"/>
        <v>38</v>
      </c>
      <c r="G45" s="87">
        <f t="shared" si="5"/>
        <v>20</v>
      </c>
      <c r="H45" s="87">
        <f t="shared" si="5"/>
        <v>15</v>
      </c>
      <c r="I45" s="87">
        <f t="shared" si="7"/>
        <v>33</v>
      </c>
      <c r="J45" s="87">
        <f t="shared" si="8"/>
        <v>1</v>
      </c>
      <c r="K45" s="87">
        <f t="shared" si="8"/>
        <v>6</v>
      </c>
      <c r="L45" s="87">
        <f t="shared" si="9"/>
        <v>-5</v>
      </c>
      <c r="M45" s="87">
        <f t="shared" si="6"/>
        <v>5</v>
      </c>
      <c r="N45" s="87">
        <f t="shared" si="6"/>
        <v>5</v>
      </c>
      <c r="O45" s="87">
        <f t="shared" si="13"/>
        <v>0</v>
      </c>
      <c r="P45" s="63">
        <f t="shared" si="11"/>
        <v>28</v>
      </c>
      <c r="Q45" s="56">
        <f t="shared" si="12"/>
        <v>35</v>
      </c>
      <c r="R45" s="56">
        <f t="shared" si="12"/>
        <v>-7</v>
      </c>
    </row>
    <row r="46" spans="2:19" ht="18.75" customHeight="1" x14ac:dyDescent="0.15">
      <c r="B46" s="57" t="s">
        <v>16</v>
      </c>
      <c r="C46" s="58"/>
      <c r="D46" s="87"/>
      <c r="E46" s="87">
        <f t="shared" si="5"/>
        <v>-22</v>
      </c>
      <c r="F46" s="87">
        <f t="shared" si="5"/>
        <v>11</v>
      </c>
      <c r="G46" s="87">
        <f t="shared" si="5"/>
        <v>1</v>
      </c>
      <c r="H46" s="87">
        <f t="shared" si="5"/>
        <v>-10</v>
      </c>
      <c r="I46" s="87">
        <f t="shared" si="7"/>
        <v>0</v>
      </c>
      <c r="J46" s="87">
        <f t="shared" si="8"/>
        <v>0</v>
      </c>
      <c r="K46" s="87">
        <f t="shared" si="8"/>
        <v>9</v>
      </c>
      <c r="L46" s="87">
        <f t="shared" si="9"/>
        <v>-9</v>
      </c>
      <c r="M46" s="87">
        <f t="shared" si="6"/>
        <v>1</v>
      </c>
      <c r="N46" s="87">
        <f t="shared" si="6"/>
        <v>0</v>
      </c>
      <c r="O46" s="87">
        <f t="shared" si="13"/>
        <v>1</v>
      </c>
      <c r="P46" s="63">
        <f t="shared" si="11"/>
        <v>-8</v>
      </c>
      <c r="Q46" s="56">
        <f t="shared" si="12"/>
        <v>12</v>
      </c>
      <c r="R46" s="56">
        <f t="shared" si="12"/>
        <v>-20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-122</v>
      </c>
      <c r="F47" s="87">
        <f t="shared" si="5"/>
        <v>-72</v>
      </c>
      <c r="G47" s="87">
        <f t="shared" si="5"/>
        <v>16</v>
      </c>
      <c r="H47" s="87">
        <f t="shared" si="5"/>
        <v>-24</v>
      </c>
      <c r="I47" s="87">
        <f t="shared" si="7"/>
        <v>-112</v>
      </c>
      <c r="J47" s="87">
        <f t="shared" si="8"/>
        <v>1</v>
      </c>
      <c r="K47" s="87">
        <f t="shared" si="8"/>
        <v>13</v>
      </c>
      <c r="L47" s="87">
        <f t="shared" si="9"/>
        <v>-12</v>
      </c>
      <c r="M47" s="87">
        <f t="shared" si="6"/>
        <v>-6</v>
      </c>
      <c r="N47" s="87">
        <f t="shared" si="6"/>
        <v>2</v>
      </c>
      <c r="O47" s="87">
        <f t="shared" si="13"/>
        <v>-8</v>
      </c>
      <c r="P47" s="63">
        <f t="shared" si="11"/>
        <v>-132</v>
      </c>
      <c r="Q47" s="56">
        <f t="shared" si="12"/>
        <v>-105</v>
      </c>
      <c r="R47" s="56">
        <f t="shared" si="12"/>
        <v>-27</v>
      </c>
    </row>
    <row r="48" spans="2:19" ht="18.75" customHeight="1" x14ac:dyDescent="0.15">
      <c r="B48" s="57" t="s">
        <v>18</v>
      </c>
      <c r="C48" s="58"/>
      <c r="D48" s="87"/>
      <c r="E48" s="87">
        <f t="shared" si="5"/>
        <v>-72</v>
      </c>
      <c r="F48" s="87">
        <f t="shared" si="5"/>
        <v>-10</v>
      </c>
      <c r="G48" s="87">
        <f t="shared" si="5"/>
        <v>23</v>
      </c>
      <c r="H48" s="87">
        <f t="shared" si="5"/>
        <v>-45</v>
      </c>
      <c r="I48" s="87">
        <f t="shared" si="7"/>
        <v>-78</v>
      </c>
      <c r="J48" s="87">
        <f t="shared" si="8"/>
        <v>-7</v>
      </c>
      <c r="K48" s="87">
        <f t="shared" si="8"/>
        <v>4</v>
      </c>
      <c r="L48" s="87">
        <f t="shared" si="9"/>
        <v>-11</v>
      </c>
      <c r="M48" s="87">
        <f t="shared" si="6"/>
        <v>5</v>
      </c>
      <c r="N48" s="87">
        <f t="shared" si="6"/>
        <v>0</v>
      </c>
      <c r="O48" s="87">
        <f t="shared" si="13"/>
        <v>5</v>
      </c>
      <c r="P48" s="63">
        <f t="shared" si="11"/>
        <v>-84</v>
      </c>
      <c r="Q48" s="56">
        <f t="shared" si="12"/>
        <v>-20</v>
      </c>
      <c r="R48" s="56">
        <f t="shared" si="12"/>
        <v>-64</v>
      </c>
    </row>
    <row r="49" spans="2:18" ht="18.75" customHeight="1" x14ac:dyDescent="0.15">
      <c r="B49" s="57" t="s">
        <v>19</v>
      </c>
      <c r="C49" s="58"/>
      <c r="D49" s="87"/>
      <c r="E49" s="87">
        <f t="shared" si="5"/>
        <v>-62</v>
      </c>
      <c r="F49" s="87">
        <f t="shared" si="5"/>
        <v>0</v>
      </c>
      <c r="G49" s="87">
        <f t="shared" si="5"/>
        <v>-17</v>
      </c>
      <c r="H49" s="87">
        <f t="shared" si="5"/>
        <v>4</v>
      </c>
      <c r="I49" s="87">
        <f t="shared" si="7"/>
        <v>21</v>
      </c>
      <c r="J49" s="87">
        <f t="shared" si="8"/>
        <v>2</v>
      </c>
      <c r="K49" s="87">
        <f t="shared" si="8"/>
        <v>11</v>
      </c>
      <c r="L49" s="87">
        <f t="shared" si="9"/>
        <v>-9</v>
      </c>
      <c r="M49" s="87">
        <f t="shared" si="6"/>
        <v>-5</v>
      </c>
      <c r="N49" s="87">
        <f t="shared" si="6"/>
        <v>-11</v>
      </c>
      <c r="O49" s="87">
        <f t="shared" si="13"/>
        <v>6</v>
      </c>
      <c r="P49" s="63">
        <f t="shared" si="11"/>
        <v>18</v>
      </c>
      <c r="Q49" s="56">
        <f t="shared" si="12"/>
        <v>5</v>
      </c>
      <c r="R49" s="56">
        <f t="shared" si="12"/>
        <v>13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-14</v>
      </c>
      <c r="F50" s="87">
        <f t="shared" si="5"/>
        <v>20</v>
      </c>
      <c r="G50" s="87">
        <f t="shared" si="5"/>
        <v>-7</v>
      </c>
      <c r="H50" s="87">
        <f t="shared" si="5"/>
        <v>-8</v>
      </c>
      <c r="I50" s="87">
        <f t="shared" si="7"/>
        <v>19</v>
      </c>
      <c r="J50" s="87">
        <f t="shared" si="8"/>
        <v>2</v>
      </c>
      <c r="K50" s="87">
        <f t="shared" si="8"/>
        <v>3</v>
      </c>
      <c r="L50" s="87">
        <f t="shared" si="9"/>
        <v>-1</v>
      </c>
      <c r="M50" s="87">
        <f t="shared" si="6"/>
        <v>-2</v>
      </c>
      <c r="N50" s="87">
        <f t="shared" si="6"/>
        <v>2</v>
      </c>
      <c r="O50" s="87">
        <f t="shared" si="13"/>
        <v>-4</v>
      </c>
      <c r="P50" s="63">
        <f t="shared" si="11"/>
        <v>14</v>
      </c>
      <c r="Q50" s="56">
        <f t="shared" si="12"/>
        <v>-4</v>
      </c>
      <c r="R50" s="56">
        <f t="shared" si="12"/>
        <v>18</v>
      </c>
    </row>
    <row r="51" spans="2:18" ht="18.75" customHeight="1" x14ac:dyDescent="0.15">
      <c r="B51" s="57" t="s">
        <v>24</v>
      </c>
      <c r="C51" s="58"/>
      <c r="D51" s="87"/>
      <c r="E51" s="87">
        <f t="shared" si="5"/>
        <v>-341</v>
      </c>
      <c r="F51" s="88">
        <f>SUM(F41:F50)</f>
        <v>-175</v>
      </c>
      <c r="G51" s="88">
        <f t="shared" si="5"/>
        <v>62</v>
      </c>
      <c r="H51" s="87">
        <f>SUM(H41:H50)</f>
        <v>0</v>
      </c>
      <c r="I51" s="87">
        <f t="shared" si="7"/>
        <v>-237</v>
      </c>
      <c r="J51" s="87">
        <f t="shared" si="8"/>
        <v>24</v>
      </c>
      <c r="K51" s="87">
        <f t="shared" si="8"/>
        <v>57</v>
      </c>
      <c r="L51" s="87">
        <f t="shared" si="9"/>
        <v>-33</v>
      </c>
      <c r="M51" s="89">
        <f>SUM(M41:M50)</f>
        <v>11</v>
      </c>
      <c r="N51" s="89">
        <f>SUM(N41:N50)</f>
        <v>-11</v>
      </c>
      <c r="O51" s="87">
        <f t="shared" si="13"/>
        <v>22</v>
      </c>
      <c r="P51" s="63">
        <f t="shared" si="11"/>
        <v>-248</v>
      </c>
      <c r="Q51" s="56">
        <f t="shared" si="12"/>
        <v>-92</v>
      </c>
      <c r="R51" s="56">
        <f t="shared" si="12"/>
        <v>-156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B1:I1"/>
    <mergeCell ref="B3:C4"/>
    <mergeCell ref="D3:E3"/>
    <mergeCell ref="F3:I3"/>
    <mergeCell ref="J3:L3"/>
  </mergeCells>
  <phoneticPr fontId="2"/>
  <pageMargins left="0.55118110236220474" right="0.35433070866141736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:AA53"/>
  <sheetViews>
    <sheetView zoomScaleNormal="100" workbookViewId="0">
      <selection activeCell="P1" sqref="P1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90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43101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85" t="s">
        <v>1</v>
      </c>
      <c r="E4" s="85" t="s">
        <v>2</v>
      </c>
      <c r="F4" s="85" t="s">
        <v>3</v>
      </c>
      <c r="G4" s="85" t="s">
        <v>1</v>
      </c>
      <c r="H4" s="85" t="s">
        <v>2</v>
      </c>
      <c r="I4" s="85" t="s">
        <v>3</v>
      </c>
      <c r="J4" s="85" t="s">
        <v>1</v>
      </c>
      <c r="K4" s="85" t="s">
        <v>2</v>
      </c>
      <c r="L4" s="85" t="s">
        <v>3</v>
      </c>
      <c r="M4" s="85" t="s">
        <v>1</v>
      </c>
      <c r="N4" s="85" t="s">
        <v>2</v>
      </c>
      <c r="O4" s="85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592</v>
      </c>
      <c r="E5" s="56">
        <v>347</v>
      </c>
      <c r="F5" s="56">
        <v>245</v>
      </c>
      <c r="G5" s="56">
        <f>H5+I5</f>
        <v>578</v>
      </c>
      <c r="H5" s="56">
        <v>317</v>
      </c>
      <c r="I5" s="56">
        <v>261</v>
      </c>
      <c r="J5" s="56">
        <f>K5+L5</f>
        <v>-9</v>
      </c>
      <c r="K5" s="56">
        <v>-5</v>
      </c>
      <c r="L5" s="56">
        <v>-4</v>
      </c>
      <c r="M5" s="56">
        <f>N5+O5</f>
        <v>5</v>
      </c>
      <c r="N5" s="56">
        <f>E5-H5+K5</f>
        <v>25</v>
      </c>
      <c r="O5" s="56">
        <f>F5-I5+L5</f>
        <v>-20</v>
      </c>
      <c r="P5" s="68">
        <v>11048</v>
      </c>
      <c r="Q5" s="79">
        <f>ROUND(D5/P5*100,2)</f>
        <v>5.36</v>
      </c>
      <c r="R5" s="79">
        <f>ROUND(G5/P5*100,2)</f>
        <v>5.23</v>
      </c>
      <c r="S5" s="79">
        <f>ROUND(J5/P5*100,2)</f>
        <v>-0.08</v>
      </c>
      <c r="T5" s="79">
        <f>ROUND(M5/P5*100,2)</f>
        <v>0.05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0">E6+F6</f>
        <v>440</v>
      </c>
      <c r="E6" s="63">
        <v>209</v>
      </c>
      <c r="F6" s="63">
        <v>231</v>
      </c>
      <c r="G6" s="56">
        <f t="shared" ref="G6:G14" si="1">H6+I6</f>
        <v>383</v>
      </c>
      <c r="H6" s="63">
        <v>206</v>
      </c>
      <c r="I6" s="63">
        <v>177</v>
      </c>
      <c r="J6" s="56">
        <f t="shared" ref="J6:J14" si="2">K6+L6</f>
        <v>18</v>
      </c>
      <c r="K6" s="63">
        <v>4</v>
      </c>
      <c r="L6" s="63">
        <v>14</v>
      </c>
      <c r="M6" s="56">
        <f t="shared" ref="M6:M14" si="3">N6+O6</f>
        <v>75</v>
      </c>
      <c r="N6" s="56">
        <v>7</v>
      </c>
      <c r="O6" s="56">
        <v>68</v>
      </c>
      <c r="P6" s="69">
        <v>11675</v>
      </c>
      <c r="Q6" s="79">
        <f t="shared" ref="Q6:Q15" si="4">ROUND(D6/P6*100,2)</f>
        <v>3.77</v>
      </c>
      <c r="R6" s="79">
        <f t="shared" ref="R6:R15" si="5">ROUND(G6/P6*100,2)</f>
        <v>3.28</v>
      </c>
      <c r="S6" s="79">
        <f t="shared" ref="S6:S14" si="6">ROUND(J6/P6*100,2)</f>
        <v>0.15</v>
      </c>
      <c r="T6" s="79">
        <f t="shared" ref="T6:T15" si="7">ROUND(M6/P6*100,2)</f>
        <v>0.64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0"/>
        <v>88</v>
      </c>
      <c r="E7" s="63">
        <v>49</v>
      </c>
      <c r="F7" s="63">
        <v>39</v>
      </c>
      <c r="G7" s="56">
        <f t="shared" si="1"/>
        <v>72</v>
      </c>
      <c r="H7" s="63">
        <v>39</v>
      </c>
      <c r="I7" s="63">
        <v>33</v>
      </c>
      <c r="J7" s="56">
        <f t="shared" si="2"/>
        <v>-2</v>
      </c>
      <c r="K7" s="63">
        <v>-1</v>
      </c>
      <c r="L7" s="63">
        <v>-1</v>
      </c>
      <c r="M7" s="56">
        <f t="shared" si="3"/>
        <v>14</v>
      </c>
      <c r="N7" s="56">
        <v>9</v>
      </c>
      <c r="O7" s="56">
        <v>5</v>
      </c>
      <c r="P7" s="69">
        <v>2906</v>
      </c>
      <c r="Q7" s="79">
        <f t="shared" si="4"/>
        <v>3.03</v>
      </c>
      <c r="R7" s="79">
        <f t="shared" si="5"/>
        <v>2.48</v>
      </c>
      <c r="S7" s="79">
        <f t="shared" si="6"/>
        <v>-7.0000000000000007E-2</v>
      </c>
      <c r="T7" s="79">
        <f t="shared" si="7"/>
        <v>0.48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0"/>
        <v>237</v>
      </c>
      <c r="E8" s="63">
        <v>132</v>
      </c>
      <c r="F8" s="63">
        <v>105</v>
      </c>
      <c r="G8" s="56">
        <f t="shared" si="1"/>
        <v>191</v>
      </c>
      <c r="H8" s="63">
        <v>113</v>
      </c>
      <c r="I8" s="63">
        <v>78</v>
      </c>
      <c r="J8" s="56">
        <f t="shared" si="2"/>
        <v>8</v>
      </c>
      <c r="K8" s="63">
        <v>0</v>
      </c>
      <c r="L8" s="63">
        <v>8</v>
      </c>
      <c r="M8" s="56">
        <f t="shared" si="3"/>
        <v>54</v>
      </c>
      <c r="N8" s="56">
        <f t="shared" ref="N8:O14" si="8">E8-H8+K8</f>
        <v>19</v>
      </c>
      <c r="O8" s="56">
        <f t="shared" si="8"/>
        <v>35</v>
      </c>
      <c r="P8" s="69">
        <v>5019</v>
      </c>
      <c r="Q8" s="79">
        <f t="shared" si="4"/>
        <v>4.72</v>
      </c>
      <c r="R8" s="79">
        <f t="shared" si="5"/>
        <v>3.81</v>
      </c>
      <c r="S8" s="79">
        <f t="shared" si="6"/>
        <v>0.16</v>
      </c>
      <c r="T8" s="79">
        <f t="shared" si="7"/>
        <v>1.08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0"/>
        <v>306</v>
      </c>
      <c r="E9" s="63">
        <v>157</v>
      </c>
      <c r="F9" s="63">
        <v>149</v>
      </c>
      <c r="G9" s="56">
        <f t="shared" si="1"/>
        <v>359</v>
      </c>
      <c r="H9" s="63">
        <v>174</v>
      </c>
      <c r="I9" s="63">
        <v>185</v>
      </c>
      <c r="J9" s="56">
        <f>K9+L9</f>
        <v>12</v>
      </c>
      <c r="K9" s="63">
        <v>15</v>
      </c>
      <c r="L9" s="63">
        <v>-3</v>
      </c>
      <c r="M9" s="56">
        <f t="shared" si="3"/>
        <v>-41</v>
      </c>
      <c r="N9" s="56">
        <v>-2</v>
      </c>
      <c r="O9" s="56">
        <f t="shared" si="8"/>
        <v>-39</v>
      </c>
      <c r="P9" s="69">
        <v>11501</v>
      </c>
      <c r="Q9" s="79">
        <f t="shared" si="4"/>
        <v>2.66</v>
      </c>
      <c r="R9" s="79">
        <f t="shared" si="5"/>
        <v>3.12</v>
      </c>
      <c r="S9" s="79">
        <f t="shared" si="6"/>
        <v>0.1</v>
      </c>
      <c r="T9" s="79">
        <f t="shared" si="7"/>
        <v>-0.36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0"/>
        <v>43</v>
      </c>
      <c r="E10" s="63">
        <v>18</v>
      </c>
      <c r="F10" s="63">
        <v>25</v>
      </c>
      <c r="G10" s="56">
        <f t="shared" si="1"/>
        <v>47</v>
      </c>
      <c r="H10" s="63">
        <v>23</v>
      </c>
      <c r="I10" s="63">
        <v>24</v>
      </c>
      <c r="J10" s="56">
        <f t="shared" si="2"/>
        <v>2</v>
      </c>
      <c r="K10" s="63">
        <v>-3</v>
      </c>
      <c r="L10" s="63">
        <v>5</v>
      </c>
      <c r="M10" s="56">
        <f t="shared" si="3"/>
        <v>-2</v>
      </c>
      <c r="N10" s="56">
        <f t="shared" si="8"/>
        <v>-8</v>
      </c>
      <c r="O10" s="56">
        <f t="shared" si="8"/>
        <v>6</v>
      </c>
      <c r="P10" s="69">
        <v>1954</v>
      </c>
      <c r="Q10" s="79">
        <f t="shared" si="4"/>
        <v>2.2000000000000002</v>
      </c>
      <c r="R10" s="79">
        <f t="shared" si="5"/>
        <v>2.41</v>
      </c>
      <c r="S10" s="79">
        <f t="shared" si="6"/>
        <v>0.1</v>
      </c>
      <c r="T10" s="79">
        <f t="shared" si="7"/>
        <v>-0.1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0"/>
        <v>125</v>
      </c>
      <c r="E11" s="63">
        <v>82</v>
      </c>
      <c r="F11" s="63">
        <v>43</v>
      </c>
      <c r="G11" s="56">
        <f t="shared" si="1"/>
        <v>84</v>
      </c>
      <c r="H11" s="63">
        <v>54</v>
      </c>
      <c r="I11" s="63">
        <v>30</v>
      </c>
      <c r="J11" s="56">
        <f>K11+L11</f>
        <v>-14</v>
      </c>
      <c r="K11" s="63">
        <v>-4</v>
      </c>
      <c r="L11" s="63">
        <v>-10</v>
      </c>
      <c r="M11" s="56">
        <f t="shared" si="3"/>
        <v>27</v>
      </c>
      <c r="N11" s="56">
        <f t="shared" si="8"/>
        <v>24</v>
      </c>
      <c r="O11" s="56">
        <f t="shared" si="8"/>
        <v>3</v>
      </c>
      <c r="P11" s="69">
        <v>2678</v>
      </c>
      <c r="Q11" s="79">
        <f t="shared" si="4"/>
        <v>4.67</v>
      </c>
      <c r="R11" s="79">
        <f t="shared" si="5"/>
        <v>3.14</v>
      </c>
      <c r="S11" s="79">
        <f t="shared" si="6"/>
        <v>-0.52</v>
      </c>
      <c r="T11" s="79">
        <f t="shared" si="7"/>
        <v>1.01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0"/>
        <v>68</v>
      </c>
      <c r="E12" s="63">
        <v>37</v>
      </c>
      <c r="F12" s="63">
        <v>31</v>
      </c>
      <c r="G12" s="56">
        <f t="shared" si="1"/>
        <v>65</v>
      </c>
      <c r="H12" s="63">
        <v>41</v>
      </c>
      <c r="I12" s="63">
        <v>24</v>
      </c>
      <c r="J12" s="56">
        <f t="shared" si="2"/>
        <v>23</v>
      </c>
      <c r="K12" s="63">
        <v>9</v>
      </c>
      <c r="L12" s="63">
        <v>14</v>
      </c>
      <c r="M12" s="56">
        <f t="shared" si="3"/>
        <v>26</v>
      </c>
      <c r="N12" s="56">
        <f t="shared" si="8"/>
        <v>5</v>
      </c>
      <c r="O12" s="56">
        <f t="shared" si="8"/>
        <v>21</v>
      </c>
      <c r="P12" s="69">
        <v>2983</v>
      </c>
      <c r="Q12" s="79">
        <f t="shared" si="4"/>
        <v>2.2799999999999998</v>
      </c>
      <c r="R12" s="79">
        <f t="shared" si="5"/>
        <v>2.1800000000000002</v>
      </c>
      <c r="S12" s="79">
        <f t="shared" si="6"/>
        <v>0.77</v>
      </c>
      <c r="T12" s="79">
        <f t="shared" si="7"/>
        <v>0.87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0"/>
        <v>169</v>
      </c>
      <c r="E13" s="63">
        <v>91</v>
      </c>
      <c r="F13" s="63">
        <v>78</v>
      </c>
      <c r="G13" s="56">
        <f t="shared" si="1"/>
        <v>179</v>
      </c>
      <c r="H13" s="63">
        <v>88</v>
      </c>
      <c r="I13" s="63">
        <v>91</v>
      </c>
      <c r="J13" s="56">
        <f t="shared" si="2"/>
        <v>-26</v>
      </c>
      <c r="K13" s="63">
        <v>-13</v>
      </c>
      <c r="L13" s="63">
        <v>-13</v>
      </c>
      <c r="M13" s="56">
        <f t="shared" si="3"/>
        <v>-36</v>
      </c>
      <c r="N13" s="56">
        <f t="shared" si="8"/>
        <v>-10</v>
      </c>
      <c r="O13" s="56">
        <f t="shared" si="8"/>
        <v>-26</v>
      </c>
      <c r="P13" s="69">
        <v>3306</v>
      </c>
      <c r="Q13" s="79">
        <f t="shared" si="4"/>
        <v>5.1100000000000003</v>
      </c>
      <c r="R13" s="79">
        <f t="shared" si="5"/>
        <v>5.41</v>
      </c>
      <c r="S13" s="79">
        <f t="shared" si="6"/>
        <v>-0.79</v>
      </c>
      <c r="T13" s="79">
        <f t="shared" si="7"/>
        <v>-1.0900000000000001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0"/>
        <v>82</v>
      </c>
      <c r="E14" s="63">
        <v>45</v>
      </c>
      <c r="F14" s="63">
        <v>37</v>
      </c>
      <c r="G14" s="56">
        <f t="shared" si="1"/>
        <v>105</v>
      </c>
      <c r="H14" s="63">
        <v>51</v>
      </c>
      <c r="I14" s="63">
        <v>54</v>
      </c>
      <c r="J14" s="56">
        <f t="shared" si="2"/>
        <v>-12</v>
      </c>
      <c r="K14" s="63">
        <v>-1</v>
      </c>
      <c r="L14" s="63">
        <v>-11</v>
      </c>
      <c r="M14" s="56">
        <f t="shared" si="3"/>
        <v>-35</v>
      </c>
      <c r="N14" s="56">
        <f t="shared" si="8"/>
        <v>-7</v>
      </c>
      <c r="O14" s="56">
        <f t="shared" si="8"/>
        <v>-28</v>
      </c>
      <c r="P14" s="69">
        <v>2787</v>
      </c>
      <c r="Q14" s="79">
        <f t="shared" si="4"/>
        <v>2.94</v>
      </c>
      <c r="R14" s="79">
        <f t="shared" si="5"/>
        <v>3.77</v>
      </c>
      <c r="S14" s="79">
        <f t="shared" si="6"/>
        <v>-0.43</v>
      </c>
      <c r="T14" s="79">
        <f t="shared" si="7"/>
        <v>-1.26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2150</v>
      </c>
      <c r="E15" s="63">
        <f>SUM(E5:E14)</f>
        <v>1167</v>
      </c>
      <c r="F15" s="63">
        <f>SUM(F5:F14)</f>
        <v>983</v>
      </c>
      <c r="G15" s="63">
        <f t="shared" ref="G15:O15" si="9">SUM(G5:G14)</f>
        <v>2063</v>
      </c>
      <c r="H15" s="63">
        <f t="shared" si="9"/>
        <v>1106</v>
      </c>
      <c r="I15" s="63">
        <f t="shared" si="9"/>
        <v>957</v>
      </c>
      <c r="J15" s="63">
        <f t="shared" si="9"/>
        <v>0</v>
      </c>
      <c r="K15" s="63">
        <f t="shared" si="9"/>
        <v>1</v>
      </c>
      <c r="L15" s="63">
        <f t="shared" si="9"/>
        <v>-1</v>
      </c>
      <c r="M15" s="63">
        <f t="shared" si="9"/>
        <v>87</v>
      </c>
      <c r="N15" s="63">
        <f t="shared" si="9"/>
        <v>62</v>
      </c>
      <c r="O15" s="63">
        <f t="shared" si="9"/>
        <v>25</v>
      </c>
      <c r="P15" s="70">
        <v>55857</v>
      </c>
      <c r="Q15" s="79">
        <f t="shared" si="4"/>
        <v>3.85</v>
      </c>
      <c r="R15" s="79">
        <f t="shared" si="5"/>
        <v>3.69</v>
      </c>
      <c r="S15" s="80" t="s">
        <v>34</v>
      </c>
      <c r="T15" s="79">
        <f t="shared" si="7"/>
        <v>0.16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85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42736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85" t="s">
        <v>1</v>
      </c>
      <c r="E22" s="85" t="s">
        <v>2</v>
      </c>
      <c r="F22" s="85" t="s">
        <v>3</v>
      </c>
      <c r="G22" s="85" t="s">
        <v>1</v>
      </c>
      <c r="H22" s="85" t="s">
        <v>2</v>
      </c>
      <c r="I22" s="85" t="s">
        <v>3</v>
      </c>
      <c r="J22" s="85" t="s">
        <v>1</v>
      </c>
      <c r="K22" s="85" t="s">
        <v>2</v>
      </c>
      <c r="L22" s="85" t="s">
        <v>3</v>
      </c>
      <c r="M22" s="85" t="s">
        <v>1</v>
      </c>
      <c r="N22" s="85" t="s">
        <v>2</v>
      </c>
      <c r="O22" s="85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SUM(E23+F23)</f>
        <v>580</v>
      </c>
      <c r="E23" s="56">
        <v>328</v>
      </c>
      <c r="F23" s="56">
        <v>252</v>
      </c>
      <c r="G23" s="56">
        <f>SUM(H23+I23)</f>
        <v>575</v>
      </c>
      <c r="H23" s="56">
        <v>311</v>
      </c>
      <c r="I23" s="56">
        <v>264</v>
      </c>
      <c r="J23" s="56">
        <f>SUM(K23+L23)</f>
        <v>58</v>
      </c>
      <c r="K23" s="56">
        <v>32</v>
      </c>
      <c r="L23" s="56">
        <v>26</v>
      </c>
      <c r="M23" s="56">
        <f>SUM(D23-G23+J23)</f>
        <v>63</v>
      </c>
      <c r="N23" s="56">
        <v>49</v>
      </c>
      <c r="O23" s="56">
        <v>14</v>
      </c>
      <c r="P23" s="90">
        <v>10989</v>
      </c>
      <c r="Q23" s="79">
        <v>5.26</v>
      </c>
      <c r="R23" s="79">
        <v>5.22</v>
      </c>
      <c r="S23" s="79">
        <v>0.53</v>
      </c>
      <c r="T23" s="79">
        <v>0.56999999999999995</v>
      </c>
    </row>
    <row r="24" spans="2:20" ht="18" customHeight="1" x14ac:dyDescent="0.15">
      <c r="B24" s="3" t="s">
        <v>12</v>
      </c>
      <c r="C24" s="4"/>
      <c r="D24" s="63">
        <f t="shared" ref="D24:D32" si="10">SUM(E24+F24)</f>
        <v>393</v>
      </c>
      <c r="E24" s="63">
        <v>211</v>
      </c>
      <c r="F24" s="63">
        <v>182</v>
      </c>
      <c r="G24" s="63">
        <f t="shared" ref="G24:G32" si="11">SUM(H24+I24)</f>
        <v>378</v>
      </c>
      <c r="H24" s="63">
        <v>197</v>
      </c>
      <c r="I24" s="63">
        <v>181</v>
      </c>
      <c r="J24" s="63">
        <f t="shared" ref="J24:J32" si="12">SUM(K24+L24)</f>
        <v>22</v>
      </c>
      <c r="K24" s="63">
        <v>8</v>
      </c>
      <c r="L24" s="63">
        <v>14</v>
      </c>
      <c r="M24" s="63">
        <f t="shared" ref="M24:M32" si="13">SUM(D24-G24+J24)</f>
        <v>37</v>
      </c>
      <c r="N24" s="63">
        <v>22</v>
      </c>
      <c r="O24" s="63">
        <v>15</v>
      </c>
      <c r="P24" s="90">
        <v>11667</v>
      </c>
      <c r="Q24" s="79">
        <v>3.37</v>
      </c>
      <c r="R24" s="79">
        <v>3.26</v>
      </c>
      <c r="S24" s="79">
        <v>0.16</v>
      </c>
      <c r="T24" s="79">
        <v>0.27</v>
      </c>
    </row>
    <row r="25" spans="2:20" ht="18" customHeight="1" x14ac:dyDescent="0.15">
      <c r="B25" s="3" t="s">
        <v>13</v>
      </c>
      <c r="C25" s="4"/>
      <c r="D25" s="63">
        <f t="shared" si="10"/>
        <v>93</v>
      </c>
      <c r="E25" s="63">
        <v>45</v>
      </c>
      <c r="F25" s="63">
        <v>48</v>
      </c>
      <c r="G25" s="63">
        <f t="shared" si="11"/>
        <v>64</v>
      </c>
      <c r="H25" s="63">
        <v>31</v>
      </c>
      <c r="I25" s="63">
        <v>33</v>
      </c>
      <c r="J25" s="63">
        <f t="shared" si="12"/>
        <v>-10</v>
      </c>
      <c r="K25" s="63">
        <v>1</v>
      </c>
      <c r="L25" s="63">
        <v>-11</v>
      </c>
      <c r="M25" s="63">
        <f t="shared" si="13"/>
        <v>19</v>
      </c>
      <c r="N25" s="63">
        <v>15</v>
      </c>
      <c r="O25" s="63">
        <v>4</v>
      </c>
      <c r="P25" s="90">
        <v>2884</v>
      </c>
      <c r="Q25" s="79">
        <v>3.2</v>
      </c>
      <c r="R25" s="79">
        <v>2.2000000000000002</v>
      </c>
      <c r="S25" s="79">
        <v>-0.34</v>
      </c>
      <c r="T25" s="79">
        <v>0.65</v>
      </c>
    </row>
    <row r="26" spans="2:20" ht="18" customHeight="1" x14ac:dyDescent="0.15">
      <c r="B26" s="3" t="s">
        <v>14</v>
      </c>
      <c r="C26" s="4"/>
      <c r="D26" s="63">
        <f t="shared" si="10"/>
        <v>238</v>
      </c>
      <c r="E26" s="63">
        <v>148</v>
      </c>
      <c r="F26" s="63">
        <v>90</v>
      </c>
      <c r="G26" s="63">
        <f t="shared" si="11"/>
        <v>179</v>
      </c>
      <c r="H26" s="63">
        <v>93</v>
      </c>
      <c r="I26" s="63">
        <v>86</v>
      </c>
      <c r="J26" s="63">
        <f t="shared" si="12"/>
        <v>-14</v>
      </c>
      <c r="K26" s="63">
        <v>-6</v>
      </c>
      <c r="L26" s="63">
        <v>-8</v>
      </c>
      <c r="M26" s="63">
        <f t="shared" si="13"/>
        <v>45</v>
      </c>
      <c r="N26" s="63">
        <v>49</v>
      </c>
      <c r="O26" s="63">
        <v>-4</v>
      </c>
      <c r="P26" s="90">
        <v>5015</v>
      </c>
      <c r="Q26" s="79">
        <v>4.7</v>
      </c>
      <c r="R26" s="79">
        <v>3.55</v>
      </c>
      <c r="S26" s="79">
        <v>-0.22</v>
      </c>
      <c r="T26" s="79">
        <v>0.93</v>
      </c>
    </row>
    <row r="27" spans="2:20" ht="18" customHeight="1" x14ac:dyDescent="0.15">
      <c r="B27" s="3" t="s">
        <v>15</v>
      </c>
      <c r="C27" s="4"/>
      <c r="D27" s="63">
        <f t="shared" si="10"/>
        <v>297</v>
      </c>
      <c r="E27" s="63">
        <v>150</v>
      </c>
      <c r="F27" s="63">
        <v>147</v>
      </c>
      <c r="G27" s="63">
        <f t="shared" si="11"/>
        <v>321</v>
      </c>
      <c r="H27" s="63">
        <v>167</v>
      </c>
      <c r="I27" s="63">
        <v>154</v>
      </c>
      <c r="J27" s="63">
        <f t="shared" si="12"/>
        <v>-44</v>
      </c>
      <c r="K27" s="63">
        <v>-26</v>
      </c>
      <c r="L27" s="63">
        <v>-18</v>
      </c>
      <c r="M27" s="63">
        <f t="shared" si="13"/>
        <v>-68</v>
      </c>
      <c r="N27" s="63">
        <v>-43</v>
      </c>
      <c r="O27" s="63">
        <v>-25</v>
      </c>
      <c r="P27" s="90">
        <v>11566</v>
      </c>
      <c r="Q27" s="79">
        <v>2.59</v>
      </c>
      <c r="R27" s="79">
        <v>2.8</v>
      </c>
      <c r="S27" s="79">
        <v>-0.38</v>
      </c>
      <c r="T27" s="79">
        <v>-0.59</v>
      </c>
    </row>
    <row r="28" spans="2:20" ht="18" customHeight="1" x14ac:dyDescent="0.15">
      <c r="B28" s="3" t="s">
        <v>16</v>
      </c>
      <c r="C28" s="4"/>
      <c r="D28" s="63">
        <f t="shared" si="10"/>
        <v>65</v>
      </c>
      <c r="E28" s="63">
        <v>30</v>
      </c>
      <c r="F28" s="63">
        <v>35</v>
      </c>
      <c r="G28" s="63">
        <f t="shared" si="11"/>
        <v>52</v>
      </c>
      <c r="H28" s="63">
        <v>28</v>
      </c>
      <c r="I28" s="63">
        <v>24</v>
      </c>
      <c r="J28" s="63">
        <f t="shared" si="12"/>
        <v>3</v>
      </c>
      <c r="K28" s="63">
        <v>2</v>
      </c>
      <c r="L28" s="63">
        <v>1</v>
      </c>
      <c r="M28" s="63">
        <f t="shared" si="13"/>
        <v>16</v>
      </c>
      <c r="N28" s="63">
        <v>4</v>
      </c>
      <c r="O28" s="63">
        <v>12</v>
      </c>
      <c r="P28" s="90">
        <v>1957</v>
      </c>
      <c r="Q28" s="79">
        <v>3.35</v>
      </c>
      <c r="R28" s="79">
        <v>2.68</v>
      </c>
      <c r="S28" s="79">
        <v>0.15</v>
      </c>
      <c r="T28" s="79">
        <v>0.82</v>
      </c>
    </row>
    <row r="29" spans="2:20" ht="18" customHeight="1" x14ac:dyDescent="0.15">
      <c r="B29" s="3" t="s">
        <v>17</v>
      </c>
      <c r="C29" s="4"/>
      <c r="D29" s="63">
        <f t="shared" si="10"/>
        <v>143</v>
      </c>
      <c r="E29" s="63">
        <v>101</v>
      </c>
      <c r="F29" s="63">
        <v>42</v>
      </c>
      <c r="G29" s="63">
        <f t="shared" si="11"/>
        <v>90</v>
      </c>
      <c r="H29" s="63">
        <v>62</v>
      </c>
      <c r="I29" s="63">
        <v>28</v>
      </c>
      <c r="J29" s="63">
        <f t="shared" si="12"/>
        <v>4</v>
      </c>
      <c r="K29" s="63">
        <v>-3</v>
      </c>
      <c r="L29" s="63">
        <v>7</v>
      </c>
      <c r="M29" s="63">
        <f t="shared" si="13"/>
        <v>57</v>
      </c>
      <c r="N29" s="63">
        <v>36</v>
      </c>
      <c r="O29" s="63">
        <v>21</v>
      </c>
      <c r="P29" s="90">
        <v>2653</v>
      </c>
      <c r="Q29" s="79">
        <v>5.32</v>
      </c>
      <c r="R29" s="79">
        <v>3.35</v>
      </c>
      <c r="S29" s="79">
        <v>0.11</v>
      </c>
      <c r="T29" s="79">
        <v>2.08</v>
      </c>
    </row>
    <row r="30" spans="2:20" ht="18" customHeight="1" x14ac:dyDescent="0.15">
      <c r="B30" s="3" t="s">
        <v>18</v>
      </c>
      <c r="C30" s="4"/>
      <c r="D30" s="63">
        <f t="shared" si="10"/>
        <v>55</v>
      </c>
      <c r="E30" s="63">
        <v>31</v>
      </c>
      <c r="F30" s="63">
        <v>24</v>
      </c>
      <c r="G30" s="63">
        <f t="shared" si="11"/>
        <v>73</v>
      </c>
      <c r="H30" s="63">
        <v>38</v>
      </c>
      <c r="I30" s="63">
        <v>35</v>
      </c>
      <c r="J30" s="63">
        <f t="shared" si="12"/>
        <v>0</v>
      </c>
      <c r="K30" s="63">
        <v>-1</v>
      </c>
      <c r="L30" s="63">
        <v>1</v>
      </c>
      <c r="M30" s="63">
        <f t="shared" si="13"/>
        <v>-18</v>
      </c>
      <c r="N30" s="63">
        <v>-8</v>
      </c>
      <c r="O30" s="63">
        <v>-10</v>
      </c>
      <c r="P30" s="90">
        <v>3013</v>
      </c>
      <c r="Q30" s="79">
        <v>1.84</v>
      </c>
      <c r="R30" s="79">
        <v>2.44</v>
      </c>
      <c r="S30" s="79">
        <v>0</v>
      </c>
      <c r="T30" s="79">
        <v>-0.6</v>
      </c>
    </row>
    <row r="31" spans="2:20" ht="18" customHeight="1" x14ac:dyDescent="0.15">
      <c r="B31" s="3" t="s">
        <v>19</v>
      </c>
      <c r="C31" s="4"/>
      <c r="D31" s="63">
        <f t="shared" si="10"/>
        <v>199</v>
      </c>
      <c r="E31" s="63">
        <v>98</v>
      </c>
      <c r="F31" s="63">
        <v>101</v>
      </c>
      <c r="G31" s="63">
        <f t="shared" si="11"/>
        <v>136</v>
      </c>
      <c r="H31" s="63">
        <v>74</v>
      </c>
      <c r="I31" s="63">
        <v>62</v>
      </c>
      <c r="J31" s="63">
        <f t="shared" si="12"/>
        <v>-23</v>
      </c>
      <c r="K31" s="63">
        <v>-10</v>
      </c>
      <c r="L31" s="63">
        <v>-13</v>
      </c>
      <c r="M31" s="63">
        <f t="shared" si="13"/>
        <v>40</v>
      </c>
      <c r="N31" s="63">
        <v>14</v>
      </c>
      <c r="O31" s="63">
        <v>26</v>
      </c>
      <c r="P31" s="90">
        <v>3312</v>
      </c>
      <c r="Q31" s="79">
        <v>6.17</v>
      </c>
      <c r="R31" s="79">
        <v>4.22</v>
      </c>
      <c r="S31" s="79">
        <v>-0.71</v>
      </c>
      <c r="T31" s="79">
        <v>1.24</v>
      </c>
    </row>
    <row r="32" spans="2:20" ht="18" customHeight="1" x14ac:dyDescent="0.15">
      <c r="B32" s="3" t="s">
        <v>20</v>
      </c>
      <c r="C32" s="4"/>
      <c r="D32" s="63">
        <f t="shared" si="10"/>
        <v>105</v>
      </c>
      <c r="E32" s="63">
        <v>45</v>
      </c>
      <c r="F32" s="63">
        <v>60</v>
      </c>
      <c r="G32" s="63">
        <f t="shared" si="11"/>
        <v>101</v>
      </c>
      <c r="H32" s="63">
        <v>46</v>
      </c>
      <c r="I32" s="63">
        <v>55</v>
      </c>
      <c r="J32" s="63">
        <f t="shared" si="12"/>
        <v>5</v>
      </c>
      <c r="K32" s="63">
        <v>0</v>
      </c>
      <c r="L32" s="63">
        <v>5</v>
      </c>
      <c r="M32" s="63">
        <f t="shared" si="13"/>
        <v>9</v>
      </c>
      <c r="N32" s="63">
        <v>-1</v>
      </c>
      <c r="O32" s="63">
        <v>10</v>
      </c>
      <c r="P32" s="90">
        <v>2792</v>
      </c>
      <c r="Q32" s="79">
        <v>3.81</v>
      </c>
      <c r="R32" s="79">
        <v>3.66</v>
      </c>
      <c r="S32" s="79">
        <v>0.18</v>
      </c>
      <c r="T32" s="79">
        <v>0.33</v>
      </c>
    </row>
    <row r="33" spans="2:20" ht="18" customHeight="1" x14ac:dyDescent="0.15">
      <c r="B33" s="3" t="s">
        <v>24</v>
      </c>
      <c r="C33" s="4"/>
      <c r="D33" s="63">
        <f t="shared" ref="D33:O33" si="14">SUM(D23:D32)</f>
        <v>2168</v>
      </c>
      <c r="E33" s="63">
        <f t="shared" si="14"/>
        <v>1187</v>
      </c>
      <c r="F33" s="63">
        <f t="shared" si="14"/>
        <v>981</v>
      </c>
      <c r="G33" s="63">
        <f t="shared" si="14"/>
        <v>1969</v>
      </c>
      <c r="H33" s="63">
        <f t="shared" si="14"/>
        <v>1047</v>
      </c>
      <c r="I33" s="63">
        <f t="shared" si="14"/>
        <v>922</v>
      </c>
      <c r="J33" s="63">
        <f t="shared" si="14"/>
        <v>1</v>
      </c>
      <c r="K33" s="63">
        <f t="shared" si="14"/>
        <v>-3</v>
      </c>
      <c r="L33" s="63">
        <f t="shared" si="14"/>
        <v>4</v>
      </c>
      <c r="M33" s="63">
        <f t="shared" si="14"/>
        <v>200</v>
      </c>
      <c r="N33" s="63">
        <f t="shared" si="14"/>
        <v>137</v>
      </c>
      <c r="O33" s="63">
        <f t="shared" si="14"/>
        <v>63</v>
      </c>
      <c r="P33" s="88">
        <v>55848</v>
      </c>
      <c r="Q33" s="79">
        <v>3.89</v>
      </c>
      <c r="R33" s="79">
        <v>3.54</v>
      </c>
      <c r="S33" s="80" t="s">
        <v>65</v>
      </c>
      <c r="T33" s="79">
        <v>0.35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91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85" t="s">
        <v>1</v>
      </c>
      <c r="E40" s="85" t="s">
        <v>2</v>
      </c>
      <c r="F40" s="85" t="s">
        <v>3</v>
      </c>
      <c r="G40" s="85" t="s">
        <v>1</v>
      </c>
      <c r="H40" s="85" t="s">
        <v>2</v>
      </c>
      <c r="I40" s="85" t="s">
        <v>3</v>
      </c>
      <c r="J40" s="85" t="s">
        <v>1</v>
      </c>
      <c r="K40" s="85" t="s">
        <v>2</v>
      </c>
      <c r="L40" s="85" t="s">
        <v>3</v>
      </c>
      <c r="M40" s="85" t="s">
        <v>1</v>
      </c>
      <c r="N40" s="85" t="s">
        <v>2</v>
      </c>
      <c r="O40" s="85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15">D5-D23</f>
        <v>12</v>
      </c>
      <c r="E41" s="56">
        <f t="shared" si="15"/>
        <v>19</v>
      </c>
      <c r="F41" s="56">
        <f t="shared" si="15"/>
        <v>-7</v>
      </c>
      <c r="G41" s="56">
        <f t="shared" si="15"/>
        <v>3</v>
      </c>
      <c r="H41" s="56">
        <f t="shared" si="15"/>
        <v>6</v>
      </c>
      <c r="I41" s="56">
        <f t="shared" si="15"/>
        <v>-3</v>
      </c>
      <c r="J41" s="56">
        <f t="shared" si="15"/>
        <v>-67</v>
      </c>
      <c r="K41" s="56">
        <f t="shared" si="15"/>
        <v>-37</v>
      </c>
      <c r="L41" s="56">
        <f t="shared" si="15"/>
        <v>-30</v>
      </c>
      <c r="M41" s="56">
        <f t="shared" si="15"/>
        <v>-58</v>
      </c>
      <c r="N41" s="56">
        <f t="shared" si="15"/>
        <v>-24</v>
      </c>
      <c r="O41" s="56">
        <f t="shared" si="15"/>
        <v>-34</v>
      </c>
      <c r="P41" s="56">
        <f t="shared" si="15"/>
        <v>59</v>
      </c>
      <c r="Q41" s="79">
        <f t="shared" si="15"/>
        <v>0.10000000000000053</v>
      </c>
      <c r="R41" s="79">
        <f t="shared" si="15"/>
        <v>1.0000000000000675E-2</v>
      </c>
      <c r="S41" s="79">
        <f t="shared" si="15"/>
        <v>-0.61</v>
      </c>
      <c r="T41" s="79">
        <f t="shared" si="15"/>
        <v>-0.51999999999999991</v>
      </c>
    </row>
    <row r="42" spans="2:20" ht="18" customHeight="1" x14ac:dyDescent="0.15">
      <c r="B42" s="3" t="s">
        <v>12</v>
      </c>
      <c r="C42" s="4"/>
      <c r="D42" s="63">
        <f t="shared" si="15"/>
        <v>47</v>
      </c>
      <c r="E42" s="63">
        <f t="shared" si="15"/>
        <v>-2</v>
      </c>
      <c r="F42" s="63">
        <f t="shared" si="15"/>
        <v>49</v>
      </c>
      <c r="G42" s="63">
        <f t="shared" si="15"/>
        <v>5</v>
      </c>
      <c r="H42" s="63">
        <f t="shared" si="15"/>
        <v>9</v>
      </c>
      <c r="I42" s="63">
        <f t="shared" si="15"/>
        <v>-4</v>
      </c>
      <c r="J42" s="63">
        <f t="shared" si="15"/>
        <v>-4</v>
      </c>
      <c r="K42" s="63">
        <f t="shared" si="15"/>
        <v>-4</v>
      </c>
      <c r="L42" s="63">
        <f t="shared" si="15"/>
        <v>0</v>
      </c>
      <c r="M42" s="63">
        <f t="shared" si="15"/>
        <v>38</v>
      </c>
      <c r="N42" s="63">
        <f t="shared" si="15"/>
        <v>-15</v>
      </c>
      <c r="O42" s="63">
        <f t="shared" si="15"/>
        <v>53</v>
      </c>
      <c r="P42" s="63">
        <f t="shared" si="15"/>
        <v>8</v>
      </c>
      <c r="Q42" s="79">
        <f t="shared" si="15"/>
        <v>0.39999999999999991</v>
      </c>
      <c r="R42" s="79">
        <f t="shared" si="15"/>
        <v>2.0000000000000018E-2</v>
      </c>
      <c r="S42" s="79">
        <f t="shared" si="15"/>
        <v>-1.0000000000000009E-2</v>
      </c>
      <c r="T42" s="79">
        <f t="shared" si="15"/>
        <v>0.37</v>
      </c>
    </row>
    <row r="43" spans="2:20" ht="18" customHeight="1" x14ac:dyDescent="0.15">
      <c r="B43" s="3" t="s">
        <v>13</v>
      </c>
      <c r="C43" s="4"/>
      <c r="D43" s="63">
        <f t="shared" si="15"/>
        <v>-5</v>
      </c>
      <c r="E43" s="63">
        <f t="shared" si="15"/>
        <v>4</v>
      </c>
      <c r="F43" s="63">
        <f t="shared" si="15"/>
        <v>-9</v>
      </c>
      <c r="G43" s="63">
        <f t="shared" si="15"/>
        <v>8</v>
      </c>
      <c r="H43" s="63">
        <f t="shared" si="15"/>
        <v>8</v>
      </c>
      <c r="I43" s="63">
        <f t="shared" si="15"/>
        <v>0</v>
      </c>
      <c r="J43" s="63">
        <f t="shared" si="15"/>
        <v>8</v>
      </c>
      <c r="K43" s="63">
        <f t="shared" si="15"/>
        <v>-2</v>
      </c>
      <c r="L43" s="63">
        <f t="shared" si="15"/>
        <v>10</v>
      </c>
      <c r="M43" s="63">
        <f t="shared" si="15"/>
        <v>-5</v>
      </c>
      <c r="N43" s="63">
        <f t="shared" si="15"/>
        <v>-6</v>
      </c>
      <c r="O43" s="63">
        <f t="shared" si="15"/>
        <v>1</v>
      </c>
      <c r="P43" s="63">
        <f t="shared" si="15"/>
        <v>22</v>
      </c>
      <c r="Q43" s="79">
        <f t="shared" si="15"/>
        <v>-0.17000000000000037</v>
      </c>
      <c r="R43" s="79">
        <f t="shared" si="15"/>
        <v>0.2799999999999998</v>
      </c>
      <c r="S43" s="79">
        <f t="shared" si="15"/>
        <v>0.27</v>
      </c>
      <c r="T43" s="79">
        <f t="shared" si="15"/>
        <v>-0.17000000000000004</v>
      </c>
    </row>
    <row r="44" spans="2:20" ht="18" customHeight="1" x14ac:dyDescent="0.15">
      <c r="B44" s="3" t="s">
        <v>14</v>
      </c>
      <c r="C44" s="4"/>
      <c r="D44" s="63">
        <f t="shared" si="15"/>
        <v>-1</v>
      </c>
      <c r="E44" s="63">
        <f t="shared" si="15"/>
        <v>-16</v>
      </c>
      <c r="F44" s="63">
        <f t="shared" si="15"/>
        <v>15</v>
      </c>
      <c r="G44" s="63">
        <f t="shared" si="15"/>
        <v>12</v>
      </c>
      <c r="H44" s="63">
        <f t="shared" si="15"/>
        <v>20</v>
      </c>
      <c r="I44" s="63">
        <f t="shared" si="15"/>
        <v>-8</v>
      </c>
      <c r="J44" s="63">
        <f t="shared" si="15"/>
        <v>22</v>
      </c>
      <c r="K44" s="63">
        <f t="shared" si="15"/>
        <v>6</v>
      </c>
      <c r="L44" s="63">
        <f t="shared" si="15"/>
        <v>16</v>
      </c>
      <c r="M44" s="63">
        <f t="shared" si="15"/>
        <v>9</v>
      </c>
      <c r="N44" s="63">
        <f t="shared" si="15"/>
        <v>-30</v>
      </c>
      <c r="O44" s="63">
        <f t="shared" si="15"/>
        <v>39</v>
      </c>
      <c r="P44" s="63">
        <f t="shared" si="15"/>
        <v>4</v>
      </c>
      <c r="Q44" s="79">
        <f t="shared" si="15"/>
        <v>1.9999999999999574E-2</v>
      </c>
      <c r="R44" s="79">
        <f t="shared" si="15"/>
        <v>0.26000000000000023</v>
      </c>
      <c r="S44" s="79">
        <f t="shared" si="15"/>
        <v>0.38</v>
      </c>
      <c r="T44" s="79">
        <f t="shared" si="15"/>
        <v>0.15000000000000002</v>
      </c>
    </row>
    <row r="45" spans="2:20" ht="18" customHeight="1" x14ac:dyDescent="0.15">
      <c r="B45" s="3" t="s">
        <v>15</v>
      </c>
      <c r="C45" s="4"/>
      <c r="D45" s="63">
        <f t="shared" si="15"/>
        <v>9</v>
      </c>
      <c r="E45" s="63">
        <f t="shared" si="15"/>
        <v>7</v>
      </c>
      <c r="F45" s="63">
        <f t="shared" si="15"/>
        <v>2</v>
      </c>
      <c r="G45" s="63">
        <f t="shared" si="15"/>
        <v>38</v>
      </c>
      <c r="H45" s="63">
        <f t="shared" si="15"/>
        <v>7</v>
      </c>
      <c r="I45" s="63">
        <f t="shared" si="15"/>
        <v>31</v>
      </c>
      <c r="J45" s="63">
        <f t="shared" si="15"/>
        <v>56</v>
      </c>
      <c r="K45" s="63">
        <f t="shared" si="15"/>
        <v>41</v>
      </c>
      <c r="L45" s="63">
        <f t="shared" si="15"/>
        <v>15</v>
      </c>
      <c r="M45" s="63">
        <f t="shared" si="15"/>
        <v>27</v>
      </c>
      <c r="N45" s="63">
        <f t="shared" si="15"/>
        <v>41</v>
      </c>
      <c r="O45" s="63">
        <f t="shared" si="15"/>
        <v>-14</v>
      </c>
      <c r="P45" s="63">
        <f t="shared" si="15"/>
        <v>-65</v>
      </c>
      <c r="Q45" s="79">
        <f t="shared" si="15"/>
        <v>7.0000000000000284E-2</v>
      </c>
      <c r="R45" s="79">
        <f t="shared" si="15"/>
        <v>0.32000000000000028</v>
      </c>
      <c r="S45" s="79">
        <f t="shared" si="15"/>
        <v>0.48</v>
      </c>
      <c r="T45" s="79">
        <f t="shared" si="15"/>
        <v>0.22999999999999998</v>
      </c>
    </row>
    <row r="46" spans="2:20" ht="18" customHeight="1" x14ac:dyDescent="0.15">
      <c r="B46" s="3" t="s">
        <v>16</v>
      </c>
      <c r="C46" s="4"/>
      <c r="D46" s="63">
        <f t="shared" si="15"/>
        <v>-22</v>
      </c>
      <c r="E46" s="63">
        <f t="shared" si="15"/>
        <v>-12</v>
      </c>
      <c r="F46" s="63">
        <f t="shared" si="15"/>
        <v>-10</v>
      </c>
      <c r="G46" s="63">
        <f t="shared" si="15"/>
        <v>-5</v>
      </c>
      <c r="H46" s="63">
        <f t="shared" si="15"/>
        <v>-5</v>
      </c>
      <c r="I46" s="63">
        <f t="shared" si="15"/>
        <v>0</v>
      </c>
      <c r="J46" s="63">
        <f t="shared" si="15"/>
        <v>-1</v>
      </c>
      <c r="K46" s="63">
        <f t="shared" si="15"/>
        <v>-5</v>
      </c>
      <c r="L46" s="63">
        <f t="shared" si="15"/>
        <v>4</v>
      </c>
      <c r="M46" s="63">
        <f t="shared" si="15"/>
        <v>-18</v>
      </c>
      <c r="N46" s="63">
        <f t="shared" si="15"/>
        <v>-12</v>
      </c>
      <c r="O46" s="63">
        <f t="shared" si="15"/>
        <v>-6</v>
      </c>
      <c r="P46" s="63">
        <f t="shared" si="15"/>
        <v>-3</v>
      </c>
      <c r="Q46" s="79">
        <f t="shared" si="15"/>
        <v>-1.1499999999999999</v>
      </c>
      <c r="R46" s="79">
        <f t="shared" si="15"/>
        <v>-0.27</v>
      </c>
      <c r="S46" s="79">
        <f t="shared" si="15"/>
        <v>-4.9999999999999989E-2</v>
      </c>
      <c r="T46" s="79">
        <f t="shared" si="15"/>
        <v>-0.91999999999999993</v>
      </c>
    </row>
    <row r="47" spans="2:20" ht="18" customHeight="1" x14ac:dyDescent="0.15">
      <c r="B47" s="3" t="s">
        <v>17</v>
      </c>
      <c r="C47" s="4"/>
      <c r="D47" s="63">
        <f t="shared" si="15"/>
        <v>-18</v>
      </c>
      <c r="E47" s="63">
        <f t="shared" si="15"/>
        <v>-19</v>
      </c>
      <c r="F47" s="63">
        <f t="shared" si="15"/>
        <v>1</v>
      </c>
      <c r="G47" s="63">
        <f t="shared" si="15"/>
        <v>-6</v>
      </c>
      <c r="H47" s="63">
        <f t="shared" si="15"/>
        <v>-8</v>
      </c>
      <c r="I47" s="63">
        <f t="shared" si="15"/>
        <v>2</v>
      </c>
      <c r="J47" s="63">
        <f t="shared" si="15"/>
        <v>-18</v>
      </c>
      <c r="K47" s="63">
        <f t="shared" si="15"/>
        <v>-1</v>
      </c>
      <c r="L47" s="63">
        <f t="shared" si="15"/>
        <v>-17</v>
      </c>
      <c r="M47" s="63">
        <f t="shared" si="15"/>
        <v>-30</v>
      </c>
      <c r="N47" s="63">
        <f t="shared" si="15"/>
        <v>-12</v>
      </c>
      <c r="O47" s="63">
        <f t="shared" si="15"/>
        <v>-18</v>
      </c>
      <c r="P47" s="63">
        <f t="shared" si="15"/>
        <v>25</v>
      </c>
      <c r="Q47" s="79">
        <f t="shared" si="15"/>
        <v>-0.65000000000000036</v>
      </c>
      <c r="R47" s="79">
        <f t="shared" si="15"/>
        <v>-0.20999999999999996</v>
      </c>
      <c r="S47" s="79">
        <f t="shared" si="15"/>
        <v>-0.63</v>
      </c>
      <c r="T47" s="79">
        <f t="shared" si="15"/>
        <v>-1.07</v>
      </c>
    </row>
    <row r="48" spans="2:20" ht="18" customHeight="1" x14ac:dyDescent="0.15">
      <c r="B48" s="3" t="s">
        <v>18</v>
      </c>
      <c r="C48" s="4"/>
      <c r="D48" s="63">
        <f t="shared" si="15"/>
        <v>13</v>
      </c>
      <c r="E48" s="63">
        <f t="shared" si="15"/>
        <v>6</v>
      </c>
      <c r="F48" s="63">
        <f t="shared" si="15"/>
        <v>7</v>
      </c>
      <c r="G48" s="63">
        <f t="shared" si="15"/>
        <v>-8</v>
      </c>
      <c r="H48" s="63">
        <f t="shared" si="15"/>
        <v>3</v>
      </c>
      <c r="I48" s="63">
        <f t="shared" si="15"/>
        <v>-11</v>
      </c>
      <c r="J48" s="63">
        <f t="shared" si="15"/>
        <v>23</v>
      </c>
      <c r="K48" s="63">
        <f t="shared" si="15"/>
        <v>10</v>
      </c>
      <c r="L48" s="63">
        <f t="shared" si="15"/>
        <v>13</v>
      </c>
      <c r="M48" s="63">
        <f t="shared" si="15"/>
        <v>44</v>
      </c>
      <c r="N48" s="63">
        <f t="shared" si="15"/>
        <v>13</v>
      </c>
      <c r="O48" s="63">
        <f t="shared" si="15"/>
        <v>31</v>
      </c>
      <c r="P48" s="63">
        <f t="shared" si="15"/>
        <v>-30</v>
      </c>
      <c r="Q48" s="79">
        <f t="shared" si="15"/>
        <v>0.43999999999999972</v>
      </c>
      <c r="R48" s="79">
        <f t="shared" si="15"/>
        <v>-0.25999999999999979</v>
      </c>
      <c r="S48" s="79">
        <f t="shared" si="15"/>
        <v>0.77</v>
      </c>
      <c r="T48" s="79">
        <f t="shared" si="15"/>
        <v>1.47</v>
      </c>
    </row>
    <row r="49" spans="2:20" ht="18" customHeight="1" x14ac:dyDescent="0.15">
      <c r="B49" s="3" t="s">
        <v>19</v>
      </c>
      <c r="C49" s="4"/>
      <c r="D49" s="63">
        <f t="shared" si="15"/>
        <v>-30</v>
      </c>
      <c r="E49" s="63">
        <f t="shared" si="15"/>
        <v>-7</v>
      </c>
      <c r="F49" s="63">
        <f t="shared" si="15"/>
        <v>-23</v>
      </c>
      <c r="G49" s="63">
        <f t="shared" si="15"/>
        <v>43</v>
      </c>
      <c r="H49" s="63">
        <f t="shared" si="15"/>
        <v>14</v>
      </c>
      <c r="I49" s="63">
        <f t="shared" si="15"/>
        <v>29</v>
      </c>
      <c r="J49" s="63">
        <f t="shared" si="15"/>
        <v>-3</v>
      </c>
      <c r="K49" s="63">
        <f t="shared" si="15"/>
        <v>-3</v>
      </c>
      <c r="L49" s="63">
        <f t="shared" si="15"/>
        <v>0</v>
      </c>
      <c r="M49" s="63">
        <f t="shared" si="15"/>
        <v>-76</v>
      </c>
      <c r="N49" s="63">
        <f t="shared" si="15"/>
        <v>-24</v>
      </c>
      <c r="O49" s="63">
        <f t="shared" si="15"/>
        <v>-52</v>
      </c>
      <c r="P49" s="63">
        <f t="shared" si="15"/>
        <v>-6</v>
      </c>
      <c r="Q49" s="79">
        <f t="shared" si="15"/>
        <v>-1.0599999999999996</v>
      </c>
      <c r="R49" s="79">
        <f t="shared" si="15"/>
        <v>1.1900000000000004</v>
      </c>
      <c r="S49" s="79">
        <f t="shared" si="15"/>
        <v>-8.0000000000000071E-2</v>
      </c>
      <c r="T49" s="79">
        <f t="shared" si="15"/>
        <v>-2.33</v>
      </c>
    </row>
    <row r="50" spans="2:20" ht="18" customHeight="1" x14ac:dyDescent="0.15">
      <c r="B50" s="3" t="s">
        <v>20</v>
      </c>
      <c r="C50" s="4"/>
      <c r="D50" s="63">
        <f t="shared" si="15"/>
        <v>-23</v>
      </c>
      <c r="E50" s="63">
        <f t="shared" si="15"/>
        <v>0</v>
      </c>
      <c r="F50" s="63">
        <f t="shared" si="15"/>
        <v>-23</v>
      </c>
      <c r="G50" s="63">
        <f t="shared" si="15"/>
        <v>4</v>
      </c>
      <c r="H50" s="63">
        <f t="shared" si="15"/>
        <v>5</v>
      </c>
      <c r="I50" s="63">
        <f t="shared" si="15"/>
        <v>-1</v>
      </c>
      <c r="J50" s="63">
        <f t="shared" si="15"/>
        <v>-17</v>
      </c>
      <c r="K50" s="63">
        <f t="shared" si="15"/>
        <v>-1</v>
      </c>
      <c r="L50" s="63">
        <f t="shared" si="15"/>
        <v>-16</v>
      </c>
      <c r="M50" s="63">
        <f t="shared" si="15"/>
        <v>-44</v>
      </c>
      <c r="N50" s="63">
        <f t="shared" si="15"/>
        <v>-6</v>
      </c>
      <c r="O50" s="63">
        <f t="shared" si="15"/>
        <v>-38</v>
      </c>
      <c r="P50" s="63">
        <f t="shared" si="15"/>
        <v>-5</v>
      </c>
      <c r="Q50" s="79">
        <f t="shared" si="15"/>
        <v>-0.87000000000000011</v>
      </c>
      <c r="R50" s="79">
        <f t="shared" si="15"/>
        <v>0.10999999999999988</v>
      </c>
      <c r="S50" s="79">
        <f t="shared" si="15"/>
        <v>-0.61</v>
      </c>
      <c r="T50" s="79">
        <f t="shared" si="15"/>
        <v>-1.59</v>
      </c>
    </row>
    <row r="51" spans="2:20" ht="18" customHeight="1" x14ac:dyDescent="0.15">
      <c r="B51" s="3" t="s">
        <v>24</v>
      </c>
      <c r="C51" s="4"/>
      <c r="D51" s="63">
        <f t="shared" si="15"/>
        <v>-18</v>
      </c>
      <c r="E51" s="63">
        <f t="shared" si="15"/>
        <v>-20</v>
      </c>
      <c r="F51" s="63">
        <f t="shared" si="15"/>
        <v>2</v>
      </c>
      <c r="G51" s="63">
        <f t="shared" si="15"/>
        <v>94</v>
      </c>
      <c r="H51" s="63">
        <f t="shared" si="15"/>
        <v>59</v>
      </c>
      <c r="I51" s="63">
        <f t="shared" si="15"/>
        <v>35</v>
      </c>
      <c r="J51" s="63">
        <f t="shared" si="15"/>
        <v>-1</v>
      </c>
      <c r="K51" s="63">
        <f t="shared" si="15"/>
        <v>4</v>
      </c>
      <c r="L51" s="63">
        <f t="shared" si="15"/>
        <v>-5</v>
      </c>
      <c r="M51" s="63">
        <f t="shared" si="15"/>
        <v>-113</v>
      </c>
      <c r="N51" s="63">
        <f t="shared" si="15"/>
        <v>-75</v>
      </c>
      <c r="O51" s="63">
        <f t="shared" si="15"/>
        <v>-38</v>
      </c>
      <c r="P51" s="63">
        <f t="shared" si="15"/>
        <v>9</v>
      </c>
      <c r="Q51" s="79">
        <f t="shared" si="15"/>
        <v>-4.0000000000000036E-2</v>
      </c>
      <c r="R51" s="79">
        <f t="shared" si="15"/>
        <v>0.14999999999999991</v>
      </c>
      <c r="S51" s="80" t="s">
        <v>34</v>
      </c>
      <c r="T51" s="79">
        <f>T15-T33</f>
        <v>-0.18999999999999997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B1:O1"/>
    <mergeCell ref="B3:C4"/>
    <mergeCell ref="D3:F3"/>
    <mergeCell ref="G3:I3"/>
    <mergeCell ref="J3:L3"/>
    <mergeCell ref="M3:O3"/>
    <mergeCell ref="Q3:T3"/>
    <mergeCell ref="B19:O19"/>
    <mergeCell ref="B21:C22"/>
    <mergeCell ref="D21:F21"/>
    <mergeCell ref="G21:I21"/>
    <mergeCell ref="J21:L21"/>
    <mergeCell ref="M21:O21"/>
    <mergeCell ref="Q21:T21"/>
    <mergeCell ref="Q39:T39"/>
    <mergeCell ref="B37:O37"/>
    <mergeCell ref="B39:C40"/>
    <mergeCell ref="D39:F39"/>
    <mergeCell ref="G39:I39"/>
    <mergeCell ref="J39:L39"/>
    <mergeCell ref="M39:O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M35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8.875" style="51"/>
  </cols>
  <sheetData>
    <row r="1" spans="2:13" ht="32.25" customHeight="1" x14ac:dyDescent="0.15">
      <c r="B1" s="116" t="s">
        <v>160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111" t="s">
        <v>1</v>
      </c>
      <c r="E4" s="111" t="s">
        <v>2</v>
      </c>
      <c r="F4" s="111" t="s">
        <v>3</v>
      </c>
      <c r="G4" s="111" t="s">
        <v>1</v>
      </c>
      <c r="H4" s="111" t="s">
        <v>2</v>
      </c>
      <c r="I4" s="111" t="s">
        <v>3</v>
      </c>
      <c r="J4" s="111" t="s">
        <v>1</v>
      </c>
      <c r="K4" s="111" t="s">
        <v>2</v>
      </c>
      <c r="L4" s="111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8</v>
      </c>
      <c r="E5" s="72">
        <v>4</v>
      </c>
      <c r="F5" s="72">
        <v>4</v>
      </c>
      <c r="G5" s="63">
        <f t="shared" ref="G5:G15" si="1">H5+I5</f>
        <v>4</v>
      </c>
      <c r="H5" s="72">
        <v>3</v>
      </c>
      <c r="I5" s="72">
        <v>1</v>
      </c>
      <c r="J5" s="63">
        <f t="shared" ref="J5:J15" si="2">K5+L5</f>
        <v>4</v>
      </c>
      <c r="K5" s="63">
        <f>E5-H5</f>
        <v>1</v>
      </c>
      <c r="L5" s="63">
        <f>F5-I5</f>
        <v>3</v>
      </c>
    </row>
    <row r="6" spans="2:13" ht="18.75" customHeight="1" x14ac:dyDescent="0.15">
      <c r="B6" s="13" t="s">
        <v>12</v>
      </c>
      <c r="C6" s="14"/>
      <c r="D6" s="63">
        <f t="shared" si="0"/>
        <v>6</v>
      </c>
      <c r="E6" s="63">
        <v>4</v>
      </c>
      <c r="F6" s="63">
        <v>2</v>
      </c>
      <c r="G6" s="63">
        <f t="shared" si="1"/>
        <v>3</v>
      </c>
      <c r="H6" s="63">
        <v>3</v>
      </c>
      <c r="I6" s="63">
        <v>0</v>
      </c>
      <c r="J6" s="63">
        <f t="shared" si="2"/>
        <v>3</v>
      </c>
      <c r="K6" s="63">
        <f t="shared" ref="K6:L14" si="3">E6-H6</f>
        <v>1</v>
      </c>
      <c r="L6" s="63">
        <f t="shared" si="3"/>
        <v>2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1</v>
      </c>
      <c r="E7" s="63">
        <v>1</v>
      </c>
      <c r="F7" s="63">
        <v>0</v>
      </c>
      <c r="G7" s="63">
        <f t="shared" si="1"/>
        <v>0</v>
      </c>
      <c r="H7" s="63">
        <v>0</v>
      </c>
      <c r="I7" s="63">
        <v>0</v>
      </c>
      <c r="J7" s="63">
        <f>K7+L7</f>
        <v>1</v>
      </c>
      <c r="K7" s="63">
        <f t="shared" si="3"/>
        <v>1</v>
      </c>
      <c r="L7" s="63">
        <f t="shared" si="3"/>
        <v>0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2</v>
      </c>
      <c r="E8" s="63">
        <v>2</v>
      </c>
      <c r="F8" s="63">
        <v>0</v>
      </c>
      <c r="G8" s="63">
        <f t="shared" si="1"/>
        <v>6</v>
      </c>
      <c r="H8" s="63">
        <v>6</v>
      </c>
      <c r="I8" s="63">
        <v>0</v>
      </c>
      <c r="J8" s="63">
        <f t="shared" si="2"/>
        <v>-4</v>
      </c>
      <c r="K8" s="63">
        <f t="shared" si="3"/>
        <v>-4</v>
      </c>
      <c r="L8" s="63">
        <f t="shared" si="3"/>
        <v>0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5</v>
      </c>
      <c r="E9" s="63">
        <v>3</v>
      </c>
      <c r="F9" s="63">
        <v>2</v>
      </c>
      <c r="G9" s="63">
        <f t="shared" si="1"/>
        <v>12</v>
      </c>
      <c r="H9" s="63">
        <v>4</v>
      </c>
      <c r="I9" s="63">
        <v>8</v>
      </c>
      <c r="J9" s="63">
        <f t="shared" si="2"/>
        <v>-7</v>
      </c>
      <c r="K9" s="63">
        <f t="shared" si="3"/>
        <v>-1</v>
      </c>
      <c r="L9" s="63">
        <f t="shared" si="3"/>
        <v>-6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0</v>
      </c>
      <c r="E10" s="63">
        <v>0</v>
      </c>
      <c r="F10" s="63">
        <v>0</v>
      </c>
      <c r="G10" s="63">
        <f t="shared" si="1"/>
        <v>0</v>
      </c>
      <c r="H10" s="63">
        <v>0</v>
      </c>
      <c r="I10" s="63">
        <v>0</v>
      </c>
      <c r="J10" s="63">
        <f t="shared" si="2"/>
        <v>0</v>
      </c>
      <c r="K10" s="63">
        <f t="shared" si="3"/>
        <v>0</v>
      </c>
      <c r="L10" s="63">
        <f t="shared" si="3"/>
        <v>0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2</v>
      </c>
      <c r="E11" s="63">
        <v>1</v>
      </c>
      <c r="F11" s="63">
        <v>1</v>
      </c>
      <c r="G11" s="63">
        <f t="shared" si="1"/>
        <v>0</v>
      </c>
      <c r="H11" s="63">
        <v>0</v>
      </c>
      <c r="I11" s="63">
        <v>0</v>
      </c>
      <c r="J11" s="63">
        <f t="shared" si="2"/>
        <v>2</v>
      </c>
      <c r="K11" s="63">
        <f t="shared" si="3"/>
        <v>1</v>
      </c>
      <c r="L11" s="63">
        <f t="shared" si="3"/>
        <v>1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1</v>
      </c>
      <c r="E12" s="63">
        <v>1</v>
      </c>
      <c r="F12" s="63">
        <v>0</v>
      </c>
      <c r="G12" s="63">
        <f t="shared" si="1"/>
        <v>0</v>
      </c>
      <c r="H12" s="63">
        <v>0</v>
      </c>
      <c r="I12" s="63">
        <v>0</v>
      </c>
      <c r="J12" s="63">
        <f t="shared" si="2"/>
        <v>1</v>
      </c>
      <c r="K12" s="63">
        <f t="shared" si="3"/>
        <v>1</v>
      </c>
      <c r="L12" s="63">
        <f t="shared" si="3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1</v>
      </c>
      <c r="E13" s="63">
        <v>0</v>
      </c>
      <c r="F13" s="63">
        <v>1</v>
      </c>
      <c r="G13" s="63">
        <f t="shared" si="1"/>
        <v>5</v>
      </c>
      <c r="H13" s="63">
        <v>2</v>
      </c>
      <c r="I13" s="63">
        <v>3</v>
      </c>
      <c r="J13" s="63">
        <f t="shared" si="2"/>
        <v>-4</v>
      </c>
      <c r="K13" s="63">
        <f t="shared" si="3"/>
        <v>-2</v>
      </c>
      <c r="L13" s="63">
        <f t="shared" si="3"/>
        <v>-2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1</v>
      </c>
      <c r="E14" s="63">
        <v>1</v>
      </c>
      <c r="F14" s="63">
        <v>0</v>
      </c>
      <c r="G14" s="63">
        <f t="shared" si="1"/>
        <v>1</v>
      </c>
      <c r="H14" s="63">
        <v>1</v>
      </c>
      <c r="I14" s="63">
        <v>0</v>
      </c>
      <c r="J14" s="63">
        <f t="shared" si="2"/>
        <v>0</v>
      </c>
      <c r="K14" s="63">
        <f t="shared" si="3"/>
        <v>0</v>
      </c>
      <c r="L14" s="63">
        <f t="shared" si="3"/>
        <v>0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27</v>
      </c>
      <c r="E15" s="56">
        <f>SUM(E5:E14)</f>
        <v>17</v>
      </c>
      <c r="F15" s="56">
        <f>SUM(F5:F14)</f>
        <v>10</v>
      </c>
      <c r="G15" s="56">
        <f t="shared" si="1"/>
        <v>31</v>
      </c>
      <c r="H15" s="56">
        <f>SUM(H5:H14)</f>
        <v>19</v>
      </c>
      <c r="I15" s="56">
        <f>SUM(I5:I14)</f>
        <v>12</v>
      </c>
      <c r="J15" s="56">
        <f t="shared" si="2"/>
        <v>-4</v>
      </c>
      <c r="K15" s="56">
        <f t="shared" ref="K15:L15" si="4">SUM(K5:K14)</f>
        <v>-2</v>
      </c>
      <c r="L15" s="56">
        <f t="shared" si="4"/>
        <v>-2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149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111" t="s">
        <v>1</v>
      </c>
      <c r="E22" s="111" t="s">
        <v>2</v>
      </c>
      <c r="F22" s="111" t="s">
        <v>3</v>
      </c>
      <c r="G22" s="111" t="s">
        <v>1</v>
      </c>
      <c r="H22" s="111" t="s">
        <v>2</v>
      </c>
      <c r="I22" s="111" t="s">
        <v>3</v>
      </c>
      <c r="J22" s="111" t="s">
        <v>1</v>
      </c>
      <c r="K22" s="111" t="s">
        <v>2</v>
      </c>
      <c r="L22" s="111" t="s">
        <v>3</v>
      </c>
    </row>
    <row r="23" spans="2:12" ht="18.75" customHeight="1" x14ac:dyDescent="0.15">
      <c r="B23" s="16" t="s">
        <v>8</v>
      </c>
      <c r="C23" s="17"/>
      <c r="D23" s="63">
        <f t="shared" ref="D23:D33" si="5">E23+F23</f>
        <v>10</v>
      </c>
      <c r="E23" s="72">
        <v>5</v>
      </c>
      <c r="F23" s="72">
        <v>5</v>
      </c>
      <c r="G23" s="63">
        <f t="shared" ref="G23:G32" si="6">H23+I23</f>
        <v>18</v>
      </c>
      <c r="H23" s="72">
        <v>14</v>
      </c>
      <c r="I23" s="72">
        <v>4</v>
      </c>
      <c r="J23" s="63">
        <f t="shared" ref="J23:J33" si="7">K23+L23</f>
        <v>-8</v>
      </c>
      <c r="K23" s="63">
        <f>E23-H23</f>
        <v>-9</v>
      </c>
      <c r="L23" s="63">
        <f>F23-I23</f>
        <v>1</v>
      </c>
    </row>
    <row r="24" spans="2:12" ht="18.75" customHeight="1" x14ac:dyDescent="0.15">
      <c r="B24" s="13" t="s">
        <v>12</v>
      </c>
      <c r="C24" s="14"/>
      <c r="D24" s="63">
        <f t="shared" si="5"/>
        <v>9</v>
      </c>
      <c r="E24" s="63">
        <v>5</v>
      </c>
      <c r="F24" s="63">
        <v>4</v>
      </c>
      <c r="G24" s="63">
        <f t="shared" si="6"/>
        <v>5</v>
      </c>
      <c r="H24" s="63">
        <v>1</v>
      </c>
      <c r="I24" s="63">
        <v>4</v>
      </c>
      <c r="J24" s="63">
        <f t="shared" si="7"/>
        <v>4</v>
      </c>
      <c r="K24" s="63">
        <f t="shared" ref="K24:L32" si="8">E24-H24</f>
        <v>4</v>
      </c>
      <c r="L24" s="63">
        <f t="shared" si="8"/>
        <v>0</v>
      </c>
    </row>
    <row r="25" spans="2:12" ht="18.75" customHeight="1" x14ac:dyDescent="0.15">
      <c r="B25" s="13" t="s">
        <v>13</v>
      </c>
      <c r="C25" s="14"/>
      <c r="D25" s="63">
        <f t="shared" si="5"/>
        <v>3</v>
      </c>
      <c r="E25" s="63">
        <v>2</v>
      </c>
      <c r="F25" s="63">
        <v>1</v>
      </c>
      <c r="G25" s="63">
        <f t="shared" si="6"/>
        <v>1</v>
      </c>
      <c r="H25" s="63">
        <v>0</v>
      </c>
      <c r="I25" s="63">
        <v>1</v>
      </c>
      <c r="J25" s="63">
        <f t="shared" si="7"/>
        <v>2</v>
      </c>
      <c r="K25" s="63">
        <f t="shared" si="8"/>
        <v>2</v>
      </c>
      <c r="L25" s="63">
        <f t="shared" si="8"/>
        <v>0</v>
      </c>
    </row>
    <row r="26" spans="2:12" ht="18.75" customHeight="1" x14ac:dyDescent="0.15">
      <c r="B26" s="13" t="s">
        <v>14</v>
      </c>
      <c r="C26" s="14"/>
      <c r="D26" s="63">
        <f t="shared" si="5"/>
        <v>5</v>
      </c>
      <c r="E26" s="63">
        <v>4</v>
      </c>
      <c r="F26" s="63">
        <v>1</v>
      </c>
      <c r="G26" s="63">
        <f t="shared" si="6"/>
        <v>7</v>
      </c>
      <c r="H26" s="63">
        <v>4</v>
      </c>
      <c r="I26" s="63">
        <v>3</v>
      </c>
      <c r="J26" s="63">
        <f t="shared" si="7"/>
        <v>-2</v>
      </c>
      <c r="K26" s="63">
        <f t="shared" si="8"/>
        <v>0</v>
      </c>
      <c r="L26" s="63">
        <f t="shared" si="8"/>
        <v>-2</v>
      </c>
    </row>
    <row r="27" spans="2:12" ht="18.75" customHeight="1" x14ac:dyDescent="0.15">
      <c r="B27" s="13" t="s">
        <v>15</v>
      </c>
      <c r="C27" s="14"/>
      <c r="D27" s="63">
        <f t="shared" si="5"/>
        <v>4</v>
      </c>
      <c r="E27" s="63">
        <v>1</v>
      </c>
      <c r="F27" s="63">
        <v>3</v>
      </c>
      <c r="G27" s="63">
        <f t="shared" si="6"/>
        <v>4</v>
      </c>
      <c r="H27" s="63">
        <v>3</v>
      </c>
      <c r="I27" s="63">
        <v>1</v>
      </c>
      <c r="J27" s="63">
        <f t="shared" si="7"/>
        <v>0</v>
      </c>
      <c r="K27" s="63">
        <f t="shared" si="8"/>
        <v>-2</v>
      </c>
      <c r="L27" s="63">
        <f t="shared" si="8"/>
        <v>2</v>
      </c>
    </row>
    <row r="28" spans="2:12" ht="18.75" customHeight="1" x14ac:dyDescent="0.15">
      <c r="B28" s="13" t="s">
        <v>16</v>
      </c>
      <c r="C28" s="14"/>
      <c r="D28" s="63">
        <f t="shared" si="5"/>
        <v>1</v>
      </c>
      <c r="E28" s="63">
        <v>0</v>
      </c>
      <c r="F28" s="63">
        <v>1</v>
      </c>
      <c r="G28" s="63">
        <f t="shared" si="6"/>
        <v>0</v>
      </c>
      <c r="H28" s="63">
        <v>0</v>
      </c>
      <c r="I28" s="63">
        <v>0</v>
      </c>
      <c r="J28" s="63">
        <f t="shared" si="7"/>
        <v>1</v>
      </c>
      <c r="K28" s="63">
        <f t="shared" si="8"/>
        <v>0</v>
      </c>
      <c r="L28" s="63">
        <f t="shared" si="8"/>
        <v>1</v>
      </c>
    </row>
    <row r="29" spans="2:12" ht="18.75" customHeight="1" x14ac:dyDescent="0.15">
      <c r="B29" s="13" t="s">
        <v>17</v>
      </c>
      <c r="C29" s="14"/>
      <c r="D29" s="63">
        <f t="shared" si="5"/>
        <v>1</v>
      </c>
      <c r="E29" s="63">
        <v>0</v>
      </c>
      <c r="F29" s="63">
        <v>1</v>
      </c>
      <c r="G29" s="63">
        <f t="shared" si="6"/>
        <v>1</v>
      </c>
      <c r="H29" s="63">
        <v>1</v>
      </c>
      <c r="I29" s="63">
        <v>0</v>
      </c>
      <c r="J29" s="63">
        <f t="shared" si="7"/>
        <v>0</v>
      </c>
      <c r="K29" s="63">
        <f t="shared" si="8"/>
        <v>-1</v>
      </c>
      <c r="L29" s="63">
        <f t="shared" si="8"/>
        <v>1</v>
      </c>
    </row>
    <row r="30" spans="2:12" ht="18.75" customHeight="1" x14ac:dyDescent="0.15">
      <c r="B30" s="13" t="s">
        <v>18</v>
      </c>
      <c r="C30" s="14"/>
      <c r="D30" s="63">
        <f t="shared" si="5"/>
        <v>0</v>
      </c>
      <c r="E30" s="63">
        <v>0</v>
      </c>
      <c r="F30" s="63">
        <v>0</v>
      </c>
      <c r="G30" s="63">
        <f t="shared" si="6"/>
        <v>0</v>
      </c>
      <c r="H30" s="63">
        <v>0</v>
      </c>
      <c r="I30" s="63">
        <v>0</v>
      </c>
      <c r="J30" s="63">
        <f t="shared" si="7"/>
        <v>0</v>
      </c>
      <c r="K30" s="63">
        <f t="shared" si="8"/>
        <v>0</v>
      </c>
      <c r="L30" s="63">
        <f t="shared" si="8"/>
        <v>0</v>
      </c>
    </row>
    <row r="31" spans="2:12" ht="18.75" customHeight="1" x14ac:dyDescent="0.15">
      <c r="B31" s="13" t="s">
        <v>19</v>
      </c>
      <c r="C31" s="14"/>
      <c r="D31" s="63">
        <f t="shared" si="5"/>
        <v>1</v>
      </c>
      <c r="E31" s="63">
        <v>1</v>
      </c>
      <c r="F31" s="63">
        <v>0</v>
      </c>
      <c r="G31" s="63">
        <f t="shared" si="6"/>
        <v>1</v>
      </c>
      <c r="H31" s="63">
        <v>0</v>
      </c>
      <c r="I31" s="63">
        <v>1</v>
      </c>
      <c r="J31" s="63">
        <f t="shared" si="7"/>
        <v>0</v>
      </c>
      <c r="K31" s="63">
        <f t="shared" si="8"/>
        <v>1</v>
      </c>
      <c r="L31" s="63">
        <f t="shared" si="8"/>
        <v>-1</v>
      </c>
    </row>
    <row r="32" spans="2:12" ht="18.75" customHeight="1" x14ac:dyDescent="0.15">
      <c r="B32" s="13" t="s">
        <v>20</v>
      </c>
      <c r="C32" s="14"/>
      <c r="D32" s="63">
        <f t="shared" si="5"/>
        <v>1</v>
      </c>
      <c r="E32" s="63">
        <v>1</v>
      </c>
      <c r="F32" s="63">
        <v>0</v>
      </c>
      <c r="G32" s="63">
        <f t="shared" si="6"/>
        <v>0</v>
      </c>
      <c r="H32" s="63">
        <v>0</v>
      </c>
      <c r="I32" s="63">
        <v>0</v>
      </c>
      <c r="J32" s="63">
        <f t="shared" si="7"/>
        <v>1</v>
      </c>
      <c r="K32" s="63">
        <f t="shared" si="8"/>
        <v>1</v>
      </c>
      <c r="L32" s="63">
        <f t="shared" si="8"/>
        <v>0</v>
      </c>
    </row>
    <row r="33" spans="2:12" ht="18.75" customHeight="1" x14ac:dyDescent="0.15">
      <c r="B33" s="16" t="s">
        <v>24</v>
      </c>
      <c r="C33" s="17"/>
      <c r="D33" s="56">
        <f t="shared" si="5"/>
        <v>35</v>
      </c>
      <c r="E33" s="56">
        <f>SUM(E23:E32)</f>
        <v>19</v>
      </c>
      <c r="F33" s="56">
        <f>SUM(F23:F32)</f>
        <v>16</v>
      </c>
      <c r="G33" s="56">
        <f>H33+I33</f>
        <v>37</v>
      </c>
      <c r="H33" s="56">
        <f>SUM(H23:H32)</f>
        <v>23</v>
      </c>
      <c r="I33" s="56">
        <f t="shared" ref="I33" si="9">SUM(I23:I32)</f>
        <v>14</v>
      </c>
      <c r="J33" s="56">
        <f t="shared" si="7"/>
        <v>-2</v>
      </c>
      <c r="K33" s="56">
        <f t="shared" ref="K33:L33" si="10">SUM(K23:K32)</f>
        <v>-4</v>
      </c>
      <c r="L33" s="56">
        <f t="shared" si="10"/>
        <v>2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B1:P53"/>
  <sheetViews>
    <sheetView zoomScaleNormal="100" workbookViewId="0">
      <selection activeCell="M16" sqref="M16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89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43101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85" t="s">
        <v>1</v>
      </c>
      <c r="E4" s="85" t="s">
        <v>2</v>
      </c>
      <c r="F4" s="85" t="s">
        <v>3</v>
      </c>
      <c r="G4" s="85" t="s">
        <v>1</v>
      </c>
      <c r="H4" s="85" t="s">
        <v>2</v>
      </c>
      <c r="I4" s="85" t="s">
        <v>3</v>
      </c>
      <c r="J4" s="85" t="s">
        <v>1</v>
      </c>
      <c r="K4" s="85" t="s">
        <v>2</v>
      </c>
      <c r="L4" s="85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84</v>
      </c>
      <c r="E5" s="56">
        <v>41</v>
      </c>
      <c r="F5" s="56">
        <v>43</v>
      </c>
      <c r="G5" s="56">
        <f>H5+I5</f>
        <v>110</v>
      </c>
      <c r="H5" s="56">
        <v>54</v>
      </c>
      <c r="I5" s="56">
        <v>56</v>
      </c>
      <c r="J5" s="56">
        <f>K5+L5</f>
        <v>-26</v>
      </c>
      <c r="K5" s="56">
        <f>E5-H5</f>
        <v>-13</v>
      </c>
      <c r="L5" s="56">
        <f>F5-I5</f>
        <v>-13</v>
      </c>
      <c r="M5" s="68">
        <v>11048</v>
      </c>
      <c r="N5" s="83">
        <f>ROUND(D5*1000/M5,2)</f>
        <v>7.6</v>
      </c>
      <c r="O5" s="83">
        <f>ROUND(G5/M5*1000,2)</f>
        <v>9.9600000000000009</v>
      </c>
      <c r="P5" s="83">
        <f>ROUND(J5/M5*1000,2)</f>
        <v>-2.35</v>
      </c>
    </row>
    <row r="6" spans="2:16" ht="18.75" customHeight="1" x14ac:dyDescent="0.15">
      <c r="B6" s="3" t="s">
        <v>12</v>
      </c>
      <c r="C6" s="12"/>
      <c r="D6" s="56">
        <f t="shared" ref="D6:D14" si="0">E6+F6</f>
        <v>103</v>
      </c>
      <c r="E6" s="63">
        <v>58</v>
      </c>
      <c r="F6" s="63">
        <v>45</v>
      </c>
      <c r="G6" s="56">
        <f t="shared" ref="G6:G14" si="1">H6+I6</f>
        <v>131</v>
      </c>
      <c r="H6" s="63">
        <v>58</v>
      </c>
      <c r="I6" s="63">
        <v>73</v>
      </c>
      <c r="J6" s="56">
        <f t="shared" ref="J6:J14" si="2">K6+L6</f>
        <v>-28</v>
      </c>
      <c r="K6" s="56">
        <f t="shared" ref="K6:L14" si="3">E6-H6</f>
        <v>0</v>
      </c>
      <c r="L6" s="56">
        <f t="shared" si="3"/>
        <v>-28</v>
      </c>
      <c r="M6" s="69">
        <v>11675</v>
      </c>
      <c r="N6" s="83">
        <f t="shared" ref="N6:N15" si="4">ROUND(D6*1000/M6,2)</f>
        <v>8.82</v>
      </c>
      <c r="O6" s="83">
        <f t="shared" ref="O6:O15" si="5">ROUND(G6/M6*1000,2)</f>
        <v>11.22</v>
      </c>
      <c r="P6" s="83">
        <f t="shared" ref="P6:P15" si="6">ROUND(J6/M6*1000,2)</f>
        <v>-2.4</v>
      </c>
    </row>
    <row r="7" spans="2:16" ht="18.75" customHeight="1" x14ac:dyDescent="0.15">
      <c r="B7" s="3" t="s">
        <v>13</v>
      </c>
      <c r="C7" s="12"/>
      <c r="D7" s="56">
        <f t="shared" si="0"/>
        <v>14</v>
      </c>
      <c r="E7" s="63">
        <v>7</v>
      </c>
      <c r="F7" s="63">
        <v>7</v>
      </c>
      <c r="G7" s="56">
        <f t="shared" si="1"/>
        <v>22</v>
      </c>
      <c r="H7" s="63">
        <v>8</v>
      </c>
      <c r="I7" s="63">
        <v>14</v>
      </c>
      <c r="J7" s="56">
        <f t="shared" si="2"/>
        <v>-8</v>
      </c>
      <c r="K7" s="56">
        <f t="shared" si="3"/>
        <v>-1</v>
      </c>
      <c r="L7" s="56">
        <f t="shared" si="3"/>
        <v>-7</v>
      </c>
      <c r="M7" s="69">
        <v>2906</v>
      </c>
      <c r="N7" s="83">
        <f t="shared" si="4"/>
        <v>4.82</v>
      </c>
      <c r="O7" s="83">
        <f t="shared" si="5"/>
        <v>7.57</v>
      </c>
      <c r="P7" s="83">
        <f t="shared" si="6"/>
        <v>-2.75</v>
      </c>
    </row>
    <row r="8" spans="2:16" ht="18.75" customHeight="1" x14ac:dyDescent="0.15">
      <c r="B8" s="3" t="s">
        <v>14</v>
      </c>
      <c r="C8" s="12"/>
      <c r="D8" s="56">
        <f t="shared" si="0"/>
        <v>31</v>
      </c>
      <c r="E8" s="63">
        <v>18</v>
      </c>
      <c r="F8" s="63">
        <v>13</v>
      </c>
      <c r="G8" s="56">
        <f t="shared" si="1"/>
        <v>60</v>
      </c>
      <c r="H8" s="63">
        <v>27</v>
      </c>
      <c r="I8" s="63">
        <v>33</v>
      </c>
      <c r="J8" s="56">
        <f t="shared" si="2"/>
        <v>-29</v>
      </c>
      <c r="K8" s="56">
        <f t="shared" si="3"/>
        <v>-9</v>
      </c>
      <c r="L8" s="56">
        <f t="shared" si="3"/>
        <v>-20</v>
      </c>
      <c r="M8" s="69">
        <v>5019</v>
      </c>
      <c r="N8" s="83">
        <f t="shared" si="4"/>
        <v>6.18</v>
      </c>
      <c r="O8" s="83">
        <f t="shared" si="5"/>
        <v>11.95</v>
      </c>
      <c r="P8" s="83">
        <f t="shared" si="6"/>
        <v>-5.78</v>
      </c>
    </row>
    <row r="9" spans="2:16" ht="18.75" customHeight="1" x14ac:dyDescent="0.15">
      <c r="B9" s="3" t="s">
        <v>15</v>
      </c>
      <c r="C9" s="12"/>
      <c r="D9" s="56">
        <f t="shared" si="0"/>
        <v>75</v>
      </c>
      <c r="E9" s="63">
        <v>31</v>
      </c>
      <c r="F9" s="63">
        <v>44</v>
      </c>
      <c r="G9" s="56">
        <f t="shared" si="1"/>
        <v>76</v>
      </c>
      <c r="H9" s="63">
        <v>39</v>
      </c>
      <c r="I9" s="63">
        <v>37</v>
      </c>
      <c r="J9" s="56">
        <f t="shared" si="2"/>
        <v>-1</v>
      </c>
      <c r="K9" s="56">
        <f t="shared" si="3"/>
        <v>-8</v>
      </c>
      <c r="L9" s="56">
        <f t="shared" si="3"/>
        <v>7</v>
      </c>
      <c r="M9" s="69">
        <v>11501</v>
      </c>
      <c r="N9" s="83">
        <f t="shared" si="4"/>
        <v>6.52</v>
      </c>
      <c r="O9" s="83">
        <f t="shared" si="5"/>
        <v>6.61</v>
      </c>
      <c r="P9" s="83">
        <f t="shared" si="6"/>
        <v>-0.09</v>
      </c>
    </row>
    <row r="10" spans="2:16" ht="18.75" customHeight="1" x14ac:dyDescent="0.15">
      <c r="B10" s="3" t="s">
        <v>16</v>
      </c>
      <c r="C10" s="12"/>
      <c r="D10" s="56">
        <f t="shared" si="0"/>
        <v>9</v>
      </c>
      <c r="E10" s="63">
        <v>7</v>
      </c>
      <c r="F10" s="63">
        <v>2</v>
      </c>
      <c r="G10" s="56">
        <f t="shared" si="1"/>
        <v>21</v>
      </c>
      <c r="H10" s="63">
        <v>10</v>
      </c>
      <c r="I10" s="63">
        <v>11</v>
      </c>
      <c r="J10" s="56">
        <f t="shared" si="2"/>
        <v>-12</v>
      </c>
      <c r="K10" s="56">
        <f t="shared" si="3"/>
        <v>-3</v>
      </c>
      <c r="L10" s="56">
        <f t="shared" si="3"/>
        <v>-9</v>
      </c>
      <c r="M10" s="69">
        <v>1954</v>
      </c>
      <c r="N10" s="83">
        <f t="shared" si="4"/>
        <v>4.6100000000000003</v>
      </c>
      <c r="O10" s="83">
        <f t="shared" si="5"/>
        <v>10.75</v>
      </c>
      <c r="P10" s="83">
        <f t="shared" si="6"/>
        <v>-6.14</v>
      </c>
    </row>
    <row r="11" spans="2:16" ht="18.75" customHeight="1" x14ac:dyDescent="0.15">
      <c r="B11" s="3" t="s">
        <v>17</v>
      </c>
      <c r="C11" s="12"/>
      <c r="D11" s="56">
        <f t="shared" si="0"/>
        <v>8</v>
      </c>
      <c r="E11" s="63">
        <v>4</v>
      </c>
      <c r="F11" s="63">
        <v>4</v>
      </c>
      <c r="G11" s="56">
        <f t="shared" si="1"/>
        <v>28</v>
      </c>
      <c r="H11" s="63">
        <v>15</v>
      </c>
      <c r="I11" s="63">
        <v>13</v>
      </c>
      <c r="J11" s="56">
        <f t="shared" si="2"/>
        <v>-20</v>
      </c>
      <c r="K11" s="56">
        <f t="shared" si="3"/>
        <v>-11</v>
      </c>
      <c r="L11" s="56">
        <f t="shared" si="3"/>
        <v>-9</v>
      </c>
      <c r="M11" s="69">
        <v>2678</v>
      </c>
      <c r="N11" s="83">
        <f t="shared" si="4"/>
        <v>2.99</v>
      </c>
      <c r="O11" s="83">
        <f t="shared" si="5"/>
        <v>10.46</v>
      </c>
      <c r="P11" s="83">
        <f t="shared" si="6"/>
        <v>-7.47</v>
      </c>
    </row>
    <row r="12" spans="2:16" ht="18.75" customHeight="1" x14ac:dyDescent="0.15">
      <c r="B12" s="3" t="s">
        <v>18</v>
      </c>
      <c r="C12" s="12"/>
      <c r="D12" s="56">
        <f t="shared" si="0"/>
        <v>18</v>
      </c>
      <c r="E12" s="63">
        <v>7</v>
      </c>
      <c r="F12" s="63">
        <v>11</v>
      </c>
      <c r="G12" s="56">
        <f t="shared" si="1"/>
        <v>33</v>
      </c>
      <c r="H12" s="63">
        <v>16</v>
      </c>
      <c r="I12" s="63">
        <v>17</v>
      </c>
      <c r="J12" s="56">
        <f t="shared" si="2"/>
        <v>-15</v>
      </c>
      <c r="K12" s="56">
        <f t="shared" si="3"/>
        <v>-9</v>
      </c>
      <c r="L12" s="56">
        <f t="shared" si="3"/>
        <v>-6</v>
      </c>
      <c r="M12" s="69">
        <v>2983</v>
      </c>
      <c r="N12" s="83">
        <f t="shared" si="4"/>
        <v>6.03</v>
      </c>
      <c r="O12" s="83">
        <f t="shared" si="5"/>
        <v>11.06</v>
      </c>
      <c r="P12" s="83">
        <f t="shared" si="6"/>
        <v>-5.03</v>
      </c>
    </row>
    <row r="13" spans="2:16" ht="18.75" customHeight="1" x14ac:dyDescent="0.15">
      <c r="B13" s="3" t="s">
        <v>19</v>
      </c>
      <c r="C13" s="12"/>
      <c r="D13" s="56">
        <f t="shared" si="0"/>
        <v>12</v>
      </c>
      <c r="E13" s="63">
        <v>9</v>
      </c>
      <c r="F13" s="63">
        <v>3</v>
      </c>
      <c r="G13" s="56">
        <f t="shared" si="1"/>
        <v>42</v>
      </c>
      <c r="H13" s="63">
        <v>25</v>
      </c>
      <c r="I13" s="63">
        <v>17</v>
      </c>
      <c r="J13" s="56">
        <f t="shared" si="2"/>
        <v>-30</v>
      </c>
      <c r="K13" s="56">
        <f t="shared" si="3"/>
        <v>-16</v>
      </c>
      <c r="L13" s="56">
        <f t="shared" si="3"/>
        <v>-14</v>
      </c>
      <c r="M13" s="69">
        <v>3306</v>
      </c>
      <c r="N13" s="83">
        <f t="shared" si="4"/>
        <v>3.63</v>
      </c>
      <c r="O13" s="83">
        <f t="shared" si="5"/>
        <v>12.7</v>
      </c>
      <c r="P13" s="83">
        <f t="shared" si="6"/>
        <v>-9.07</v>
      </c>
    </row>
    <row r="14" spans="2:16" ht="18.75" customHeight="1" x14ac:dyDescent="0.15">
      <c r="B14" s="3" t="s">
        <v>20</v>
      </c>
      <c r="C14" s="12"/>
      <c r="D14" s="56">
        <f t="shared" si="0"/>
        <v>21</v>
      </c>
      <c r="E14" s="63">
        <v>10</v>
      </c>
      <c r="F14" s="63">
        <v>11</v>
      </c>
      <c r="G14" s="56">
        <f t="shared" si="1"/>
        <v>17</v>
      </c>
      <c r="H14" s="63">
        <v>10</v>
      </c>
      <c r="I14" s="63">
        <v>7</v>
      </c>
      <c r="J14" s="56">
        <f t="shared" si="2"/>
        <v>4</v>
      </c>
      <c r="K14" s="56">
        <f t="shared" si="3"/>
        <v>0</v>
      </c>
      <c r="L14" s="56">
        <f t="shared" si="3"/>
        <v>4</v>
      </c>
      <c r="M14" s="69">
        <v>2787</v>
      </c>
      <c r="N14" s="83">
        <f t="shared" si="4"/>
        <v>7.53</v>
      </c>
      <c r="O14" s="83">
        <f t="shared" si="5"/>
        <v>6.1</v>
      </c>
      <c r="P14" s="83">
        <f t="shared" si="6"/>
        <v>1.44</v>
      </c>
    </row>
    <row r="15" spans="2:16" ht="18.75" customHeight="1" x14ac:dyDescent="0.15">
      <c r="B15" s="13" t="s">
        <v>24</v>
      </c>
      <c r="C15" s="14"/>
      <c r="D15" s="63">
        <f>SUM(D5:D14)</f>
        <v>375</v>
      </c>
      <c r="E15" s="63">
        <f t="shared" ref="E15:L15" si="7">SUM(E5:E14)</f>
        <v>192</v>
      </c>
      <c r="F15" s="63">
        <f t="shared" si="7"/>
        <v>183</v>
      </c>
      <c r="G15" s="63">
        <f>SUM(G5:G14)</f>
        <v>540</v>
      </c>
      <c r="H15" s="63">
        <f t="shared" si="7"/>
        <v>262</v>
      </c>
      <c r="I15" s="63">
        <f t="shared" si="7"/>
        <v>278</v>
      </c>
      <c r="J15" s="63">
        <f>SUM(J5:J14)</f>
        <v>-165</v>
      </c>
      <c r="K15" s="63">
        <f t="shared" si="7"/>
        <v>-70</v>
      </c>
      <c r="L15" s="63">
        <f t="shared" si="7"/>
        <v>-95</v>
      </c>
      <c r="M15" s="63">
        <v>55857</v>
      </c>
      <c r="N15" s="83">
        <f t="shared" si="4"/>
        <v>6.71</v>
      </c>
      <c r="O15" s="83">
        <f t="shared" si="5"/>
        <v>9.67</v>
      </c>
      <c r="P15" s="83">
        <f t="shared" si="6"/>
        <v>-2.95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83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42736</v>
      </c>
      <c r="N21" s="113" t="s">
        <v>27</v>
      </c>
      <c r="O21" s="114"/>
      <c r="P21" s="115"/>
    </row>
    <row r="22" spans="2:16" x14ac:dyDescent="0.15">
      <c r="B22" s="126"/>
      <c r="C22" s="127"/>
      <c r="D22" s="85" t="s">
        <v>1</v>
      </c>
      <c r="E22" s="85" t="s">
        <v>2</v>
      </c>
      <c r="F22" s="85" t="s">
        <v>3</v>
      </c>
      <c r="G22" s="85" t="s">
        <v>1</v>
      </c>
      <c r="H22" s="85" t="s">
        <v>2</v>
      </c>
      <c r="I22" s="85" t="s">
        <v>3</v>
      </c>
      <c r="J22" s="85" t="s">
        <v>1</v>
      </c>
      <c r="K22" s="85" t="s">
        <v>2</v>
      </c>
      <c r="L22" s="85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SUM(E23+F23)</f>
        <v>99</v>
      </c>
      <c r="E23" s="56">
        <v>41</v>
      </c>
      <c r="F23" s="56">
        <v>58</v>
      </c>
      <c r="G23" s="56">
        <f>SUM(H23+I23)</f>
        <v>111</v>
      </c>
      <c r="H23" s="56">
        <v>63</v>
      </c>
      <c r="I23" s="56">
        <v>48</v>
      </c>
      <c r="J23" s="56">
        <f>SUM(D23-G23)</f>
        <v>-12</v>
      </c>
      <c r="K23" s="56">
        <f>SUM(E23-H23)</f>
        <v>-22</v>
      </c>
      <c r="L23" s="56">
        <f>SUM(F23-I23)</f>
        <v>10</v>
      </c>
      <c r="M23" s="90">
        <v>10989</v>
      </c>
      <c r="N23" s="83">
        <v>9.01</v>
      </c>
      <c r="O23" s="83">
        <v>10.01</v>
      </c>
      <c r="P23" s="83">
        <v>-1</v>
      </c>
    </row>
    <row r="24" spans="2:16" ht="16.5" x14ac:dyDescent="0.15">
      <c r="B24" s="3" t="s">
        <v>12</v>
      </c>
      <c r="C24" s="12"/>
      <c r="D24" s="56">
        <f t="shared" ref="D24:D33" si="8">SUM(E24+F24)</f>
        <v>94</v>
      </c>
      <c r="E24" s="63">
        <v>42</v>
      </c>
      <c r="F24" s="63">
        <v>52</v>
      </c>
      <c r="G24" s="56">
        <f t="shared" ref="G24:G33" si="9">SUM(H24+I24)</f>
        <v>120</v>
      </c>
      <c r="H24" s="63">
        <v>59</v>
      </c>
      <c r="I24" s="63">
        <v>61</v>
      </c>
      <c r="J24" s="56">
        <f t="shared" ref="J24:J33" si="10">SUM(D24-G24)</f>
        <v>-26</v>
      </c>
      <c r="K24" s="56">
        <f t="shared" ref="K24:K33" si="11">SUM(E24-H24)</f>
        <v>-17</v>
      </c>
      <c r="L24" s="63">
        <f t="shared" ref="L24:L33" si="12">SUM(F24-I24)</f>
        <v>-9</v>
      </c>
      <c r="M24" s="90">
        <v>11667</v>
      </c>
      <c r="N24" s="83">
        <v>8.23</v>
      </c>
      <c r="O24" s="83">
        <v>10.11</v>
      </c>
      <c r="P24" s="83">
        <v>-1.89</v>
      </c>
    </row>
    <row r="25" spans="2:16" ht="16.5" x14ac:dyDescent="0.15">
      <c r="B25" s="3" t="s">
        <v>13</v>
      </c>
      <c r="C25" s="12"/>
      <c r="D25" s="56">
        <f t="shared" si="8"/>
        <v>29</v>
      </c>
      <c r="E25" s="63">
        <v>14</v>
      </c>
      <c r="F25" s="63">
        <v>15</v>
      </c>
      <c r="G25" s="56">
        <f t="shared" si="9"/>
        <v>27</v>
      </c>
      <c r="H25" s="63">
        <v>15</v>
      </c>
      <c r="I25" s="63">
        <v>12</v>
      </c>
      <c r="J25" s="56">
        <f t="shared" si="10"/>
        <v>2</v>
      </c>
      <c r="K25" s="56">
        <f t="shared" si="11"/>
        <v>-1</v>
      </c>
      <c r="L25" s="63">
        <f t="shared" si="12"/>
        <v>3</v>
      </c>
      <c r="M25" s="90">
        <v>2884</v>
      </c>
      <c r="N25" s="83">
        <v>10.06</v>
      </c>
      <c r="O25" s="83">
        <v>9.36</v>
      </c>
      <c r="P25" s="83">
        <v>0.69</v>
      </c>
    </row>
    <row r="26" spans="2:16" ht="16.5" x14ac:dyDescent="0.15">
      <c r="B26" s="3" t="s">
        <v>14</v>
      </c>
      <c r="C26" s="12"/>
      <c r="D26" s="56">
        <f t="shared" si="8"/>
        <v>36</v>
      </c>
      <c r="E26" s="63">
        <v>13</v>
      </c>
      <c r="F26" s="63">
        <v>23</v>
      </c>
      <c r="G26" s="56">
        <f t="shared" si="9"/>
        <v>50</v>
      </c>
      <c r="H26" s="63">
        <v>23</v>
      </c>
      <c r="I26" s="63">
        <v>27</v>
      </c>
      <c r="J26" s="56">
        <f t="shared" si="10"/>
        <v>-14</v>
      </c>
      <c r="K26" s="56">
        <f t="shared" si="11"/>
        <v>-10</v>
      </c>
      <c r="L26" s="63">
        <f t="shared" si="12"/>
        <v>-4</v>
      </c>
      <c r="M26" s="90">
        <v>5015</v>
      </c>
      <c r="N26" s="83">
        <v>7.38</v>
      </c>
      <c r="O26" s="83">
        <v>9.9700000000000006</v>
      </c>
      <c r="P26" s="83">
        <v>-2.79</v>
      </c>
    </row>
    <row r="27" spans="2:16" ht="16.5" x14ac:dyDescent="0.15">
      <c r="B27" s="3" t="s">
        <v>15</v>
      </c>
      <c r="C27" s="12"/>
      <c r="D27" s="56">
        <f t="shared" si="8"/>
        <v>95</v>
      </c>
      <c r="E27" s="63">
        <v>46</v>
      </c>
      <c r="F27" s="63">
        <v>49</v>
      </c>
      <c r="G27" s="56">
        <f t="shared" si="9"/>
        <v>99</v>
      </c>
      <c r="H27" s="63">
        <v>56</v>
      </c>
      <c r="I27" s="63">
        <v>43</v>
      </c>
      <c r="J27" s="56">
        <f t="shared" si="10"/>
        <v>-4</v>
      </c>
      <c r="K27" s="56">
        <f t="shared" si="11"/>
        <v>-10</v>
      </c>
      <c r="L27" s="63">
        <f t="shared" si="12"/>
        <v>6</v>
      </c>
      <c r="M27" s="90">
        <v>11566</v>
      </c>
      <c r="N27" s="83">
        <v>8.2100000000000009</v>
      </c>
      <c r="O27" s="83">
        <v>8.56</v>
      </c>
      <c r="P27" s="83">
        <v>-0.35</v>
      </c>
    </row>
    <row r="28" spans="2:16" ht="16.5" x14ac:dyDescent="0.15">
      <c r="B28" s="3" t="s">
        <v>16</v>
      </c>
      <c r="C28" s="12"/>
      <c r="D28" s="56">
        <f t="shared" si="8"/>
        <v>14</v>
      </c>
      <c r="E28" s="63">
        <v>9</v>
      </c>
      <c r="F28" s="63">
        <v>5</v>
      </c>
      <c r="G28" s="56">
        <f t="shared" si="9"/>
        <v>33</v>
      </c>
      <c r="H28" s="63">
        <v>18</v>
      </c>
      <c r="I28" s="63">
        <v>15</v>
      </c>
      <c r="J28" s="56">
        <f t="shared" si="10"/>
        <v>-19</v>
      </c>
      <c r="K28" s="56">
        <f t="shared" si="11"/>
        <v>-9</v>
      </c>
      <c r="L28" s="63">
        <f t="shared" si="12"/>
        <v>-10</v>
      </c>
      <c r="M28" s="90">
        <v>1957</v>
      </c>
      <c r="N28" s="83">
        <v>7.15</v>
      </c>
      <c r="O28" s="83">
        <v>16.86</v>
      </c>
      <c r="P28" s="83">
        <v>-9.7100000000000009</v>
      </c>
    </row>
    <row r="29" spans="2:16" ht="16.5" x14ac:dyDescent="0.15">
      <c r="B29" s="3" t="s">
        <v>17</v>
      </c>
      <c r="C29" s="12"/>
      <c r="D29" s="56">
        <f t="shared" si="8"/>
        <v>8</v>
      </c>
      <c r="E29" s="63">
        <v>3</v>
      </c>
      <c r="F29" s="63">
        <v>5</v>
      </c>
      <c r="G29" s="56">
        <f t="shared" si="9"/>
        <v>39</v>
      </c>
      <c r="H29" s="63">
        <v>22</v>
      </c>
      <c r="I29" s="63">
        <v>17</v>
      </c>
      <c r="J29" s="56">
        <f t="shared" si="10"/>
        <v>-31</v>
      </c>
      <c r="K29" s="56">
        <f t="shared" si="11"/>
        <v>-19</v>
      </c>
      <c r="L29" s="63">
        <f t="shared" si="12"/>
        <v>-12</v>
      </c>
      <c r="M29" s="90">
        <v>2653</v>
      </c>
      <c r="N29" s="83">
        <v>3.02</v>
      </c>
      <c r="O29" s="83">
        <v>14.7</v>
      </c>
      <c r="P29" s="83">
        <v>-11.68</v>
      </c>
    </row>
    <row r="30" spans="2:16" ht="16.5" x14ac:dyDescent="0.15">
      <c r="B30" s="3" t="s">
        <v>18</v>
      </c>
      <c r="C30" s="12"/>
      <c r="D30" s="56">
        <f t="shared" si="8"/>
        <v>21</v>
      </c>
      <c r="E30" s="63">
        <v>13</v>
      </c>
      <c r="F30" s="63">
        <v>8</v>
      </c>
      <c r="G30" s="56">
        <f t="shared" si="9"/>
        <v>35</v>
      </c>
      <c r="H30" s="63">
        <v>18</v>
      </c>
      <c r="I30" s="63">
        <v>17</v>
      </c>
      <c r="J30" s="56">
        <f t="shared" si="10"/>
        <v>-14</v>
      </c>
      <c r="K30" s="56">
        <f t="shared" si="11"/>
        <v>-5</v>
      </c>
      <c r="L30" s="63">
        <f t="shared" si="12"/>
        <v>-9</v>
      </c>
      <c r="M30" s="90">
        <v>3013</v>
      </c>
      <c r="N30" s="83">
        <v>6.97</v>
      </c>
      <c r="O30" s="83">
        <v>11.62</v>
      </c>
      <c r="P30" s="83">
        <v>-4.6500000000000004</v>
      </c>
    </row>
    <row r="31" spans="2:16" ht="16.5" x14ac:dyDescent="0.15">
      <c r="B31" s="3" t="s">
        <v>19</v>
      </c>
      <c r="C31" s="12"/>
      <c r="D31" s="56">
        <f t="shared" si="8"/>
        <v>5</v>
      </c>
      <c r="E31" s="63">
        <v>2</v>
      </c>
      <c r="F31" s="63">
        <v>3</v>
      </c>
      <c r="G31" s="56">
        <f t="shared" si="9"/>
        <v>40</v>
      </c>
      <c r="H31" s="63">
        <v>18</v>
      </c>
      <c r="I31" s="63">
        <v>22</v>
      </c>
      <c r="J31" s="56">
        <f t="shared" si="10"/>
        <v>-35</v>
      </c>
      <c r="K31" s="56">
        <f t="shared" si="11"/>
        <v>-16</v>
      </c>
      <c r="L31" s="63">
        <f t="shared" si="12"/>
        <v>-19</v>
      </c>
      <c r="M31" s="90">
        <v>3312</v>
      </c>
      <c r="N31" s="83">
        <v>1.51</v>
      </c>
      <c r="O31" s="83">
        <v>12.08</v>
      </c>
      <c r="P31" s="83">
        <v>-10.57</v>
      </c>
    </row>
    <row r="32" spans="2:16" ht="16.5" x14ac:dyDescent="0.15">
      <c r="B32" s="3" t="s">
        <v>20</v>
      </c>
      <c r="C32" s="12"/>
      <c r="D32" s="56">
        <f t="shared" si="8"/>
        <v>20</v>
      </c>
      <c r="E32" s="63">
        <v>10</v>
      </c>
      <c r="F32" s="63">
        <v>10</v>
      </c>
      <c r="G32" s="56">
        <f t="shared" si="9"/>
        <v>32</v>
      </c>
      <c r="H32" s="63">
        <v>18</v>
      </c>
      <c r="I32" s="63">
        <v>14</v>
      </c>
      <c r="J32" s="56">
        <f t="shared" si="10"/>
        <v>-12</v>
      </c>
      <c r="K32" s="56">
        <f t="shared" si="11"/>
        <v>-8</v>
      </c>
      <c r="L32" s="63">
        <f t="shared" si="12"/>
        <v>-4</v>
      </c>
      <c r="M32" s="90">
        <v>2792</v>
      </c>
      <c r="N32" s="83">
        <v>7.16</v>
      </c>
      <c r="O32" s="83">
        <v>11.46</v>
      </c>
      <c r="P32" s="83">
        <v>-4.3</v>
      </c>
    </row>
    <row r="33" spans="2:16" ht="16.5" x14ac:dyDescent="0.15">
      <c r="B33" s="13" t="s">
        <v>24</v>
      </c>
      <c r="C33" s="14"/>
      <c r="D33" s="63">
        <f t="shared" si="8"/>
        <v>421</v>
      </c>
      <c r="E33" s="63">
        <v>193</v>
      </c>
      <c r="F33" s="63">
        <f>SUM(F23:F32)</f>
        <v>228</v>
      </c>
      <c r="G33" s="63">
        <f t="shared" si="9"/>
        <v>583</v>
      </c>
      <c r="H33" s="63">
        <v>308</v>
      </c>
      <c r="I33" s="63">
        <v>275</v>
      </c>
      <c r="J33" s="63">
        <f t="shared" si="10"/>
        <v>-162</v>
      </c>
      <c r="K33" s="63">
        <f t="shared" si="11"/>
        <v>-115</v>
      </c>
      <c r="L33" s="63">
        <f t="shared" si="12"/>
        <v>-47</v>
      </c>
      <c r="M33" s="88">
        <v>55848</v>
      </c>
      <c r="N33" s="83">
        <v>7.59</v>
      </c>
      <c r="O33" s="83">
        <v>10.44</v>
      </c>
      <c r="P33" s="83">
        <v>-2.86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93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85" t="s">
        <v>1</v>
      </c>
      <c r="E40" s="85" t="s">
        <v>2</v>
      </c>
      <c r="F40" s="85" t="s">
        <v>3</v>
      </c>
      <c r="G40" s="85" t="s">
        <v>1</v>
      </c>
      <c r="H40" s="85" t="s">
        <v>2</v>
      </c>
      <c r="I40" s="85" t="s">
        <v>3</v>
      </c>
      <c r="J40" s="85" t="s">
        <v>1</v>
      </c>
      <c r="K40" s="85" t="s">
        <v>2</v>
      </c>
      <c r="L40" s="85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3">D5-D23</f>
        <v>-15</v>
      </c>
      <c r="E41" s="56">
        <f t="shared" si="13"/>
        <v>0</v>
      </c>
      <c r="F41" s="56">
        <f t="shared" si="13"/>
        <v>-15</v>
      </c>
      <c r="G41" s="56">
        <f t="shared" si="13"/>
        <v>-1</v>
      </c>
      <c r="H41" s="56">
        <f t="shared" si="13"/>
        <v>-9</v>
      </c>
      <c r="I41" s="56">
        <f t="shared" si="13"/>
        <v>8</v>
      </c>
      <c r="J41" s="56">
        <f t="shared" si="13"/>
        <v>-14</v>
      </c>
      <c r="K41" s="56">
        <f t="shared" si="13"/>
        <v>9</v>
      </c>
      <c r="L41" s="56">
        <f t="shared" si="13"/>
        <v>-23</v>
      </c>
      <c r="M41" s="56">
        <f t="shared" si="13"/>
        <v>59</v>
      </c>
      <c r="N41" s="79">
        <f t="shared" si="13"/>
        <v>-1.4100000000000001</v>
      </c>
      <c r="O41" s="79">
        <f t="shared" si="13"/>
        <v>-4.9999999999998934E-2</v>
      </c>
      <c r="P41" s="79">
        <f t="shared" si="13"/>
        <v>-1.35</v>
      </c>
    </row>
    <row r="42" spans="2:16" ht="16.5" x14ac:dyDescent="0.15">
      <c r="B42" s="3" t="s">
        <v>12</v>
      </c>
      <c r="C42" s="12"/>
      <c r="D42" s="56">
        <f t="shared" si="13"/>
        <v>9</v>
      </c>
      <c r="E42" s="56">
        <f t="shared" si="13"/>
        <v>16</v>
      </c>
      <c r="F42" s="56">
        <f t="shared" si="13"/>
        <v>-7</v>
      </c>
      <c r="G42" s="56">
        <f t="shared" si="13"/>
        <v>11</v>
      </c>
      <c r="H42" s="56">
        <f t="shared" si="13"/>
        <v>-1</v>
      </c>
      <c r="I42" s="56">
        <f t="shared" si="13"/>
        <v>12</v>
      </c>
      <c r="J42" s="56">
        <f t="shared" si="13"/>
        <v>-2</v>
      </c>
      <c r="K42" s="56">
        <f t="shared" si="13"/>
        <v>17</v>
      </c>
      <c r="L42" s="56">
        <f t="shared" si="13"/>
        <v>-19</v>
      </c>
      <c r="M42" s="56">
        <f t="shared" si="13"/>
        <v>8</v>
      </c>
      <c r="N42" s="79">
        <f t="shared" si="13"/>
        <v>0.58999999999999986</v>
      </c>
      <c r="O42" s="79">
        <f t="shared" si="13"/>
        <v>1.1100000000000012</v>
      </c>
      <c r="P42" s="79">
        <f t="shared" si="13"/>
        <v>-0.51</v>
      </c>
    </row>
    <row r="43" spans="2:16" ht="16.5" x14ac:dyDescent="0.15">
      <c r="B43" s="3" t="s">
        <v>13</v>
      </c>
      <c r="C43" s="12"/>
      <c r="D43" s="56">
        <f t="shared" si="13"/>
        <v>-15</v>
      </c>
      <c r="E43" s="56">
        <f t="shared" si="13"/>
        <v>-7</v>
      </c>
      <c r="F43" s="56">
        <f t="shared" si="13"/>
        <v>-8</v>
      </c>
      <c r="G43" s="56">
        <f t="shared" si="13"/>
        <v>-5</v>
      </c>
      <c r="H43" s="56">
        <f t="shared" si="13"/>
        <v>-7</v>
      </c>
      <c r="I43" s="56">
        <f t="shared" si="13"/>
        <v>2</v>
      </c>
      <c r="J43" s="56">
        <f t="shared" si="13"/>
        <v>-10</v>
      </c>
      <c r="K43" s="56">
        <f t="shared" si="13"/>
        <v>0</v>
      </c>
      <c r="L43" s="56">
        <f t="shared" si="13"/>
        <v>-10</v>
      </c>
      <c r="M43" s="56">
        <f t="shared" si="13"/>
        <v>22</v>
      </c>
      <c r="N43" s="79">
        <f t="shared" si="13"/>
        <v>-5.24</v>
      </c>
      <c r="O43" s="79">
        <f t="shared" si="13"/>
        <v>-1.7899999999999991</v>
      </c>
      <c r="P43" s="79">
        <f t="shared" si="13"/>
        <v>-3.44</v>
      </c>
    </row>
    <row r="44" spans="2:16" ht="16.5" x14ac:dyDescent="0.15">
      <c r="B44" s="3" t="s">
        <v>14</v>
      </c>
      <c r="C44" s="12"/>
      <c r="D44" s="56">
        <f t="shared" si="13"/>
        <v>-5</v>
      </c>
      <c r="E44" s="56">
        <f t="shared" si="13"/>
        <v>5</v>
      </c>
      <c r="F44" s="56">
        <f t="shared" si="13"/>
        <v>-10</v>
      </c>
      <c r="G44" s="56">
        <f t="shared" si="13"/>
        <v>10</v>
      </c>
      <c r="H44" s="56">
        <f t="shared" si="13"/>
        <v>4</v>
      </c>
      <c r="I44" s="56">
        <f t="shared" si="13"/>
        <v>6</v>
      </c>
      <c r="J44" s="56">
        <f t="shared" si="13"/>
        <v>-15</v>
      </c>
      <c r="K44" s="56">
        <f t="shared" si="13"/>
        <v>1</v>
      </c>
      <c r="L44" s="56">
        <f t="shared" si="13"/>
        <v>-16</v>
      </c>
      <c r="M44" s="56">
        <f t="shared" si="13"/>
        <v>4</v>
      </c>
      <c r="N44" s="79">
        <f t="shared" si="13"/>
        <v>-1.2000000000000002</v>
      </c>
      <c r="O44" s="79">
        <f t="shared" si="13"/>
        <v>1.9799999999999986</v>
      </c>
      <c r="P44" s="79">
        <f t="shared" si="13"/>
        <v>-2.99</v>
      </c>
    </row>
    <row r="45" spans="2:16" ht="16.5" x14ac:dyDescent="0.15">
      <c r="B45" s="3" t="s">
        <v>15</v>
      </c>
      <c r="C45" s="12"/>
      <c r="D45" s="56">
        <f t="shared" si="13"/>
        <v>-20</v>
      </c>
      <c r="E45" s="56">
        <f t="shared" si="13"/>
        <v>-15</v>
      </c>
      <c r="F45" s="56">
        <f t="shared" si="13"/>
        <v>-5</v>
      </c>
      <c r="G45" s="56">
        <f t="shared" si="13"/>
        <v>-23</v>
      </c>
      <c r="H45" s="56">
        <f t="shared" si="13"/>
        <v>-17</v>
      </c>
      <c r="I45" s="56">
        <f t="shared" si="13"/>
        <v>-6</v>
      </c>
      <c r="J45" s="56">
        <f t="shared" si="13"/>
        <v>3</v>
      </c>
      <c r="K45" s="56">
        <f t="shared" si="13"/>
        <v>2</v>
      </c>
      <c r="L45" s="56">
        <f t="shared" si="13"/>
        <v>1</v>
      </c>
      <c r="M45" s="56">
        <f t="shared" si="13"/>
        <v>-65</v>
      </c>
      <c r="N45" s="79">
        <f t="shared" si="13"/>
        <v>-1.6900000000000013</v>
      </c>
      <c r="O45" s="79">
        <f t="shared" si="13"/>
        <v>-1.9500000000000002</v>
      </c>
      <c r="P45" s="79">
        <f t="shared" si="13"/>
        <v>0.26</v>
      </c>
    </row>
    <row r="46" spans="2:16" ht="16.5" x14ac:dyDescent="0.15">
      <c r="B46" s="3" t="s">
        <v>16</v>
      </c>
      <c r="C46" s="12"/>
      <c r="D46" s="56">
        <f t="shared" si="13"/>
        <v>-5</v>
      </c>
      <c r="E46" s="56">
        <f t="shared" si="13"/>
        <v>-2</v>
      </c>
      <c r="F46" s="56">
        <f t="shared" si="13"/>
        <v>-3</v>
      </c>
      <c r="G46" s="56">
        <f t="shared" si="13"/>
        <v>-12</v>
      </c>
      <c r="H46" s="56">
        <f t="shared" si="13"/>
        <v>-8</v>
      </c>
      <c r="I46" s="56">
        <f t="shared" si="13"/>
        <v>-4</v>
      </c>
      <c r="J46" s="56">
        <f t="shared" si="13"/>
        <v>7</v>
      </c>
      <c r="K46" s="56">
        <f t="shared" si="13"/>
        <v>6</v>
      </c>
      <c r="L46" s="56">
        <f t="shared" si="13"/>
        <v>1</v>
      </c>
      <c r="M46" s="56">
        <f t="shared" si="13"/>
        <v>-3</v>
      </c>
      <c r="N46" s="79">
        <f t="shared" si="13"/>
        <v>-2.54</v>
      </c>
      <c r="O46" s="79">
        <f t="shared" si="13"/>
        <v>-6.1099999999999994</v>
      </c>
      <c r="P46" s="79">
        <f t="shared" si="13"/>
        <v>3.5700000000000012</v>
      </c>
    </row>
    <row r="47" spans="2:16" ht="16.5" x14ac:dyDescent="0.15">
      <c r="B47" s="3" t="s">
        <v>17</v>
      </c>
      <c r="C47" s="12"/>
      <c r="D47" s="56">
        <f t="shared" si="13"/>
        <v>0</v>
      </c>
      <c r="E47" s="56">
        <f t="shared" si="13"/>
        <v>1</v>
      </c>
      <c r="F47" s="56">
        <f t="shared" si="13"/>
        <v>-1</v>
      </c>
      <c r="G47" s="56">
        <f t="shared" si="13"/>
        <v>-11</v>
      </c>
      <c r="H47" s="56">
        <f t="shared" si="13"/>
        <v>-7</v>
      </c>
      <c r="I47" s="56">
        <f t="shared" si="13"/>
        <v>-4</v>
      </c>
      <c r="J47" s="56">
        <f t="shared" si="13"/>
        <v>11</v>
      </c>
      <c r="K47" s="56">
        <f t="shared" si="13"/>
        <v>8</v>
      </c>
      <c r="L47" s="56">
        <f t="shared" si="13"/>
        <v>3</v>
      </c>
      <c r="M47" s="56">
        <f t="shared" si="13"/>
        <v>25</v>
      </c>
      <c r="N47" s="79">
        <f t="shared" si="13"/>
        <v>-2.9999999999999805E-2</v>
      </c>
      <c r="O47" s="79">
        <f t="shared" si="13"/>
        <v>-4.2399999999999984</v>
      </c>
      <c r="P47" s="79">
        <f t="shared" si="13"/>
        <v>4.21</v>
      </c>
    </row>
    <row r="48" spans="2:16" ht="16.5" x14ac:dyDescent="0.15">
      <c r="B48" s="3" t="s">
        <v>18</v>
      </c>
      <c r="C48" s="12"/>
      <c r="D48" s="56">
        <f t="shared" si="13"/>
        <v>-3</v>
      </c>
      <c r="E48" s="56">
        <f t="shared" si="13"/>
        <v>-6</v>
      </c>
      <c r="F48" s="56">
        <f t="shared" si="13"/>
        <v>3</v>
      </c>
      <c r="G48" s="56">
        <f t="shared" si="13"/>
        <v>-2</v>
      </c>
      <c r="H48" s="56">
        <f t="shared" si="13"/>
        <v>-2</v>
      </c>
      <c r="I48" s="56">
        <f t="shared" si="13"/>
        <v>0</v>
      </c>
      <c r="J48" s="56">
        <f t="shared" si="13"/>
        <v>-1</v>
      </c>
      <c r="K48" s="56">
        <f t="shared" si="13"/>
        <v>-4</v>
      </c>
      <c r="L48" s="56">
        <f t="shared" si="13"/>
        <v>3</v>
      </c>
      <c r="M48" s="56">
        <f t="shared" si="13"/>
        <v>-30</v>
      </c>
      <c r="N48" s="79">
        <f t="shared" si="13"/>
        <v>-0.9399999999999995</v>
      </c>
      <c r="O48" s="79">
        <f t="shared" si="13"/>
        <v>-0.55999999999999872</v>
      </c>
      <c r="P48" s="79">
        <f t="shared" si="13"/>
        <v>-0.37999999999999989</v>
      </c>
    </row>
    <row r="49" spans="2:16" ht="16.5" x14ac:dyDescent="0.15">
      <c r="B49" s="3" t="s">
        <v>19</v>
      </c>
      <c r="C49" s="12"/>
      <c r="D49" s="56">
        <f t="shared" si="13"/>
        <v>7</v>
      </c>
      <c r="E49" s="56">
        <f t="shared" si="13"/>
        <v>7</v>
      </c>
      <c r="F49" s="56">
        <f t="shared" si="13"/>
        <v>0</v>
      </c>
      <c r="G49" s="56">
        <f t="shared" si="13"/>
        <v>2</v>
      </c>
      <c r="H49" s="56">
        <f t="shared" si="13"/>
        <v>7</v>
      </c>
      <c r="I49" s="56">
        <f t="shared" si="13"/>
        <v>-5</v>
      </c>
      <c r="J49" s="56">
        <f t="shared" si="13"/>
        <v>5</v>
      </c>
      <c r="K49" s="56">
        <f t="shared" si="13"/>
        <v>0</v>
      </c>
      <c r="L49" s="56">
        <f t="shared" si="13"/>
        <v>5</v>
      </c>
      <c r="M49" s="56">
        <f t="shared" si="13"/>
        <v>-6</v>
      </c>
      <c r="N49" s="79">
        <f t="shared" si="13"/>
        <v>2.12</v>
      </c>
      <c r="O49" s="79">
        <f t="shared" si="13"/>
        <v>0.61999999999999922</v>
      </c>
      <c r="P49" s="79">
        <f t="shared" si="13"/>
        <v>1.5</v>
      </c>
    </row>
    <row r="50" spans="2:16" ht="16.5" x14ac:dyDescent="0.15">
      <c r="B50" s="3" t="s">
        <v>20</v>
      </c>
      <c r="C50" s="12"/>
      <c r="D50" s="56">
        <f t="shared" si="13"/>
        <v>1</v>
      </c>
      <c r="E50" s="56">
        <f t="shared" si="13"/>
        <v>0</v>
      </c>
      <c r="F50" s="56">
        <f t="shared" si="13"/>
        <v>1</v>
      </c>
      <c r="G50" s="56">
        <f t="shared" si="13"/>
        <v>-15</v>
      </c>
      <c r="H50" s="56">
        <f t="shared" si="13"/>
        <v>-8</v>
      </c>
      <c r="I50" s="56">
        <f t="shared" si="13"/>
        <v>-7</v>
      </c>
      <c r="J50" s="56">
        <f t="shared" si="13"/>
        <v>16</v>
      </c>
      <c r="K50" s="56">
        <f t="shared" si="13"/>
        <v>8</v>
      </c>
      <c r="L50" s="56">
        <f t="shared" si="13"/>
        <v>8</v>
      </c>
      <c r="M50" s="56">
        <f t="shared" si="13"/>
        <v>-5</v>
      </c>
      <c r="N50" s="79">
        <f t="shared" si="13"/>
        <v>0.37000000000000011</v>
      </c>
      <c r="O50" s="79">
        <f t="shared" si="13"/>
        <v>-5.3600000000000012</v>
      </c>
      <c r="P50" s="79">
        <f t="shared" si="13"/>
        <v>5.74</v>
      </c>
    </row>
    <row r="51" spans="2:16" ht="16.5" x14ac:dyDescent="0.15">
      <c r="B51" s="13" t="s">
        <v>24</v>
      </c>
      <c r="C51" s="14"/>
      <c r="D51" s="56">
        <f t="shared" si="13"/>
        <v>-46</v>
      </c>
      <c r="E51" s="56">
        <f t="shared" si="13"/>
        <v>-1</v>
      </c>
      <c r="F51" s="56">
        <f t="shared" si="13"/>
        <v>-45</v>
      </c>
      <c r="G51" s="56">
        <f t="shared" si="13"/>
        <v>-43</v>
      </c>
      <c r="H51" s="56">
        <f t="shared" si="13"/>
        <v>-46</v>
      </c>
      <c r="I51" s="56">
        <f t="shared" si="13"/>
        <v>3</v>
      </c>
      <c r="J51" s="56">
        <f t="shared" si="13"/>
        <v>-3</v>
      </c>
      <c r="K51" s="56">
        <f t="shared" si="13"/>
        <v>45</v>
      </c>
      <c r="L51" s="56">
        <f t="shared" si="13"/>
        <v>-48</v>
      </c>
      <c r="M51" s="56">
        <f t="shared" si="13"/>
        <v>9</v>
      </c>
      <c r="N51" s="79">
        <f t="shared" si="13"/>
        <v>-0.87999999999999989</v>
      </c>
      <c r="O51" s="79">
        <f t="shared" si="13"/>
        <v>-0.76999999999999957</v>
      </c>
      <c r="P51" s="79">
        <f t="shared" si="13"/>
        <v>-9.0000000000000302E-2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:P3"/>
    <mergeCell ref="B1:L1"/>
    <mergeCell ref="B3:C4"/>
    <mergeCell ref="D3:F3"/>
    <mergeCell ref="G3:I3"/>
    <mergeCell ref="J3:L3"/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</mergeCells>
  <phoneticPr fontId="2"/>
  <pageMargins left="0.74803149606299213" right="0.74803149606299213" top="0.51181102362204722" bottom="0.39370078740157483" header="0.35433070866141736" footer="0.27559055118110237"/>
  <pageSetup paperSize="9" scale="6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M35"/>
  <sheetViews>
    <sheetView topLeftCell="A25" zoomScaleNormal="100" workbookViewId="0">
      <selection activeCell="J33" sqref="J33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85" t="s">
        <v>1</v>
      </c>
      <c r="E4" s="85" t="s">
        <v>2</v>
      </c>
      <c r="F4" s="85" t="s">
        <v>3</v>
      </c>
      <c r="G4" s="85" t="s">
        <v>1</v>
      </c>
      <c r="H4" s="85" t="s">
        <v>2</v>
      </c>
      <c r="I4" s="85" t="s">
        <v>3</v>
      </c>
      <c r="J4" s="85" t="s">
        <v>1</v>
      </c>
      <c r="K4" s="85" t="s">
        <v>2</v>
      </c>
      <c r="L4" s="85" t="s">
        <v>3</v>
      </c>
    </row>
    <row r="5" spans="2:13" ht="18.75" customHeight="1" x14ac:dyDescent="0.15">
      <c r="B5" s="16" t="s">
        <v>8</v>
      </c>
      <c r="C5" s="17"/>
      <c r="D5" s="63">
        <f>E5+F5</f>
        <v>10</v>
      </c>
      <c r="E5" s="72">
        <v>8</v>
      </c>
      <c r="F5" s="72">
        <v>2</v>
      </c>
      <c r="G5" s="63">
        <f t="shared" ref="G5:G15" si="0">H5+I5</f>
        <v>18</v>
      </c>
      <c r="H5" s="72">
        <v>14</v>
      </c>
      <c r="I5" s="72">
        <v>4</v>
      </c>
      <c r="J5" s="63">
        <f t="shared" ref="J5:J15" si="1">K5+L5</f>
        <v>-8</v>
      </c>
      <c r="K5" s="63">
        <f>E5-H5</f>
        <v>-6</v>
      </c>
      <c r="L5" s="63">
        <f>F5-I5</f>
        <v>-2</v>
      </c>
    </row>
    <row r="6" spans="2:13" ht="18.75" customHeight="1" x14ac:dyDescent="0.15">
      <c r="B6" s="13" t="s">
        <v>12</v>
      </c>
      <c r="C6" s="14"/>
      <c r="D6" s="63">
        <f t="shared" ref="D6:D15" si="2">E6+F6</f>
        <v>8</v>
      </c>
      <c r="E6" s="63">
        <v>3</v>
      </c>
      <c r="F6" s="63">
        <v>5</v>
      </c>
      <c r="G6" s="63">
        <f t="shared" si="0"/>
        <v>7</v>
      </c>
      <c r="H6" s="63">
        <v>3</v>
      </c>
      <c r="I6" s="63">
        <v>4</v>
      </c>
      <c r="J6" s="63">
        <f t="shared" si="1"/>
        <v>1</v>
      </c>
      <c r="K6" s="63">
        <f t="shared" ref="K6:L14" si="3">E6-H6</f>
        <v>0</v>
      </c>
      <c r="L6" s="63">
        <f t="shared" si="3"/>
        <v>1</v>
      </c>
      <c r="M6" s="1"/>
    </row>
    <row r="7" spans="2:13" ht="18.75" customHeight="1" x14ac:dyDescent="0.15">
      <c r="B7" s="13" t="s">
        <v>13</v>
      </c>
      <c r="C7" s="14"/>
      <c r="D7" s="63">
        <f t="shared" si="2"/>
        <v>0</v>
      </c>
      <c r="E7" s="63">
        <v>0</v>
      </c>
      <c r="F7" s="63">
        <v>0</v>
      </c>
      <c r="G7" s="63">
        <f t="shared" si="0"/>
        <v>3</v>
      </c>
      <c r="H7" s="63">
        <v>0</v>
      </c>
      <c r="I7" s="63">
        <v>3</v>
      </c>
      <c r="J7" s="63">
        <f t="shared" si="1"/>
        <v>-3</v>
      </c>
      <c r="K7" s="63">
        <f t="shared" si="3"/>
        <v>0</v>
      </c>
      <c r="L7" s="63">
        <f t="shared" si="3"/>
        <v>-3</v>
      </c>
      <c r="M7" s="1"/>
    </row>
    <row r="8" spans="2:13" ht="18.75" customHeight="1" x14ac:dyDescent="0.15">
      <c r="B8" s="13" t="s">
        <v>14</v>
      </c>
      <c r="C8" s="14"/>
      <c r="D8" s="63">
        <f t="shared" si="2"/>
        <v>4</v>
      </c>
      <c r="E8" s="63">
        <v>4</v>
      </c>
      <c r="F8" s="63">
        <v>0</v>
      </c>
      <c r="G8" s="63">
        <f t="shared" si="0"/>
        <v>3</v>
      </c>
      <c r="H8" s="63">
        <v>3</v>
      </c>
      <c r="I8" s="63">
        <v>0</v>
      </c>
      <c r="J8" s="63">
        <f t="shared" si="1"/>
        <v>1</v>
      </c>
      <c r="K8" s="63">
        <f t="shared" si="3"/>
        <v>1</v>
      </c>
      <c r="L8" s="63">
        <f t="shared" si="3"/>
        <v>0</v>
      </c>
      <c r="M8" s="1"/>
    </row>
    <row r="9" spans="2:13" ht="18.75" customHeight="1" x14ac:dyDescent="0.15">
      <c r="B9" s="13" t="s">
        <v>15</v>
      </c>
      <c r="C9" s="14"/>
      <c r="D9" s="63">
        <f t="shared" si="2"/>
        <v>5</v>
      </c>
      <c r="E9" s="63">
        <v>3</v>
      </c>
      <c r="F9" s="63">
        <v>2</v>
      </c>
      <c r="G9" s="63">
        <f t="shared" si="0"/>
        <v>4</v>
      </c>
      <c r="H9" s="63">
        <v>2</v>
      </c>
      <c r="I9" s="63">
        <v>2</v>
      </c>
      <c r="J9" s="63">
        <f t="shared" si="1"/>
        <v>1</v>
      </c>
      <c r="K9" s="63">
        <f t="shared" si="3"/>
        <v>1</v>
      </c>
      <c r="L9" s="63">
        <f t="shared" si="3"/>
        <v>0</v>
      </c>
      <c r="M9" s="1"/>
    </row>
    <row r="10" spans="2:13" ht="18.75" customHeight="1" x14ac:dyDescent="0.15">
      <c r="B10" s="13" t="s">
        <v>16</v>
      </c>
      <c r="C10" s="14"/>
      <c r="D10" s="63">
        <f t="shared" si="2"/>
        <v>0</v>
      </c>
      <c r="E10" s="63">
        <v>0</v>
      </c>
      <c r="F10" s="63">
        <v>0</v>
      </c>
      <c r="G10" s="63">
        <f t="shared" si="0"/>
        <v>0</v>
      </c>
      <c r="H10" s="63">
        <v>0</v>
      </c>
      <c r="I10" s="63">
        <v>0</v>
      </c>
      <c r="J10" s="63">
        <f t="shared" si="1"/>
        <v>0</v>
      </c>
      <c r="K10" s="63">
        <f t="shared" si="3"/>
        <v>0</v>
      </c>
      <c r="L10" s="63">
        <f t="shared" si="3"/>
        <v>0</v>
      </c>
      <c r="M10" s="1"/>
    </row>
    <row r="11" spans="2:13" ht="18.75" customHeight="1" x14ac:dyDescent="0.15">
      <c r="B11" s="13" t="s">
        <v>17</v>
      </c>
      <c r="C11" s="14"/>
      <c r="D11" s="63">
        <f t="shared" si="2"/>
        <v>7</v>
      </c>
      <c r="E11" s="63">
        <v>1</v>
      </c>
      <c r="F11" s="63">
        <v>6</v>
      </c>
      <c r="G11" s="63">
        <f t="shared" si="0"/>
        <v>4</v>
      </c>
      <c r="H11" s="63">
        <v>3</v>
      </c>
      <c r="I11" s="63">
        <v>1</v>
      </c>
      <c r="J11" s="63">
        <f t="shared" si="1"/>
        <v>3</v>
      </c>
      <c r="K11" s="63">
        <f t="shared" si="3"/>
        <v>-2</v>
      </c>
      <c r="L11" s="63">
        <f t="shared" si="3"/>
        <v>5</v>
      </c>
      <c r="M11" s="1"/>
    </row>
    <row r="12" spans="2:13" ht="18.75" customHeight="1" x14ac:dyDescent="0.15">
      <c r="B12" s="13" t="s">
        <v>18</v>
      </c>
      <c r="C12" s="14"/>
      <c r="D12" s="63">
        <f t="shared" si="2"/>
        <v>1</v>
      </c>
      <c r="E12" s="63">
        <v>0</v>
      </c>
      <c r="F12" s="63">
        <v>1</v>
      </c>
      <c r="G12" s="63">
        <f t="shared" si="0"/>
        <v>0</v>
      </c>
      <c r="H12" s="63">
        <v>0</v>
      </c>
      <c r="I12" s="63">
        <v>0</v>
      </c>
      <c r="J12" s="63">
        <f t="shared" si="1"/>
        <v>1</v>
      </c>
      <c r="K12" s="63">
        <f t="shared" si="3"/>
        <v>0</v>
      </c>
      <c r="L12" s="63">
        <f t="shared" si="3"/>
        <v>1</v>
      </c>
      <c r="M12" s="1"/>
    </row>
    <row r="13" spans="2:13" ht="18.75" customHeight="1" x14ac:dyDescent="0.15">
      <c r="B13" s="13" t="s">
        <v>19</v>
      </c>
      <c r="C13" s="14"/>
      <c r="D13" s="63">
        <f t="shared" si="2"/>
        <v>7</v>
      </c>
      <c r="E13" s="63">
        <v>5</v>
      </c>
      <c r="F13" s="63">
        <v>2</v>
      </c>
      <c r="G13" s="63">
        <f t="shared" si="0"/>
        <v>21</v>
      </c>
      <c r="H13" s="63">
        <v>9</v>
      </c>
      <c r="I13" s="63">
        <v>12</v>
      </c>
      <c r="J13" s="63">
        <f t="shared" si="1"/>
        <v>-14</v>
      </c>
      <c r="K13" s="63">
        <f t="shared" si="3"/>
        <v>-4</v>
      </c>
      <c r="L13" s="63">
        <f t="shared" si="3"/>
        <v>-10</v>
      </c>
      <c r="M13" s="1"/>
    </row>
    <row r="14" spans="2:13" ht="18.75" customHeight="1" x14ac:dyDescent="0.15">
      <c r="B14" s="13" t="s">
        <v>20</v>
      </c>
      <c r="C14" s="14"/>
      <c r="D14" s="63">
        <f t="shared" si="2"/>
        <v>4</v>
      </c>
      <c r="E14" s="63">
        <v>2</v>
      </c>
      <c r="F14" s="63">
        <v>2</v>
      </c>
      <c r="G14" s="63">
        <f t="shared" si="0"/>
        <v>1</v>
      </c>
      <c r="H14" s="63">
        <v>1</v>
      </c>
      <c r="I14" s="63">
        <v>0</v>
      </c>
      <c r="J14" s="63">
        <f t="shared" si="1"/>
        <v>3</v>
      </c>
      <c r="K14" s="63">
        <f t="shared" si="3"/>
        <v>1</v>
      </c>
      <c r="L14" s="63">
        <f t="shared" si="3"/>
        <v>2</v>
      </c>
      <c r="M14" s="1"/>
    </row>
    <row r="15" spans="2:13" ht="18.75" customHeight="1" x14ac:dyDescent="0.15">
      <c r="B15" s="16" t="s">
        <v>24</v>
      </c>
      <c r="C15" s="17"/>
      <c r="D15" s="56">
        <f t="shared" si="2"/>
        <v>41</v>
      </c>
      <c r="E15" s="56">
        <v>21</v>
      </c>
      <c r="F15" s="56">
        <f>SUM(F5:F14)</f>
        <v>20</v>
      </c>
      <c r="G15" s="56">
        <f t="shared" si="0"/>
        <v>56</v>
      </c>
      <c r="H15" s="56">
        <v>30</v>
      </c>
      <c r="I15" s="56">
        <f t="shared" ref="I15:L15" si="4">SUM(I5:I14)</f>
        <v>26</v>
      </c>
      <c r="J15" s="56">
        <f t="shared" si="1"/>
        <v>-15</v>
      </c>
      <c r="K15" s="56">
        <f t="shared" si="4"/>
        <v>-9</v>
      </c>
      <c r="L15" s="56">
        <f t="shared" si="4"/>
        <v>-6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82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85" t="s">
        <v>1</v>
      </c>
      <c r="E22" s="85" t="s">
        <v>2</v>
      </c>
      <c r="F22" s="85" t="s">
        <v>3</v>
      </c>
      <c r="G22" s="85" t="s">
        <v>1</v>
      </c>
      <c r="H22" s="85" t="s">
        <v>2</v>
      </c>
      <c r="I22" s="85" t="s">
        <v>3</v>
      </c>
      <c r="J22" s="85" t="s">
        <v>1</v>
      </c>
      <c r="K22" s="85" t="s">
        <v>2</v>
      </c>
      <c r="L22" s="85" t="s">
        <v>3</v>
      </c>
    </row>
    <row r="23" spans="2:12" ht="18.75" customHeight="1" x14ac:dyDescent="0.15">
      <c r="B23" s="16" t="s">
        <v>8</v>
      </c>
      <c r="C23" s="17"/>
      <c r="D23" s="72">
        <f>E23+F23</f>
        <v>26</v>
      </c>
      <c r="E23" s="72">
        <v>14</v>
      </c>
      <c r="F23" s="72">
        <v>12</v>
      </c>
      <c r="G23" s="72">
        <f t="shared" ref="G23:G32" si="5">H23+I23</f>
        <v>18</v>
      </c>
      <c r="H23" s="72">
        <v>12</v>
      </c>
      <c r="I23" s="72">
        <v>6</v>
      </c>
      <c r="J23" s="63">
        <f>K23+L23</f>
        <v>8</v>
      </c>
      <c r="K23" s="63">
        <f>E23-H23</f>
        <v>2</v>
      </c>
      <c r="L23" s="63">
        <f>F23-I23</f>
        <v>6</v>
      </c>
    </row>
    <row r="24" spans="2:12" ht="18.75" customHeight="1" x14ac:dyDescent="0.15">
      <c r="B24" s="13" t="s">
        <v>12</v>
      </c>
      <c r="C24" s="14"/>
      <c r="D24" s="63">
        <f t="shared" ref="D24:D32" si="6">E24+F24</f>
        <v>6</v>
      </c>
      <c r="E24" s="63">
        <v>5</v>
      </c>
      <c r="F24" s="63">
        <v>1</v>
      </c>
      <c r="G24" s="63">
        <f t="shared" si="5"/>
        <v>9</v>
      </c>
      <c r="H24" s="63">
        <v>6</v>
      </c>
      <c r="I24" s="63">
        <v>3</v>
      </c>
      <c r="J24" s="63">
        <f t="shared" ref="J24:J32" si="7">K24+L24</f>
        <v>-3</v>
      </c>
      <c r="K24" s="63">
        <f t="shared" ref="K24:L32" si="8">E24-H24</f>
        <v>-1</v>
      </c>
      <c r="L24" s="63">
        <f t="shared" si="8"/>
        <v>-2</v>
      </c>
    </row>
    <row r="25" spans="2:12" ht="18.75" customHeight="1" x14ac:dyDescent="0.15">
      <c r="B25" s="13" t="s">
        <v>13</v>
      </c>
      <c r="C25" s="14"/>
      <c r="D25" s="63">
        <f t="shared" si="6"/>
        <v>7</v>
      </c>
      <c r="E25" s="63">
        <v>3</v>
      </c>
      <c r="F25" s="63">
        <v>4</v>
      </c>
      <c r="G25" s="63">
        <f t="shared" si="5"/>
        <v>6</v>
      </c>
      <c r="H25" s="63">
        <v>6</v>
      </c>
      <c r="I25" s="63">
        <v>0</v>
      </c>
      <c r="J25" s="63">
        <f t="shared" si="7"/>
        <v>1</v>
      </c>
      <c r="K25" s="63">
        <f t="shared" si="8"/>
        <v>-3</v>
      </c>
      <c r="L25" s="63">
        <f t="shared" si="8"/>
        <v>4</v>
      </c>
    </row>
    <row r="26" spans="2:12" ht="18.75" customHeight="1" x14ac:dyDescent="0.15">
      <c r="B26" s="13" t="s">
        <v>14</v>
      </c>
      <c r="C26" s="14"/>
      <c r="D26" s="63">
        <f t="shared" si="6"/>
        <v>0</v>
      </c>
      <c r="E26" s="63">
        <v>0</v>
      </c>
      <c r="F26" s="63">
        <v>0</v>
      </c>
      <c r="G26" s="63">
        <f t="shared" si="5"/>
        <v>28</v>
      </c>
      <c r="H26" s="63">
        <v>8</v>
      </c>
      <c r="I26" s="63">
        <v>20</v>
      </c>
      <c r="J26" s="63">
        <f t="shared" si="7"/>
        <v>-28</v>
      </c>
      <c r="K26" s="63">
        <f t="shared" si="8"/>
        <v>-8</v>
      </c>
      <c r="L26" s="63">
        <f t="shared" si="8"/>
        <v>-20</v>
      </c>
    </row>
    <row r="27" spans="2:12" ht="18.75" customHeight="1" x14ac:dyDescent="0.15">
      <c r="B27" s="13" t="s">
        <v>15</v>
      </c>
      <c r="C27" s="14"/>
      <c r="D27" s="63">
        <f t="shared" si="6"/>
        <v>6</v>
      </c>
      <c r="E27" s="63">
        <v>3</v>
      </c>
      <c r="F27" s="63">
        <v>3</v>
      </c>
      <c r="G27" s="63">
        <f t="shared" si="5"/>
        <v>0</v>
      </c>
      <c r="H27" s="63">
        <v>0</v>
      </c>
      <c r="I27" s="63">
        <v>0</v>
      </c>
      <c r="J27" s="63">
        <f t="shared" si="7"/>
        <v>6</v>
      </c>
      <c r="K27" s="63">
        <f t="shared" si="8"/>
        <v>3</v>
      </c>
      <c r="L27" s="63">
        <f t="shared" si="8"/>
        <v>3</v>
      </c>
    </row>
    <row r="28" spans="2:12" ht="18.75" customHeight="1" x14ac:dyDescent="0.15">
      <c r="B28" s="13" t="s">
        <v>16</v>
      </c>
      <c r="C28" s="14"/>
      <c r="D28" s="63">
        <f t="shared" si="6"/>
        <v>0</v>
      </c>
      <c r="E28" s="63">
        <v>0</v>
      </c>
      <c r="F28" s="63">
        <v>0</v>
      </c>
      <c r="G28" s="63">
        <f t="shared" si="5"/>
        <v>0</v>
      </c>
      <c r="H28" s="63">
        <v>0</v>
      </c>
      <c r="I28" s="63">
        <v>0</v>
      </c>
      <c r="J28" s="63">
        <f t="shared" si="7"/>
        <v>0</v>
      </c>
      <c r="K28" s="63">
        <f t="shared" si="8"/>
        <v>0</v>
      </c>
      <c r="L28" s="63">
        <f t="shared" si="8"/>
        <v>0</v>
      </c>
    </row>
    <row r="29" spans="2:12" ht="18.75" customHeight="1" x14ac:dyDescent="0.15">
      <c r="B29" s="13" t="s">
        <v>17</v>
      </c>
      <c r="C29" s="14"/>
      <c r="D29" s="63">
        <f t="shared" si="6"/>
        <v>1</v>
      </c>
      <c r="E29" s="63">
        <v>1</v>
      </c>
      <c r="F29" s="63">
        <v>0</v>
      </c>
      <c r="G29" s="63">
        <f t="shared" si="5"/>
        <v>3</v>
      </c>
      <c r="H29" s="63">
        <v>2</v>
      </c>
      <c r="I29" s="63">
        <v>1</v>
      </c>
      <c r="J29" s="63">
        <f t="shared" si="7"/>
        <v>-2</v>
      </c>
      <c r="K29" s="63">
        <f t="shared" si="8"/>
        <v>-1</v>
      </c>
      <c r="L29" s="63">
        <f t="shared" si="8"/>
        <v>-1</v>
      </c>
    </row>
    <row r="30" spans="2:12" ht="18.75" customHeight="1" x14ac:dyDescent="0.15">
      <c r="B30" s="13" t="s">
        <v>18</v>
      </c>
      <c r="C30" s="14"/>
      <c r="D30" s="63">
        <f t="shared" si="6"/>
        <v>2</v>
      </c>
      <c r="E30" s="63">
        <v>2</v>
      </c>
      <c r="F30" s="63">
        <v>0</v>
      </c>
      <c r="G30" s="63">
        <f t="shared" si="5"/>
        <v>0</v>
      </c>
      <c r="H30" s="63">
        <v>0</v>
      </c>
      <c r="I30" s="63">
        <v>0</v>
      </c>
      <c r="J30" s="63">
        <f t="shared" si="7"/>
        <v>2</v>
      </c>
      <c r="K30" s="63">
        <f t="shared" si="8"/>
        <v>2</v>
      </c>
      <c r="L30" s="63">
        <f t="shared" si="8"/>
        <v>0</v>
      </c>
    </row>
    <row r="31" spans="2:12" ht="18.75" customHeight="1" x14ac:dyDescent="0.15">
      <c r="B31" s="13" t="s">
        <v>19</v>
      </c>
      <c r="C31" s="14"/>
      <c r="D31" s="63">
        <f t="shared" si="6"/>
        <v>3</v>
      </c>
      <c r="E31" s="63">
        <v>3</v>
      </c>
      <c r="F31" s="63">
        <v>0</v>
      </c>
      <c r="G31" s="63">
        <f t="shared" si="5"/>
        <v>14</v>
      </c>
      <c r="H31" s="63">
        <v>4</v>
      </c>
      <c r="I31" s="63">
        <v>10</v>
      </c>
      <c r="J31" s="63">
        <f t="shared" si="7"/>
        <v>-11</v>
      </c>
      <c r="K31" s="63">
        <f t="shared" si="8"/>
        <v>-1</v>
      </c>
      <c r="L31" s="63">
        <f t="shared" si="8"/>
        <v>-10</v>
      </c>
    </row>
    <row r="32" spans="2:12" ht="18.75" customHeight="1" x14ac:dyDescent="0.15">
      <c r="B32" s="13" t="s">
        <v>20</v>
      </c>
      <c r="C32" s="14"/>
      <c r="D32" s="63">
        <f t="shared" si="6"/>
        <v>4</v>
      </c>
      <c r="E32" s="63">
        <v>1</v>
      </c>
      <c r="F32" s="63">
        <v>3</v>
      </c>
      <c r="G32" s="63">
        <f t="shared" si="5"/>
        <v>6</v>
      </c>
      <c r="H32" s="63">
        <v>3</v>
      </c>
      <c r="I32" s="63">
        <v>3</v>
      </c>
      <c r="J32" s="63">
        <f t="shared" si="7"/>
        <v>-2</v>
      </c>
      <c r="K32" s="63">
        <f t="shared" si="8"/>
        <v>-2</v>
      </c>
      <c r="L32" s="63">
        <f t="shared" si="8"/>
        <v>0</v>
      </c>
    </row>
    <row r="33" spans="2:12" ht="18.75" customHeight="1" x14ac:dyDescent="0.15">
      <c r="B33" s="16" t="s">
        <v>24</v>
      </c>
      <c r="C33" s="17"/>
      <c r="D33" s="56">
        <f>SUM(D23:D32)</f>
        <v>55</v>
      </c>
      <c r="E33" s="56">
        <f t="shared" ref="E33:L33" si="9">SUM(E23:E32)</f>
        <v>32</v>
      </c>
      <c r="F33" s="56">
        <f>SUM(F23:F32)</f>
        <v>23</v>
      </c>
      <c r="G33" s="56">
        <f>SUM(G23:G32)</f>
        <v>84</v>
      </c>
      <c r="H33" s="56">
        <f t="shared" si="9"/>
        <v>41</v>
      </c>
      <c r="I33" s="56">
        <f t="shared" si="9"/>
        <v>43</v>
      </c>
      <c r="J33" s="56">
        <f>SUM(J23:J32)</f>
        <v>-29</v>
      </c>
      <c r="K33" s="56">
        <f t="shared" si="9"/>
        <v>-9</v>
      </c>
      <c r="L33" s="56">
        <f t="shared" si="9"/>
        <v>-20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S53"/>
  <sheetViews>
    <sheetView zoomScaleNormal="100" workbookViewId="0">
      <selection activeCell="E23" sqref="E23:E33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18" width="6.125" style="51" customWidth="1"/>
    <col min="19" max="16384" width="9" style="51"/>
  </cols>
  <sheetData>
    <row r="1" spans="2:18" ht="32.25" customHeight="1" x14ac:dyDescent="0.15">
      <c r="B1" s="133" t="s">
        <v>92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35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43101</v>
      </c>
      <c r="E4" s="86">
        <v>43466</v>
      </c>
      <c r="F4" s="85" t="s">
        <v>41</v>
      </c>
      <c r="G4" s="85" t="s">
        <v>42</v>
      </c>
      <c r="H4" s="85" t="s">
        <v>43</v>
      </c>
      <c r="I4" s="85" t="s">
        <v>23</v>
      </c>
      <c r="J4" s="85" t="s">
        <v>9</v>
      </c>
      <c r="K4" s="85" t="s">
        <v>10</v>
      </c>
      <c r="L4" s="85" t="s">
        <v>23</v>
      </c>
      <c r="M4" s="85" t="s">
        <v>45</v>
      </c>
      <c r="N4" s="85" t="s">
        <v>46</v>
      </c>
      <c r="O4" s="85" t="s">
        <v>23</v>
      </c>
      <c r="P4" s="85" t="s">
        <v>1</v>
      </c>
      <c r="Q4" s="85" t="s">
        <v>2</v>
      </c>
      <c r="R4" s="85" t="s">
        <v>3</v>
      </c>
    </row>
    <row r="5" spans="2:18" ht="18.75" customHeight="1" x14ac:dyDescent="0.15">
      <c r="B5" s="53" t="s">
        <v>8</v>
      </c>
      <c r="C5" s="54"/>
      <c r="D5" s="90">
        <v>11048</v>
      </c>
      <c r="E5" s="92">
        <v>11019</v>
      </c>
      <c r="F5" s="87">
        <v>592</v>
      </c>
      <c r="G5" s="87">
        <v>578</v>
      </c>
      <c r="H5" s="87">
        <v>-9</v>
      </c>
      <c r="I5" s="87">
        <f>F5-G5+H5</f>
        <v>5</v>
      </c>
      <c r="J5" s="87">
        <v>84</v>
      </c>
      <c r="K5" s="87">
        <v>110</v>
      </c>
      <c r="L5" s="87">
        <f>J5-K5</f>
        <v>-26</v>
      </c>
      <c r="M5" s="87">
        <v>10</v>
      </c>
      <c r="N5" s="87">
        <v>18</v>
      </c>
      <c r="O5" s="87">
        <f>M5-N5</f>
        <v>-8</v>
      </c>
      <c r="P5" s="56">
        <f>I5+L5+O5</f>
        <v>-29</v>
      </c>
      <c r="Q5" s="56">
        <f>SUM('H30地区別社会動態 '!N5+'H30地区別自然動態  '!K5+'H30職権その他の増減 '!K5)</f>
        <v>6</v>
      </c>
      <c r="R5" s="56">
        <f>SUM('H30地区別社会動態 '!O5+'H30地区別自然動態  '!L5+'H30職権その他の増減 '!L5)</f>
        <v>-35</v>
      </c>
    </row>
    <row r="6" spans="2:18" ht="18.75" customHeight="1" x14ac:dyDescent="0.15">
      <c r="B6" s="57" t="s">
        <v>12</v>
      </c>
      <c r="C6" s="58"/>
      <c r="D6" s="90">
        <v>11675</v>
      </c>
      <c r="E6" s="92">
        <v>11723</v>
      </c>
      <c r="F6" s="87">
        <v>440</v>
      </c>
      <c r="G6" s="87">
        <v>383</v>
      </c>
      <c r="H6" s="87">
        <v>18</v>
      </c>
      <c r="I6" s="87">
        <f t="shared" ref="I6:I13" si="0">F6-G6+H6</f>
        <v>75</v>
      </c>
      <c r="J6" s="87">
        <v>103</v>
      </c>
      <c r="K6" s="87">
        <v>131</v>
      </c>
      <c r="L6" s="87">
        <f t="shared" ref="L6:L13" si="1">J6-K6</f>
        <v>-28</v>
      </c>
      <c r="M6" s="87">
        <v>8</v>
      </c>
      <c r="N6" s="87">
        <v>7</v>
      </c>
      <c r="O6" s="87">
        <f t="shared" ref="O6:O13" si="2">M6-N6</f>
        <v>1</v>
      </c>
      <c r="P6" s="56">
        <f t="shared" ref="P6:P14" si="3">I6+L6+O6</f>
        <v>48</v>
      </c>
      <c r="Q6" s="56">
        <f>SUM('H30地区別社会動態 '!N6+'H30地区別自然動態  '!K6+'H30職権その他の増減 '!K6)</f>
        <v>7</v>
      </c>
      <c r="R6" s="56">
        <f>SUM('H30地区別社会動態 '!O6+'H30地区別自然動態  '!L6+'H30職権その他の増減 '!L6)</f>
        <v>41</v>
      </c>
    </row>
    <row r="7" spans="2:18" ht="18.75" customHeight="1" x14ac:dyDescent="0.15">
      <c r="B7" s="57" t="s">
        <v>13</v>
      </c>
      <c r="C7" s="58"/>
      <c r="D7" s="90">
        <v>2906</v>
      </c>
      <c r="E7" s="92">
        <v>2909</v>
      </c>
      <c r="F7" s="87">
        <v>88</v>
      </c>
      <c r="G7" s="87">
        <v>72</v>
      </c>
      <c r="H7" s="87">
        <v>-2</v>
      </c>
      <c r="I7" s="87">
        <f t="shared" si="0"/>
        <v>14</v>
      </c>
      <c r="J7" s="87">
        <v>14</v>
      </c>
      <c r="K7" s="87">
        <v>22</v>
      </c>
      <c r="L7" s="87">
        <f t="shared" si="1"/>
        <v>-8</v>
      </c>
      <c r="M7" s="87">
        <v>0</v>
      </c>
      <c r="N7" s="87">
        <v>3</v>
      </c>
      <c r="O7" s="87">
        <f>M7-N7</f>
        <v>-3</v>
      </c>
      <c r="P7" s="56">
        <f>I7+L7+O7</f>
        <v>3</v>
      </c>
      <c r="Q7" s="56">
        <f>SUM('H30地区別社会動態 '!N7+'H30地区別自然動態  '!K7+'H30職権その他の増減 '!K7)</f>
        <v>8</v>
      </c>
      <c r="R7" s="56">
        <f>SUM('H30地区別社会動態 '!O7+'H30地区別自然動態  '!L7+'H30職権その他の増減 '!L7)</f>
        <v>-5</v>
      </c>
    </row>
    <row r="8" spans="2:18" ht="18.75" customHeight="1" x14ac:dyDescent="0.15">
      <c r="B8" s="57" t="s">
        <v>14</v>
      </c>
      <c r="C8" s="58"/>
      <c r="D8" s="90">
        <v>5019</v>
      </c>
      <c r="E8" s="92">
        <v>5045</v>
      </c>
      <c r="F8" s="87">
        <v>237</v>
      </c>
      <c r="G8" s="87">
        <v>191</v>
      </c>
      <c r="H8" s="87">
        <v>8</v>
      </c>
      <c r="I8" s="87">
        <f t="shared" si="0"/>
        <v>54</v>
      </c>
      <c r="J8" s="87">
        <v>31</v>
      </c>
      <c r="K8" s="87">
        <v>60</v>
      </c>
      <c r="L8" s="87">
        <f t="shared" si="1"/>
        <v>-29</v>
      </c>
      <c r="M8" s="87">
        <v>4</v>
      </c>
      <c r="N8" s="87">
        <v>3</v>
      </c>
      <c r="O8" s="87">
        <f t="shared" si="2"/>
        <v>1</v>
      </c>
      <c r="P8" s="56">
        <f t="shared" si="3"/>
        <v>26</v>
      </c>
      <c r="Q8" s="56">
        <f>SUM('H30地区別社会動態 '!N8+'H30地区別自然動態  '!K8+'H30職権その他の増減 '!K8)</f>
        <v>11</v>
      </c>
      <c r="R8" s="56">
        <f>SUM('H30地区別社会動態 '!O8+'H30地区別自然動態  '!L8+'H30職権その他の増減 '!L8)</f>
        <v>15</v>
      </c>
    </row>
    <row r="9" spans="2:18" ht="18.75" customHeight="1" x14ac:dyDescent="0.15">
      <c r="B9" s="57" t="s">
        <v>15</v>
      </c>
      <c r="C9" s="58"/>
      <c r="D9" s="90">
        <v>11501</v>
      </c>
      <c r="E9" s="92">
        <v>11460</v>
      </c>
      <c r="F9" s="87">
        <v>306</v>
      </c>
      <c r="G9" s="87">
        <v>359</v>
      </c>
      <c r="H9" s="87">
        <v>12</v>
      </c>
      <c r="I9" s="87">
        <f t="shared" si="0"/>
        <v>-41</v>
      </c>
      <c r="J9" s="87">
        <v>75</v>
      </c>
      <c r="K9" s="87">
        <v>76</v>
      </c>
      <c r="L9" s="87">
        <f t="shared" si="1"/>
        <v>-1</v>
      </c>
      <c r="M9" s="87">
        <v>5</v>
      </c>
      <c r="N9" s="87">
        <v>4</v>
      </c>
      <c r="O9" s="87">
        <f t="shared" si="2"/>
        <v>1</v>
      </c>
      <c r="P9" s="56">
        <f t="shared" si="3"/>
        <v>-41</v>
      </c>
      <c r="Q9" s="56">
        <f>SUM('H30地区別社会動態 '!N9+'H30地区別自然動態  '!K9+'H30職権その他の増減 '!K9)</f>
        <v>-9</v>
      </c>
      <c r="R9" s="56">
        <f>SUM('H30地区別社会動態 '!O9+'H30地区別自然動態  '!L9+'H30職権その他の増減 '!L9)</f>
        <v>-32</v>
      </c>
    </row>
    <row r="10" spans="2:18" ht="18.75" customHeight="1" x14ac:dyDescent="0.15">
      <c r="B10" s="57" t="s">
        <v>16</v>
      </c>
      <c r="C10" s="58"/>
      <c r="D10" s="90">
        <v>1954</v>
      </c>
      <c r="E10" s="92">
        <v>1940</v>
      </c>
      <c r="F10" s="87">
        <v>43</v>
      </c>
      <c r="G10" s="87">
        <v>47</v>
      </c>
      <c r="H10" s="87">
        <v>2</v>
      </c>
      <c r="I10" s="87">
        <f t="shared" si="0"/>
        <v>-2</v>
      </c>
      <c r="J10" s="87">
        <v>9</v>
      </c>
      <c r="K10" s="87">
        <v>21</v>
      </c>
      <c r="L10" s="87">
        <f t="shared" si="1"/>
        <v>-12</v>
      </c>
      <c r="M10" s="87">
        <v>0</v>
      </c>
      <c r="N10" s="87">
        <v>0</v>
      </c>
      <c r="O10" s="87">
        <f t="shared" si="2"/>
        <v>0</v>
      </c>
      <c r="P10" s="56">
        <f t="shared" si="3"/>
        <v>-14</v>
      </c>
      <c r="Q10" s="56">
        <f>SUM('H30地区別社会動態 '!N10+'H30地区別自然動態  '!K10+'H30職権その他の増減 '!K10)</f>
        <v>-11</v>
      </c>
      <c r="R10" s="56">
        <f>SUM('H30地区別社会動態 '!O10+'H30地区別自然動態  '!L10+'H30職権その他の増減 '!L10)</f>
        <v>-3</v>
      </c>
    </row>
    <row r="11" spans="2:18" ht="18.75" customHeight="1" x14ac:dyDescent="0.15">
      <c r="B11" s="57" t="s">
        <v>17</v>
      </c>
      <c r="C11" s="58"/>
      <c r="D11" s="90">
        <v>2678</v>
      </c>
      <c r="E11" s="92">
        <v>2688</v>
      </c>
      <c r="F11" s="87">
        <v>125</v>
      </c>
      <c r="G11" s="87">
        <v>84</v>
      </c>
      <c r="H11" s="87">
        <v>-14</v>
      </c>
      <c r="I11" s="87">
        <f t="shared" si="0"/>
        <v>27</v>
      </c>
      <c r="J11" s="87">
        <v>8</v>
      </c>
      <c r="K11" s="87">
        <v>28</v>
      </c>
      <c r="L11" s="87">
        <f t="shared" si="1"/>
        <v>-20</v>
      </c>
      <c r="M11" s="87">
        <v>7</v>
      </c>
      <c r="N11" s="87">
        <v>4</v>
      </c>
      <c r="O11" s="87">
        <f t="shared" si="2"/>
        <v>3</v>
      </c>
      <c r="P11" s="56">
        <f t="shared" si="3"/>
        <v>10</v>
      </c>
      <c r="Q11" s="56">
        <f>SUM('H30地区別社会動態 '!N11+'H30地区別自然動態  '!K11+'H30職権その他の増減 '!K11)</f>
        <v>11</v>
      </c>
      <c r="R11" s="56">
        <f>SUM('H30地区別社会動態 '!O11+'H30地区別自然動態  '!L11+'H30職権その他の増減 '!L11)</f>
        <v>-1</v>
      </c>
    </row>
    <row r="12" spans="2:18" ht="18.75" customHeight="1" x14ac:dyDescent="0.15">
      <c r="B12" s="57" t="s">
        <v>18</v>
      </c>
      <c r="C12" s="58"/>
      <c r="D12" s="90">
        <v>2983</v>
      </c>
      <c r="E12" s="92">
        <v>2995</v>
      </c>
      <c r="F12" s="87">
        <v>68</v>
      </c>
      <c r="G12" s="87">
        <v>65</v>
      </c>
      <c r="H12" s="87">
        <v>23</v>
      </c>
      <c r="I12" s="87">
        <f t="shared" si="0"/>
        <v>26</v>
      </c>
      <c r="J12" s="87">
        <v>18</v>
      </c>
      <c r="K12" s="87">
        <v>33</v>
      </c>
      <c r="L12" s="87">
        <f t="shared" si="1"/>
        <v>-15</v>
      </c>
      <c r="M12" s="87">
        <v>1</v>
      </c>
      <c r="N12" s="87">
        <v>0</v>
      </c>
      <c r="O12" s="87">
        <f t="shared" si="2"/>
        <v>1</v>
      </c>
      <c r="P12" s="56">
        <f t="shared" si="3"/>
        <v>12</v>
      </c>
      <c r="Q12" s="56">
        <f>SUM('H30地区別社会動態 '!N12+'H30地区別自然動態  '!K12+'H30職権その他の増減 '!K12)</f>
        <v>-4</v>
      </c>
      <c r="R12" s="56">
        <f>SUM('H30地区別社会動態 '!O12+'H30地区別自然動態  '!L12+'H30職権その他の増減 '!L12)</f>
        <v>16</v>
      </c>
    </row>
    <row r="13" spans="2:18" ht="18.75" customHeight="1" x14ac:dyDescent="0.15">
      <c r="B13" s="57" t="s">
        <v>19</v>
      </c>
      <c r="C13" s="58"/>
      <c r="D13" s="90">
        <v>3306</v>
      </c>
      <c r="E13" s="92">
        <v>3226</v>
      </c>
      <c r="F13" s="87">
        <v>169</v>
      </c>
      <c r="G13" s="87">
        <v>179</v>
      </c>
      <c r="H13" s="87">
        <v>-26</v>
      </c>
      <c r="I13" s="87">
        <f t="shared" si="0"/>
        <v>-36</v>
      </c>
      <c r="J13" s="87">
        <v>12</v>
      </c>
      <c r="K13" s="87">
        <v>42</v>
      </c>
      <c r="L13" s="87">
        <f t="shared" si="1"/>
        <v>-30</v>
      </c>
      <c r="M13" s="87">
        <v>7</v>
      </c>
      <c r="N13" s="87">
        <v>21</v>
      </c>
      <c r="O13" s="87">
        <f t="shared" si="2"/>
        <v>-14</v>
      </c>
      <c r="P13" s="56">
        <f t="shared" si="3"/>
        <v>-80</v>
      </c>
      <c r="Q13" s="56">
        <f>SUM('H30地区別社会動態 '!N13+'H30地区別自然動態  '!K13+'H30職権その他の増減 '!K13)</f>
        <v>-30</v>
      </c>
      <c r="R13" s="56">
        <f>SUM('H30地区別社会動態 '!O13+'H30地区別自然動態  '!L13+'H30職権その他の増減 '!L13)</f>
        <v>-50</v>
      </c>
    </row>
    <row r="14" spans="2:18" ht="18.75" customHeight="1" x14ac:dyDescent="0.15">
      <c r="B14" s="131" t="s">
        <v>20</v>
      </c>
      <c r="C14" s="132"/>
      <c r="D14" s="90">
        <v>2787</v>
      </c>
      <c r="E14" s="92">
        <v>2759</v>
      </c>
      <c r="F14" s="87">
        <v>82</v>
      </c>
      <c r="G14" s="87">
        <v>105</v>
      </c>
      <c r="H14" s="87">
        <v>-12</v>
      </c>
      <c r="I14" s="87">
        <f>F14-G14+H14</f>
        <v>-35</v>
      </c>
      <c r="J14" s="87">
        <v>21</v>
      </c>
      <c r="K14" s="87">
        <v>17</v>
      </c>
      <c r="L14" s="87">
        <f>J14-K14</f>
        <v>4</v>
      </c>
      <c r="M14" s="87">
        <v>4</v>
      </c>
      <c r="N14" s="87">
        <v>1</v>
      </c>
      <c r="O14" s="87">
        <f>M14-N14</f>
        <v>3</v>
      </c>
      <c r="P14" s="56">
        <f t="shared" si="3"/>
        <v>-28</v>
      </c>
      <c r="Q14" s="56">
        <f>SUM('H30地区別社会動態 '!N14+'H30地区別自然動態  '!K14+'H30職権その他の増減 '!K14)</f>
        <v>-6</v>
      </c>
      <c r="R14" s="56">
        <f>SUM('H30地区別社会動態 '!O14+'H30地区別自然動態  '!L14+'H30職権その他の増減 '!L14)</f>
        <v>-22</v>
      </c>
    </row>
    <row r="15" spans="2:18" ht="18.75" customHeight="1" x14ac:dyDescent="0.15">
      <c r="B15" s="57" t="s">
        <v>24</v>
      </c>
      <c r="C15" s="58"/>
      <c r="D15" s="88">
        <f>SUM(D5:D14)</f>
        <v>55857</v>
      </c>
      <c r="E15" s="93">
        <f>SUM(E5:E14)</f>
        <v>55764</v>
      </c>
      <c r="F15" s="88">
        <f t="shared" ref="F15:K15" si="4">SUM(F5:F14)</f>
        <v>2150</v>
      </c>
      <c r="G15" s="88">
        <f t="shared" si="4"/>
        <v>2063</v>
      </c>
      <c r="H15" s="88">
        <f t="shared" si="4"/>
        <v>0</v>
      </c>
      <c r="I15" s="88">
        <f>SUM(I5:I14)</f>
        <v>87</v>
      </c>
      <c r="J15" s="88">
        <f t="shared" si="4"/>
        <v>375</v>
      </c>
      <c r="K15" s="88">
        <f t="shared" si="4"/>
        <v>540</v>
      </c>
      <c r="L15" s="94">
        <f>SUM(L5:L14)</f>
        <v>-165</v>
      </c>
      <c r="M15" s="88">
        <v>41</v>
      </c>
      <c r="N15" s="88">
        <v>56</v>
      </c>
      <c r="O15" s="89">
        <f>SUM(O5:O14)</f>
        <v>-15</v>
      </c>
      <c r="P15" s="89">
        <f>I15+L15+O15</f>
        <v>-93</v>
      </c>
      <c r="Q15" s="89">
        <f>SUM('H30地区別社会動態 '!N15+'H30地区別自然動態  '!K15+'H30職権その他の増減 '!K15)</f>
        <v>-17</v>
      </c>
      <c r="R15" s="56">
        <f>SUM('H30地区別社会動態 '!O15+'H30地区別自然動態  '!L15+'H30職権その他の増減 '!L15)</f>
        <v>-76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79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64</v>
      </c>
      <c r="C21" s="118"/>
      <c r="D21" s="128" t="s">
        <v>35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28" t="s">
        <v>39</v>
      </c>
      <c r="N21" s="129"/>
      <c r="O21" s="130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75">
        <v>42736</v>
      </c>
      <c r="E22" s="75">
        <v>43101</v>
      </c>
      <c r="F22" s="85" t="s">
        <v>41</v>
      </c>
      <c r="G22" s="85" t="s">
        <v>42</v>
      </c>
      <c r="H22" s="85" t="s">
        <v>43</v>
      </c>
      <c r="I22" s="85" t="s">
        <v>23</v>
      </c>
      <c r="J22" s="85" t="s">
        <v>9</v>
      </c>
      <c r="K22" s="85" t="s">
        <v>10</v>
      </c>
      <c r="L22" s="85" t="s">
        <v>23</v>
      </c>
      <c r="M22" s="85" t="s">
        <v>45</v>
      </c>
      <c r="N22" s="85" t="s">
        <v>46</v>
      </c>
      <c r="O22" s="85" t="s">
        <v>23</v>
      </c>
      <c r="P22" s="85" t="s">
        <v>1</v>
      </c>
      <c r="Q22" s="85" t="s">
        <v>2</v>
      </c>
      <c r="R22" s="85" t="s">
        <v>3</v>
      </c>
    </row>
    <row r="23" spans="2:18" ht="18.75" customHeight="1" x14ac:dyDescent="0.15">
      <c r="B23" s="53" t="s">
        <v>8</v>
      </c>
      <c r="C23" s="54"/>
      <c r="D23" s="90">
        <v>10989</v>
      </c>
      <c r="E23" s="90">
        <v>11048</v>
      </c>
      <c r="F23" s="87">
        <v>580</v>
      </c>
      <c r="G23" s="87">
        <v>575</v>
      </c>
      <c r="H23" s="87">
        <v>58</v>
      </c>
      <c r="I23" s="89">
        <f t="shared" ref="I23:I32" si="5">F23-G23+H23</f>
        <v>63</v>
      </c>
      <c r="J23" s="87">
        <v>99</v>
      </c>
      <c r="K23" s="87">
        <v>111</v>
      </c>
      <c r="L23" s="87">
        <f>J23-K23</f>
        <v>-12</v>
      </c>
      <c r="M23" s="87">
        <v>26</v>
      </c>
      <c r="N23" s="87">
        <v>18</v>
      </c>
      <c r="O23" s="87">
        <f>M23-N23</f>
        <v>8</v>
      </c>
      <c r="P23" s="56">
        <f>I23+L23+O23</f>
        <v>59</v>
      </c>
      <c r="Q23" s="56">
        <v>29</v>
      </c>
      <c r="R23" s="56">
        <v>30</v>
      </c>
    </row>
    <row r="24" spans="2:18" ht="18.75" customHeight="1" x14ac:dyDescent="0.15">
      <c r="B24" s="57" t="s">
        <v>12</v>
      </c>
      <c r="C24" s="58"/>
      <c r="D24" s="90">
        <v>11667</v>
      </c>
      <c r="E24" s="90">
        <v>11675</v>
      </c>
      <c r="F24" s="87">
        <v>393</v>
      </c>
      <c r="G24" s="87">
        <v>378</v>
      </c>
      <c r="H24" s="87">
        <v>22</v>
      </c>
      <c r="I24" s="89">
        <f t="shared" si="5"/>
        <v>37</v>
      </c>
      <c r="J24" s="87">
        <v>94</v>
      </c>
      <c r="K24" s="87">
        <v>120</v>
      </c>
      <c r="L24" s="87">
        <f>J24-K24</f>
        <v>-26</v>
      </c>
      <c r="M24" s="87">
        <v>6</v>
      </c>
      <c r="N24" s="87">
        <v>9</v>
      </c>
      <c r="O24" s="87">
        <f t="shared" ref="O24:O32" si="6">M24-N24</f>
        <v>-3</v>
      </c>
      <c r="P24" s="56">
        <f>I24+L24+O24</f>
        <v>8</v>
      </c>
      <c r="Q24" s="63">
        <v>9</v>
      </c>
      <c r="R24" s="63">
        <v>-1</v>
      </c>
    </row>
    <row r="25" spans="2:18" ht="18.75" customHeight="1" x14ac:dyDescent="0.15">
      <c r="B25" s="57" t="s">
        <v>13</v>
      </c>
      <c r="C25" s="58"/>
      <c r="D25" s="90">
        <v>2884</v>
      </c>
      <c r="E25" s="90">
        <v>2906</v>
      </c>
      <c r="F25" s="87">
        <v>93</v>
      </c>
      <c r="G25" s="87">
        <v>64</v>
      </c>
      <c r="H25" s="87">
        <v>-10</v>
      </c>
      <c r="I25" s="89">
        <f t="shared" si="5"/>
        <v>19</v>
      </c>
      <c r="J25" s="87">
        <v>29</v>
      </c>
      <c r="K25" s="87">
        <v>27</v>
      </c>
      <c r="L25" s="87">
        <v>2</v>
      </c>
      <c r="M25" s="87">
        <v>7</v>
      </c>
      <c r="N25" s="87">
        <v>6</v>
      </c>
      <c r="O25" s="87">
        <f t="shared" si="6"/>
        <v>1</v>
      </c>
      <c r="P25" s="56">
        <f>I25+L25+O25</f>
        <v>22</v>
      </c>
      <c r="Q25" s="63">
        <v>11</v>
      </c>
      <c r="R25" s="63">
        <v>11</v>
      </c>
    </row>
    <row r="26" spans="2:18" ht="18.75" customHeight="1" x14ac:dyDescent="0.15">
      <c r="B26" s="57" t="s">
        <v>14</v>
      </c>
      <c r="C26" s="58"/>
      <c r="D26" s="90">
        <v>5015</v>
      </c>
      <c r="E26" s="90">
        <v>5019</v>
      </c>
      <c r="F26" s="87">
        <v>238</v>
      </c>
      <c r="G26" s="87">
        <v>179</v>
      </c>
      <c r="H26" s="87">
        <v>-14</v>
      </c>
      <c r="I26" s="89">
        <f t="shared" si="5"/>
        <v>45</v>
      </c>
      <c r="J26" s="87">
        <v>36</v>
      </c>
      <c r="K26" s="87">
        <v>49</v>
      </c>
      <c r="L26" s="87">
        <v>-13</v>
      </c>
      <c r="M26" s="87">
        <v>0</v>
      </c>
      <c r="N26" s="87">
        <v>28</v>
      </c>
      <c r="O26" s="87">
        <f t="shared" si="6"/>
        <v>-28</v>
      </c>
      <c r="P26" s="56">
        <f>I26+L26+O26</f>
        <v>4</v>
      </c>
      <c r="Q26" s="63">
        <v>32</v>
      </c>
      <c r="R26" s="63">
        <v>-28</v>
      </c>
    </row>
    <row r="27" spans="2:18" ht="18.75" customHeight="1" x14ac:dyDescent="0.15">
      <c r="B27" s="57" t="s">
        <v>15</v>
      </c>
      <c r="C27" s="58"/>
      <c r="D27" s="90">
        <v>11566</v>
      </c>
      <c r="E27" s="90">
        <v>11501</v>
      </c>
      <c r="F27" s="87">
        <v>297</v>
      </c>
      <c r="G27" s="87">
        <v>321</v>
      </c>
      <c r="H27" s="87">
        <v>-44</v>
      </c>
      <c r="I27" s="89">
        <f t="shared" si="5"/>
        <v>-68</v>
      </c>
      <c r="J27" s="87">
        <v>95</v>
      </c>
      <c r="K27" s="87">
        <v>98</v>
      </c>
      <c r="L27" s="87">
        <v>-3</v>
      </c>
      <c r="M27" s="87">
        <v>6</v>
      </c>
      <c r="N27" s="87">
        <v>0</v>
      </c>
      <c r="O27" s="87">
        <f t="shared" si="6"/>
        <v>6</v>
      </c>
      <c r="P27" s="56">
        <f>I27+L27+O27</f>
        <v>-65</v>
      </c>
      <c r="Q27" s="63">
        <v>-49</v>
      </c>
      <c r="R27" s="63">
        <v>-16</v>
      </c>
    </row>
    <row r="28" spans="2:18" ht="18.75" customHeight="1" x14ac:dyDescent="0.15">
      <c r="B28" s="57" t="s">
        <v>16</v>
      </c>
      <c r="C28" s="58"/>
      <c r="D28" s="90">
        <v>1957</v>
      </c>
      <c r="E28" s="90">
        <v>1954</v>
      </c>
      <c r="F28" s="87">
        <v>65</v>
      </c>
      <c r="G28" s="87">
        <v>52</v>
      </c>
      <c r="H28" s="87">
        <v>3</v>
      </c>
      <c r="I28" s="89">
        <f t="shared" si="5"/>
        <v>16</v>
      </c>
      <c r="J28" s="87">
        <v>14</v>
      </c>
      <c r="K28" s="87">
        <v>33</v>
      </c>
      <c r="L28" s="87">
        <v>-19</v>
      </c>
      <c r="M28" s="87">
        <v>0</v>
      </c>
      <c r="N28" s="87">
        <v>0</v>
      </c>
      <c r="O28" s="87">
        <f t="shared" si="6"/>
        <v>0</v>
      </c>
      <c r="P28" s="56">
        <v>-3</v>
      </c>
      <c r="Q28" s="63">
        <v>-5</v>
      </c>
      <c r="R28" s="63">
        <v>2</v>
      </c>
    </row>
    <row r="29" spans="2:18" ht="18.75" customHeight="1" x14ac:dyDescent="0.15">
      <c r="B29" s="57" t="s">
        <v>17</v>
      </c>
      <c r="C29" s="58"/>
      <c r="D29" s="90">
        <v>2653</v>
      </c>
      <c r="E29" s="90">
        <v>2678</v>
      </c>
      <c r="F29" s="87">
        <v>143</v>
      </c>
      <c r="G29" s="87">
        <v>90</v>
      </c>
      <c r="H29" s="87">
        <v>4</v>
      </c>
      <c r="I29" s="89">
        <f t="shared" si="5"/>
        <v>57</v>
      </c>
      <c r="J29" s="87">
        <v>8</v>
      </c>
      <c r="K29" s="87">
        <v>38</v>
      </c>
      <c r="L29" s="87">
        <v>-30</v>
      </c>
      <c r="M29" s="87">
        <v>1</v>
      </c>
      <c r="N29" s="87">
        <v>3</v>
      </c>
      <c r="O29" s="87">
        <f t="shared" si="6"/>
        <v>-2</v>
      </c>
      <c r="P29" s="56">
        <f>I29+L29+O29</f>
        <v>25</v>
      </c>
      <c r="Q29" s="63">
        <v>16</v>
      </c>
      <c r="R29" s="63">
        <v>9</v>
      </c>
    </row>
    <row r="30" spans="2:18" ht="18.75" customHeight="1" x14ac:dyDescent="0.15">
      <c r="B30" s="57" t="s">
        <v>18</v>
      </c>
      <c r="C30" s="58"/>
      <c r="D30" s="90">
        <v>3013</v>
      </c>
      <c r="E30" s="90">
        <v>2983</v>
      </c>
      <c r="F30" s="87">
        <v>55</v>
      </c>
      <c r="G30" s="87">
        <v>73</v>
      </c>
      <c r="H30" s="87">
        <v>0</v>
      </c>
      <c r="I30" s="89">
        <f t="shared" si="5"/>
        <v>-18</v>
      </c>
      <c r="J30" s="87">
        <v>21</v>
      </c>
      <c r="K30" s="87">
        <v>35</v>
      </c>
      <c r="L30" s="87">
        <v>-14</v>
      </c>
      <c r="M30" s="87">
        <v>2</v>
      </c>
      <c r="N30" s="87">
        <v>0</v>
      </c>
      <c r="O30" s="87">
        <f t="shared" si="6"/>
        <v>2</v>
      </c>
      <c r="P30" s="56">
        <v>-30</v>
      </c>
      <c r="Q30" s="63">
        <v>-11</v>
      </c>
      <c r="R30" s="63">
        <v>-19</v>
      </c>
    </row>
    <row r="31" spans="2:18" ht="18.75" customHeight="1" x14ac:dyDescent="0.15">
      <c r="B31" s="57" t="s">
        <v>19</v>
      </c>
      <c r="C31" s="58"/>
      <c r="D31" s="90">
        <v>3312</v>
      </c>
      <c r="E31" s="90">
        <v>3306</v>
      </c>
      <c r="F31" s="87">
        <v>199</v>
      </c>
      <c r="G31" s="87">
        <v>136</v>
      </c>
      <c r="H31" s="87">
        <v>-23</v>
      </c>
      <c r="I31" s="89">
        <f t="shared" si="5"/>
        <v>40</v>
      </c>
      <c r="J31" s="87">
        <v>5</v>
      </c>
      <c r="K31" s="87">
        <v>40</v>
      </c>
      <c r="L31" s="87">
        <v>-35</v>
      </c>
      <c r="M31" s="87">
        <v>3</v>
      </c>
      <c r="N31" s="87">
        <v>14</v>
      </c>
      <c r="O31" s="87">
        <f t="shared" si="6"/>
        <v>-11</v>
      </c>
      <c r="P31" s="56">
        <v>-6</v>
      </c>
      <c r="Q31" s="63">
        <v>-3</v>
      </c>
      <c r="R31" s="63">
        <v>-3</v>
      </c>
    </row>
    <row r="32" spans="2:18" ht="18.75" customHeight="1" x14ac:dyDescent="0.15">
      <c r="B32" s="131" t="s">
        <v>20</v>
      </c>
      <c r="C32" s="132"/>
      <c r="D32" s="90">
        <v>2792</v>
      </c>
      <c r="E32" s="90">
        <v>2787</v>
      </c>
      <c r="F32" s="87">
        <v>105</v>
      </c>
      <c r="G32" s="87">
        <v>101</v>
      </c>
      <c r="H32" s="87">
        <v>5</v>
      </c>
      <c r="I32" s="89">
        <f t="shared" si="5"/>
        <v>9</v>
      </c>
      <c r="J32" s="87">
        <v>20</v>
      </c>
      <c r="K32" s="87">
        <v>32</v>
      </c>
      <c r="L32" s="87">
        <v>-12</v>
      </c>
      <c r="M32" s="87">
        <v>4</v>
      </c>
      <c r="N32" s="87">
        <v>6</v>
      </c>
      <c r="O32" s="87">
        <f t="shared" si="6"/>
        <v>-2</v>
      </c>
      <c r="P32" s="56">
        <f>I32+L32+O32</f>
        <v>-5</v>
      </c>
      <c r="Q32" s="63">
        <v>-11</v>
      </c>
      <c r="R32" s="63">
        <v>6</v>
      </c>
    </row>
    <row r="33" spans="2:19" ht="18.75" customHeight="1" x14ac:dyDescent="0.15">
      <c r="B33" s="57" t="s">
        <v>24</v>
      </c>
      <c r="C33" s="58"/>
      <c r="D33" s="88">
        <f>SUM(D23:D32)</f>
        <v>55848</v>
      </c>
      <c r="E33" s="88">
        <f>SUM(E23:E32)</f>
        <v>55857</v>
      </c>
      <c r="F33" s="88">
        <v>2169</v>
      </c>
      <c r="G33" s="88">
        <v>1973</v>
      </c>
      <c r="H33" s="89">
        <v>1</v>
      </c>
      <c r="I33" s="89">
        <v>196</v>
      </c>
      <c r="J33" s="89">
        <v>424</v>
      </c>
      <c r="K33" s="89">
        <v>584</v>
      </c>
      <c r="L33" s="91">
        <f>J33-K33</f>
        <v>-160</v>
      </c>
      <c r="M33" s="89">
        <v>55</v>
      </c>
      <c r="N33" s="89">
        <v>82</v>
      </c>
      <c r="O33" s="87">
        <f>M33-N33</f>
        <v>-27</v>
      </c>
      <c r="P33" s="89">
        <f>I33+L33+O33</f>
        <v>9</v>
      </c>
      <c r="Q33" s="89">
        <v>20</v>
      </c>
      <c r="R33" s="91">
        <v>-11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87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67</v>
      </c>
      <c r="F40" s="85" t="s">
        <v>41</v>
      </c>
      <c r="G40" s="85" t="s">
        <v>42</v>
      </c>
      <c r="H40" s="85" t="s">
        <v>43</v>
      </c>
      <c r="I40" s="85" t="s">
        <v>23</v>
      </c>
      <c r="J40" s="85" t="s">
        <v>9</v>
      </c>
      <c r="K40" s="85" t="s">
        <v>10</v>
      </c>
      <c r="L40" s="85" t="s">
        <v>23</v>
      </c>
      <c r="M40" s="85" t="s">
        <v>45</v>
      </c>
      <c r="N40" s="85" t="s">
        <v>46</v>
      </c>
      <c r="O40" s="85" t="s">
        <v>23</v>
      </c>
      <c r="P40" s="85" t="s">
        <v>1</v>
      </c>
      <c r="Q40" s="85" t="s">
        <v>2</v>
      </c>
      <c r="R40" s="85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-29</v>
      </c>
      <c r="F41" s="87">
        <f t="shared" ref="E41:H51" si="7">F5-F23</f>
        <v>12</v>
      </c>
      <c r="G41" s="87">
        <f>G5-G23</f>
        <v>3</v>
      </c>
      <c r="H41" s="87">
        <f>H5-H23</f>
        <v>-67</v>
      </c>
      <c r="I41" s="87">
        <f>SUM(I5-I23)</f>
        <v>-58</v>
      </c>
      <c r="J41" s="87">
        <f>J5-J23</f>
        <v>-15</v>
      </c>
      <c r="K41" s="87">
        <f>K5-K23</f>
        <v>-1</v>
      </c>
      <c r="L41" s="87">
        <f>SUM(L5-L23)</f>
        <v>-14</v>
      </c>
      <c r="M41" s="87">
        <f t="shared" ref="M41:N50" si="8">M5-M23</f>
        <v>-16</v>
      </c>
      <c r="N41" s="87">
        <f>N5-N23</f>
        <v>0</v>
      </c>
      <c r="O41" s="87">
        <f>SUM(O5-O23)</f>
        <v>-16</v>
      </c>
      <c r="P41" s="63">
        <f>I41+L41+O41</f>
        <v>-88</v>
      </c>
      <c r="Q41" s="56">
        <f>Q5-Q23</f>
        <v>-23</v>
      </c>
      <c r="R41" s="56">
        <f>R5-R23</f>
        <v>-65</v>
      </c>
    </row>
    <row r="42" spans="2:19" ht="18.75" customHeight="1" x14ac:dyDescent="0.15">
      <c r="B42" s="57" t="s">
        <v>12</v>
      </c>
      <c r="C42" s="58"/>
      <c r="D42" s="87"/>
      <c r="E42" s="87">
        <f t="shared" si="7"/>
        <v>48</v>
      </c>
      <c r="F42" s="87">
        <f t="shared" si="7"/>
        <v>47</v>
      </c>
      <c r="G42" s="87">
        <f t="shared" si="7"/>
        <v>5</v>
      </c>
      <c r="H42" s="87">
        <f t="shared" si="7"/>
        <v>-4</v>
      </c>
      <c r="I42" s="87">
        <f t="shared" ref="I42:I51" si="9">SUM(I6-I24)</f>
        <v>38</v>
      </c>
      <c r="J42" s="87">
        <f t="shared" ref="J42:K42" si="10">J6-J24</f>
        <v>9</v>
      </c>
      <c r="K42" s="87">
        <f t="shared" si="10"/>
        <v>11</v>
      </c>
      <c r="L42" s="87">
        <f t="shared" ref="L42:L51" si="11">SUM(L6-L24)</f>
        <v>-2</v>
      </c>
      <c r="M42" s="87">
        <f t="shared" si="8"/>
        <v>2</v>
      </c>
      <c r="N42" s="87">
        <f t="shared" si="8"/>
        <v>-2</v>
      </c>
      <c r="O42" s="87">
        <f t="shared" ref="O42" si="12">SUM(O6-O24)</f>
        <v>4</v>
      </c>
      <c r="P42" s="63">
        <f t="shared" ref="P42:P51" si="13">I42+L42+O42</f>
        <v>40</v>
      </c>
      <c r="Q42" s="56">
        <f t="shared" ref="Q42:R42" si="14">Q6-Q24</f>
        <v>-2</v>
      </c>
      <c r="R42" s="56">
        <f t="shared" si="14"/>
        <v>42</v>
      </c>
    </row>
    <row r="43" spans="2:19" ht="18.75" customHeight="1" x14ac:dyDescent="0.15">
      <c r="B43" s="57" t="s">
        <v>13</v>
      </c>
      <c r="C43" s="58"/>
      <c r="D43" s="87"/>
      <c r="E43" s="87">
        <f t="shared" si="7"/>
        <v>3</v>
      </c>
      <c r="F43" s="87">
        <f>F7-F25</f>
        <v>-5</v>
      </c>
      <c r="G43" s="87">
        <f>G7-G25</f>
        <v>8</v>
      </c>
      <c r="H43" s="87">
        <f>H7-H25</f>
        <v>8</v>
      </c>
      <c r="I43" s="87">
        <f t="shared" si="9"/>
        <v>-5</v>
      </c>
      <c r="J43" s="87">
        <f t="shared" ref="J43:K43" si="15">J7-J25</f>
        <v>-15</v>
      </c>
      <c r="K43" s="87">
        <f t="shared" si="15"/>
        <v>-5</v>
      </c>
      <c r="L43" s="87">
        <f t="shared" si="11"/>
        <v>-10</v>
      </c>
      <c r="M43" s="87">
        <f>M7-M25</f>
        <v>-7</v>
      </c>
      <c r="N43" s="87">
        <f>N7-N25</f>
        <v>-3</v>
      </c>
      <c r="O43" s="87">
        <f>SUM(O7-O25)</f>
        <v>-4</v>
      </c>
      <c r="P43" s="63">
        <f t="shared" si="13"/>
        <v>-19</v>
      </c>
      <c r="Q43" s="68">
        <f t="shared" ref="Q43:R43" si="16">Q7-Q25</f>
        <v>-3</v>
      </c>
      <c r="R43" s="68">
        <f t="shared" si="16"/>
        <v>-16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7"/>
        <v>26</v>
      </c>
      <c r="F44" s="87">
        <f t="shared" si="7"/>
        <v>-1</v>
      </c>
      <c r="G44" s="87">
        <f t="shared" si="7"/>
        <v>12</v>
      </c>
      <c r="H44" s="87">
        <f t="shared" si="7"/>
        <v>22</v>
      </c>
      <c r="I44" s="87">
        <f t="shared" si="9"/>
        <v>9</v>
      </c>
      <c r="J44" s="87">
        <f t="shared" ref="J44:K44" si="17">J8-J26</f>
        <v>-5</v>
      </c>
      <c r="K44" s="87">
        <f t="shared" si="17"/>
        <v>11</v>
      </c>
      <c r="L44" s="87">
        <f t="shared" si="11"/>
        <v>-16</v>
      </c>
      <c r="M44" s="87">
        <f t="shared" si="8"/>
        <v>4</v>
      </c>
      <c r="N44" s="87">
        <f t="shared" si="8"/>
        <v>-25</v>
      </c>
      <c r="O44" s="87">
        <f t="shared" ref="O44:O51" si="18">SUM(O8-O26)</f>
        <v>29</v>
      </c>
      <c r="P44" s="63">
        <f t="shared" si="13"/>
        <v>22</v>
      </c>
      <c r="Q44" s="56">
        <f t="shared" ref="Q44:R44" si="19">Q8-Q26</f>
        <v>-21</v>
      </c>
      <c r="R44" s="56">
        <f t="shared" si="19"/>
        <v>43</v>
      </c>
    </row>
    <row r="45" spans="2:19" ht="18.75" customHeight="1" x14ac:dyDescent="0.15">
      <c r="B45" s="57" t="s">
        <v>15</v>
      </c>
      <c r="C45" s="58"/>
      <c r="D45" s="87"/>
      <c r="E45" s="87">
        <f t="shared" si="7"/>
        <v>-41</v>
      </c>
      <c r="F45" s="87">
        <f t="shared" si="7"/>
        <v>9</v>
      </c>
      <c r="G45" s="87">
        <f t="shared" si="7"/>
        <v>38</v>
      </c>
      <c r="H45" s="87">
        <f t="shared" si="7"/>
        <v>56</v>
      </c>
      <c r="I45" s="87">
        <f t="shared" si="9"/>
        <v>27</v>
      </c>
      <c r="J45" s="87">
        <f t="shared" ref="J45:K45" si="20">J9-J27</f>
        <v>-20</v>
      </c>
      <c r="K45" s="87">
        <f t="shared" si="20"/>
        <v>-22</v>
      </c>
      <c r="L45" s="87">
        <f t="shared" si="11"/>
        <v>2</v>
      </c>
      <c r="M45" s="87">
        <f t="shared" si="8"/>
        <v>-1</v>
      </c>
      <c r="N45" s="87">
        <f t="shared" si="8"/>
        <v>4</v>
      </c>
      <c r="O45" s="87">
        <f t="shared" si="18"/>
        <v>-5</v>
      </c>
      <c r="P45" s="63">
        <f t="shared" si="13"/>
        <v>24</v>
      </c>
      <c r="Q45" s="56">
        <f t="shared" ref="Q45:R45" si="21">Q9-Q27</f>
        <v>40</v>
      </c>
      <c r="R45" s="56">
        <f t="shared" si="21"/>
        <v>-16</v>
      </c>
    </row>
    <row r="46" spans="2:19" ht="18.75" customHeight="1" x14ac:dyDescent="0.15">
      <c r="B46" s="57" t="s">
        <v>16</v>
      </c>
      <c r="C46" s="58"/>
      <c r="D46" s="87"/>
      <c r="E46" s="87">
        <f t="shared" si="7"/>
        <v>-14</v>
      </c>
      <c r="F46" s="87">
        <f t="shared" si="7"/>
        <v>-22</v>
      </c>
      <c r="G46" s="87">
        <f t="shared" si="7"/>
        <v>-5</v>
      </c>
      <c r="H46" s="87">
        <f t="shared" si="7"/>
        <v>-1</v>
      </c>
      <c r="I46" s="87">
        <f t="shared" si="9"/>
        <v>-18</v>
      </c>
      <c r="J46" s="87">
        <f t="shared" ref="J46:K46" si="22">J10-J28</f>
        <v>-5</v>
      </c>
      <c r="K46" s="87">
        <f t="shared" si="22"/>
        <v>-12</v>
      </c>
      <c r="L46" s="87">
        <f t="shared" si="11"/>
        <v>7</v>
      </c>
      <c r="M46" s="87">
        <f t="shared" si="8"/>
        <v>0</v>
      </c>
      <c r="N46" s="87">
        <f t="shared" si="8"/>
        <v>0</v>
      </c>
      <c r="O46" s="87">
        <f t="shared" si="18"/>
        <v>0</v>
      </c>
      <c r="P46" s="63">
        <f t="shared" si="13"/>
        <v>-11</v>
      </c>
      <c r="Q46" s="56">
        <f t="shared" ref="Q46:R46" si="23">Q10-Q28</f>
        <v>-6</v>
      </c>
      <c r="R46" s="56">
        <f t="shared" si="23"/>
        <v>-5</v>
      </c>
    </row>
    <row r="47" spans="2:19" ht="18.75" customHeight="1" x14ac:dyDescent="0.15">
      <c r="B47" s="57" t="s">
        <v>17</v>
      </c>
      <c r="C47" s="58"/>
      <c r="D47" s="87"/>
      <c r="E47" s="87">
        <f>E11-E29</f>
        <v>10</v>
      </c>
      <c r="F47" s="87">
        <f t="shared" si="7"/>
        <v>-18</v>
      </c>
      <c r="G47" s="87">
        <f t="shared" si="7"/>
        <v>-6</v>
      </c>
      <c r="H47" s="87">
        <f t="shared" si="7"/>
        <v>-18</v>
      </c>
      <c r="I47" s="87">
        <f t="shared" si="9"/>
        <v>-30</v>
      </c>
      <c r="J47" s="87">
        <f t="shared" ref="J47:K47" si="24">J11-J29</f>
        <v>0</v>
      </c>
      <c r="K47" s="87">
        <f t="shared" si="24"/>
        <v>-10</v>
      </c>
      <c r="L47" s="87">
        <f t="shared" si="11"/>
        <v>10</v>
      </c>
      <c r="M47" s="87">
        <f t="shared" si="8"/>
        <v>6</v>
      </c>
      <c r="N47" s="87">
        <f t="shared" si="8"/>
        <v>1</v>
      </c>
      <c r="O47" s="87">
        <f t="shared" si="18"/>
        <v>5</v>
      </c>
      <c r="P47" s="63">
        <f t="shared" si="13"/>
        <v>-15</v>
      </c>
      <c r="Q47" s="56">
        <f t="shared" ref="Q47:R47" si="25">Q11-Q29</f>
        <v>-5</v>
      </c>
      <c r="R47" s="56">
        <f t="shared" si="25"/>
        <v>-10</v>
      </c>
    </row>
    <row r="48" spans="2:19" ht="18.75" customHeight="1" x14ac:dyDescent="0.15">
      <c r="B48" s="57" t="s">
        <v>18</v>
      </c>
      <c r="C48" s="58"/>
      <c r="D48" s="87"/>
      <c r="E48" s="87">
        <f t="shared" si="7"/>
        <v>12</v>
      </c>
      <c r="F48" s="87">
        <f t="shared" si="7"/>
        <v>13</v>
      </c>
      <c r="G48" s="87">
        <f t="shared" si="7"/>
        <v>-8</v>
      </c>
      <c r="H48" s="87">
        <f t="shared" si="7"/>
        <v>23</v>
      </c>
      <c r="I48" s="87">
        <f t="shared" si="9"/>
        <v>44</v>
      </c>
      <c r="J48" s="87">
        <f t="shared" ref="J48:K48" si="26">J12-J30</f>
        <v>-3</v>
      </c>
      <c r="K48" s="87">
        <f t="shared" si="26"/>
        <v>-2</v>
      </c>
      <c r="L48" s="87">
        <f t="shared" si="11"/>
        <v>-1</v>
      </c>
      <c r="M48" s="87">
        <f t="shared" si="8"/>
        <v>-1</v>
      </c>
      <c r="N48" s="87">
        <f t="shared" si="8"/>
        <v>0</v>
      </c>
      <c r="O48" s="87">
        <f t="shared" si="18"/>
        <v>-1</v>
      </c>
      <c r="P48" s="63">
        <f t="shared" si="13"/>
        <v>42</v>
      </c>
      <c r="Q48" s="56">
        <f t="shared" ref="Q48:R48" si="27">Q12-Q30</f>
        <v>7</v>
      </c>
      <c r="R48" s="56">
        <f t="shared" si="27"/>
        <v>35</v>
      </c>
    </row>
    <row r="49" spans="2:18" ht="18.75" customHeight="1" x14ac:dyDescent="0.15">
      <c r="B49" s="57" t="s">
        <v>19</v>
      </c>
      <c r="C49" s="58"/>
      <c r="D49" s="87"/>
      <c r="E49" s="87">
        <f t="shared" si="7"/>
        <v>-80</v>
      </c>
      <c r="F49" s="87">
        <f t="shared" si="7"/>
        <v>-30</v>
      </c>
      <c r="G49" s="87">
        <f t="shared" si="7"/>
        <v>43</v>
      </c>
      <c r="H49" s="87">
        <f t="shared" si="7"/>
        <v>-3</v>
      </c>
      <c r="I49" s="87">
        <f t="shared" si="9"/>
        <v>-76</v>
      </c>
      <c r="J49" s="87">
        <f t="shared" ref="J49:K49" si="28">J13-J31</f>
        <v>7</v>
      </c>
      <c r="K49" s="87">
        <f t="shared" si="28"/>
        <v>2</v>
      </c>
      <c r="L49" s="87">
        <f t="shared" si="11"/>
        <v>5</v>
      </c>
      <c r="M49" s="87">
        <f t="shared" si="8"/>
        <v>4</v>
      </c>
      <c r="N49" s="87">
        <f t="shared" si="8"/>
        <v>7</v>
      </c>
      <c r="O49" s="87">
        <f t="shared" si="18"/>
        <v>-3</v>
      </c>
      <c r="P49" s="63">
        <f t="shared" si="13"/>
        <v>-74</v>
      </c>
      <c r="Q49" s="56">
        <f t="shared" ref="Q49:R49" si="29">Q13-Q31</f>
        <v>-27</v>
      </c>
      <c r="R49" s="56">
        <f t="shared" si="29"/>
        <v>-47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-28</v>
      </c>
      <c r="F50" s="87">
        <f t="shared" si="7"/>
        <v>-23</v>
      </c>
      <c r="G50" s="87">
        <f t="shared" si="7"/>
        <v>4</v>
      </c>
      <c r="H50" s="87">
        <f t="shared" si="7"/>
        <v>-17</v>
      </c>
      <c r="I50" s="87">
        <f t="shared" si="9"/>
        <v>-44</v>
      </c>
      <c r="J50" s="87">
        <f t="shared" ref="J50:K50" si="30">J14-J32</f>
        <v>1</v>
      </c>
      <c r="K50" s="87">
        <f t="shared" si="30"/>
        <v>-15</v>
      </c>
      <c r="L50" s="87">
        <f t="shared" si="11"/>
        <v>16</v>
      </c>
      <c r="M50" s="87">
        <f t="shared" si="8"/>
        <v>0</v>
      </c>
      <c r="N50" s="87">
        <f t="shared" si="8"/>
        <v>-5</v>
      </c>
      <c r="O50" s="87">
        <f t="shared" si="18"/>
        <v>5</v>
      </c>
      <c r="P50" s="63">
        <f t="shared" si="13"/>
        <v>-23</v>
      </c>
      <c r="Q50" s="56">
        <f t="shared" ref="Q50:R50" si="31">Q14-Q32</f>
        <v>5</v>
      </c>
      <c r="R50" s="56">
        <f t="shared" si="31"/>
        <v>-28</v>
      </c>
    </row>
    <row r="51" spans="2:18" ht="18.75" customHeight="1" x14ac:dyDescent="0.15">
      <c r="B51" s="57" t="s">
        <v>24</v>
      </c>
      <c r="C51" s="58"/>
      <c r="D51" s="87"/>
      <c r="E51" s="87">
        <f t="shared" si="7"/>
        <v>-93</v>
      </c>
      <c r="F51" s="88">
        <f>SUM(F41:F50)</f>
        <v>-18</v>
      </c>
      <c r="G51" s="88">
        <f t="shared" si="7"/>
        <v>90</v>
      </c>
      <c r="H51" s="87">
        <f>SUM(H41:H50)</f>
        <v>-1</v>
      </c>
      <c r="I51" s="87">
        <f t="shared" si="9"/>
        <v>-109</v>
      </c>
      <c r="J51" s="87">
        <f t="shared" ref="J51:K51" si="32">J15-J33</f>
        <v>-49</v>
      </c>
      <c r="K51" s="87">
        <f t="shared" si="32"/>
        <v>-44</v>
      </c>
      <c r="L51" s="87">
        <f t="shared" si="11"/>
        <v>-5</v>
      </c>
      <c r="M51" s="89">
        <f>SUM(M41:M50)</f>
        <v>-9</v>
      </c>
      <c r="N51" s="89">
        <f>SUM(N41:N50)</f>
        <v>-23</v>
      </c>
      <c r="O51" s="87">
        <f t="shared" si="18"/>
        <v>12</v>
      </c>
      <c r="P51" s="63">
        <f t="shared" si="13"/>
        <v>-102</v>
      </c>
      <c r="Q51" s="56">
        <f t="shared" ref="Q51:R51" si="33">Q15-Q33</f>
        <v>-37</v>
      </c>
      <c r="R51" s="56">
        <f t="shared" si="33"/>
        <v>-65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B1:AA53"/>
  <sheetViews>
    <sheetView zoomScaleNormal="100" workbookViewId="0">
      <selection activeCell="N5" sqref="N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85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18" t="s">
        <v>0</v>
      </c>
      <c r="K3" s="118"/>
      <c r="L3" s="118"/>
      <c r="M3" s="119" t="s">
        <v>63</v>
      </c>
      <c r="N3" s="120"/>
      <c r="O3" s="121"/>
      <c r="P3" s="71">
        <v>42736</v>
      </c>
      <c r="Q3" s="113" t="s">
        <v>29</v>
      </c>
      <c r="R3" s="114"/>
      <c r="S3" s="114"/>
      <c r="T3" s="115"/>
      <c r="V3" t="s">
        <v>61</v>
      </c>
      <c r="W3" t="s">
        <v>57</v>
      </c>
      <c r="Y3" s="45" t="s">
        <v>61</v>
      </c>
      <c r="Z3" t="s">
        <v>58</v>
      </c>
    </row>
    <row r="4" spans="2:27" x14ac:dyDescent="0.15">
      <c r="B4" s="117"/>
      <c r="C4" s="117"/>
      <c r="D4" s="52" t="s">
        <v>1</v>
      </c>
      <c r="E4" s="52" t="s">
        <v>2</v>
      </c>
      <c r="F4" s="52" t="s">
        <v>3</v>
      </c>
      <c r="G4" s="52" t="s">
        <v>1</v>
      </c>
      <c r="H4" s="52" t="s">
        <v>2</v>
      </c>
      <c r="I4" s="52" t="s">
        <v>3</v>
      </c>
      <c r="J4" s="52" t="s">
        <v>1</v>
      </c>
      <c r="K4" s="52" t="s">
        <v>2</v>
      </c>
      <c r="L4" s="52" t="s">
        <v>3</v>
      </c>
      <c r="M4" s="52" t="s">
        <v>1</v>
      </c>
      <c r="N4" s="52" t="s">
        <v>2</v>
      </c>
      <c r="O4" s="52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 t="s">
        <v>62</v>
      </c>
      <c r="W4" s="44" t="s">
        <v>60</v>
      </c>
      <c r="X4" s="44" t="s">
        <v>59</v>
      </c>
      <c r="Y4" s="46" t="s">
        <v>62</v>
      </c>
      <c r="Z4" s="44" t="s">
        <v>60</v>
      </c>
      <c r="AA4" s="44" t="s">
        <v>59</v>
      </c>
    </row>
    <row r="5" spans="2:27" ht="18" customHeight="1" x14ac:dyDescent="0.15">
      <c r="B5" s="7" t="s">
        <v>8</v>
      </c>
      <c r="C5" s="8"/>
      <c r="D5" s="56">
        <f>E5+F5</f>
        <v>580</v>
      </c>
      <c r="E5" s="56">
        <v>328</v>
      </c>
      <c r="F5" s="56">
        <v>252</v>
      </c>
      <c r="G5" s="56">
        <f>H5+I5</f>
        <v>575</v>
      </c>
      <c r="H5" s="56">
        <v>311</v>
      </c>
      <c r="I5" s="56">
        <v>264</v>
      </c>
      <c r="J5" s="56">
        <f>K5+L5</f>
        <v>58</v>
      </c>
      <c r="K5" s="56">
        <v>32</v>
      </c>
      <c r="L5" s="56">
        <v>26</v>
      </c>
      <c r="M5" s="56">
        <f>N5+O5</f>
        <v>63</v>
      </c>
      <c r="N5" s="56">
        <f>E5-H5+K5</f>
        <v>49</v>
      </c>
      <c r="O5" s="56">
        <f>F5-I5+L5</f>
        <v>14</v>
      </c>
      <c r="P5" s="68">
        <v>10989</v>
      </c>
      <c r="Q5" s="79">
        <f>ROUND(D5/P5*100,2)</f>
        <v>5.28</v>
      </c>
      <c r="R5" s="79">
        <f>ROUND(G5/P5*100,2)</f>
        <v>5.23</v>
      </c>
      <c r="S5" s="79">
        <f>ROUND(J5/P5*100,2)</f>
        <v>0.53</v>
      </c>
      <c r="T5" s="79">
        <f>ROUND(M5/P5*100,2)</f>
        <v>0.56999999999999995</v>
      </c>
      <c r="V5">
        <v>141</v>
      </c>
      <c r="W5">
        <v>109</v>
      </c>
      <c r="X5">
        <f>V5-W5</f>
        <v>32</v>
      </c>
      <c r="Y5" s="45">
        <v>151</v>
      </c>
      <c r="Z5" s="47">
        <v>125</v>
      </c>
      <c r="AA5">
        <f>Y5-Z5</f>
        <v>26</v>
      </c>
    </row>
    <row r="6" spans="2:27" ht="18" customHeight="1" x14ac:dyDescent="0.15">
      <c r="B6" s="3" t="s">
        <v>12</v>
      </c>
      <c r="C6" s="4"/>
      <c r="D6" s="56">
        <f t="shared" ref="D6:D14" si="0">E6+F6</f>
        <v>393</v>
      </c>
      <c r="E6" s="63">
        <v>211</v>
      </c>
      <c r="F6" s="63">
        <v>182</v>
      </c>
      <c r="G6" s="56">
        <f t="shared" ref="G6:G14" si="1">H6+I6</f>
        <v>378</v>
      </c>
      <c r="H6" s="63">
        <v>197</v>
      </c>
      <c r="I6" s="63">
        <v>181</v>
      </c>
      <c r="J6" s="56">
        <f t="shared" ref="J6:J14" si="2">K6+L6</f>
        <v>22</v>
      </c>
      <c r="K6" s="63">
        <v>8</v>
      </c>
      <c r="L6" s="63">
        <v>14</v>
      </c>
      <c r="M6" s="56">
        <f t="shared" ref="M6:M14" si="3">N6+O6</f>
        <v>37</v>
      </c>
      <c r="N6" s="56">
        <f t="shared" ref="N6:N14" si="4">E6-H6+K6</f>
        <v>22</v>
      </c>
      <c r="O6" s="56">
        <f t="shared" ref="O6:O14" si="5">F6-I6+L6</f>
        <v>15</v>
      </c>
      <c r="P6" s="69">
        <v>11667</v>
      </c>
      <c r="Q6" s="79">
        <f t="shared" ref="Q6:Q15" si="6">ROUND(D6/P6*100,2)</f>
        <v>3.37</v>
      </c>
      <c r="R6" s="79">
        <f t="shared" ref="R6:R15" si="7">ROUND(G6/P6*100,2)</f>
        <v>3.24</v>
      </c>
      <c r="S6" s="79">
        <f t="shared" ref="S6:S14" si="8">ROUND(J6/P6*100,2)</f>
        <v>0.19</v>
      </c>
      <c r="T6" s="79">
        <f t="shared" ref="T6:T15" si="9">ROUND(M6/P6*100,2)</f>
        <v>0.32</v>
      </c>
      <c r="V6">
        <v>116</v>
      </c>
      <c r="W6">
        <v>108</v>
      </c>
      <c r="X6">
        <f t="shared" ref="X6:X14" si="10">V6-W6</f>
        <v>8</v>
      </c>
      <c r="Y6" s="45">
        <v>163</v>
      </c>
      <c r="Z6" s="47">
        <v>152</v>
      </c>
      <c r="AA6">
        <f t="shared" ref="AA6:AA14" si="11">Y6-Z6</f>
        <v>11</v>
      </c>
    </row>
    <row r="7" spans="2:27" ht="18" customHeight="1" x14ac:dyDescent="0.15">
      <c r="B7" s="3" t="s">
        <v>13</v>
      </c>
      <c r="C7" s="4"/>
      <c r="D7" s="56">
        <f t="shared" si="0"/>
        <v>93</v>
      </c>
      <c r="E7" s="63">
        <v>45</v>
      </c>
      <c r="F7" s="63">
        <v>48</v>
      </c>
      <c r="G7" s="56">
        <f t="shared" si="1"/>
        <v>64</v>
      </c>
      <c r="H7" s="63">
        <v>31</v>
      </c>
      <c r="I7" s="63">
        <v>33</v>
      </c>
      <c r="J7" s="56">
        <f t="shared" si="2"/>
        <v>-10</v>
      </c>
      <c r="K7" s="63">
        <v>1</v>
      </c>
      <c r="L7" s="63">
        <v>-11</v>
      </c>
      <c r="M7" s="56">
        <f t="shared" si="3"/>
        <v>19</v>
      </c>
      <c r="N7" s="56">
        <f t="shared" si="4"/>
        <v>15</v>
      </c>
      <c r="O7" s="56">
        <f t="shared" si="5"/>
        <v>4</v>
      </c>
      <c r="P7" s="69">
        <v>2884</v>
      </c>
      <c r="Q7" s="79">
        <f t="shared" si="6"/>
        <v>3.22</v>
      </c>
      <c r="R7" s="79">
        <f t="shared" si="7"/>
        <v>2.2200000000000002</v>
      </c>
      <c r="S7" s="79">
        <f t="shared" si="8"/>
        <v>-0.35</v>
      </c>
      <c r="T7" s="79">
        <f t="shared" si="9"/>
        <v>0.66</v>
      </c>
      <c r="V7">
        <v>27</v>
      </c>
      <c r="W7">
        <v>26</v>
      </c>
      <c r="X7">
        <f t="shared" si="10"/>
        <v>1</v>
      </c>
      <c r="Y7" s="45">
        <v>25</v>
      </c>
      <c r="Z7" s="47">
        <v>36</v>
      </c>
      <c r="AA7">
        <f t="shared" si="11"/>
        <v>-11</v>
      </c>
    </row>
    <row r="8" spans="2:27" ht="18" customHeight="1" x14ac:dyDescent="0.15">
      <c r="B8" s="3" t="s">
        <v>14</v>
      </c>
      <c r="C8" s="4"/>
      <c r="D8" s="56">
        <f t="shared" si="0"/>
        <v>238</v>
      </c>
      <c r="E8" s="63">
        <v>148</v>
      </c>
      <c r="F8" s="63">
        <v>90</v>
      </c>
      <c r="G8" s="56">
        <f t="shared" si="1"/>
        <v>179</v>
      </c>
      <c r="H8" s="63">
        <v>93</v>
      </c>
      <c r="I8" s="63">
        <v>86</v>
      </c>
      <c r="J8" s="56">
        <f t="shared" si="2"/>
        <v>-14</v>
      </c>
      <c r="K8" s="63">
        <v>-6</v>
      </c>
      <c r="L8" s="63">
        <v>-8</v>
      </c>
      <c r="M8" s="56">
        <f t="shared" si="3"/>
        <v>45</v>
      </c>
      <c r="N8" s="56">
        <f t="shared" si="4"/>
        <v>49</v>
      </c>
      <c r="O8" s="56">
        <f t="shared" si="5"/>
        <v>-4</v>
      </c>
      <c r="P8" s="69">
        <v>5015</v>
      </c>
      <c r="Q8" s="79">
        <f t="shared" si="6"/>
        <v>4.75</v>
      </c>
      <c r="R8" s="79">
        <f t="shared" si="7"/>
        <v>3.57</v>
      </c>
      <c r="S8" s="79">
        <f t="shared" si="8"/>
        <v>-0.28000000000000003</v>
      </c>
      <c r="T8" s="79">
        <f t="shared" si="9"/>
        <v>0.9</v>
      </c>
      <c r="V8">
        <v>62</v>
      </c>
      <c r="W8">
        <v>65</v>
      </c>
      <c r="X8">
        <f t="shared" si="10"/>
        <v>-3</v>
      </c>
      <c r="Y8" s="45">
        <v>57</v>
      </c>
      <c r="Z8" s="47">
        <v>65</v>
      </c>
      <c r="AA8">
        <f t="shared" si="11"/>
        <v>-8</v>
      </c>
    </row>
    <row r="9" spans="2:27" ht="18" customHeight="1" x14ac:dyDescent="0.15">
      <c r="B9" s="3" t="s">
        <v>15</v>
      </c>
      <c r="C9" s="4"/>
      <c r="D9" s="56">
        <f t="shared" si="0"/>
        <v>297</v>
      </c>
      <c r="E9" s="63">
        <v>150</v>
      </c>
      <c r="F9" s="63">
        <v>147</v>
      </c>
      <c r="G9" s="56">
        <f t="shared" si="1"/>
        <v>321</v>
      </c>
      <c r="H9" s="63">
        <v>167</v>
      </c>
      <c r="I9" s="63">
        <v>154</v>
      </c>
      <c r="J9" s="56">
        <f>K9+L9</f>
        <v>-44</v>
      </c>
      <c r="K9" s="63">
        <v>-26</v>
      </c>
      <c r="L9" s="63">
        <v>-18</v>
      </c>
      <c r="M9" s="56">
        <f t="shared" si="3"/>
        <v>-68</v>
      </c>
      <c r="N9" s="56">
        <f t="shared" si="4"/>
        <v>-43</v>
      </c>
      <c r="O9" s="56">
        <f t="shared" si="5"/>
        <v>-25</v>
      </c>
      <c r="P9" s="69">
        <v>11566</v>
      </c>
      <c r="Q9" s="79">
        <f t="shared" si="6"/>
        <v>2.57</v>
      </c>
      <c r="R9" s="79">
        <f t="shared" si="7"/>
        <v>2.78</v>
      </c>
      <c r="S9" s="79">
        <f t="shared" si="8"/>
        <v>-0.38</v>
      </c>
      <c r="T9" s="79">
        <f t="shared" si="9"/>
        <v>-0.59</v>
      </c>
      <c r="V9">
        <v>95</v>
      </c>
      <c r="W9">
        <v>121</v>
      </c>
      <c r="X9">
        <f t="shared" si="10"/>
        <v>-26</v>
      </c>
      <c r="Y9" s="45">
        <v>114</v>
      </c>
      <c r="Z9" s="47">
        <v>132</v>
      </c>
      <c r="AA9">
        <f t="shared" si="11"/>
        <v>-18</v>
      </c>
    </row>
    <row r="10" spans="2:27" ht="18" customHeight="1" x14ac:dyDescent="0.15">
      <c r="B10" s="3" t="s">
        <v>16</v>
      </c>
      <c r="C10" s="4"/>
      <c r="D10" s="56">
        <f t="shared" si="0"/>
        <v>65</v>
      </c>
      <c r="E10" s="63">
        <v>30</v>
      </c>
      <c r="F10" s="63">
        <v>35</v>
      </c>
      <c r="G10" s="56">
        <f t="shared" si="1"/>
        <v>52</v>
      </c>
      <c r="H10" s="63">
        <v>28</v>
      </c>
      <c r="I10" s="63">
        <v>24</v>
      </c>
      <c r="J10" s="56">
        <f t="shared" si="2"/>
        <v>3</v>
      </c>
      <c r="K10" s="63">
        <v>2</v>
      </c>
      <c r="L10" s="63">
        <v>1</v>
      </c>
      <c r="M10" s="56">
        <f t="shared" si="3"/>
        <v>16</v>
      </c>
      <c r="N10" s="56">
        <f t="shared" si="4"/>
        <v>4</v>
      </c>
      <c r="O10" s="56">
        <f t="shared" si="5"/>
        <v>12</v>
      </c>
      <c r="P10" s="69">
        <v>1957</v>
      </c>
      <c r="Q10" s="79">
        <f t="shared" si="6"/>
        <v>3.32</v>
      </c>
      <c r="R10" s="79">
        <f t="shared" si="7"/>
        <v>2.66</v>
      </c>
      <c r="S10" s="79">
        <f t="shared" si="8"/>
        <v>0.15</v>
      </c>
      <c r="T10" s="79">
        <f t="shared" si="9"/>
        <v>0.82</v>
      </c>
      <c r="V10">
        <v>11</v>
      </c>
      <c r="W10">
        <v>9</v>
      </c>
      <c r="X10">
        <f t="shared" si="10"/>
        <v>2</v>
      </c>
      <c r="Y10" s="45">
        <v>13</v>
      </c>
      <c r="Z10" s="47">
        <v>12</v>
      </c>
      <c r="AA10">
        <f t="shared" si="11"/>
        <v>1</v>
      </c>
    </row>
    <row r="11" spans="2:27" ht="18" customHeight="1" x14ac:dyDescent="0.15">
      <c r="B11" s="3" t="s">
        <v>17</v>
      </c>
      <c r="C11" s="4"/>
      <c r="D11" s="56">
        <f t="shared" si="0"/>
        <v>143</v>
      </c>
      <c r="E11" s="63">
        <v>101</v>
      </c>
      <c r="F11" s="63">
        <v>42</v>
      </c>
      <c r="G11" s="56">
        <f t="shared" si="1"/>
        <v>90</v>
      </c>
      <c r="H11" s="63">
        <v>62</v>
      </c>
      <c r="I11" s="63">
        <v>28</v>
      </c>
      <c r="J11" s="56">
        <f>K11+L11</f>
        <v>4</v>
      </c>
      <c r="K11" s="63">
        <v>-3</v>
      </c>
      <c r="L11" s="63">
        <v>7</v>
      </c>
      <c r="M11" s="56">
        <f t="shared" si="3"/>
        <v>57</v>
      </c>
      <c r="N11" s="56">
        <f t="shared" si="4"/>
        <v>36</v>
      </c>
      <c r="O11" s="56">
        <f t="shared" si="5"/>
        <v>21</v>
      </c>
      <c r="P11" s="69">
        <v>2653</v>
      </c>
      <c r="Q11" s="79">
        <f t="shared" si="6"/>
        <v>5.39</v>
      </c>
      <c r="R11" s="79">
        <f t="shared" si="7"/>
        <v>3.39</v>
      </c>
      <c r="S11" s="79">
        <f t="shared" si="8"/>
        <v>0.15</v>
      </c>
      <c r="T11" s="79">
        <f t="shared" si="9"/>
        <v>2.15</v>
      </c>
      <c r="V11">
        <v>18</v>
      </c>
      <c r="W11">
        <v>21</v>
      </c>
      <c r="X11">
        <f t="shared" si="10"/>
        <v>-3</v>
      </c>
      <c r="Y11" s="45">
        <v>21</v>
      </c>
      <c r="Z11" s="47">
        <v>15</v>
      </c>
      <c r="AA11">
        <f t="shared" si="11"/>
        <v>6</v>
      </c>
    </row>
    <row r="12" spans="2:27" ht="18" customHeight="1" x14ac:dyDescent="0.15">
      <c r="B12" s="3" t="s">
        <v>18</v>
      </c>
      <c r="C12" s="4"/>
      <c r="D12" s="56">
        <f t="shared" si="0"/>
        <v>55</v>
      </c>
      <c r="E12" s="63">
        <v>31</v>
      </c>
      <c r="F12" s="63">
        <v>24</v>
      </c>
      <c r="G12" s="56">
        <f t="shared" si="1"/>
        <v>73</v>
      </c>
      <c r="H12" s="63">
        <v>38</v>
      </c>
      <c r="I12" s="63">
        <v>35</v>
      </c>
      <c r="J12" s="56">
        <f t="shared" si="2"/>
        <v>0</v>
      </c>
      <c r="K12" s="63">
        <v>-1</v>
      </c>
      <c r="L12" s="63">
        <v>1</v>
      </c>
      <c r="M12" s="56">
        <f t="shared" si="3"/>
        <v>-18</v>
      </c>
      <c r="N12" s="56">
        <f t="shared" si="4"/>
        <v>-8</v>
      </c>
      <c r="O12" s="56">
        <f t="shared" si="5"/>
        <v>-10</v>
      </c>
      <c r="P12" s="69">
        <v>3013</v>
      </c>
      <c r="Q12" s="79">
        <f t="shared" si="6"/>
        <v>1.83</v>
      </c>
      <c r="R12" s="79">
        <f t="shared" si="7"/>
        <v>2.42</v>
      </c>
      <c r="S12" s="79">
        <f t="shared" si="8"/>
        <v>0</v>
      </c>
      <c r="T12" s="79">
        <f t="shared" si="9"/>
        <v>-0.6</v>
      </c>
      <c r="V12">
        <v>31</v>
      </c>
      <c r="W12">
        <v>32</v>
      </c>
      <c r="X12">
        <f t="shared" si="10"/>
        <v>-1</v>
      </c>
      <c r="Y12" s="45">
        <v>31</v>
      </c>
      <c r="Z12" s="47">
        <v>30</v>
      </c>
      <c r="AA12">
        <f t="shared" si="11"/>
        <v>1</v>
      </c>
    </row>
    <row r="13" spans="2:27" ht="18" customHeight="1" x14ac:dyDescent="0.15">
      <c r="B13" s="3" t="s">
        <v>19</v>
      </c>
      <c r="C13" s="4"/>
      <c r="D13" s="56">
        <f t="shared" si="0"/>
        <v>199</v>
      </c>
      <c r="E13" s="63">
        <v>98</v>
      </c>
      <c r="F13" s="63">
        <v>101</v>
      </c>
      <c r="G13" s="56">
        <f t="shared" si="1"/>
        <v>136</v>
      </c>
      <c r="H13" s="63">
        <v>74</v>
      </c>
      <c r="I13" s="63">
        <v>62</v>
      </c>
      <c r="J13" s="56">
        <f t="shared" si="2"/>
        <v>-23</v>
      </c>
      <c r="K13" s="63">
        <v>-10</v>
      </c>
      <c r="L13" s="63">
        <v>-13</v>
      </c>
      <c r="M13" s="56">
        <f t="shared" si="3"/>
        <v>40</v>
      </c>
      <c r="N13" s="56">
        <f t="shared" si="4"/>
        <v>14</v>
      </c>
      <c r="O13" s="56">
        <f t="shared" si="5"/>
        <v>26</v>
      </c>
      <c r="P13" s="69">
        <v>3312</v>
      </c>
      <c r="Q13" s="79">
        <f t="shared" si="6"/>
        <v>6.01</v>
      </c>
      <c r="R13" s="79">
        <f t="shared" si="7"/>
        <v>4.1100000000000003</v>
      </c>
      <c r="S13" s="79">
        <f t="shared" si="8"/>
        <v>-0.69</v>
      </c>
      <c r="T13" s="79">
        <f t="shared" si="9"/>
        <v>1.21</v>
      </c>
      <c r="V13">
        <v>17</v>
      </c>
      <c r="W13">
        <v>27</v>
      </c>
      <c r="X13">
        <f t="shared" si="10"/>
        <v>-10</v>
      </c>
      <c r="Y13" s="45">
        <v>18</v>
      </c>
      <c r="Z13" s="47">
        <v>31</v>
      </c>
      <c r="AA13">
        <f t="shared" si="11"/>
        <v>-13</v>
      </c>
    </row>
    <row r="14" spans="2:27" ht="18" customHeight="1" thickBot="1" x14ac:dyDescent="0.2">
      <c r="B14" s="3" t="s">
        <v>20</v>
      </c>
      <c r="C14" s="4"/>
      <c r="D14" s="56">
        <f t="shared" si="0"/>
        <v>105</v>
      </c>
      <c r="E14" s="63">
        <v>45</v>
      </c>
      <c r="F14" s="63">
        <v>60</v>
      </c>
      <c r="G14" s="56">
        <f t="shared" si="1"/>
        <v>101</v>
      </c>
      <c r="H14" s="63">
        <v>46</v>
      </c>
      <c r="I14" s="63">
        <v>55</v>
      </c>
      <c r="J14" s="56">
        <f t="shared" si="2"/>
        <v>5</v>
      </c>
      <c r="K14" s="63">
        <v>0</v>
      </c>
      <c r="L14" s="63">
        <v>5</v>
      </c>
      <c r="M14" s="56">
        <f t="shared" si="3"/>
        <v>9</v>
      </c>
      <c r="N14" s="56">
        <f t="shared" si="4"/>
        <v>-1</v>
      </c>
      <c r="O14" s="56">
        <f t="shared" si="5"/>
        <v>10</v>
      </c>
      <c r="P14" s="69">
        <v>2792</v>
      </c>
      <c r="Q14" s="79">
        <f t="shared" si="6"/>
        <v>3.76</v>
      </c>
      <c r="R14" s="79">
        <f t="shared" si="7"/>
        <v>3.62</v>
      </c>
      <c r="S14" s="79">
        <f t="shared" si="8"/>
        <v>0.18</v>
      </c>
      <c r="T14" s="79">
        <f t="shared" si="9"/>
        <v>0.32</v>
      </c>
      <c r="V14" s="48">
        <v>36</v>
      </c>
      <c r="W14" s="48">
        <v>36</v>
      </c>
      <c r="X14" s="48">
        <f t="shared" si="10"/>
        <v>0</v>
      </c>
      <c r="Y14" s="49">
        <v>35</v>
      </c>
      <c r="Z14" s="50">
        <v>30</v>
      </c>
      <c r="AA14" s="48">
        <f t="shared" si="11"/>
        <v>5</v>
      </c>
    </row>
    <row r="15" spans="2:27" ht="18" customHeight="1" thickTop="1" x14ac:dyDescent="0.15">
      <c r="B15" s="3" t="s">
        <v>24</v>
      </c>
      <c r="C15" s="4"/>
      <c r="D15" s="63">
        <f>SUM(D5:D14)</f>
        <v>2168</v>
      </c>
      <c r="E15" s="63">
        <f>SUM(E5:E14)</f>
        <v>1187</v>
      </c>
      <c r="F15" s="63">
        <f>SUM(F5:F14)</f>
        <v>981</v>
      </c>
      <c r="G15" s="63">
        <f t="shared" ref="G15:P15" si="12">SUM(G5:G14)</f>
        <v>1969</v>
      </c>
      <c r="H15" s="63">
        <f t="shared" si="12"/>
        <v>1047</v>
      </c>
      <c r="I15" s="63">
        <f t="shared" si="12"/>
        <v>922</v>
      </c>
      <c r="J15" s="63">
        <f t="shared" si="12"/>
        <v>1</v>
      </c>
      <c r="K15" s="63">
        <f t="shared" si="12"/>
        <v>-3</v>
      </c>
      <c r="L15" s="63">
        <f t="shared" si="12"/>
        <v>4</v>
      </c>
      <c r="M15" s="63">
        <f t="shared" si="12"/>
        <v>200</v>
      </c>
      <c r="N15" s="63">
        <f t="shared" si="12"/>
        <v>137</v>
      </c>
      <c r="O15" s="63">
        <f t="shared" si="12"/>
        <v>63</v>
      </c>
      <c r="P15" s="70">
        <f t="shared" si="12"/>
        <v>55848</v>
      </c>
      <c r="Q15" s="79">
        <f t="shared" si="6"/>
        <v>3.88</v>
      </c>
      <c r="R15" s="79">
        <f t="shared" si="7"/>
        <v>3.53</v>
      </c>
      <c r="S15" s="80" t="s">
        <v>34</v>
      </c>
      <c r="T15" s="79">
        <f t="shared" si="9"/>
        <v>0.36</v>
      </c>
      <c r="V15">
        <f>SUM(V5:V14)</f>
        <v>554</v>
      </c>
      <c r="W15">
        <f t="shared" ref="W15:AA15" si="13">SUM(W5:W14)</f>
        <v>554</v>
      </c>
      <c r="X15">
        <f>SUM(X5:X14)</f>
        <v>0</v>
      </c>
      <c r="Y15" s="45">
        <f t="shared" si="13"/>
        <v>628</v>
      </c>
      <c r="Z15">
        <f t="shared" si="13"/>
        <v>628</v>
      </c>
      <c r="AA15">
        <f t="shared" si="13"/>
        <v>0</v>
      </c>
    </row>
    <row r="16" spans="2:27" x14ac:dyDescent="0.15">
      <c r="T16" s="81" t="s">
        <v>54</v>
      </c>
    </row>
    <row r="17" spans="2:20" x14ac:dyDescent="0.15">
      <c r="T17" s="82" t="s">
        <v>52</v>
      </c>
    </row>
    <row r="19" spans="2:20" ht="33.75" customHeight="1" x14ac:dyDescent="0.15">
      <c r="B19" s="116" t="s">
        <v>76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42370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52" t="s">
        <v>1</v>
      </c>
      <c r="E22" s="52" t="s">
        <v>2</v>
      </c>
      <c r="F22" s="52" t="s">
        <v>3</v>
      </c>
      <c r="G22" s="52" t="s">
        <v>1</v>
      </c>
      <c r="H22" s="52" t="s">
        <v>2</v>
      </c>
      <c r="I22" s="52" t="s">
        <v>3</v>
      </c>
      <c r="J22" s="52" t="s">
        <v>1</v>
      </c>
      <c r="K22" s="52" t="s">
        <v>2</v>
      </c>
      <c r="L22" s="52" t="s">
        <v>3</v>
      </c>
      <c r="M22" s="52" t="s">
        <v>1</v>
      </c>
      <c r="N22" s="52" t="s">
        <v>2</v>
      </c>
      <c r="O22" s="52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v>562</v>
      </c>
      <c r="E23" s="56">
        <v>313</v>
      </c>
      <c r="F23" s="56">
        <v>249</v>
      </c>
      <c r="G23" s="56">
        <v>509</v>
      </c>
      <c r="H23" s="56">
        <v>277</v>
      </c>
      <c r="I23" s="56">
        <v>232</v>
      </c>
      <c r="J23" s="56">
        <v>40</v>
      </c>
      <c r="K23" s="56">
        <v>22</v>
      </c>
      <c r="L23" s="56">
        <v>18</v>
      </c>
      <c r="M23" s="56">
        <v>93</v>
      </c>
      <c r="N23" s="56">
        <v>58</v>
      </c>
      <c r="O23" s="56">
        <v>35</v>
      </c>
      <c r="P23" s="68">
        <v>10916</v>
      </c>
      <c r="Q23" s="79">
        <f>ROUND(D23/P23*100,2)</f>
        <v>5.15</v>
      </c>
      <c r="R23" s="79">
        <f>ROUND(G23/P23*100,2)</f>
        <v>4.66</v>
      </c>
      <c r="S23" s="79">
        <f>ROUND(J23/P23*100,2)</f>
        <v>0.37</v>
      </c>
      <c r="T23" s="79">
        <f>ROUND(M23/P23*100,2)</f>
        <v>0.85</v>
      </c>
    </row>
    <row r="24" spans="2:20" ht="18" customHeight="1" x14ac:dyDescent="0.15">
      <c r="B24" s="3" t="s">
        <v>12</v>
      </c>
      <c r="C24" s="4"/>
      <c r="D24" s="63">
        <v>405</v>
      </c>
      <c r="E24" s="63">
        <v>211</v>
      </c>
      <c r="F24" s="63">
        <v>194</v>
      </c>
      <c r="G24" s="63">
        <v>372</v>
      </c>
      <c r="H24" s="63">
        <v>182</v>
      </c>
      <c r="I24" s="63">
        <v>190</v>
      </c>
      <c r="J24" s="63">
        <v>8</v>
      </c>
      <c r="K24" s="63">
        <v>2</v>
      </c>
      <c r="L24" s="63">
        <v>6</v>
      </c>
      <c r="M24" s="63">
        <v>41</v>
      </c>
      <c r="N24" s="63">
        <v>31</v>
      </c>
      <c r="O24" s="63">
        <v>10</v>
      </c>
      <c r="P24" s="69">
        <v>11641</v>
      </c>
      <c r="Q24" s="79">
        <f t="shared" ref="Q24:Q33" si="14">ROUND(D24/P24*100,2)</f>
        <v>3.48</v>
      </c>
      <c r="R24" s="79">
        <f t="shared" ref="R24:R33" si="15">ROUND(G24/P24*100,2)</f>
        <v>3.2</v>
      </c>
      <c r="S24" s="79">
        <f t="shared" ref="S24:S32" si="16">ROUND(J24/P24*100,2)</f>
        <v>7.0000000000000007E-2</v>
      </c>
      <c r="T24" s="79">
        <f t="shared" ref="T24:T33" si="17">ROUND(M24/P24*100,2)</f>
        <v>0.35</v>
      </c>
    </row>
    <row r="25" spans="2:20" ht="18" customHeight="1" x14ac:dyDescent="0.15">
      <c r="B25" s="3" t="s">
        <v>13</v>
      </c>
      <c r="C25" s="4"/>
      <c r="D25" s="63">
        <v>91</v>
      </c>
      <c r="E25" s="63">
        <v>51</v>
      </c>
      <c r="F25" s="63">
        <v>40</v>
      </c>
      <c r="G25" s="63">
        <v>76</v>
      </c>
      <c r="H25" s="63">
        <v>37</v>
      </c>
      <c r="I25" s="63">
        <v>39</v>
      </c>
      <c r="J25" s="63">
        <v>-22</v>
      </c>
      <c r="K25" s="63">
        <v>-15</v>
      </c>
      <c r="L25" s="63">
        <v>-7</v>
      </c>
      <c r="M25" s="63">
        <v>-7</v>
      </c>
      <c r="N25" s="63">
        <v>-1</v>
      </c>
      <c r="O25" s="63">
        <v>-6</v>
      </c>
      <c r="P25" s="69">
        <v>2904</v>
      </c>
      <c r="Q25" s="79">
        <f t="shared" si="14"/>
        <v>3.13</v>
      </c>
      <c r="R25" s="79">
        <f t="shared" si="15"/>
        <v>2.62</v>
      </c>
      <c r="S25" s="79">
        <f t="shared" si="16"/>
        <v>-0.76</v>
      </c>
      <c r="T25" s="79">
        <f t="shared" si="17"/>
        <v>-0.24</v>
      </c>
    </row>
    <row r="26" spans="2:20" ht="18" customHeight="1" x14ac:dyDescent="0.15">
      <c r="B26" s="3" t="s">
        <v>14</v>
      </c>
      <c r="C26" s="4"/>
      <c r="D26" s="63">
        <v>215</v>
      </c>
      <c r="E26" s="63">
        <v>127</v>
      </c>
      <c r="F26" s="63">
        <v>88</v>
      </c>
      <c r="G26" s="63">
        <v>196</v>
      </c>
      <c r="H26" s="63">
        <v>112</v>
      </c>
      <c r="I26" s="63">
        <v>84</v>
      </c>
      <c r="J26" s="63">
        <v>-11</v>
      </c>
      <c r="K26" s="63">
        <v>5</v>
      </c>
      <c r="L26" s="63">
        <v>-16</v>
      </c>
      <c r="M26" s="63">
        <v>8</v>
      </c>
      <c r="N26" s="63">
        <v>20</v>
      </c>
      <c r="O26" s="63">
        <v>-12</v>
      </c>
      <c r="P26" s="69">
        <v>5033</v>
      </c>
      <c r="Q26" s="79">
        <f t="shared" si="14"/>
        <v>4.2699999999999996</v>
      </c>
      <c r="R26" s="79">
        <f t="shared" si="15"/>
        <v>3.89</v>
      </c>
      <c r="S26" s="79">
        <f t="shared" si="16"/>
        <v>-0.22</v>
      </c>
      <c r="T26" s="79">
        <f t="shared" si="17"/>
        <v>0.16</v>
      </c>
    </row>
    <row r="27" spans="2:20" ht="18" customHeight="1" x14ac:dyDescent="0.15">
      <c r="B27" s="3" t="s">
        <v>15</v>
      </c>
      <c r="C27" s="4"/>
      <c r="D27" s="63">
        <v>317</v>
      </c>
      <c r="E27" s="63">
        <v>173</v>
      </c>
      <c r="F27" s="63">
        <v>144</v>
      </c>
      <c r="G27" s="63">
        <v>325</v>
      </c>
      <c r="H27" s="63">
        <v>182</v>
      </c>
      <c r="I27" s="63">
        <v>143</v>
      </c>
      <c r="J27" s="63">
        <v>-12</v>
      </c>
      <c r="K27" s="63">
        <v>-8</v>
      </c>
      <c r="L27" s="63">
        <v>-4</v>
      </c>
      <c r="M27" s="63">
        <v>-20</v>
      </c>
      <c r="N27" s="63">
        <v>-17</v>
      </c>
      <c r="O27" s="63">
        <v>-3</v>
      </c>
      <c r="P27" s="69">
        <v>11590</v>
      </c>
      <c r="Q27" s="79">
        <f t="shared" si="14"/>
        <v>2.74</v>
      </c>
      <c r="R27" s="79">
        <f t="shared" si="15"/>
        <v>2.8</v>
      </c>
      <c r="S27" s="79">
        <f t="shared" si="16"/>
        <v>-0.1</v>
      </c>
      <c r="T27" s="79">
        <f t="shared" si="17"/>
        <v>-0.17</v>
      </c>
    </row>
    <row r="28" spans="2:20" ht="18" customHeight="1" x14ac:dyDescent="0.15">
      <c r="B28" s="3" t="s">
        <v>16</v>
      </c>
      <c r="C28" s="4"/>
      <c r="D28" s="63">
        <v>56</v>
      </c>
      <c r="E28" s="63">
        <v>27</v>
      </c>
      <c r="F28" s="63">
        <v>29</v>
      </c>
      <c r="G28" s="63">
        <v>52</v>
      </c>
      <c r="H28" s="63">
        <v>23</v>
      </c>
      <c r="I28" s="63">
        <v>29</v>
      </c>
      <c r="J28" s="63">
        <v>7</v>
      </c>
      <c r="K28" s="63">
        <v>4</v>
      </c>
      <c r="L28" s="63">
        <v>3</v>
      </c>
      <c r="M28" s="63">
        <v>11</v>
      </c>
      <c r="N28" s="63">
        <v>8</v>
      </c>
      <c r="O28" s="63">
        <v>3</v>
      </c>
      <c r="P28" s="69">
        <v>1970</v>
      </c>
      <c r="Q28" s="79">
        <f t="shared" si="14"/>
        <v>2.84</v>
      </c>
      <c r="R28" s="79">
        <f t="shared" si="15"/>
        <v>2.64</v>
      </c>
      <c r="S28" s="79">
        <f t="shared" si="16"/>
        <v>0.36</v>
      </c>
      <c r="T28" s="79">
        <f t="shared" si="17"/>
        <v>0.56000000000000005</v>
      </c>
    </row>
    <row r="29" spans="2:20" ht="18" customHeight="1" x14ac:dyDescent="0.15">
      <c r="B29" s="3" t="s">
        <v>17</v>
      </c>
      <c r="C29" s="4"/>
      <c r="D29" s="63">
        <v>69</v>
      </c>
      <c r="E29" s="63">
        <v>44</v>
      </c>
      <c r="F29" s="63">
        <v>25</v>
      </c>
      <c r="G29" s="63">
        <v>67</v>
      </c>
      <c r="H29" s="63">
        <v>42</v>
      </c>
      <c r="I29" s="63">
        <v>25</v>
      </c>
      <c r="J29" s="63">
        <v>-10</v>
      </c>
      <c r="K29" s="63">
        <v>-4</v>
      </c>
      <c r="L29" s="63">
        <v>-6</v>
      </c>
      <c r="M29" s="63">
        <v>-8</v>
      </c>
      <c r="N29" s="63">
        <v>-2</v>
      </c>
      <c r="O29" s="63">
        <v>-6</v>
      </c>
      <c r="P29" s="69">
        <v>2689</v>
      </c>
      <c r="Q29" s="79">
        <f t="shared" si="14"/>
        <v>2.57</v>
      </c>
      <c r="R29" s="79">
        <f t="shared" si="15"/>
        <v>2.4900000000000002</v>
      </c>
      <c r="S29" s="79">
        <f t="shared" si="16"/>
        <v>-0.37</v>
      </c>
      <c r="T29" s="79">
        <f t="shared" si="17"/>
        <v>-0.3</v>
      </c>
    </row>
    <row r="30" spans="2:20" ht="18" customHeight="1" x14ac:dyDescent="0.15">
      <c r="B30" s="3" t="s">
        <v>18</v>
      </c>
      <c r="C30" s="4"/>
      <c r="D30" s="63">
        <v>51</v>
      </c>
      <c r="E30" s="63">
        <v>24</v>
      </c>
      <c r="F30" s="63">
        <v>27</v>
      </c>
      <c r="G30" s="63">
        <v>60</v>
      </c>
      <c r="H30" s="63">
        <v>29</v>
      </c>
      <c r="I30" s="63">
        <v>31</v>
      </c>
      <c r="J30" s="63">
        <v>26</v>
      </c>
      <c r="K30" s="63">
        <v>15</v>
      </c>
      <c r="L30" s="63">
        <v>11</v>
      </c>
      <c r="M30" s="63">
        <v>17</v>
      </c>
      <c r="N30" s="63">
        <v>10</v>
      </c>
      <c r="O30" s="63">
        <v>7</v>
      </c>
      <c r="P30" s="69">
        <v>3016</v>
      </c>
      <c r="Q30" s="79">
        <f t="shared" si="14"/>
        <v>1.69</v>
      </c>
      <c r="R30" s="79">
        <f t="shared" si="15"/>
        <v>1.99</v>
      </c>
      <c r="S30" s="79">
        <f t="shared" si="16"/>
        <v>0.86</v>
      </c>
      <c r="T30" s="79">
        <f t="shared" si="17"/>
        <v>0.56000000000000005</v>
      </c>
    </row>
    <row r="31" spans="2:20" ht="18" customHeight="1" x14ac:dyDescent="0.15">
      <c r="B31" s="3" t="s">
        <v>19</v>
      </c>
      <c r="C31" s="4"/>
      <c r="D31" s="63">
        <v>177</v>
      </c>
      <c r="E31" s="63">
        <v>92</v>
      </c>
      <c r="F31" s="63">
        <v>85</v>
      </c>
      <c r="G31" s="63">
        <v>167</v>
      </c>
      <c r="H31" s="63">
        <v>88</v>
      </c>
      <c r="I31" s="63">
        <v>79</v>
      </c>
      <c r="J31" s="63">
        <v>-3</v>
      </c>
      <c r="K31" s="63">
        <v>-5</v>
      </c>
      <c r="L31" s="63">
        <v>2</v>
      </c>
      <c r="M31" s="63">
        <v>7</v>
      </c>
      <c r="N31" s="63">
        <v>-1</v>
      </c>
      <c r="O31" s="63">
        <v>8</v>
      </c>
      <c r="P31" s="69">
        <v>3326</v>
      </c>
      <c r="Q31" s="79">
        <f t="shared" si="14"/>
        <v>5.32</v>
      </c>
      <c r="R31" s="79">
        <f t="shared" si="15"/>
        <v>5.0199999999999996</v>
      </c>
      <c r="S31" s="79">
        <f t="shared" si="16"/>
        <v>-0.09</v>
      </c>
      <c r="T31" s="79">
        <f t="shared" si="17"/>
        <v>0.21</v>
      </c>
    </row>
    <row r="32" spans="2:20" ht="18" customHeight="1" x14ac:dyDescent="0.15">
      <c r="B32" s="3" t="s">
        <v>20</v>
      </c>
      <c r="C32" s="4"/>
      <c r="D32" s="63">
        <v>68</v>
      </c>
      <c r="E32" s="63">
        <v>38</v>
      </c>
      <c r="F32" s="63">
        <v>30</v>
      </c>
      <c r="G32" s="63">
        <v>97</v>
      </c>
      <c r="H32" s="63">
        <v>53</v>
      </c>
      <c r="I32" s="63">
        <v>44</v>
      </c>
      <c r="J32" s="63">
        <v>-23</v>
      </c>
      <c r="K32" s="63">
        <v>-16</v>
      </c>
      <c r="L32" s="63">
        <v>-7</v>
      </c>
      <c r="M32" s="63">
        <v>-52</v>
      </c>
      <c r="N32" s="63">
        <v>-31</v>
      </c>
      <c r="O32" s="63">
        <v>-21</v>
      </c>
      <c r="P32" s="69">
        <v>2845</v>
      </c>
      <c r="Q32" s="79">
        <f t="shared" si="14"/>
        <v>2.39</v>
      </c>
      <c r="R32" s="79">
        <f t="shared" si="15"/>
        <v>3.41</v>
      </c>
      <c r="S32" s="79">
        <f t="shared" si="16"/>
        <v>-0.81</v>
      </c>
      <c r="T32" s="79">
        <f t="shared" si="17"/>
        <v>-1.83</v>
      </c>
    </row>
    <row r="33" spans="2:20" ht="18" customHeight="1" x14ac:dyDescent="0.15">
      <c r="B33" s="3" t="s">
        <v>24</v>
      </c>
      <c r="C33" s="4"/>
      <c r="D33" s="63">
        <f>SUM(D23:D32)</f>
        <v>2011</v>
      </c>
      <c r="E33" s="63">
        <f t="shared" ref="E33:P33" si="18">SUM(E23:E32)</f>
        <v>1100</v>
      </c>
      <c r="F33" s="63">
        <f t="shared" si="18"/>
        <v>911</v>
      </c>
      <c r="G33" s="63">
        <f t="shared" si="18"/>
        <v>1921</v>
      </c>
      <c r="H33" s="63">
        <f t="shared" si="18"/>
        <v>1025</v>
      </c>
      <c r="I33" s="63">
        <f t="shared" si="18"/>
        <v>896</v>
      </c>
      <c r="J33" s="63">
        <f t="shared" si="18"/>
        <v>0</v>
      </c>
      <c r="K33" s="63">
        <f t="shared" si="18"/>
        <v>0</v>
      </c>
      <c r="L33" s="63">
        <f t="shared" si="18"/>
        <v>0</v>
      </c>
      <c r="M33" s="63">
        <f t="shared" si="18"/>
        <v>90</v>
      </c>
      <c r="N33" s="63">
        <f t="shared" si="18"/>
        <v>75</v>
      </c>
      <c r="O33" s="63">
        <f t="shared" si="18"/>
        <v>15</v>
      </c>
      <c r="P33" s="70">
        <f t="shared" si="18"/>
        <v>55930</v>
      </c>
      <c r="Q33" s="79">
        <f t="shared" si="14"/>
        <v>3.6</v>
      </c>
      <c r="R33" s="79">
        <f t="shared" si="15"/>
        <v>3.43</v>
      </c>
      <c r="S33" s="80" t="s">
        <v>34</v>
      </c>
      <c r="T33" s="79">
        <f t="shared" si="17"/>
        <v>0.16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86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52" t="s">
        <v>1</v>
      </c>
      <c r="E40" s="52" t="s">
        <v>2</v>
      </c>
      <c r="F40" s="52" t="s">
        <v>3</v>
      </c>
      <c r="G40" s="52" t="s">
        <v>1</v>
      </c>
      <c r="H40" s="52" t="s">
        <v>2</v>
      </c>
      <c r="I40" s="52" t="s">
        <v>3</v>
      </c>
      <c r="J40" s="52" t="s">
        <v>1</v>
      </c>
      <c r="K40" s="52" t="s">
        <v>2</v>
      </c>
      <c r="L40" s="52" t="s">
        <v>3</v>
      </c>
      <c r="M40" s="52" t="s">
        <v>1</v>
      </c>
      <c r="N40" s="52" t="s">
        <v>2</v>
      </c>
      <c r="O40" s="52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19">D5-D23</f>
        <v>18</v>
      </c>
      <c r="E41" s="56">
        <f t="shared" si="19"/>
        <v>15</v>
      </c>
      <c r="F41" s="56">
        <f t="shared" si="19"/>
        <v>3</v>
      </c>
      <c r="G41" s="56">
        <f t="shared" si="19"/>
        <v>66</v>
      </c>
      <c r="H41" s="56">
        <f t="shared" si="19"/>
        <v>34</v>
      </c>
      <c r="I41" s="56">
        <f t="shared" si="19"/>
        <v>32</v>
      </c>
      <c r="J41" s="56">
        <f t="shared" si="19"/>
        <v>18</v>
      </c>
      <c r="K41" s="56">
        <f t="shared" si="19"/>
        <v>10</v>
      </c>
      <c r="L41" s="56">
        <f t="shared" si="19"/>
        <v>8</v>
      </c>
      <c r="M41" s="56">
        <f t="shared" si="19"/>
        <v>-30</v>
      </c>
      <c r="N41" s="56">
        <f t="shared" si="19"/>
        <v>-9</v>
      </c>
      <c r="O41" s="56">
        <f t="shared" si="19"/>
        <v>-21</v>
      </c>
      <c r="P41" s="56">
        <f t="shared" si="19"/>
        <v>73</v>
      </c>
      <c r="Q41" s="79">
        <f t="shared" si="19"/>
        <v>0.12999999999999989</v>
      </c>
      <c r="R41" s="79">
        <f t="shared" si="19"/>
        <v>0.57000000000000028</v>
      </c>
      <c r="S41" s="79">
        <f t="shared" si="19"/>
        <v>0.16000000000000003</v>
      </c>
      <c r="T41" s="79">
        <f t="shared" si="19"/>
        <v>-0.28000000000000003</v>
      </c>
    </row>
    <row r="42" spans="2:20" ht="18" customHeight="1" x14ac:dyDescent="0.15">
      <c r="B42" s="3" t="s">
        <v>12</v>
      </c>
      <c r="C42" s="4"/>
      <c r="D42" s="63">
        <f t="shared" si="19"/>
        <v>-12</v>
      </c>
      <c r="E42" s="63">
        <f t="shared" si="19"/>
        <v>0</v>
      </c>
      <c r="F42" s="63">
        <f t="shared" si="19"/>
        <v>-12</v>
      </c>
      <c r="G42" s="63">
        <f t="shared" si="19"/>
        <v>6</v>
      </c>
      <c r="H42" s="63">
        <f t="shared" si="19"/>
        <v>15</v>
      </c>
      <c r="I42" s="63">
        <f t="shared" si="19"/>
        <v>-9</v>
      </c>
      <c r="J42" s="63">
        <f t="shared" si="19"/>
        <v>14</v>
      </c>
      <c r="K42" s="63">
        <f t="shared" si="19"/>
        <v>6</v>
      </c>
      <c r="L42" s="63">
        <f t="shared" si="19"/>
        <v>8</v>
      </c>
      <c r="M42" s="63">
        <f t="shared" si="19"/>
        <v>-4</v>
      </c>
      <c r="N42" s="63">
        <f t="shared" si="19"/>
        <v>-9</v>
      </c>
      <c r="O42" s="63">
        <f t="shared" si="19"/>
        <v>5</v>
      </c>
      <c r="P42" s="63">
        <f t="shared" si="19"/>
        <v>26</v>
      </c>
      <c r="Q42" s="79">
        <f t="shared" si="19"/>
        <v>-0.10999999999999988</v>
      </c>
      <c r="R42" s="79">
        <f t="shared" si="19"/>
        <v>4.0000000000000036E-2</v>
      </c>
      <c r="S42" s="79">
        <f t="shared" si="19"/>
        <v>0.12</v>
      </c>
      <c r="T42" s="79">
        <f t="shared" si="19"/>
        <v>-2.9999999999999971E-2</v>
      </c>
    </row>
    <row r="43" spans="2:20" ht="18" customHeight="1" x14ac:dyDescent="0.15">
      <c r="B43" s="3" t="s">
        <v>13</v>
      </c>
      <c r="C43" s="4"/>
      <c r="D43" s="63">
        <f t="shared" si="19"/>
        <v>2</v>
      </c>
      <c r="E43" s="63">
        <f t="shared" si="19"/>
        <v>-6</v>
      </c>
      <c r="F43" s="63">
        <f t="shared" si="19"/>
        <v>8</v>
      </c>
      <c r="G43" s="63">
        <f t="shared" si="19"/>
        <v>-12</v>
      </c>
      <c r="H43" s="63">
        <f t="shared" si="19"/>
        <v>-6</v>
      </c>
      <c r="I43" s="63">
        <f t="shared" si="19"/>
        <v>-6</v>
      </c>
      <c r="J43" s="63">
        <f t="shared" si="19"/>
        <v>12</v>
      </c>
      <c r="K43" s="63">
        <f t="shared" si="19"/>
        <v>16</v>
      </c>
      <c r="L43" s="63">
        <f t="shared" si="19"/>
        <v>-4</v>
      </c>
      <c r="M43" s="63">
        <f t="shared" si="19"/>
        <v>26</v>
      </c>
      <c r="N43" s="63">
        <f t="shared" si="19"/>
        <v>16</v>
      </c>
      <c r="O43" s="63">
        <f t="shared" si="19"/>
        <v>10</v>
      </c>
      <c r="P43" s="63">
        <f t="shared" si="19"/>
        <v>-20</v>
      </c>
      <c r="Q43" s="79">
        <f t="shared" si="19"/>
        <v>9.0000000000000302E-2</v>
      </c>
      <c r="R43" s="79">
        <f t="shared" si="19"/>
        <v>-0.39999999999999991</v>
      </c>
      <c r="S43" s="79">
        <f t="shared" si="19"/>
        <v>0.41000000000000003</v>
      </c>
      <c r="T43" s="79">
        <f t="shared" si="19"/>
        <v>0.9</v>
      </c>
    </row>
    <row r="44" spans="2:20" ht="18" customHeight="1" x14ac:dyDescent="0.15">
      <c r="B44" s="3" t="s">
        <v>14</v>
      </c>
      <c r="C44" s="4"/>
      <c r="D44" s="63">
        <f t="shared" si="19"/>
        <v>23</v>
      </c>
      <c r="E44" s="63">
        <f t="shared" si="19"/>
        <v>21</v>
      </c>
      <c r="F44" s="63">
        <f t="shared" si="19"/>
        <v>2</v>
      </c>
      <c r="G44" s="63">
        <f t="shared" si="19"/>
        <v>-17</v>
      </c>
      <c r="H44" s="63">
        <f t="shared" si="19"/>
        <v>-19</v>
      </c>
      <c r="I44" s="63">
        <f t="shared" si="19"/>
        <v>2</v>
      </c>
      <c r="J44" s="63">
        <f t="shared" si="19"/>
        <v>-3</v>
      </c>
      <c r="K44" s="63">
        <f t="shared" si="19"/>
        <v>-11</v>
      </c>
      <c r="L44" s="63">
        <f t="shared" si="19"/>
        <v>8</v>
      </c>
      <c r="M44" s="63">
        <f t="shared" si="19"/>
        <v>37</v>
      </c>
      <c r="N44" s="63">
        <f t="shared" si="19"/>
        <v>29</v>
      </c>
      <c r="O44" s="63">
        <f t="shared" si="19"/>
        <v>8</v>
      </c>
      <c r="P44" s="63">
        <f t="shared" si="19"/>
        <v>-18</v>
      </c>
      <c r="Q44" s="79">
        <f t="shared" si="19"/>
        <v>0.48000000000000043</v>
      </c>
      <c r="R44" s="79">
        <f t="shared" si="19"/>
        <v>-0.32000000000000028</v>
      </c>
      <c r="S44" s="79">
        <f t="shared" si="19"/>
        <v>-6.0000000000000026E-2</v>
      </c>
      <c r="T44" s="79">
        <f t="shared" si="19"/>
        <v>0.74</v>
      </c>
    </row>
    <row r="45" spans="2:20" ht="18" customHeight="1" x14ac:dyDescent="0.15">
      <c r="B45" s="3" t="s">
        <v>15</v>
      </c>
      <c r="C45" s="4"/>
      <c r="D45" s="63">
        <f t="shared" si="19"/>
        <v>-20</v>
      </c>
      <c r="E45" s="63">
        <f t="shared" si="19"/>
        <v>-23</v>
      </c>
      <c r="F45" s="63">
        <f t="shared" si="19"/>
        <v>3</v>
      </c>
      <c r="G45" s="63">
        <f t="shared" si="19"/>
        <v>-4</v>
      </c>
      <c r="H45" s="63">
        <f t="shared" si="19"/>
        <v>-15</v>
      </c>
      <c r="I45" s="63">
        <f t="shared" si="19"/>
        <v>11</v>
      </c>
      <c r="J45" s="63">
        <f t="shared" si="19"/>
        <v>-32</v>
      </c>
      <c r="K45" s="63">
        <f t="shared" si="19"/>
        <v>-18</v>
      </c>
      <c r="L45" s="63">
        <f t="shared" si="19"/>
        <v>-14</v>
      </c>
      <c r="M45" s="63">
        <f t="shared" si="19"/>
        <v>-48</v>
      </c>
      <c r="N45" s="63">
        <f t="shared" si="19"/>
        <v>-26</v>
      </c>
      <c r="O45" s="63">
        <f t="shared" si="19"/>
        <v>-22</v>
      </c>
      <c r="P45" s="63">
        <f t="shared" si="19"/>
        <v>-24</v>
      </c>
      <c r="Q45" s="79">
        <f t="shared" si="19"/>
        <v>-0.17000000000000037</v>
      </c>
      <c r="R45" s="79">
        <f t="shared" si="19"/>
        <v>-2.0000000000000018E-2</v>
      </c>
      <c r="S45" s="79">
        <f t="shared" si="19"/>
        <v>-0.28000000000000003</v>
      </c>
      <c r="T45" s="79">
        <f t="shared" si="19"/>
        <v>-0.41999999999999993</v>
      </c>
    </row>
    <row r="46" spans="2:20" ht="18" customHeight="1" x14ac:dyDescent="0.15">
      <c r="B46" s="3" t="s">
        <v>16</v>
      </c>
      <c r="C46" s="4"/>
      <c r="D46" s="63">
        <f t="shared" si="19"/>
        <v>9</v>
      </c>
      <c r="E46" s="63">
        <f t="shared" si="19"/>
        <v>3</v>
      </c>
      <c r="F46" s="63">
        <f t="shared" si="19"/>
        <v>6</v>
      </c>
      <c r="G46" s="63">
        <f t="shared" si="19"/>
        <v>0</v>
      </c>
      <c r="H46" s="63">
        <f t="shared" si="19"/>
        <v>5</v>
      </c>
      <c r="I46" s="63">
        <f t="shared" si="19"/>
        <v>-5</v>
      </c>
      <c r="J46" s="63">
        <f t="shared" si="19"/>
        <v>-4</v>
      </c>
      <c r="K46" s="63">
        <f t="shared" si="19"/>
        <v>-2</v>
      </c>
      <c r="L46" s="63">
        <f t="shared" si="19"/>
        <v>-2</v>
      </c>
      <c r="M46" s="63">
        <f t="shared" si="19"/>
        <v>5</v>
      </c>
      <c r="N46" s="63">
        <f t="shared" si="19"/>
        <v>-4</v>
      </c>
      <c r="O46" s="63">
        <f t="shared" si="19"/>
        <v>9</v>
      </c>
      <c r="P46" s="63">
        <f t="shared" si="19"/>
        <v>-13</v>
      </c>
      <c r="Q46" s="79">
        <f t="shared" si="19"/>
        <v>0.48</v>
      </c>
      <c r="R46" s="79">
        <f t="shared" si="19"/>
        <v>2.0000000000000018E-2</v>
      </c>
      <c r="S46" s="79">
        <f t="shared" si="19"/>
        <v>-0.21</v>
      </c>
      <c r="T46" s="79">
        <f t="shared" si="19"/>
        <v>0.2599999999999999</v>
      </c>
    </row>
    <row r="47" spans="2:20" ht="18" customHeight="1" x14ac:dyDescent="0.15">
      <c r="B47" s="3" t="s">
        <v>17</v>
      </c>
      <c r="C47" s="4"/>
      <c r="D47" s="63">
        <f t="shared" si="19"/>
        <v>74</v>
      </c>
      <c r="E47" s="63">
        <f t="shared" si="19"/>
        <v>57</v>
      </c>
      <c r="F47" s="63">
        <f t="shared" si="19"/>
        <v>17</v>
      </c>
      <c r="G47" s="63">
        <f t="shared" si="19"/>
        <v>23</v>
      </c>
      <c r="H47" s="63">
        <f t="shared" si="19"/>
        <v>20</v>
      </c>
      <c r="I47" s="63">
        <f t="shared" si="19"/>
        <v>3</v>
      </c>
      <c r="J47" s="63">
        <f t="shared" si="19"/>
        <v>14</v>
      </c>
      <c r="K47" s="63">
        <f t="shared" si="19"/>
        <v>1</v>
      </c>
      <c r="L47" s="63">
        <f t="shared" si="19"/>
        <v>13</v>
      </c>
      <c r="M47" s="63">
        <f t="shared" si="19"/>
        <v>65</v>
      </c>
      <c r="N47" s="63">
        <f t="shared" si="19"/>
        <v>38</v>
      </c>
      <c r="O47" s="63">
        <f t="shared" si="19"/>
        <v>27</v>
      </c>
      <c r="P47" s="63">
        <f t="shared" si="19"/>
        <v>-36</v>
      </c>
      <c r="Q47" s="79">
        <f t="shared" si="19"/>
        <v>2.82</v>
      </c>
      <c r="R47" s="79">
        <f t="shared" si="19"/>
        <v>0.89999999999999991</v>
      </c>
      <c r="S47" s="79">
        <f t="shared" si="19"/>
        <v>0.52</v>
      </c>
      <c r="T47" s="79">
        <f t="shared" si="19"/>
        <v>2.4499999999999997</v>
      </c>
    </row>
    <row r="48" spans="2:20" ht="18" customHeight="1" x14ac:dyDescent="0.15">
      <c r="B48" s="3" t="s">
        <v>18</v>
      </c>
      <c r="C48" s="4"/>
      <c r="D48" s="63">
        <f t="shared" si="19"/>
        <v>4</v>
      </c>
      <c r="E48" s="63">
        <f t="shared" si="19"/>
        <v>7</v>
      </c>
      <c r="F48" s="63">
        <f t="shared" si="19"/>
        <v>-3</v>
      </c>
      <c r="G48" s="63">
        <f t="shared" si="19"/>
        <v>13</v>
      </c>
      <c r="H48" s="63">
        <f t="shared" si="19"/>
        <v>9</v>
      </c>
      <c r="I48" s="63">
        <f t="shared" si="19"/>
        <v>4</v>
      </c>
      <c r="J48" s="63">
        <f t="shared" si="19"/>
        <v>-26</v>
      </c>
      <c r="K48" s="63">
        <f t="shared" si="19"/>
        <v>-16</v>
      </c>
      <c r="L48" s="63">
        <f t="shared" si="19"/>
        <v>-10</v>
      </c>
      <c r="M48" s="63">
        <f t="shared" si="19"/>
        <v>-35</v>
      </c>
      <c r="N48" s="63">
        <f t="shared" si="19"/>
        <v>-18</v>
      </c>
      <c r="O48" s="63">
        <f t="shared" si="19"/>
        <v>-17</v>
      </c>
      <c r="P48" s="63">
        <f t="shared" si="19"/>
        <v>-3</v>
      </c>
      <c r="Q48" s="79">
        <f t="shared" si="19"/>
        <v>0.14000000000000012</v>
      </c>
      <c r="R48" s="79">
        <f t="shared" si="19"/>
        <v>0.42999999999999994</v>
      </c>
      <c r="S48" s="79">
        <f t="shared" si="19"/>
        <v>-0.86</v>
      </c>
      <c r="T48" s="79">
        <f t="shared" si="19"/>
        <v>-1.1600000000000001</v>
      </c>
    </row>
    <row r="49" spans="2:20" ht="18" customHeight="1" x14ac:dyDescent="0.15">
      <c r="B49" s="3" t="s">
        <v>19</v>
      </c>
      <c r="C49" s="4"/>
      <c r="D49" s="63">
        <f t="shared" si="19"/>
        <v>22</v>
      </c>
      <c r="E49" s="63">
        <f t="shared" si="19"/>
        <v>6</v>
      </c>
      <c r="F49" s="63">
        <f t="shared" si="19"/>
        <v>16</v>
      </c>
      <c r="G49" s="63">
        <f t="shared" si="19"/>
        <v>-31</v>
      </c>
      <c r="H49" s="63">
        <f t="shared" si="19"/>
        <v>-14</v>
      </c>
      <c r="I49" s="63">
        <f t="shared" si="19"/>
        <v>-17</v>
      </c>
      <c r="J49" s="63">
        <f t="shared" si="19"/>
        <v>-20</v>
      </c>
      <c r="K49" s="63">
        <f t="shared" si="19"/>
        <v>-5</v>
      </c>
      <c r="L49" s="63">
        <f t="shared" si="19"/>
        <v>-15</v>
      </c>
      <c r="M49" s="63">
        <f t="shared" si="19"/>
        <v>33</v>
      </c>
      <c r="N49" s="63">
        <f t="shared" si="19"/>
        <v>15</v>
      </c>
      <c r="O49" s="63">
        <f t="shared" si="19"/>
        <v>18</v>
      </c>
      <c r="P49" s="63">
        <f t="shared" si="19"/>
        <v>-14</v>
      </c>
      <c r="Q49" s="79">
        <f t="shared" si="19"/>
        <v>0.6899999999999995</v>
      </c>
      <c r="R49" s="79">
        <f t="shared" si="19"/>
        <v>-0.90999999999999925</v>
      </c>
      <c r="S49" s="79">
        <f t="shared" si="19"/>
        <v>-0.6</v>
      </c>
      <c r="T49" s="79">
        <f t="shared" si="19"/>
        <v>1</v>
      </c>
    </row>
    <row r="50" spans="2:20" ht="18" customHeight="1" x14ac:dyDescent="0.15">
      <c r="B50" s="3" t="s">
        <v>20</v>
      </c>
      <c r="C50" s="4"/>
      <c r="D50" s="63">
        <f t="shared" si="19"/>
        <v>37</v>
      </c>
      <c r="E50" s="63">
        <f t="shared" si="19"/>
        <v>7</v>
      </c>
      <c r="F50" s="63">
        <f t="shared" si="19"/>
        <v>30</v>
      </c>
      <c r="G50" s="63">
        <f t="shared" si="19"/>
        <v>4</v>
      </c>
      <c r="H50" s="63">
        <f t="shared" si="19"/>
        <v>-7</v>
      </c>
      <c r="I50" s="63">
        <f t="shared" si="19"/>
        <v>11</v>
      </c>
      <c r="J50" s="63">
        <f t="shared" si="19"/>
        <v>28</v>
      </c>
      <c r="K50" s="63">
        <f t="shared" si="19"/>
        <v>16</v>
      </c>
      <c r="L50" s="63">
        <f t="shared" si="19"/>
        <v>12</v>
      </c>
      <c r="M50" s="63">
        <f t="shared" si="19"/>
        <v>61</v>
      </c>
      <c r="N50" s="63">
        <f t="shared" si="19"/>
        <v>30</v>
      </c>
      <c r="O50" s="63">
        <f t="shared" si="19"/>
        <v>31</v>
      </c>
      <c r="P50" s="63">
        <f t="shared" si="19"/>
        <v>-53</v>
      </c>
      <c r="Q50" s="79">
        <f t="shared" si="19"/>
        <v>1.3699999999999997</v>
      </c>
      <c r="R50" s="79">
        <f t="shared" si="19"/>
        <v>0.20999999999999996</v>
      </c>
      <c r="S50" s="79">
        <f t="shared" si="19"/>
        <v>0.99</v>
      </c>
      <c r="T50" s="79">
        <f t="shared" si="19"/>
        <v>2.15</v>
      </c>
    </row>
    <row r="51" spans="2:20" ht="18" customHeight="1" x14ac:dyDescent="0.15">
      <c r="B51" s="3" t="s">
        <v>24</v>
      </c>
      <c r="C51" s="4"/>
      <c r="D51" s="63">
        <f t="shared" si="19"/>
        <v>157</v>
      </c>
      <c r="E51" s="63">
        <f t="shared" si="19"/>
        <v>87</v>
      </c>
      <c r="F51" s="63">
        <f t="shared" si="19"/>
        <v>70</v>
      </c>
      <c r="G51" s="63">
        <f t="shared" si="19"/>
        <v>48</v>
      </c>
      <c r="H51" s="63">
        <f t="shared" si="19"/>
        <v>22</v>
      </c>
      <c r="I51" s="63">
        <f t="shared" si="19"/>
        <v>26</v>
      </c>
      <c r="J51" s="63">
        <f t="shared" si="19"/>
        <v>1</v>
      </c>
      <c r="K51" s="63">
        <f t="shared" si="19"/>
        <v>-3</v>
      </c>
      <c r="L51" s="63">
        <f t="shared" si="19"/>
        <v>4</v>
      </c>
      <c r="M51" s="63">
        <f t="shared" si="19"/>
        <v>110</v>
      </c>
      <c r="N51" s="63">
        <f t="shared" si="19"/>
        <v>62</v>
      </c>
      <c r="O51" s="63">
        <f t="shared" si="19"/>
        <v>48</v>
      </c>
      <c r="P51" s="63">
        <f t="shared" si="19"/>
        <v>-82</v>
      </c>
      <c r="Q51" s="79">
        <f t="shared" si="19"/>
        <v>0.2799999999999998</v>
      </c>
      <c r="R51" s="79">
        <f t="shared" si="19"/>
        <v>9.9999999999999645E-2</v>
      </c>
      <c r="S51" s="80" t="s">
        <v>34</v>
      </c>
      <c r="T51" s="79">
        <f>T15-T33</f>
        <v>0.19999999999999998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Q39:T39"/>
    <mergeCell ref="B37:O37"/>
    <mergeCell ref="B39:C40"/>
    <mergeCell ref="D39:F39"/>
    <mergeCell ref="G39:I39"/>
    <mergeCell ref="J39:L39"/>
    <mergeCell ref="M39:O39"/>
    <mergeCell ref="Q3:T3"/>
    <mergeCell ref="B19:O19"/>
    <mergeCell ref="B21:C22"/>
    <mergeCell ref="D21:F21"/>
    <mergeCell ref="G21:I21"/>
    <mergeCell ref="J21:L21"/>
    <mergeCell ref="M21:O21"/>
    <mergeCell ref="Q21:T21"/>
    <mergeCell ref="B1:O1"/>
    <mergeCell ref="B3:C4"/>
    <mergeCell ref="D3:F3"/>
    <mergeCell ref="G3:I3"/>
    <mergeCell ref="J3:L3"/>
    <mergeCell ref="M3:O3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54" orientation="portrait" r:id="rId1"/>
  <headerFooter alignWithMargins="0"/>
  <rowBreaks count="1" manualBreakCount="1">
    <brk id="10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P53"/>
  <sheetViews>
    <sheetView zoomScaleNormal="100" workbookViewId="0">
      <selection activeCell="K5" sqref="K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83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42736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52" t="s">
        <v>1</v>
      </c>
      <c r="E4" s="52" t="s">
        <v>2</v>
      </c>
      <c r="F4" s="52" t="s">
        <v>3</v>
      </c>
      <c r="G4" s="52" t="s">
        <v>1</v>
      </c>
      <c r="H4" s="52" t="s">
        <v>2</v>
      </c>
      <c r="I4" s="52" t="s">
        <v>3</v>
      </c>
      <c r="J4" s="52" t="s">
        <v>1</v>
      </c>
      <c r="K4" s="52" t="s">
        <v>2</v>
      </c>
      <c r="L4" s="52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99</v>
      </c>
      <c r="E5" s="56">
        <v>41</v>
      </c>
      <c r="F5" s="56">
        <v>58</v>
      </c>
      <c r="G5" s="56">
        <f>H5+I5</f>
        <v>111</v>
      </c>
      <c r="H5" s="56">
        <v>63</v>
      </c>
      <c r="I5" s="56">
        <v>48</v>
      </c>
      <c r="J5" s="56">
        <f>K5+L5</f>
        <v>-12</v>
      </c>
      <c r="K5" s="56">
        <f>E5-H5</f>
        <v>-22</v>
      </c>
      <c r="L5" s="56">
        <f>F5-I5</f>
        <v>10</v>
      </c>
      <c r="M5" s="68">
        <v>10989</v>
      </c>
      <c r="N5" s="83">
        <f>ROUND(D5*1000/M5,2)</f>
        <v>9.01</v>
      </c>
      <c r="O5" s="83">
        <f>ROUND(G5/M5*1000,2)</f>
        <v>10.1</v>
      </c>
      <c r="P5" s="83">
        <f>ROUND(J5/M5*1000,2)</f>
        <v>-1.0900000000000001</v>
      </c>
    </row>
    <row r="6" spans="2:16" ht="18.75" customHeight="1" x14ac:dyDescent="0.15">
      <c r="B6" s="3" t="s">
        <v>12</v>
      </c>
      <c r="C6" s="12"/>
      <c r="D6" s="56">
        <f t="shared" ref="D6:D14" si="0">E6+F6</f>
        <v>94</v>
      </c>
      <c r="E6" s="63">
        <v>42</v>
      </c>
      <c r="F6" s="63">
        <v>52</v>
      </c>
      <c r="G6" s="56">
        <f t="shared" ref="G6:G14" si="1">H6+I6</f>
        <v>120</v>
      </c>
      <c r="H6" s="63">
        <v>59</v>
      </c>
      <c r="I6" s="63">
        <v>61</v>
      </c>
      <c r="J6" s="56">
        <f t="shared" ref="J6:J14" si="2">K6+L6</f>
        <v>-26</v>
      </c>
      <c r="K6" s="56">
        <f t="shared" ref="K6:K14" si="3">E6-H6</f>
        <v>-17</v>
      </c>
      <c r="L6" s="56">
        <f t="shared" ref="L6:L14" si="4">F6-I6</f>
        <v>-9</v>
      </c>
      <c r="M6" s="69">
        <v>11667</v>
      </c>
      <c r="N6" s="83">
        <f t="shared" ref="N6:N15" si="5">ROUND(D6*1000/M6,2)</f>
        <v>8.06</v>
      </c>
      <c r="O6" s="83">
        <f t="shared" ref="O6:O15" si="6">ROUND(G6/M6*1000,2)</f>
        <v>10.29</v>
      </c>
      <c r="P6" s="83">
        <f t="shared" ref="P6:P15" si="7">ROUND(J6/M6*1000,2)</f>
        <v>-2.23</v>
      </c>
    </row>
    <row r="7" spans="2:16" ht="18.75" customHeight="1" x14ac:dyDescent="0.15">
      <c r="B7" s="3" t="s">
        <v>13</v>
      </c>
      <c r="C7" s="12"/>
      <c r="D7" s="56">
        <f t="shared" si="0"/>
        <v>29</v>
      </c>
      <c r="E7" s="63">
        <v>14</v>
      </c>
      <c r="F7" s="63">
        <v>15</v>
      </c>
      <c r="G7" s="56">
        <f t="shared" si="1"/>
        <v>27</v>
      </c>
      <c r="H7" s="63">
        <v>15</v>
      </c>
      <c r="I7" s="63">
        <v>12</v>
      </c>
      <c r="J7" s="56">
        <f t="shared" si="2"/>
        <v>2</v>
      </c>
      <c r="K7" s="56">
        <f t="shared" si="3"/>
        <v>-1</v>
      </c>
      <c r="L7" s="56">
        <f t="shared" si="4"/>
        <v>3</v>
      </c>
      <c r="M7" s="69">
        <v>2884</v>
      </c>
      <c r="N7" s="83">
        <f t="shared" si="5"/>
        <v>10.06</v>
      </c>
      <c r="O7" s="83">
        <f t="shared" si="6"/>
        <v>9.36</v>
      </c>
      <c r="P7" s="83">
        <f t="shared" si="7"/>
        <v>0.69</v>
      </c>
    </row>
    <row r="8" spans="2:16" ht="18.75" customHeight="1" x14ac:dyDescent="0.15">
      <c r="B8" s="3" t="s">
        <v>14</v>
      </c>
      <c r="C8" s="12"/>
      <c r="D8" s="56">
        <f t="shared" si="0"/>
        <v>36</v>
      </c>
      <c r="E8" s="63">
        <v>13</v>
      </c>
      <c r="F8" s="63">
        <v>23</v>
      </c>
      <c r="G8" s="56">
        <f t="shared" si="1"/>
        <v>49</v>
      </c>
      <c r="H8" s="63">
        <v>22</v>
      </c>
      <c r="I8" s="63">
        <v>27</v>
      </c>
      <c r="J8" s="56">
        <f t="shared" si="2"/>
        <v>-13</v>
      </c>
      <c r="K8" s="56">
        <f t="shared" si="3"/>
        <v>-9</v>
      </c>
      <c r="L8" s="56">
        <f t="shared" si="4"/>
        <v>-4</v>
      </c>
      <c r="M8" s="69">
        <v>5015</v>
      </c>
      <c r="N8" s="83">
        <f t="shared" si="5"/>
        <v>7.18</v>
      </c>
      <c r="O8" s="83">
        <f t="shared" si="6"/>
        <v>9.77</v>
      </c>
      <c r="P8" s="83">
        <f t="shared" si="7"/>
        <v>-2.59</v>
      </c>
    </row>
    <row r="9" spans="2:16" ht="18.75" customHeight="1" x14ac:dyDescent="0.15">
      <c r="B9" s="3" t="s">
        <v>15</v>
      </c>
      <c r="C9" s="12"/>
      <c r="D9" s="56">
        <f t="shared" si="0"/>
        <v>95</v>
      </c>
      <c r="E9" s="63">
        <v>46</v>
      </c>
      <c r="F9" s="63">
        <v>49</v>
      </c>
      <c r="G9" s="56">
        <f t="shared" si="1"/>
        <v>98</v>
      </c>
      <c r="H9" s="63">
        <v>55</v>
      </c>
      <c r="I9" s="63">
        <v>43</v>
      </c>
      <c r="J9" s="56">
        <f t="shared" si="2"/>
        <v>-3</v>
      </c>
      <c r="K9" s="56">
        <f t="shared" si="3"/>
        <v>-9</v>
      </c>
      <c r="L9" s="56">
        <f t="shared" si="4"/>
        <v>6</v>
      </c>
      <c r="M9" s="69">
        <v>11566</v>
      </c>
      <c r="N9" s="83">
        <f t="shared" si="5"/>
        <v>8.2100000000000009</v>
      </c>
      <c r="O9" s="83">
        <f t="shared" si="6"/>
        <v>8.4700000000000006</v>
      </c>
      <c r="P9" s="83">
        <f t="shared" si="7"/>
        <v>-0.26</v>
      </c>
    </row>
    <row r="10" spans="2:16" ht="18.75" customHeight="1" x14ac:dyDescent="0.15">
      <c r="B10" s="3" t="s">
        <v>16</v>
      </c>
      <c r="C10" s="12"/>
      <c r="D10" s="56">
        <f t="shared" si="0"/>
        <v>14</v>
      </c>
      <c r="E10" s="63">
        <v>9</v>
      </c>
      <c r="F10" s="63">
        <v>5</v>
      </c>
      <c r="G10" s="56">
        <f t="shared" si="1"/>
        <v>33</v>
      </c>
      <c r="H10" s="63">
        <v>18</v>
      </c>
      <c r="I10" s="63">
        <v>15</v>
      </c>
      <c r="J10" s="56">
        <f t="shared" si="2"/>
        <v>-19</v>
      </c>
      <c r="K10" s="56">
        <f t="shared" si="3"/>
        <v>-9</v>
      </c>
      <c r="L10" s="56">
        <f t="shared" si="4"/>
        <v>-10</v>
      </c>
      <c r="M10" s="69">
        <v>1957</v>
      </c>
      <c r="N10" s="83">
        <f t="shared" si="5"/>
        <v>7.15</v>
      </c>
      <c r="O10" s="83">
        <f t="shared" si="6"/>
        <v>16.86</v>
      </c>
      <c r="P10" s="83">
        <f t="shared" si="7"/>
        <v>-9.7100000000000009</v>
      </c>
    </row>
    <row r="11" spans="2:16" ht="18.75" customHeight="1" x14ac:dyDescent="0.15">
      <c r="B11" s="3" t="s">
        <v>17</v>
      </c>
      <c r="C11" s="12"/>
      <c r="D11" s="56">
        <f t="shared" si="0"/>
        <v>8</v>
      </c>
      <c r="E11" s="63">
        <v>3</v>
      </c>
      <c r="F11" s="63">
        <v>5</v>
      </c>
      <c r="G11" s="56">
        <f t="shared" si="1"/>
        <v>38</v>
      </c>
      <c r="H11" s="63">
        <v>22</v>
      </c>
      <c r="I11" s="63">
        <v>16</v>
      </c>
      <c r="J11" s="56">
        <f t="shared" si="2"/>
        <v>-30</v>
      </c>
      <c r="K11" s="56">
        <f t="shared" si="3"/>
        <v>-19</v>
      </c>
      <c r="L11" s="56">
        <f t="shared" si="4"/>
        <v>-11</v>
      </c>
      <c r="M11" s="69">
        <v>2653</v>
      </c>
      <c r="N11" s="83">
        <f t="shared" si="5"/>
        <v>3.02</v>
      </c>
      <c r="O11" s="83">
        <f t="shared" si="6"/>
        <v>14.32</v>
      </c>
      <c r="P11" s="83">
        <f t="shared" si="7"/>
        <v>-11.31</v>
      </c>
    </row>
    <row r="12" spans="2:16" ht="18.75" customHeight="1" x14ac:dyDescent="0.15">
      <c r="B12" s="3" t="s">
        <v>18</v>
      </c>
      <c r="C12" s="12"/>
      <c r="D12" s="56">
        <f t="shared" si="0"/>
        <v>21</v>
      </c>
      <c r="E12" s="63">
        <v>13</v>
      </c>
      <c r="F12" s="63">
        <v>8</v>
      </c>
      <c r="G12" s="56">
        <f t="shared" si="1"/>
        <v>35</v>
      </c>
      <c r="H12" s="63">
        <v>18</v>
      </c>
      <c r="I12" s="63">
        <v>17</v>
      </c>
      <c r="J12" s="56">
        <f t="shared" si="2"/>
        <v>-14</v>
      </c>
      <c r="K12" s="56">
        <f t="shared" si="3"/>
        <v>-5</v>
      </c>
      <c r="L12" s="56">
        <f t="shared" si="4"/>
        <v>-9</v>
      </c>
      <c r="M12" s="69">
        <v>3013</v>
      </c>
      <c r="N12" s="83">
        <f t="shared" si="5"/>
        <v>6.97</v>
      </c>
      <c r="O12" s="83">
        <f t="shared" si="6"/>
        <v>11.62</v>
      </c>
      <c r="P12" s="83">
        <f t="shared" si="7"/>
        <v>-4.6500000000000004</v>
      </c>
    </row>
    <row r="13" spans="2:16" ht="18.75" customHeight="1" x14ac:dyDescent="0.15">
      <c r="B13" s="3" t="s">
        <v>19</v>
      </c>
      <c r="C13" s="12"/>
      <c r="D13" s="56">
        <f t="shared" si="0"/>
        <v>5</v>
      </c>
      <c r="E13" s="63">
        <v>2</v>
      </c>
      <c r="F13" s="63">
        <v>3</v>
      </c>
      <c r="G13" s="56">
        <f t="shared" si="1"/>
        <v>40</v>
      </c>
      <c r="H13" s="63">
        <v>18</v>
      </c>
      <c r="I13" s="63">
        <v>22</v>
      </c>
      <c r="J13" s="56">
        <f t="shared" si="2"/>
        <v>-35</v>
      </c>
      <c r="K13" s="56">
        <f t="shared" si="3"/>
        <v>-16</v>
      </c>
      <c r="L13" s="56">
        <f t="shared" si="4"/>
        <v>-19</v>
      </c>
      <c r="M13" s="69">
        <v>3312</v>
      </c>
      <c r="N13" s="83">
        <f t="shared" si="5"/>
        <v>1.51</v>
      </c>
      <c r="O13" s="83">
        <f t="shared" si="6"/>
        <v>12.08</v>
      </c>
      <c r="P13" s="83">
        <f t="shared" si="7"/>
        <v>-10.57</v>
      </c>
    </row>
    <row r="14" spans="2:16" ht="18.75" customHeight="1" x14ac:dyDescent="0.15">
      <c r="B14" s="3" t="s">
        <v>20</v>
      </c>
      <c r="C14" s="12"/>
      <c r="D14" s="56">
        <f t="shared" si="0"/>
        <v>20</v>
      </c>
      <c r="E14" s="63">
        <v>10</v>
      </c>
      <c r="F14" s="63">
        <v>10</v>
      </c>
      <c r="G14" s="56">
        <f t="shared" si="1"/>
        <v>32</v>
      </c>
      <c r="H14" s="63">
        <v>18</v>
      </c>
      <c r="I14" s="63">
        <v>14</v>
      </c>
      <c r="J14" s="56">
        <f t="shared" si="2"/>
        <v>-12</v>
      </c>
      <c r="K14" s="56">
        <f t="shared" si="3"/>
        <v>-8</v>
      </c>
      <c r="L14" s="56">
        <f t="shared" si="4"/>
        <v>-4</v>
      </c>
      <c r="M14" s="69">
        <v>2792</v>
      </c>
      <c r="N14" s="83">
        <f t="shared" si="5"/>
        <v>7.16</v>
      </c>
      <c r="O14" s="83">
        <f t="shared" si="6"/>
        <v>11.46</v>
      </c>
      <c r="P14" s="83">
        <f t="shared" si="7"/>
        <v>-4.3</v>
      </c>
    </row>
    <row r="15" spans="2:16" ht="18.75" customHeight="1" x14ac:dyDescent="0.15">
      <c r="B15" s="13" t="s">
        <v>24</v>
      </c>
      <c r="C15" s="14"/>
      <c r="D15" s="63">
        <f>SUM(D5:D14)</f>
        <v>421</v>
      </c>
      <c r="E15" s="63">
        <f t="shared" ref="E15:L15" si="8">SUM(E5:E14)</f>
        <v>193</v>
      </c>
      <c r="F15" s="63">
        <f t="shared" si="8"/>
        <v>228</v>
      </c>
      <c r="G15" s="63">
        <f>SUM(G5:G14)</f>
        <v>583</v>
      </c>
      <c r="H15" s="63">
        <f t="shared" si="8"/>
        <v>308</v>
      </c>
      <c r="I15" s="63">
        <f t="shared" si="8"/>
        <v>275</v>
      </c>
      <c r="J15" s="63">
        <f>SUM(J5:J14)</f>
        <v>-162</v>
      </c>
      <c r="K15" s="63">
        <f t="shared" si="8"/>
        <v>-115</v>
      </c>
      <c r="L15" s="63">
        <f t="shared" si="8"/>
        <v>-47</v>
      </c>
      <c r="M15" s="63">
        <f>SUM(M5:M14)</f>
        <v>55848</v>
      </c>
      <c r="N15" s="83">
        <f t="shared" si="5"/>
        <v>7.54</v>
      </c>
      <c r="O15" s="83">
        <f t="shared" si="6"/>
        <v>10.44</v>
      </c>
      <c r="P15" s="83">
        <f t="shared" si="7"/>
        <v>-2.9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73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42370</v>
      </c>
      <c r="N21" s="113" t="s">
        <v>27</v>
      </c>
      <c r="O21" s="114"/>
      <c r="P21" s="115"/>
    </row>
    <row r="22" spans="2:16" x14ac:dyDescent="0.15">
      <c r="B22" s="126"/>
      <c r="C22" s="127"/>
      <c r="D22" s="52" t="s">
        <v>1</v>
      </c>
      <c r="E22" s="52" t="s">
        <v>2</v>
      </c>
      <c r="F22" s="52" t="s">
        <v>3</v>
      </c>
      <c r="G22" s="52" t="s">
        <v>1</v>
      </c>
      <c r="H22" s="52" t="s">
        <v>2</v>
      </c>
      <c r="I22" s="52" t="s">
        <v>3</v>
      </c>
      <c r="J22" s="52" t="s">
        <v>1</v>
      </c>
      <c r="K22" s="52" t="s">
        <v>2</v>
      </c>
      <c r="L22" s="52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v>93</v>
      </c>
      <c r="E23" s="56">
        <v>56</v>
      </c>
      <c r="F23" s="56">
        <v>37</v>
      </c>
      <c r="G23" s="56">
        <v>113</v>
      </c>
      <c r="H23" s="56">
        <v>55</v>
      </c>
      <c r="I23" s="56">
        <v>58</v>
      </c>
      <c r="J23" s="56">
        <v>-20</v>
      </c>
      <c r="K23" s="56">
        <v>1</v>
      </c>
      <c r="L23" s="56">
        <v>-21</v>
      </c>
      <c r="M23" s="68">
        <v>10916</v>
      </c>
      <c r="N23" s="83">
        <f>ROUND(D23*1000/M23,2)</f>
        <v>8.52</v>
      </c>
      <c r="O23" s="83">
        <f>ROUND(G23/M23*1000,2)</f>
        <v>10.35</v>
      </c>
      <c r="P23" s="83">
        <f>ROUND(J23/M23*1000,2)</f>
        <v>-1.83</v>
      </c>
    </row>
    <row r="24" spans="2:16" ht="16.5" x14ac:dyDescent="0.15">
      <c r="B24" s="3" t="s">
        <v>12</v>
      </c>
      <c r="C24" s="12"/>
      <c r="D24" s="56">
        <v>102</v>
      </c>
      <c r="E24" s="63">
        <v>53</v>
      </c>
      <c r="F24" s="63">
        <v>49</v>
      </c>
      <c r="G24" s="56">
        <v>112</v>
      </c>
      <c r="H24" s="63">
        <v>57</v>
      </c>
      <c r="I24" s="63">
        <v>55</v>
      </c>
      <c r="J24" s="56">
        <v>-10</v>
      </c>
      <c r="K24" s="56">
        <v>-4</v>
      </c>
      <c r="L24" s="63">
        <v>-6</v>
      </c>
      <c r="M24" s="69">
        <v>11641</v>
      </c>
      <c r="N24" s="83">
        <f t="shared" ref="N24:N33" si="9">ROUND(D24*1000/M24,2)</f>
        <v>8.76</v>
      </c>
      <c r="O24" s="83">
        <f t="shared" ref="O24:O33" si="10">ROUND(G24/M24*1000,2)</f>
        <v>9.6199999999999992</v>
      </c>
      <c r="P24" s="83">
        <f t="shared" ref="P24:P33" si="11">ROUND(J24/M24*1000,2)</f>
        <v>-0.86</v>
      </c>
    </row>
    <row r="25" spans="2:16" ht="16.5" x14ac:dyDescent="0.15">
      <c r="B25" s="3" t="s">
        <v>13</v>
      </c>
      <c r="C25" s="12"/>
      <c r="D25" s="56">
        <v>24</v>
      </c>
      <c r="E25" s="63">
        <v>12</v>
      </c>
      <c r="F25" s="63">
        <v>12</v>
      </c>
      <c r="G25" s="56">
        <v>28</v>
      </c>
      <c r="H25" s="63">
        <v>15</v>
      </c>
      <c r="I25" s="63">
        <v>13</v>
      </c>
      <c r="J25" s="56">
        <v>-4</v>
      </c>
      <c r="K25" s="56">
        <v>-3</v>
      </c>
      <c r="L25" s="63">
        <v>-1</v>
      </c>
      <c r="M25" s="69">
        <v>2904</v>
      </c>
      <c r="N25" s="83">
        <f t="shared" si="9"/>
        <v>8.26</v>
      </c>
      <c r="O25" s="83">
        <f t="shared" si="10"/>
        <v>9.64</v>
      </c>
      <c r="P25" s="83">
        <f t="shared" si="11"/>
        <v>-1.38</v>
      </c>
    </row>
    <row r="26" spans="2:16" ht="16.5" x14ac:dyDescent="0.15">
      <c r="B26" s="3" t="s">
        <v>14</v>
      </c>
      <c r="C26" s="12"/>
      <c r="D26" s="56">
        <v>31</v>
      </c>
      <c r="E26" s="63">
        <v>17</v>
      </c>
      <c r="F26" s="63">
        <v>14</v>
      </c>
      <c r="G26" s="56">
        <v>57</v>
      </c>
      <c r="H26" s="63">
        <v>22</v>
      </c>
      <c r="I26" s="63">
        <v>35</v>
      </c>
      <c r="J26" s="56">
        <v>-26</v>
      </c>
      <c r="K26" s="56">
        <v>-5</v>
      </c>
      <c r="L26" s="63">
        <v>-21</v>
      </c>
      <c r="M26" s="69">
        <v>5033</v>
      </c>
      <c r="N26" s="83">
        <f t="shared" si="9"/>
        <v>6.16</v>
      </c>
      <c r="O26" s="83">
        <f t="shared" si="10"/>
        <v>11.33</v>
      </c>
      <c r="P26" s="83">
        <f t="shared" si="11"/>
        <v>-5.17</v>
      </c>
    </row>
    <row r="27" spans="2:16" ht="16.5" x14ac:dyDescent="0.15">
      <c r="B27" s="3" t="s">
        <v>15</v>
      </c>
      <c r="C27" s="12"/>
      <c r="D27" s="56">
        <v>93</v>
      </c>
      <c r="E27" s="63">
        <v>51</v>
      </c>
      <c r="F27" s="63">
        <v>42</v>
      </c>
      <c r="G27" s="56">
        <v>103</v>
      </c>
      <c r="H27" s="63">
        <v>59</v>
      </c>
      <c r="I27" s="63">
        <v>44</v>
      </c>
      <c r="J27" s="56">
        <v>-10</v>
      </c>
      <c r="K27" s="56">
        <v>-8</v>
      </c>
      <c r="L27" s="63">
        <v>-2</v>
      </c>
      <c r="M27" s="69">
        <v>11590</v>
      </c>
      <c r="N27" s="83">
        <f t="shared" si="9"/>
        <v>8.02</v>
      </c>
      <c r="O27" s="83">
        <f t="shared" si="10"/>
        <v>8.89</v>
      </c>
      <c r="P27" s="83">
        <f t="shared" si="11"/>
        <v>-0.86</v>
      </c>
    </row>
    <row r="28" spans="2:16" ht="16.5" x14ac:dyDescent="0.15">
      <c r="B28" s="3" t="s">
        <v>16</v>
      </c>
      <c r="C28" s="12"/>
      <c r="D28" s="56">
        <v>8</v>
      </c>
      <c r="E28" s="63">
        <v>6</v>
      </c>
      <c r="F28" s="63">
        <v>2</v>
      </c>
      <c r="G28" s="56">
        <v>32</v>
      </c>
      <c r="H28" s="63">
        <v>20</v>
      </c>
      <c r="I28" s="63">
        <v>12</v>
      </c>
      <c r="J28" s="56">
        <v>-24</v>
      </c>
      <c r="K28" s="56">
        <v>-14</v>
      </c>
      <c r="L28" s="63">
        <v>-10</v>
      </c>
      <c r="M28" s="69">
        <v>1970</v>
      </c>
      <c r="N28" s="83">
        <f t="shared" si="9"/>
        <v>4.0599999999999996</v>
      </c>
      <c r="O28" s="83">
        <f t="shared" si="10"/>
        <v>16.239999999999998</v>
      </c>
      <c r="P28" s="83">
        <f t="shared" si="11"/>
        <v>-12.18</v>
      </c>
    </row>
    <row r="29" spans="2:16" ht="16.5" x14ac:dyDescent="0.15">
      <c r="B29" s="3" t="s">
        <v>17</v>
      </c>
      <c r="C29" s="12"/>
      <c r="D29" s="56">
        <v>7</v>
      </c>
      <c r="E29" s="63">
        <v>5</v>
      </c>
      <c r="F29" s="63">
        <v>2</v>
      </c>
      <c r="G29" s="56">
        <v>31</v>
      </c>
      <c r="H29" s="63">
        <v>18</v>
      </c>
      <c r="I29" s="63">
        <v>13</v>
      </c>
      <c r="J29" s="56">
        <v>-24</v>
      </c>
      <c r="K29" s="56">
        <v>-13</v>
      </c>
      <c r="L29" s="63">
        <v>-11</v>
      </c>
      <c r="M29" s="69">
        <v>2689</v>
      </c>
      <c r="N29" s="83">
        <f t="shared" si="9"/>
        <v>2.6</v>
      </c>
      <c r="O29" s="83">
        <f t="shared" si="10"/>
        <v>11.53</v>
      </c>
      <c r="P29" s="83">
        <f t="shared" si="11"/>
        <v>-8.93</v>
      </c>
    </row>
    <row r="30" spans="2:16" ht="16.5" x14ac:dyDescent="0.15">
      <c r="B30" s="3" t="s">
        <v>18</v>
      </c>
      <c r="C30" s="12"/>
      <c r="D30" s="56">
        <v>22</v>
      </c>
      <c r="E30" s="63">
        <v>11</v>
      </c>
      <c r="F30" s="63">
        <v>11</v>
      </c>
      <c r="G30" s="56">
        <v>42</v>
      </c>
      <c r="H30" s="63">
        <v>20</v>
      </c>
      <c r="I30" s="63">
        <v>22</v>
      </c>
      <c r="J30" s="56">
        <v>-20</v>
      </c>
      <c r="K30" s="56">
        <v>-9</v>
      </c>
      <c r="L30" s="63">
        <v>-11</v>
      </c>
      <c r="M30" s="69">
        <v>3016</v>
      </c>
      <c r="N30" s="83">
        <f t="shared" si="9"/>
        <v>7.29</v>
      </c>
      <c r="O30" s="83">
        <f t="shared" si="10"/>
        <v>13.93</v>
      </c>
      <c r="P30" s="83">
        <f t="shared" si="11"/>
        <v>-6.63</v>
      </c>
    </row>
    <row r="31" spans="2:16" ht="16.5" x14ac:dyDescent="0.15">
      <c r="B31" s="3" t="s">
        <v>19</v>
      </c>
      <c r="C31" s="12"/>
      <c r="D31" s="56">
        <v>15</v>
      </c>
      <c r="E31" s="63">
        <v>5</v>
      </c>
      <c r="F31" s="63">
        <v>10</v>
      </c>
      <c r="G31" s="56">
        <v>35</v>
      </c>
      <c r="H31" s="63">
        <v>13</v>
      </c>
      <c r="I31" s="63">
        <v>22</v>
      </c>
      <c r="J31" s="56">
        <v>-20</v>
      </c>
      <c r="K31" s="56">
        <v>-8</v>
      </c>
      <c r="L31" s="63">
        <v>-12</v>
      </c>
      <c r="M31" s="69">
        <v>3326</v>
      </c>
      <c r="N31" s="83">
        <f t="shared" si="9"/>
        <v>4.51</v>
      </c>
      <c r="O31" s="83">
        <f t="shared" si="10"/>
        <v>10.52</v>
      </c>
      <c r="P31" s="83">
        <f t="shared" si="11"/>
        <v>-6.01</v>
      </c>
    </row>
    <row r="32" spans="2:16" ht="16.5" x14ac:dyDescent="0.15">
      <c r="B32" s="3" t="s">
        <v>20</v>
      </c>
      <c r="C32" s="12"/>
      <c r="D32" s="56">
        <v>27</v>
      </c>
      <c r="E32" s="63">
        <v>15</v>
      </c>
      <c r="F32" s="63">
        <v>12</v>
      </c>
      <c r="G32" s="56">
        <v>23</v>
      </c>
      <c r="H32" s="63">
        <v>13</v>
      </c>
      <c r="I32" s="63">
        <v>10</v>
      </c>
      <c r="J32" s="56">
        <v>4</v>
      </c>
      <c r="K32" s="56">
        <v>2</v>
      </c>
      <c r="L32" s="63">
        <v>2</v>
      </c>
      <c r="M32" s="69">
        <v>2845</v>
      </c>
      <c r="N32" s="83">
        <f t="shared" si="9"/>
        <v>9.49</v>
      </c>
      <c r="O32" s="83">
        <f t="shared" si="10"/>
        <v>8.08</v>
      </c>
      <c r="P32" s="83">
        <f t="shared" si="11"/>
        <v>1.41</v>
      </c>
    </row>
    <row r="33" spans="2:16" ht="16.5" x14ac:dyDescent="0.15">
      <c r="B33" s="13" t="s">
        <v>24</v>
      </c>
      <c r="C33" s="14"/>
      <c r="D33" s="63">
        <f>SUM(D23:D32)</f>
        <v>422</v>
      </c>
      <c r="E33" s="63">
        <f t="shared" ref="E33:F33" si="12">SUM(E23:E32)</f>
        <v>231</v>
      </c>
      <c r="F33" s="63">
        <f t="shared" si="12"/>
        <v>191</v>
      </c>
      <c r="G33" s="63">
        <f>SUM(G23:G32)</f>
        <v>576</v>
      </c>
      <c r="H33" s="63">
        <f t="shared" ref="H33:I33" si="13">SUM(H23:H32)</f>
        <v>292</v>
      </c>
      <c r="I33" s="63">
        <f t="shared" si="13"/>
        <v>284</v>
      </c>
      <c r="J33" s="63">
        <f>SUM(J23:J32)</f>
        <v>-154</v>
      </c>
      <c r="K33" s="63">
        <f t="shared" ref="K33:L33" si="14">SUM(K23:K32)</f>
        <v>-61</v>
      </c>
      <c r="L33" s="63">
        <f t="shared" si="14"/>
        <v>-93</v>
      </c>
      <c r="M33" s="63">
        <v>55930</v>
      </c>
      <c r="N33" s="83">
        <f t="shared" si="9"/>
        <v>7.55</v>
      </c>
      <c r="O33" s="83">
        <f t="shared" si="10"/>
        <v>10.3</v>
      </c>
      <c r="P33" s="83">
        <f t="shared" si="11"/>
        <v>-2.75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84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52" t="s">
        <v>1</v>
      </c>
      <c r="E40" s="52" t="s">
        <v>2</v>
      </c>
      <c r="F40" s="52" t="s">
        <v>3</v>
      </c>
      <c r="G40" s="52" t="s">
        <v>1</v>
      </c>
      <c r="H40" s="52" t="s">
        <v>2</v>
      </c>
      <c r="I40" s="52" t="s">
        <v>3</v>
      </c>
      <c r="J40" s="52" t="s">
        <v>1</v>
      </c>
      <c r="K40" s="52" t="s">
        <v>2</v>
      </c>
      <c r="L40" s="52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5">D5-D23</f>
        <v>6</v>
      </c>
      <c r="E41" s="56">
        <f t="shared" si="15"/>
        <v>-15</v>
      </c>
      <c r="F41" s="56">
        <f t="shared" si="15"/>
        <v>21</v>
      </c>
      <c r="G41" s="56">
        <f t="shared" si="15"/>
        <v>-2</v>
      </c>
      <c r="H41" s="56">
        <f t="shared" si="15"/>
        <v>8</v>
      </c>
      <c r="I41" s="56">
        <f t="shared" si="15"/>
        <v>-10</v>
      </c>
      <c r="J41" s="56">
        <f t="shared" si="15"/>
        <v>8</v>
      </c>
      <c r="K41" s="56">
        <f t="shared" si="15"/>
        <v>-23</v>
      </c>
      <c r="L41" s="56">
        <f t="shared" si="15"/>
        <v>31</v>
      </c>
      <c r="M41" s="56">
        <f t="shared" si="15"/>
        <v>73</v>
      </c>
      <c r="N41" s="79">
        <f t="shared" si="15"/>
        <v>0.49000000000000021</v>
      </c>
      <c r="O41" s="79">
        <f t="shared" si="15"/>
        <v>-0.25</v>
      </c>
      <c r="P41" s="79">
        <f t="shared" si="15"/>
        <v>0.74</v>
      </c>
    </row>
    <row r="42" spans="2:16" ht="16.5" x14ac:dyDescent="0.15">
      <c r="B42" s="3" t="s">
        <v>12</v>
      </c>
      <c r="C42" s="12"/>
      <c r="D42" s="56">
        <f t="shared" si="15"/>
        <v>-8</v>
      </c>
      <c r="E42" s="56">
        <f t="shared" si="15"/>
        <v>-11</v>
      </c>
      <c r="F42" s="56">
        <f t="shared" si="15"/>
        <v>3</v>
      </c>
      <c r="G42" s="56">
        <f t="shared" si="15"/>
        <v>8</v>
      </c>
      <c r="H42" s="56">
        <f t="shared" si="15"/>
        <v>2</v>
      </c>
      <c r="I42" s="56">
        <f t="shared" si="15"/>
        <v>6</v>
      </c>
      <c r="J42" s="56">
        <f t="shared" si="15"/>
        <v>-16</v>
      </c>
      <c r="K42" s="56">
        <f t="shared" si="15"/>
        <v>-13</v>
      </c>
      <c r="L42" s="56">
        <f t="shared" si="15"/>
        <v>-3</v>
      </c>
      <c r="M42" s="56">
        <f t="shared" si="15"/>
        <v>26</v>
      </c>
      <c r="N42" s="79">
        <f t="shared" si="15"/>
        <v>-0.69999999999999929</v>
      </c>
      <c r="O42" s="79">
        <f t="shared" si="15"/>
        <v>0.66999999999999993</v>
      </c>
      <c r="P42" s="79">
        <f t="shared" si="15"/>
        <v>-1.37</v>
      </c>
    </row>
    <row r="43" spans="2:16" ht="16.5" x14ac:dyDescent="0.15">
      <c r="B43" s="3" t="s">
        <v>13</v>
      </c>
      <c r="C43" s="12"/>
      <c r="D43" s="56">
        <f t="shared" si="15"/>
        <v>5</v>
      </c>
      <c r="E43" s="56">
        <f t="shared" si="15"/>
        <v>2</v>
      </c>
      <c r="F43" s="56">
        <f t="shared" si="15"/>
        <v>3</v>
      </c>
      <c r="G43" s="56">
        <f t="shared" si="15"/>
        <v>-1</v>
      </c>
      <c r="H43" s="56">
        <f t="shared" si="15"/>
        <v>0</v>
      </c>
      <c r="I43" s="56">
        <f t="shared" si="15"/>
        <v>-1</v>
      </c>
      <c r="J43" s="56">
        <f t="shared" si="15"/>
        <v>6</v>
      </c>
      <c r="K43" s="56">
        <f t="shared" si="15"/>
        <v>2</v>
      </c>
      <c r="L43" s="56">
        <f t="shared" si="15"/>
        <v>4</v>
      </c>
      <c r="M43" s="56">
        <f t="shared" si="15"/>
        <v>-20</v>
      </c>
      <c r="N43" s="79">
        <f t="shared" si="15"/>
        <v>1.8000000000000007</v>
      </c>
      <c r="O43" s="79">
        <f t="shared" si="15"/>
        <v>-0.28000000000000114</v>
      </c>
      <c r="P43" s="79">
        <f t="shared" si="15"/>
        <v>2.0699999999999998</v>
      </c>
    </row>
    <row r="44" spans="2:16" ht="16.5" x14ac:dyDescent="0.15">
      <c r="B44" s="3" t="s">
        <v>14</v>
      </c>
      <c r="C44" s="12"/>
      <c r="D44" s="56">
        <f t="shared" si="15"/>
        <v>5</v>
      </c>
      <c r="E44" s="56">
        <f t="shared" si="15"/>
        <v>-4</v>
      </c>
      <c r="F44" s="56">
        <f t="shared" si="15"/>
        <v>9</v>
      </c>
      <c r="G44" s="56">
        <f t="shared" si="15"/>
        <v>-8</v>
      </c>
      <c r="H44" s="56">
        <f t="shared" si="15"/>
        <v>0</v>
      </c>
      <c r="I44" s="56">
        <f t="shared" si="15"/>
        <v>-8</v>
      </c>
      <c r="J44" s="56">
        <f t="shared" si="15"/>
        <v>13</v>
      </c>
      <c r="K44" s="56">
        <f t="shared" si="15"/>
        <v>-4</v>
      </c>
      <c r="L44" s="56">
        <f t="shared" si="15"/>
        <v>17</v>
      </c>
      <c r="M44" s="56">
        <f t="shared" si="15"/>
        <v>-18</v>
      </c>
      <c r="N44" s="79">
        <f t="shared" si="15"/>
        <v>1.0199999999999996</v>
      </c>
      <c r="O44" s="79">
        <f t="shared" si="15"/>
        <v>-1.5600000000000005</v>
      </c>
      <c r="P44" s="79">
        <f t="shared" si="15"/>
        <v>2.58</v>
      </c>
    </row>
    <row r="45" spans="2:16" ht="16.5" x14ac:dyDescent="0.15">
      <c r="B45" s="3" t="s">
        <v>15</v>
      </c>
      <c r="C45" s="12"/>
      <c r="D45" s="56">
        <f t="shared" si="15"/>
        <v>2</v>
      </c>
      <c r="E45" s="56">
        <f t="shared" si="15"/>
        <v>-5</v>
      </c>
      <c r="F45" s="56">
        <f t="shared" si="15"/>
        <v>7</v>
      </c>
      <c r="G45" s="56">
        <f t="shared" si="15"/>
        <v>-5</v>
      </c>
      <c r="H45" s="56">
        <f t="shared" si="15"/>
        <v>-4</v>
      </c>
      <c r="I45" s="56">
        <f t="shared" si="15"/>
        <v>-1</v>
      </c>
      <c r="J45" s="56">
        <f t="shared" si="15"/>
        <v>7</v>
      </c>
      <c r="K45" s="56">
        <f t="shared" si="15"/>
        <v>-1</v>
      </c>
      <c r="L45" s="56">
        <f t="shared" si="15"/>
        <v>8</v>
      </c>
      <c r="M45" s="56">
        <f t="shared" si="15"/>
        <v>-24</v>
      </c>
      <c r="N45" s="79">
        <f t="shared" si="15"/>
        <v>0.19000000000000128</v>
      </c>
      <c r="O45" s="79">
        <f t="shared" si="15"/>
        <v>-0.41999999999999993</v>
      </c>
      <c r="P45" s="79">
        <f t="shared" si="15"/>
        <v>0.6</v>
      </c>
    </row>
    <row r="46" spans="2:16" ht="16.5" x14ac:dyDescent="0.15">
      <c r="B46" s="3" t="s">
        <v>16</v>
      </c>
      <c r="C46" s="12"/>
      <c r="D46" s="56">
        <f t="shared" si="15"/>
        <v>6</v>
      </c>
      <c r="E46" s="56">
        <f t="shared" si="15"/>
        <v>3</v>
      </c>
      <c r="F46" s="56">
        <f t="shared" si="15"/>
        <v>3</v>
      </c>
      <c r="G46" s="56">
        <f t="shared" si="15"/>
        <v>1</v>
      </c>
      <c r="H46" s="56">
        <f t="shared" si="15"/>
        <v>-2</v>
      </c>
      <c r="I46" s="56">
        <f t="shared" si="15"/>
        <v>3</v>
      </c>
      <c r="J46" s="56">
        <f t="shared" si="15"/>
        <v>5</v>
      </c>
      <c r="K46" s="56">
        <f t="shared" si="15"/>
        <v>5</v>
      </c>
      <c r="L46" s="56">
        <f t="shared" si="15"/>
        <v>0</v>
      </c>
      <c r="M46" s="56">
        <f t="shared" si="15"/>
        <v>-13</v>
      </c>
      <c r="N46" s="79">
        <f t="shared" si="15"/>
        <v>3.0900000000000007</v>
      </c>
      <c r="O46" s="79">
        <f t="shared" si="15"/>
        <v>0.62000000000000099</v>
      </c>
      <c r="P46" s="79">
        <f t="shared" si="15"/>
        <v>2.4699999999999989</v>
      </c>
    </row>
    <row r="47" spans="2:16" ht="16.5" x14ac:dyDescent="0.15">
      <c r="B47" s="3" t="s">
        <v>17</v>
      </c>
      <c r="C47" s="12"/>
      <c r="D47" s="56">
        <f t="shared" si="15"/>
        <v>1</v>
      </c>
      <c r="E47" s="56">
        <f t="shared" si="15"/>
        <v>-2</v>
      </c>
      <c r="F47" s="56">
        <f t="shared" si="15"/>
        <v>3</v>
      </c>
      <c r="G47" s="56">
        <f t="shared" si="15"/>
        <v>7</v>
      </c>
      <c r="H47" s="56">
        <f t="shared" si="15"/>
        <v>4</v>
      </c>
      <c r="I47" s="56">
        <f t="shared" si="15"/>
        <v>3</v>
      </c>
      <c r="J47" s="56">
        <f t="shared" si="15"/>
        <v>-6</v>
      </c>
      <c r="K47" s="56">
        <f t="shared" si="15"/>
        <v>-6</v>
      </c>
      <c r="L47" s="56">
        <f t="shared" si="15"/>
        <v>0</v>
      </c>
      <c r="M47" s="56">
        <f t="shared" si="15"/>
        <v>-36</v>
      </c>
      <c r="N47" s="79">
        <f t="shared" si="15"/>
        <v>0.41999999999999993</v>
      </c>
      <c r="O47" s="79">
        <f t="shared" si="15"/>
        <v>2.7900000000000009</v>
      </c>
      <c r="P47" s="79">
        <f t="shared" si="15"/>
        <v>-2.3800000000000008</v>
      </c>
    </row>
    <row r="48" spans="2:16" ht="16.5" x14ac:dyDescent="0.15">
      <c r="B48" s="3" t="s">
        <v>18</v>
      </c>
      <c r="C48" s="12"/>
      <c r="D48" s="56">
        <f t="shared" si="15"/>
        <v>-1</v>
      </c>
      <c r="E48" s="56">
        <f t="shared" si="15"/>
        <v>2</v>
      </c>
      <c r="F48" s="56">
        <f t="shared" si="15"/>
        <v>-3</v>
      </c>
      <c r="G48" s="56">
        <f t="shared" si="15"/>
        <v>-7</v>
      </c>
      <c r="H48" s="56">
        <f t="shared" si="15"/>
        <v>-2</v>
      </c>
      <c r="I48" s="56">
        <f t="shared" si="15"/>
        <v>-5</v>
      </c>
      <c r="J48" s="56">
        <f t="shared" si="15"/>
        <v>6</v>
      </c>
      <c r="K48" s="56">
        <f t="shared" si="15"/>
        <v>4</v>
      </c>
      <c r="L48" s="56">
        <f t="shared" si="15"/>
        <v>2</v>
      </c>
      <c r="M48" s="56">
        <f t="shared" si="15"/>
        <v>-3</v>
      </c>
      <c r="N48" s="79">
        <f t="shared" si="15"/>
        <v>-0.32000000000000028</v>
      </c>
      <c r="O48" s="79">
        <f t="shared" si="15"/>
        <v>-2.3100000000000005</v>
      </c>
      <c r="P48" s="79">
        <f t="shared" si="15"/>
        <v>1.9799999999999995</v>
      </c>
    </row>
    <row r="49" spans="2:16" ht="16.5" x14ac:dyDescent="0.15">
      <c r="B49" s="3" t="s">
        <v>19</v>
      </c>
      <c r="C49" s="12"/>
      <c r="D49" s="56">
        <f t="shared" si="15"/>
        <v>-10</v>
      </c>
      <c r="E49" s="56">
        <f t="shared" si="15"/>
        <v>-3</v>
      </c>
      <c r="F49" s="56">
        <f t="shared" si="15"/>
        <v>-7</v>
      </c>
      <c r="G49" s="56">
        <f t="shared" si="15"/>
        <v>5</v>
      </c>
      <c r="H49" s="56">
        <f t="shared" si="15"/>
        <v>5</v>
      </c>
      <c r="I49" s="56">
        <f t="shared" si="15"/>
        <v>0</v>
      </c>
      <c r="J49" s="56">
        <f t="shared" si="15"/>
        <v>-15</v>
      </c>
      <c r="K49" s="56">
        <f t="shared" si="15"/>
        <v>-8</v>
      </c>
      <c r="L49" s="56">
        <f t="shared" si="15"/>
        <v>-7</v>
      </c>
      <c r="M49" s="56">
        <f t="shared" si="15"/>
        <v>-14</v>
      </c>
      <c r="N49" s="79">
        <f t="shared" si="15"/>
        <v>-3</v>
      </c>
      <c r="O49" s="79">
        <f t="shared" si="15"/>
        <v>1.5600000000000005</v>
      </c>
      <c r="P49" s="79">
        <f t="shared" si="15"/>
        <v>-4.5600000000000005</v>
      </c>
    </row>
    <row r="50" spans="2:16" ht="16.5" x14ac:dyDescent="0.15">
      <c r="B50" s="3" t="s">
        <v>20</v>
      </c>
      <c r="C50" s="12"/>
      <c r="D50" s="56">
        <f t="shared" si="15"/>
        <v>-7</v>
      </c>
      <c r="E50" s="56">
        <f t="shared" si="15"/>
        <v>-5</v>
      </c>
      <c r="F50" s="56">
        <f t="shared" si="15"/>
        <v>-2</v>
      </c>
      <c r="G50" s="56">
        <f t="shared" si="15"/>
        <v>9</v>
      </c>
      <c r="H50" s="56">
        <f t="shared" si="15"/>
        <v>5</v>
      </c>
      <c r="I50" s="56">
        <f t="shared" si="15"/>
        <v>4</v>
      </c>
      <c r="J50" s="56">
        <f t="shared" si="15"/>
        <v>-16</v>
      </c>
      <c r="K50" s="56">
        <f t="shared" si="15"/>
        <v>-10</v>
      </c>
      <c r="L50" s="56">
        <f t="shared" si="15"/>
        <v>-6</v>
      </c>
      <c r="M50" s="56">
        <f t="shared" si="15"/>
        <v>-53</v>
      </c>
      <c r="N50" s="79">
        <f t="shared" si="15"/>
        <v>-2.33</v>
      </c>
      <c r="O50" s="79">
        <f t="shared" si="15"/>
        <v>3.3800000000000008</v>
      </c>
      <c r="P50" s="79">
        <f t="shared" si="15"/>
        <v>-5.71</v>
      </c>
    </row>
    <row r="51" spans="2:16" ht="16.5" x14ac:dyDescent="0.15">
      <c r="B51" s="13" t="s">
        <v>24</v>
      </c>
      <c r="C51" s="14"/>
      <c r="D51" s="56">
        <f t="shared" si="15"/>
        <v>-1</v>
      </c>
      <c r="E51" s="56">
        <f t="shared" si="15"/>
        <v>-38</v>
      </c>
      <c r="F51" s="56">
        <f t="shared" si="15"/>
        <v>37</v>
      </c>
      <c r="G51" s="56">
        <f t="shared" si="15"/>
        <v>7</v>
      </c>
      <c r="H51" s="56">
        <f t="shared" si="15"/>
        <v>16</v>
      </c>
      <c r="I51" s="56">
        <f t="shared" si="15"/>
        <v>-9</v>
      </c>
      <c r="J51" s="56">
        <f t="shared" si="15"/>
        <v>-8</v>
      </c>
      <c r="K51" s="56">
        <f t="shared" si="15"/>
        <v>-54</v>
      </c>
      <c r="L51" s="56">
        <f t="shared" si="15"/>
        <v>46</v>
      </c>
      <c r="M51" s="56">
        <f t="shared" si="15"/>
        <v>-82</v>
      </c>
      <c r="N51" s="79">
        <f t="shared" si="15"/>
        <v>-9.9999999999997868E-3</v>
      </c>
      <c r="O51" s="79">
        <f t="shared" si="15"/>
        <v>0.13999999999999879</v>
      </c>
      <c r="P51" s="79">
        <f t="shared" si="15"/>
        <v>-0.14999999999999991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  <mergeCell ref="N3:P3"/>
    <mergeCell ref="B1:L1"/>
    <mergeCell ref="B3:C4"/>
    <mergeCell ref="D3:F3"/>
    <mergeCell ref="G3:I3"/>
    <mergeCell ref="J3:L3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B1:M35"/>
  <sheetViews>
    <sheetView zoomScaleNormal="100" workbookViewId="0">
      <selection activeCell="P19" sqref="P19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52" t="s">
        <v>1</v>
      </c>
      <c r="E4" s="52" t="s">
        <v>2</v>
      </c>
      <c r="F4" s="52" t="s">
        <v>3</v>
      </c>
      <c r="G4" s="52" t="s">
        <v>1</v>
      </c>
      <c r="H4" s="52" t="s">
        <v>2</v>
      </c>
      <c r="I4" s="52" t="s">
        <v>3</v>
      </c>
      <c r="J4" s="52" t="s">
        <v>1</v>
      </c>
      <c r="K4" s="52" t="s">
        <v>2</v>
      </c>
      <c r="L4" s="52" t="s">
        <v>3</v>
      </c>
    </row>
    <row r="5" spans="2:13" ht="18.75" customHeight="1" x14ac:dyDescent="0.15">
      <c r="B5" s="16" t="s">
        <v>8</v>
      </c>
      <c r="C5" s="17"/>
      <c r="D5" s="63">
        <f>E5+F5</f>
        <v>26</v>
      </c>
      <c r="E5" s="72">
        <v>14</v>
      </c>
      <c r="F5" s="72">
        <v>12</v>
      </c>
      <c r="G5" s="63">
        <f t="shared" ref="G5:G14" si="0">H5+I5</f>
        <v>18</v>
      </c>
      <c r="H5" s="72">
        <v>12</v>
      </c>
      <c r="I5" s="72">
        <v>6</v>
      </c>
      <c r="J5" s="63">
        <f>K5+L5</f>
        <v>8</v>
      </c>
      <c r="K5" s="63">
        <f>E5-H5</f>
        <v>2</v>
      </c>
      <c r="L5" s="63">
        <f>F5-I5</f>
        <v>6</v>
      </c>
    </row>
    <row r="6" spans="2:13" ht="18.75" customHeight="1" x14ac:dyDescent="0.15">
      <c r="B6" s="13" t="s">
        <v>12</v>
      </c>
      <c r="C6" s="14"/>
      <c r="D6" s="63">
        <f t="shared" ref="D6:D14" si="1">E6+F6</f>
        <v>6</v>
      </c>
      <c r="E6" s="63">
        <v>5</v>
      </c>
      <c r="F6" s="63">
        <v>1</v>
      </c>
      <c r="G6" s="63">
        <f t="shared" si="0"/>
        <v>9</v>
      </c>
      <c r="H6" s="63">
        <v>6</v>
      </c>
      <c r="I6" s="63">
        <v>3</v>
      </c>
      <c r="J6" s="63">
        <f t="shared" ref="J6:J14" si="2">K6+L6</f>
        <v>-3</v>
      </c>
      <c r="K6" s="63">
        <f t="shared" ref="K6:K14" si="3">E6-H6</f>
        <v>-1</v>
      </c>
      <c r="L6" s="63">
        <f t="shared" ref="L6:L14" si="4">F6-I6</f>
        <v>-2</v>
      </c>
      <c r="M6" s="1"/>
    </row>
    <row r="7" spans="2:13" ht="18.75" customHeight="1" x14ac:dyDescent="0.15">
      <c r="B7" s="13" t="s">
        <v>13</v>
      </c>
      <c r="C7" s="14"/>
      <c r="D7" s="63">
        <f t="shared" si="1"/>
        <v>7</v>
      </c>
      <c r="E7" s="63">
        <v>3</v>
      </c>
      <c r="F7" s="63">
        <v>4</v>
      </c>
      <c r="G7" s="63">
        <f t="shared" si="0"/>
        <v>6</v>
      </c>
      <c r="H7" s="63">
        <v>6</v>
      </c>
      <c r="I7" s="63">
        <v>0</v>
      </c>
      <c r="J7" s="63">
        <f t="shared" si="2"/>
        <v>1</v>
      </c>
      <c r="K7" s="63">
        <f t="shared" si="3"/>
        <v>-3</v>
      </c>
      <c r="L7" s="63">
        <f t="shared" si="4"/>
        <v>4</v>
      </c>
      <c r="M7" s="1"/>
    </row>
    <row r="8" spans="2:13" ht="18.75" customHeight="1" x14ac:dyDescent="0.15">
      <c r="B8" s="13" t="s">
        <v>14</v>
      </c>
      <c r="C8" s="14"/>
      <c r="D8" s="63">
        <f t="shared" ref="D8:D10" si="5">E8+F8</f>
        <v>0</v>
      </c>
      <c r="E8" s="63">
        <v>0</v>
      </c>
      <c r="F8" s="63">
        <v>0</v>
      </c>
      <c r="G8" s="63">
        <f t="shared" ref="G8:G10" si="6">H8+I8</f>
        <v>28</v>
      </c>
      <c r="H8" s="63">
        <v>8</v>
      </c>
      <c r="I8" s="63">
        <v>20</v>
      </c>
      <c r="J8" s="63">
        <f t="shared" si="2"/>
        <v>-28</v>
      </c>
      <c r="K8" s="63">
        <f t="shared" si="3"/>
        <v>-8</v>
      </c>
      <c r="L8" s="63">
        <f t="shared" si="4"/>
        <v>-20</v>
      </c>
      <c r="M8" s="1"/>
    </row>
    <row r="9" spans="2:13" ht="18.75" customHeight="1" x14ac:dyDescent="0.15">
      <c r="B9" s="13" t="s">
        <v>15</v>
      </c>
      <c r="C9" s="14"/>
      <c r="D9" s="63">
        <f t="shared" si="5"/>
        <v>6</v>
      </c>
      <c r="E9" s="63">
        <v>3</v>
      </c>
      <c r="F9" s="63">
        <v>3</v>
      </c>
      <c r="G9" s="63">
        <f t="shared" si="6"/>
        <v>0</v>
      </c>
      <c r="H9" s="63">
        <v>0</v>
      </c>
      <c r="I9" s="63">
        <v>0</v>
      </c>
      <c r="J9" s="63">
        <f t="shared" si="2"/>
        <v>6</v>
      </c>
      <c r="K9" s="63">
        <f t="shared" si="3"/>
        <v>3</v>
      </c>
      <c r="L9" s="63">
        <f t="shared" si="4"/>
        <v>3</v>
      </c>
      <c r="M9" s="1"/>
    </row>
    <row r="10" spans="2:13" ht="18.75" customHeight="1" x14ac:dyDescent="0.15">
      <c r="B10" s="13" t="s">
        <v>16</v>
      </c>
      <c r="C10" s="14"/>
      <c r="D10" s="63">
        <f t="shared" si="5"/>
        <v>0</v>
      </c>
      <c r="E10" s="63">
        <v>0</v>
      </c>
      <c r="F10" s="63">
        <v>0</v>
      </c>
      <c r="G10" s="63">
        <f t="shared" si="6"/>
        <v>0</v>
      </c>
      <c r="H10" s="63">
        <v>0</v>
      </c>
      <c r="I10" s="63">
        <v>0</v>
      </c>
      <c r="J10" s="63">
        <f t="shared" si="2"/>
        <v>0</v>
      </c>
      <c r="K10" s="63">
        <f t="shared" si="3"/>
        <v>0</v>
      </c>
      <c r="L10" s="63">
        <f t="shared" si="4"/>
        <v>0</v>
      </c>
      <c r="M10" s="1"/>
    </row>
    <row r="11" spans="2:13" ht="18.75" customHeight="1" x14ac:dyDescent="0.15">
      <c r="B11" s="13" t="s">
        <v>17</v>
      </c>
      <c r="C11" s="14"/>
      <c r="D11" s="63">
        <f t="shared" si="1"/>
        <v>1</v>
      </c>
      <c r="E11" s="63">
        <v>1</v>
      </c>
      <c r="F11" s="63">
        <v>0</v>
      </c>
      <c r="G11" s="63">
        <f t="shared" si="0"/>
        <v>3</v>
      </c>
      <c r="H11" s="63">
        <v>2</v>
      </c>
      <c r="I11" s="63">
        <v>1</v>
      </c>
      <c r="J11" s="63">
        <f t="shared" si="2"/>
        <v>-2</v>
      </c>
      <c r="K11" s="63">
        <f t="shared" si="3"/>
        <v>-1</v>
      </c>
      <c r="L11" s="63">
        <f t="shared" si="4"/>
        <v>-1</v>
      </c>
      <c r="M11" s="1"/>
    </row>
    <row r="12" spans="2:13" ht="18.75" customHeight="1" x14ac:dyDescent="0.15">
      <c r="B12" s="13" t="s">
        <v>18</v>
      </c>
      <c r="C12" s="14"/>
      <c r="D12" s="63">
        <f t="shared" si="1"/>
        <v>2</v>
      </c>
      <c r="E12" s="63">
        <v>2</v>
      </c>
      <c r="F12" s="63">
        <v>0</v>
      </c>
      <c r="G12" s="63">
        <f t="shared" si="0"/>
        <v>0</v>
      </c>
      <c r="H12" s="63">
        <v>0</v>
      </c>
      <c r="I12" s="63">
        <v>0</v>
      </c>
      <c r="J12" s="63">
        <f t="shared" si="2"/>
        <v>2</v>
      </c>
      <c r="K12" s="63">
        <f t="shared" si="3"/>
        <v>2</v>
      </c>
      <c r="L12" s="63">
        <f t="shared" si="4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1"/>
        <v>3</v>
      </c>
      <c r="E13" s="63">
        <v>3</v>
      </c>
      <c r="F13" s="63">
        <v>0</v>
      </c>
      <c r="G13" s="63">
        <f t="shared" si="0"/>
        <v>14</v>
      </c>
      <c r="H13" s="63">
        <v>4</v>
      </c>
      <c r="I13" s="63">
        <v>10</v>
      </c>
      <c r="J13" s="63">
        <f t="shared" si="2"/>
        <v>-11</v>
      </c>
      <c r="K13" s="63">
        <f t="shared" si="3"/>
        <v>-1</v>
      </c>
      <c r="L13" s="63">
        <f t="shared" si="4"/>
        <v>-10</v>
      </c>
      <c r="M13" s="1"/>
    </row>
    <row r="14" spans="2:13" ht="18.75" customHeight="1" x14ac:dyDescent="0.15">
      <c r="B14" s="13" t="s">
        <v>20</v>
      </c>
      <c r="C14" s="14"/>
      <c r="D14" s="63">
        <f t="shared" si="1"/>
        <v>4</v>
      </c>
      <c r="E14" s="63">
        <v>1</v>
      </c>
      <c r="F14" s="63">
        <v>3</v>
      </c>
      <c r="G14" s="63">
        <f t="shared" si="0"/>
        <v>6</v>
      </c>
      <c r="H14" s="63">
        <v>3</v>
      </c>
      <c r="I14" s="63">
        <v>3</v>
      </c>
      <c r="J14" s="63">
        <f t="shared" si="2"/>
        <v>-2</v>
      </c>
      <c r="K14" s="63">
        <f t="shared" si="3"/>
        <v>-2</v>
      </c>
      <c r="L14" s="63">
        <f t="shared" si="4"/>
        <v>0</v>
      </c>
      <c r="M14" s="1"/>
    </row>
    <row r="15" spans="2:13" ht="18.75" customHeight="1" x14ac:dyDescent="0.15">
      <c r="B15" s="16" t="s">
        <v>24</v>
      </c>
      <c r="C15" s="17"/>
      <c r="D15" s="56">
        <f>SUM(D5:D14)</f>
        <v>55</v>
      </c>
      <c r="E15" s="56">
        <f t="shared" ref="E15:L15" si="7">SUM(E5:E14)</f>
        <v>32</v>
      </c>
      <c r="F15" s="56">
        <f>SUM(F5:F14)</f>
        <v>23</v>
      </c>
      <c r="G15" s="56">
        <f>SUM(G5:G14)</f>
        <v>84</v>
      </c>
      <c r="H15" s="56">
        <f t="shared" si="7"/>
        <v>41</v>
      </c>
      <c r="I15" s="56">
        <f t="shared" si="7"/>
        <v>43</v>
      </c>
      <c r="J15" s="56">
        <f>SUM(J5:J14)</f>
        <v>-29</v>
      </c>
      <c r="K15" s="56">
        <f t="shared" si="7"/>
        <v>-9</v>
      </c>
      <c r="L15" s="56">
        <f t="shared" si="7"/>
        <v>-20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71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52" t="s">
        <v>1</v>
      </c>
      <c r="E22" s="52" t="s">
        <v>2</v>
      </c>
      <c r="F22" s="52" t="s">
        <v>3</v>
      </c>
      <c r="G22" s="52" t="s">
        <v>1</v>
      </c>
      <c r="H22" s="52" t="s">
        <v>2</v>
      </c>
      <c r="I22" s="52" t="s">
        <v>3</v>
      </c>
      <c r="J22" s="52" t="s">
        <v>1</v>
      </c>
      <c r="K22" s="52" t="s">
        <v>2</v>
      </c>
      <c r="L22" s="52" t="s">
        <v>3</v>
      </c>
    </row>
    <row r="23" spans="2:12" ht="18.75" customHeight="1" x14ac:dyDescent="0.15">
      <c r="B23" s="16" t="s">
        <v>8</v>
      </c>
      <c r="C23" s="17"/>
      <c r="D23" s="72">
        <v>10</v>
      </c>
      <c r="E23" s="72">
        <v>8</v>
      </c>
      <c r="F23" s="72">
        <v>2</v>
      </c>
      <c r="G23" s="72">
        <v>10</v>
      </c>
      <c r="H23" s="72">
        <v>7</v>
      </c>
      <c r="I23" s="72">
        <v>3</v>
      </c>
      <c r="J23" s="72">
        <v>0</v>
      </c>
      <c r="K23" s="72">
        <v>1</v>
      </c>
      <c r="L23" s="73">
        <v>-1</v>
      </c>
    </row>
    <row r="24" spans="2:12" ht="18.75" customHeight="1" x14ac:dyDescent="0.15">
      <c r="B24" s="13" t="s">
        <v>12</v>
      </c>
      <c r="C24" s="14"/>
      <c r="D24" s="63">
        <v>5</v>
      </c>
      <c r="E24" s="63">
        <v>2</v>
      </c>
      <c r="F24" s="63">
        <v>3</v>
      </c>
      <c r="G24" s="63">
        <v>10</v>
      </c>
      <c r="H24" s="63">
        <v>7</v>
      </c>
      <c r="I24" s="63">
        <v>3</v>
      </c>
      <c r="J24" s="63">
        <v>-5</v>
      </c>
      <c r="K24" s="63">
        <v>-5</v>
      </c>
      <c r="L24" s="63">
        <v>0</v>
      </c>
    </row>
    <row r="25" spans="2:12" ht="18.75" customHeight="1" x14ac:dyDescent="0.15">
      <c r="B25" s="13" t="s">
        <v>13</v>
      </c>
      <c r="C25" s="14"/>
      <c r="D25" s="63">
        <v>1</v>
      </c>
      <c r="E25" s="63">
        <v>1</v>
      </c>
      <c r="F25" s="63">
        <v>0</v>
      </c>
      <c r="G25" s="63">
        <v>10</v>
      </c>
      <c r="H25" s="63">
        <v>8</v>
      </c>
      <c r="I25" s="63">
        <v>2</v>
      </c>
      <c r="J25" s="63">
        <v>-9</v>
      </c>
      <c r="K25" s="63">
        <v>-7</v>
      </c>
      <c r="L25" s="63">
        <v>-2</v>
      </c>
    </row>
    <row r="26" spans="2:12" ht="18.75" customHeight="1" x14ac:dyDescent="0.15">
      <c r="B26" s="13" t="s">
        <v>14</v>
      </c>
      <c r="C26" s="14"/>
      <c r="D26" s="63">
        <v>4</v>
      </c>
      <c r="E26" s="63">
        <v>3</v>
      </c>
      <c r="F26" s="63">
        <v>1</v>
      </c>
      <c r="G26" s="63">
        <v>4</v>
      </c>
      <c r="H26" s="63">
        <v>4</v>
      </c>
      <c r="I26" s="63">
        <v>0</v>
      </c>
      <c r="J26" s="63">
        <v>0</v>
      </c>
      <c r="K26" s="63">
        <v>-1</v>
      </c>
      <c r="L26" s="63">
        <v>1</v>
      </c>
    </row>
    <row r="27" spans="2:12" ht="18.75" customHeight="1" x14ac:dyDescent="0.15">
      <c r="B27" s="13" t="s">
        <v>15</v>
      </c>
      <c r="C27" s="14"/>
      <c r="D27" s="63">
        <v>9</v>
      </c>
      <c r="E27" s="63">
        <v>6</v>
      </c>
      <c r="F27" s="63">
        <v>3</v>
      </c>
      <c r="G27" s="63">
        <v>3</v>
      </c>
      <c r="H27" s="63">
        <v>2</v>
      </c>
      <c r="I27" s="63">
        <v>1</v>
      </c>
      <c r="J27" s="63">
        <v>6</v>
      </c>
      <c r="K27" s="63">
        <v>4</v>
      </c>
      <c r="L27" s="63">
        <v>2</v>
      </c>
    </row>
    <row r="28" spans="2:12" ht="18.75" customHeight="1" x14ac:dyDescent="0.15">
      <c r="B28" s="13" t="s">
        <v>16</v>
      </c>
      <c r="C28" s="14"/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</row>
    <row r="29" spans="2:12" ht="18.75" customHeight="1" x14ac:dyDescent="0.15">
      <c r="B29" s="13" t="s">
        <v>17</v>
      </c>
      <c r="C29" s="14"/>
      <c r="D29" s="63">
        <v>1</v>
      </c>
      <c r="E29" s="63">
        <v>1</v>
      </c>
      <c r="F29" s="63">
        <v>0</v>
      </c>
      <c r="G29" s="63">
        <v>5</v>
      </c>
      <c r="H29" s="63">
        <v>1</v>
      </c>
      <c r="I29" s="63">
        <v>4</v>
      </c>
      <c r="J29" s="63">
        <v>-4</v>
      </c>
      <c r="K29" s="63">
        <v>0</v>
      </c>
      <c r="L29" s="63">
        <v>-4</v>
      </c>
    </row>
    <row r="30" spans="2:12" ht="18.75" customHeight="1" x14ac:dyDescent="0.15">
      <c r="B30" s="13" t="s">
        <v>18</v>
      </c>
      <c r="C30" s="14"/>
      <c r="D30" s="63">
        <v>1</v>
      </c>
      <c r="E30" s="63">
        <v>1</v>
      </c>
      <c r="F30" s="63">
        <v>0</v>
      </c>
      <c r="G30" s="63">
        <v>1</v>
      </c>
      <c r="H30" s="63">
        <v>0</v>
      </c>
      <c r="I30" s="63">
        <v>1</v>
      </c>
      <c r="J30" s="63">
        <v>0</v>
      </c>
      <c r="K30" s="63">
        <v>1</v>
      </c>
      <c r="L30" s="63">
        <v>-1</v>
      </c>
    </row>
    <row r="31" spans="2:12" ht="18.75" customHeight="1" x14ac:dyDescent="0.15">
      <c r="B31" s="13" t="s">
        <v>19</v>
      </c>
      <c r="C31" s="14"/>
      <c r="D31" s="63">
        <v>5</v>
      </c>
      <c r="E31" s="63">
        <v>3</v>
      </c>
      <c r="F31" s="63">
        <v>2</v>
      </c>
      <c r="G31" s="63">
        <v>6</v>
      </c>
      <c r="H31" s="63">
        <v>3</v>
      </c>
      <c r="I31" s="63">
        <v>3</v>
      </c>
      <c r="J31" s="63">
        <v>-1</v>
      </c>
      <c r="K31" s="63">
        <v>0</v>
      </c>
      <c r="L31" s="63">
        <v>-1</v>
      </c>
    </row>
    <row r="32" spans="2:12" ht="18.75" customHeight="1" x14ac:dyDescent="0.15">
      <c r="B32" s="13" t="s">
        <v>20</v>
      </c>
      <c r="C32" s="14"/>
      <c r="D32" s="63">
        <v>1</v>
      </c>
      <c r="E32" s="63">
        <v>1</v>
      </c>
      <c r="F32" s="63">
        <v>0</v>
      </c>
      <c r="G32" s="63">
        <v>6</v>
      </c>
      <c r="H32" s="63">
        <v>5</v>
      </c>
      <c r="I32" s="63">
        <v>1</v>
      </c>
      <c r="J32" s="63">
        <v>-5</v>
      </c>
      <c r="K32" s="63">
        <v>-4</v>
      </c>
      <c r="L32" s="63">
        <v>-1</v>
      </c>
    </row>
    <row r="33" spans="2:12" ht="18.75" customHeight="1" x14ac:dyDescent="0.15">
      <c r="B33" s="16" t="s">
        <v>24</v>
      </c>
      <c r="C33" s="17"/>
      <c r="D33" s="56">
        <f>SUM(D23:D32)</f>
        <v>37</v>
      </c>
      <c r="E33" s="56">
        <f t="shared" ref="E33:F33" si="8">SUM(E23:E32)</f>
        <v>26</v>
      </c>
      <c r="F33" s="56">
        <f t="shared" si="8"/>
        <v>11</v>
      </c>
      <c r="G33" s="56">
        <f>SUM(G23:G32)</f>
        <v>55</v>
      </c>
      <c r="H33" s="56">
        <f t="shared" ref="H33:I33" si="9">SUM(H23:H32)</f>
        <v>37</v>
      </c>
      <c r="I33" s="56">
        <f t="shared" si="9"/>
        <v>18</v>
      </c>
      <c r="J33" s="56">
        <f>SUM(J23:J32)</f>
        <v>-18</v>
      </c>
      <c r="K33" s="56">
        <f t="shared" ref="K33:L33" si="10">SUM(K23:K32)</f>
        <v>-11</v>
      </c>
      <c r="L33" s="56">
        <f t="shared" si="10"/>
        <v>-7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:R53"/>
  <sheetViews>
    <sheetView zoomScaleNormal="100" workbookViewId="0">
      <selection activeCell="Q5" sqref="Q5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5" width="7.5" style="51" bestFit="1" customWidth="1"/>
    <col min="6" max="16" width="6.125" style="51" customWidth="1"/>
    <col min="17" max="18" width="5.125" style="51" customWidth="1"/>
    <col min="19" max="16384" width="9" style="51"/>
  </cols>
  <sheetData>
    <row r="1" spans="2:18" ht="32.25" customHeight="1" x14ac:dyDescent="0.15">
      <c r="B1" s="133" t="s">
        <v>79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66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74">
        <v>42736</v>
      </c>
      <c r="E4" s="74">
        <v>43101</v>
      </c>
      <c r="F4" s="52" t="s">
        <v>41</v>
      </c>
      <c r="G4" s="52" t="s">
        <v>42</v>
      </c>
      <c r="H4" s="52" t="s">
        <v>43</v>
      </c>
      <c r="I4" s="52" t="s">
        <v>23</v>
      </c>
      <c r="J4" s="52" t="s">
        <v>9</v>
      </c>
      <c r="K4" s="52" t="s">
        <v>10</v>
      </c>
      <c r="L4" s="52" t="s">
        <v>23</v>
      </c>
      <c r="M4" s="52" t="s">
        <v>45</v>
      </c>
      <c r="N4" s="52" t="s">
        <v>46</v>
      </c>
      <c r="O4" s="52" t="s">
        <v>23</v>
      </c>
      <c r="P4" s="52" t="s">
        <v>1</v>
      </c>
      <c r="Q4" s="52" t="s">
        <v>2</v>
      </c>
      <c r="R4" s="52" t="s">
        <v>3</v>
      </c>
    </row>
    <row r="5" spans="2:18" ht="18.75" customHeight="1" x14ac:dyDescent="0.15">
      <c r="B5" s="53" t="s">
        <v>8</v>
      </c>
      <c r="C5" s="54"/>
      <c r="D5" s="55">
        <v>10989</v>
      </c>
      <c r="E5" s="55">
        <v>11048</v>
      </c>
      <c r="F5" s="54">
        <v>580</v>
      </c>
      <c r="G5" s="54">
        <v>575</v>
      </c>
      <c r="H5" s="54">
        <v>58</v>
      </c>
      <c r="I5" s="54">
        <f>F5-G5+H5</f>
        <v>63</v>
      </c>
      <c r="J5" s="54">
        <v>99</v>
      </c>
      <c r="K5" s="54">
        <v>111</v>
      </c>
      <c r="L5" s="54">
        <f>J5-K5</f>
        <v>-12</v>
      </c>
      <c r="M5" s="54">
        <v>26</v>
      </c>
      <c r="N5" s="54">
        <v>18</v>
      </c>
      <c r="O5" s="54">
        <f>M5-N5</f>
        <v>8</v>
      </c>
      <c r="P5" s="56">
        <f>I5+L5+O5</f>
        <v>59</v>
      </c>
      <c r="Q5" s="56">
        <f>H29地区別社会動態!N5+'H29地区別自然動態 '!K5+H29職権その他の増減!K5</f>
        <v>29</v>
      </c>
      <c r="R5" s="56">
        <f>H29地区別社会動態!O5+'H29地区別自然動態 '!L5+H29職権その他の増減!L5</f>
        <v>30</v>
      </c>
    </row>
    <row r="6" spans="2:18" ht="18.75" customHeight="1" x14ac:dyDescent="0.15">
      <c r="B6" s="57" t="s">
        <v>12</v>
      </c>
      <c r="C6" s="58"/>
      <c r="D6" s="55">
        <v>11667</v>
      </c>
      <c r="E6" s="55">
        <v>11675</v>
      </c>
      <c r="F6" s="54">
        <v>393</v>
      </c>
      <c r="G6" s="54">
        <v>378</v>
      </c>
      <c r="H6" s="54">
        <v>22</v>
      </c>
      <c r="I6" s="54">
        <f t="shared" ref="I6:I14" si="0">F6-G6+H6</f>
        <v>37</v>
      </c>
      <c r="J6" s="54">
        <v>94</v>
      </c>
      <c r="K6" s="54">
        <v>120</v>
      </c>
      <c r="L6" s="54">
        <f t="shared" ref="L6:L14" si="1">J6-K6</f>
        <v>-26</v>
      </c>
      <c r="M6" s="54">
        <v>6</v>
      </c>
      <c r="N6" s="54">
        <v>9</v>
      </c>
      <c r="O6" s="54">
        <f t="shared" ref="O6:O14" si="2">M6-N6</f>
        <v>-3</v>
      </c>
      <c r="P6" s="56">
        <f>I6+L6+O6</f>
        <v>8</v>
      </c>
      <c r="Q6" s="56">
        <v>9</v>
      </c>
      <c r="R6" s="56">
        <v>-1</v>
      </c>
    </row>
    <row r="7" spans="2:18" ht="18.75" customHeight="1" x14ac:dyDescent="0.15">
      <c r="B7" s="57" t="s">
        <v>13</v>
      </c>
      <c r="C7" s="58"/>
      <c r="D7" s="55">
        <v>2884</v>
      </c>
      <c r="E7" s="55">
        <v>2906</v>
      </c>
      <c r="F7" s="54">
        <v>93</v>
      </c>
      <c r="G7" s="54">
        <v>64</v>
      </c>
      <c r="H7" s="54">
        <v>-10</v>
      </c>
      <c r="I7" s="54">
        <f t="shared" si="0"/>
        <v>19</v>
      </c>
      <c r="J7" s="54">
        <v>29</v>
      </c>
      <c r="K7" s="54">
        <v>27</v>
      </c>
      <c r="L7" s="54">
        <f t="shared" si="1"/>
        <v>2</v>
      </c>
      <c r="M7" s="54">
        <v>7</v>
      </c>
      <c r="N7" s="54">
        <v>6</v>
      </c>
      <c r="O7" s="54">
        <f t="shared" si="2"/>
        <v>1</v>
      </c>
      <c r="P7" s="56">
        <f>I7+L7+O7</f>
        <v>22</v>
      </c>
      <c r="Q7" s="56">
        <v>11</v>
      </c>
      <c r="R7" s="56">
        <v>11</v>
      </c>
    </row>
    <row r="8" spans="2:18" ht="18.75" customHeight="1" x14ac:dyDescent="0.15">
      <c r="B8" s="57" t="s">
        <v>14</v>
      </c>
      <c r="C8" s="58"/>
      <c r="D8" s="55">
        <v>5015</v>
      </c>
      <c r="E8" s="55">
        <v>5019</v>
      </c>
      <c r="F8" s="54">
        <v>238</v>
      </c>
      <c r="G8" s="54">
        <v>179</v>
      </c>
      <c r="H8" s="54">
        <v>-14</v>
      </c>
      <c r="I8" s="54">
        <f t="shared" si="0"/>
        <v>45</v>
      </c>
      <c r="J8" s="54">
        <v>36</v>
      </c>
      <c r="K8" s="54">
        <v>49</v>
      </c>
      <c r="L8" s="54">
        <f t="shared" si="1"/>
        <v>-13</v>
      </c>
      <c r="M8" s="54">
        <v>0</v>
      </c>
      <c r="N8" s="54">
        <v>28</v>
      </c>
      <c r="O8" s="54">
        <f t="shared" si="2"/>
        <v>-28</v>
      </c>
      <c r="P8" s="56">
        <f>I8+L8+O8</f>
        <v>4</v>
      </c>
      <c r="Q8" s="56">
        <f>H29地区別社会動態!N8+'H29地区別自然動態 '!K8+H29職権その他の増減!K8</f>
        <v>32</v>
      </c>
      <c r="R8" s="56">
        <f>H29地区別社会動態!O8+'H29地区別自然動態 '!L8+H29職権その他の増減!L8</f>
        <v>-28</v>
      </c>
    </row>
    <row r="9" spans="2:18" ht="18.75" customHeight="1" x14ac:dyDescent="0.15">
      <c r="B9" s="57" t="s">
        <v>15</v>
      </c>
      <c r="C9" s="58"/>
      <c r="D9" s="55">
        <v>11566</v>
      </c>
      <c r="E9" s="55">
        <v>11501</v>
      </c>
      <c r="F9" s="54">
        <v>297</v>
      </c>
      <c r="G9" s="54">
        <v>321</v>
      </c>
      <c r="H9" s="54">
        <v>-44</v>
      </c>
      <c r="I9" s="54">
        <f t="shared" si="0"/>
        <v>-68</v>
      </c>
      <c r="J9" s="54">
        <v>95</v>
      </c>
      <c r="K9" s="54">
        <v>98</v>
      </c>
      <c r="L9" s="54">
        <f t="shared" si="1"/>
        <v>-3</v>
      </c>
      <c r="M9" s="54">
        <v>6</v>
      </c>
      <c r="N9" s="54">
        <v>0</v>
      </c>
      <c r="O9" s="54">
        <f t="shared" si="2"/>
        <v>6</v>
      </c>
      <c r="P9" s="56">
        <f>I9+L9+O9</f>
        <v>-65</v>
      </c>
      <c r="Q9" s="56">
        <f>H29地区別社会動態!N9+'H29地区別自然動態 '!K9+H29職権その他の増減!K9</f>
        <v>-49</v>
      </c>
      <c r="R9" s="56">
        <f>H29地区別社会動態!O9+'H29地区別自然動態 '!L9+H29職権その他の増減!L9</f>
        <v>-16</v>
      </c>
    </row>
    <row r="10" spans="2:18" ht="18.75" customHeight="1" x14ac:dyDescent="0.15">
      <c r="B10" s="57" t="s">
        <v>16</v>
      </c>
      <c r="C10" s="58"/>
      <c r="D10" s="55">
        <v>1957</v>
      </c>
      <c r="E10" s="55">
        <v>1954</v>
      </c>
      <c r="F10" s="54">
        <v>65</v>
      </c>
      <c r="G10" s="54">
        <v>52</v>
      </c>
      <c r="H10" s="54">
        <v>3</v>
      </c>
      <c r="I10" s="54">
        <f t="shared" si="0"/>
        <v>16</v>
      </c>
      <c r="J10" s="54">
        <v>14</v>
      </c>
      <c r="K10" s="54">
        <v>33</v>
      </c>
      <c r="L10" s="54">
        <f t="shared" si="1"/>
        <v>-19</v>
      </c>
      <c r="M10" s="54">
        <v>0</v>
      </c>
      <c r="N10" s="54">
        <v>0</v>
      </c>
      <c r="O10" s="54">
        <f t="shared" si="2"/>
        <v>0</v>
      </c>
      <c r="P10" s="56">
        <f t="shared" ref="P10:P13" si="3">I10+L10+O10</f>
        <v>-3</v>
      </c>
      <c r="Q10" s="56">
        <f>H29地区別社会動態!N10+'H29地区別自然動態 '!K10+H29職権その他の増減!K10</f>
        <v>-5</v>
      </c>
      <c r="R10" s="56">
        <f>H29地区別社会動態!O10+'H29地区別自然動態 '!L10+H29職権その他の増減!L10</f>
        <v>2</v>
      </c>
    </row>
    <row r="11" spans="2:18" ht="18.75" customHeight="1" x14ac:dyDescent="0.15">
      <c r="B11" s="57" t="s">
        <v>17</v>
      </c>
      <c r="C11" s="58"/>
      <c r="D11" s="55">
        <v>2653</v>
      </c>
      <c r="E11" s="55">
        <v>2678</v>
      </c>
      <c r="F11" s="54">
        <v>143</v>
      </c>
      <c r="G11" s="54">
        <v>90</v>
      </c>
      <c r="H11" s="54">
        <v>4</v>
      </c>
      <c r="I11" s="54">
        <f t="shared" si="0"/>
        <v>57</v>
      </c>
      <c r="J11" s="54">
        <v>8</v>
      </c>
      <c r="K11" s="54">
        <v>38</v>
      </c>
      <c r="L11" s="54">
        <f t="shared" si="1"/>
        <v>-30</v>
      </c>
      <c r="M11" s="54">
        <v>1</v>
      </c>
      <c r="N11" s="54">
        <v>3</v>
      </c>
      <c r="O11" s="54">
        <f t="shared" si="2"/>
        <v>-2</v>
      </c>
      <c r="P11" s="56">
        <f t="shared" si="3"/>
        <v>25</v>
      </c>
      <c r="Q11" s="56">
        <f>H29地区別社会動態!N11+'H29地区別自然動態 '!K11+H29職権その他の増減!K11</f>
        <v>16</v>
      </c>
      <c r="R11" s="56">
        <f>H29地区別社会動態!O11+'H29地区別自然動態 '!L11+H29職権その他の増減!L11</f>
        <v>9</v>
      </c>
    </row>
    <row r="12" spans="2:18" ht="18.75" customHeight="1" x14ac:dyDescent="0.15">
      <c r="B12" s="57" t="s">
        <v>18</v>
      </c>
      <c r="C12" s="58"/>
      <c r="D12" s="55">
        <v>3013</v>
      </c>
      <c r="E12" s="55">
        <v>2983</v>
      </c>
      <c r="F12" s="54">
        <v>55</v>
      </c>
      <c r="G12" s="54">
        <v>73</v>
      </c>
      <c r="H12" s="54">
        <v>0</v>
      </c>
      <c r="I12" s="54">
        <f t="shared" si="0"/>
        <v>-18</v>
      </c>
      <c r="J12" s="54">
        <v>21</v>
      </c>
      <c r="K12" s="54">
        <v>35</v>
      </c>
      <c r="L12" s="54">
        <f t="shared" si="1"/>
        <v>-14</v>
      </c>
      <c r="M12" s="54">
        <v>2</v>
      </c>
      <c r="N12" s="54">
        <v>0</v>
      </c>
      <c r="O12" s="54">
        <f t="shared" si="2"/>
        <v>2</v>
      </c>
      <c r="P12" s="56">
        <f t="shared" si="3"/>
        <v>-30</v>
      </c>
      <c r="Q12" s="56">
        <f>H29地区別社会動態!N12+'H29地区別自然動態 '!K12+H29職権その他の増減!K12</f>
        <v>-11</v>
      </c>
      <c r="R12" s="56">
        <f>H29地区別社会動態!O12+'H29地区別自然動態 '!L12+H29職権その他の増減!L12</f>
        <v>-19</v>
      </c>
    </row>
    <row r="13" spans="2:18" ht="18.75" customHeight="1" x14ac:dyDescent="0.15">
      <c r="B13" s="57" t="s">
        <v>19</v>
      </c>
      <c r="C13" s="58"/>
      <c r="D13" s="55">
        <v>3312</v>
      </c>
      <c r="E13" s="55">
        <v>3306</v>
      </c>
      <c r="F13" s="54">
        <v>199</v>
      </c>
      <c r="G13" s="54">
        <v>136</v>
      </c>
      <c r="H13" s="54">
        <v>-23</v>
      </c>
      <c r="I13" s="54">
        <f t="shared" si="0"/>
        <v>40</v>
      </c>
      <c r="J13" s="54">
        <v>5</v>
      </c>
      <c r="K13" s="54">
        <v>40</v>
      </c>
      <c r="L13" s="54">
        <f t="shared" si="1"/>
        <v>-35</v>
      </c>
      <c r="M13" s="54">
        <v>3</v>
      </c>
      <c r="N13" s="54">
        <v>14</v>
      </c>
      <c r="O13" s="54">
        <f t="shared" si="2"/>
        <v>-11</v>
      </c>
      <c r="P13" s="56">
        <f t="shared" si="3"/>
        <v>-6</v>
      </c>
      <c r="Q13" s="56">
        <f>H29地区別社会動態!N13+'H29地区別自然動態 '!K13+H29職権その他の増減!K13</f>
        <v>-3</v>
      </c>
      <c r="R13" s="56">
        <f>H29地区別社会動態!O13+'H29地区別自然動態 '!L13+H29職権その他の増減!L13</f>
        <v>-3</v>
      </c>
    </row>
    <row r="14" spans="2:18" ht="18.75" customHeight="1" x14ac:dyDescent="0.15">
      <c r="B14" s="131" t="s">
        <v>20</v>
      </c>
      <c r="C14" s="132"/>
      <c r="D14" s="55">
        <v>2792</v>
      </c>
      <c r="E14" s="55">
        <v>2787</v>
      </c>
      <c r="F14" s="54">
        <v>105</v>
      </c>
      <c r="G14" s="54">
        <v>101</v>
      </c>
      <c r="H14" s="54">
        <v>5</v>
      </c>
      <c r="I14" s="54">
        <f t="shared" si="0"/>
        <v>9</v>
      </c>
      <c r="J14" s="54">
        <v>20</v>
      </c>
      <c r="K14" s="54">
        <v>32</v>
      </c>
      <c r="L14" s="54">
        <f t="shared" si="1"/>
        <v>-12</v>
      </c>
      <c r="M14" s="54">
        <v>4</v>
      </c>
      <c r="N14" s="54">
        <v>6</v>
      </c>
      <c r="O14" s="54">
        <f t="shared" si="2"/>
        <v>-2</v>
      </c>
      <c r="P14" s="56">
        <f>I14+L14+O14</f>
        <v>-5</v>
      </c>
      <c r="Q14" s="56">
        <f>H29地区別社会動態!N14+'H29地区別自然動態 '!K14+H29職権その他の増減!K14</f>
        <v>-11</v>
      </c>
      <c r="R14" s="56">
        <f>H29地区別社会動態!O14+'H29地区別自然動態 '!L14+H29職権その他の増減!L14</f>
        <v>6</v>
      </c>
    </row>
    <row r="15" spans="2:18" ht="18.75" customHeight="1" x14ac:dyDescent="0.15">
      <c r="B15" s="57" t="s">
        <v>24</v>
      </c>
      <c r="C15" s="58"/>
      <c r="D15" s="59">
        <f>SUM(D5:D14)</f>
        <v>55848</v>
      </c>
      <c r="E15" s="59">
        <f>SUM(E5:E14)</f>
        <v>55857</v>
      </c>
      <c r="F15" s="59">
        <f t="shared" ref="F15:N15" si="4">SUM(F5:F14)</f>
        <v>2168</v>
      </c>
      <c r="G15" s="59">
        <f t="shared" si="4"/>
        <v>1969</v>
      </c>
      <c r="H15" s="59">
        <f t="shared" si="4"/>
        <v>1</v>
      </c>
      <c r="I15" s="59">
        <f t="shared" si="4"/>
        <v>200</v>
      </c>
      <c r="J15" s="59">
        <f t="shared" si="4"/>
        <v>421</v>
      </c>
      <c r="K15" s="59">
        <f t="shared" si="4"/>
        <v>583</v>
      </c>
      <c r="L15" s="84">
        <f t="shared" si="4"/>
        <v>-162</v>
      </c>
      <c r="M15" s="59">
        <f t="shared" si="4"/>
        <v>55</v>
      </c>
      <c r="N15" s="59">
        <f t="shared" si="4"/>
        <v>84</v>
      </c>
      <c r="O15" s="58">
        <f t="shared" ref="O15" si="5">SUM(O5:O14)</f>
        <v>-29</v>
      </c>
      <c r="P15" s="58">
        <f>SUM(P5:P14)</f>
        <v>9</v>
      </c>
      <c r="Q15" s="58">
        <f>SUM(Q5:Q14)</f>
        <v>18</v>
      </c>
      <c r="R15" s="65">
        <f>SUM(R5:R14)</f>
        <v>-9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80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64</v>
      </c>
      <c r="C21" s="118"/>
      <c r="D21" s="128" t="s">
        <v>47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28" t="s">
        <v>39</v>
      </c>
      <c r="N21" s="129"/>
      <c r="O21" s="130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75">
        <v>42370</v>
      </c>
      <c r="E22" s="75">
        <v>42736</v>
      </c>
      <c r="F22" s="52" t="s">
        <v>41</v>
      </c>
      <c r="G22" s="52" t="s">
        <v>42</v>
      </c>
      <c r="H22" s="52" t="s">
        <v>43</v>
      </c>
      <c r="I22" s="52" t="s">
        <v>23</v>
      </c>
      <c r="J22" s="52" t="s">
        <v>9</v>
      </c>
      <c r="K22" s="52" t="s">
        <v>10</v>
      </c>
      <c r="L22" s="52" t="s">
        <v>23</v>
      </c>
      <c r="M22" s="52" t="s">
        <v>45</v>
      </c>
      <c r="N22" s="52" t="s">
        <v>46</v>
      </c>
      <c r="O22" s="52" t="s">
        <v>23</v>
      </c>
      <c r="P22" s="52" t="s">
        <v>1</v>
      </c>
      <c r="Q22" s="52" t="s">
        <v>2</v>
      </c>
      <c r="R22" s="52" t="s">
        <v>3</v>
      </c>
    </row>
    <row r="23" spans="2:18" ht="18.75" customHeight="1" x14ac:dyDescent="0.15">
      <c r="B23" s="53" t="s">
        <v>8</v>
      </c>
      <c r="C23" s="54"/>
      <c r="D23" s="55">
        <v>10916</v>
      </c>
      <c r="E23" s="55">
        <v>10989</v>
      </c>
      <c r="F23" s="54">
        <v>562</v>
      </c>
      <c r="G23" s="54">
        <v>509</v>
      </c>
      <c r="H23" s="54">
        <v>40</v>
      </c>
      <c r="I23" s="54">
        <f>F23-G23+H23</f>
        <v>93</v>
      </c>
      <c r="J23" s="54">
        <v>93</v>
      </c>
      <c r="K23" s="54">
        <v>113</v>
      </c>
      <c r="L23" s="54">
        <f>J23-K23</f>
        <v>-20</v>
      </c>
      <c r="M23" s="54">
        <v>10</v>
      </c>
      <c r="N23" s="54">
        <v>10</v>
      </c>
      <c r="O23" s="54">
        <f>M23-N23</f>
        <v>0</v>
      </c>
      <c r="P23" s="56">
        <f>I23+L23+O23</f>
        <v>73</v>
      </c>
      <c r="Q23" s="56">
        <v>60</v>
      </c>
      <c r="R23" s="56">
        <v>13</v>
      </c>
    </row>
    <row r="24" spans="2:18" ht="18.75" customHeight="1" x14ac:dyDescent="0.15">
      <c r="B24" s="57" t="s">
        <v>12</v>
      </c>
      <c r="C24" s="58"/>
      <c r="D24" s="55">
        <v>11641</v>
      </c>
      <c r="E24" s="55">
        <v>11667</v>
      </c>
      <c r="F24" s="54">
        <v>405</v>
      </c>
      <c r="G24" s="54">
        <v>372</v>
      </c>
      <c r="H24" s="54">
        <v>8</v>
      </c>
      <c r="I24" s="54">
        <f t="shared" ref="I24:I32" si="6">F24-G24+H24</f>
        <v>41</v>
      </c>
      <c r="J24" s="54">
        <v>102</v>
      </c>
      <c r="K24" s="54">
        <v>112</v>
      </c>
      <c r="L24" s="54">
        <f t="shared" ref="L24:L32" si="7">J24-K24</f>
        <v>-10</v>
      </c>
      <c r="M24" s="54">
        <v>5</v>
      </c>
      <c r="N24" s="54">
        <v>10</v>
      </c>
      <c r="O24" s="54">
        <f>M24-N24</f>
        <v>-5</v>
      </c>
      <c r="P24" s="56">
        <f t="shared" ref="P24:P32" si="8">I24+L24+O24</f>
        <v>26</v>
      </c>
      <c r="Q24" s="63">
        <v>22</v>
      </c>
      <c r="R24" s="63">
        <v>4</v>
      </c>
    </row>
    <row r="25" spans="2:18" ht="18.75" customHeight="1" x14ac:dyDescent="0.15">
      <c r="B25" s="57" t="s">
        <v>13</v>
      </c>
      <c r="C25" s="58"/>
      <c r="D25" s="55">
        <v>2904</v>
      </c>
      <c r="E25" s="55">
        <v>2884</v>
      </c>
      <c r="F25" s="54">
        <v>91</v>
      </c>
      <c r="G25" s="54">
        <v>76</v>
      </c>
      <c r="H25" s="54">
        <v>-22</v>
      </c>
      <c r="I25" s="54">
        <f t="shared" si="6"/>
        <v>-7</v>
      </c>
      <c r="J25" s="54">
        <v>24</v>
      </c>
      <c r="K25" s="54">
        <v>28</v>
      </c>
      <c r="L25" s="54">
        <f t="shared" si="7"/>
        <v>-4</v>
      </c>
      <c r="M25" s="54">
        <v>1</v>
      </c>
      <c r="N25" s="54">
        <v>10</v>
      </c>
      <c r="O25" s="54">
        <f t="shared" ref="O25:O32" si="9">M25-N25</f>
        <v>-9</v>
      </c>
      <c r="P25" s="56">
        <f t="shared" si="8"/>
        <v>-20</v>
      </c>
      <c r="Q25" s="63">
        <v>-11</v>
      </c>
      <c r="R25" s="63">
        <v>-9</v>
      </c>
    </row>
    <row r="26" spans="2:18" ht="18.75" customHeight="1" x14ac:dyDescent="0.15">
      <c r="B26" s="57" t="s">
        <v>14</v>
      </c>
      <c r="C26" s="58"/>
      <c r="D26" s="55">
        <v>5033</v>
      </c>
      <c r="E26" s="55">
        <v>5015</v>
      </c>
      <c r="F26" s="54">
        <v>215</v>
      </c>
      <c r="G26" s="54">
        <v>196</v>
      </c>
      <c r="H26" s="54">
        <v>-11</v>
      </c>
      <c r="I26" s="54">
        <f t="shared" si="6"/>
        <v>8</v>
      </c>
      <c r="J26" s="54">
        <v>31</v>
      </c>
      <c r="K26" s="54">
        <v>57</v>
      </c>
      <c r="L26" s="54">
        <f t="shared" si="7"/>
        <v>-26</v>
      </c>
      <c r="M26" s="54">
        <v>4</v>
      </c>
      <c r="N26" s="54">
        <v>4</v>
      </c>
      <c r="O26" s="54">
        <f t="shared" si="9"/>
        <v>0</v>
      </c>
      <c r="P26" s="56">
        <f t="shared" si="8"/>
        <v>-18</v>
      </c>
      <c r="Q26" s="63">
        <v>14</v>
      </c>
      <c r="R26" s="63">
        <v>-32</v>
      </c>
    </row>
    <row r="27" spans="2:18" ht="18.75" customHeight="1" x14ac:dyDescent="0.15">
      <c r="B27" s="57" t="s">
        <v>15</v>
      </c>
      <c r="C27" s="58"/>
      <c r="D27" s="55">
        <v>11590</v>
      </c>
      <c r="E27" s="55">
        <v>11566</v>
      </c>
      <c r="F27" s="54">
        <v>317</v>
      </c>
      <c r="G27" s="54">
        <v>325</v>
      </c>
      <c r="H27" s="54">
        <v>-12</v>
      </c>
      <c r="I27" s="54">
        <f t="shared" si="6"/>
        <v>-20</v>
      </c>
      <c r="J27" s="54">
        <v>93</v>
      </c>
      <c r="K27" s="54">
        <v>103</v>
      </c>
      <c r="L27" s="54">
        <f t="shared" si="7"/>
        <v>-10</v>
      </c>
      <c r="M27" s="54">
        <v>9</v>
      </c>
      <c r="N27" s="54">
        <v>3</v>
      </c>
      <c r="O27" s="54">
        <f t="shared" si="9"/>
        <v>6</v>
      </c>
      <c r="P27" s="56">
        <f t="shared" si="8"/>
        <v>-24</v>
      </c>
      <c r="Q27" s="63">
        <v>-21</v>
      </c>
      <c r="R27" s="63">
        <v>-3</v>
      </c>
    </row>
    <row r="28" spans="2:18" ht="18.75" customHeight="1" x14ac:dyDescent="0.15">
      <c r="B28" s="57" t="s">
        <v>16</v>
      </c>
      <c r="C28" s="58"/>
      <c r="D28" s="55">
        <v>1970</v>
      </c>
      <c r="E28" s="55">
        <v>1957</v>
      </c>
      <c r="F28" s="54">
        <v>56</v>
      </c>
      <c r="G28" s="54">
        <v>52</v>
      </c>
      <c r="H28" s="54">
        <v>7</v>
      </c>
      <c r="I28" s="54">
        <f t="shared" si="6"/>
        <v>11</v>
      </c>
      <c r="J28" s="54">
        <v>8</v>
      </c>
      <c r="K28" s="54">
        <v>32</v>
      </c>
      <c r="L28" s="54">
        <f t="shared" si="7"/>
        <v>-24</v>
      </c>
      <c r="M28" s="54">
        <v>0</v>
      </c>
      <c r="N28" s="54">
        <v>0</v>
      </c>
      <c r="O28" s="54">
        <f t="shared" si="9"/>
        <v>0</v>
      </c>
      <c r="P28" s="56">
        <f t="shared" si="8"/>
        <v>-13</v>
      </c>
      <c r="Q28" s="63">
        <v>-6</v>
      </c>
      <c r="R28" s="63">
        <v>-7</v>
      </c>
    </row>
    <row r="29" spans="2:18" ht="18.75" customHeight="1" x14ac:dyDescent="0.15">
      <c r="B29" s="57" t="s">
        <v>17</v>
      </c>
      <c r="C29" s="58"/>
      <c r="D29" s="55">
        <v>2689</v>
      </c>
      <c r="E29" s="55">
        <v>2653</v>
      </c>
      <c r="F29" s="54">
        <v>69</v>
      </c>
      <c r="G29" s="54">
        <v>67</v>
      </c>
      <c r="H29" s="54">
        <v>-10</v>
      </c>
      <c r="I29" s="54">
        <f t="shared" si="6"/>
        <v>-8</v>
      </c>
      <c r="J29" s="54">
        <v>7</v>
      </c>
      <c r="K29" s="54">
        <v>31</v>
      </c>
      <c r="L29" s="54">
        <f t="shared" si="7"/>
        <v>-24</v>
      </c>
      <c r="M29" s="54">
        <v>1</v>
      </c>
      <c r="N29" s="54">
        <v>5</v>
      </c>
      <c r="O29" s="54">
        <f>M29-N29</f>
        <v>-4</v>
      </c>
      <c r="P29" s="56">
        <f t="shared" si="8"/>
        <v>-36</v>
      </c>
      <c r="Q29" s="63">
        <v>-15</v>
      </c>
      <c r="R29" s="63">
        <v>-21</v>
      </c>
    </row>
    <row r="30" spans="2:18" ht="18.75" customHeight="1" x14ac:dyDescent="0.15">
      <c r="B30" s="57" t="s">
        <v>18</v>
      </c>
      <c r="C30" s="58"/>
      <c r="D30" s="55">
        <v>3016</v>
      </c>
      <c r="E30" s="55">
        <v>3013</v>
      </c>
      <c r="F30" s="54">
        <v>51</v>
      </c>
      <c r="G30" s="54">
        <v>60</v>
      </c>
      <c r="H30" s="54">
        <v>26</v>
      </c>
      <c r="I30" s="54">
        <f t="shared" si="6"/>
        <v>17</v>
      </c>
      <c r="J30" s="54">
        <v>22</v>
      </c>
      <c r="K30" s="54">
        <v>42</v>
      </c>
      <c r="L30" s="54">
        <f t="shared" si="7"/>
        <v>-20</v>
      </c>
      <c r="M30" s="54">
        <v>1</v>
      </c>
      <c r="N30" s="54">
        <v>1</v>
      </c>
      <c r="O30" s="54">
        <f t="shared" si="9"/>
        <v>0</v>
      </c>
      <c r="P30" s="56">
        <f t="shared" si="8"/>
        <v>-3</v>
      </c>
      <c r="Q30" s="63">
        <v>2</v>
      </c>
      <c r="R30" s="63">
        <v>-5</v>
      </c>
    </row>
    <row r="31" spans="2:18" ht="18.75" customHeight="1" x14ac:dyDescent="0.15">
      <c r="B31" s="57" t="s">
        <v>19</v>
      </c>
      <c r="C31" s="58"/>
      <c r="D31" s="55">
        <v>3326</v>
      </c>
      <c r="E31" s="55">
        <v>3312</v>
      </c>
      <c r="F31" s="54">
        <v>177</v>
      </c>
      <c r="G31" s="54">
        <v>167</v>
      </c>
      <c r="H31" s="54">
        <v>-3</v>
      </c>
      <c r="I31" s="54">
        <f t="shared" si="6"/>
        <v>7</v>
      </c>
      <c r="J31" s="54">
        <v>15</v>
      </c>
      <c r="K31" s="54">
        <v>35</v>
      </c>
      <c r="L31" s="54">
        <f t="shared" si="7"/>
        <v>-20</v>
      </c>
      <c r="M31" s="54">
        <v>5</v>
      </c>
      <c r="N31" s="54">
        <v>6</v>
      </c>
      <c r="O31" s="54">
        <f t="shared" si="9"/>
        <v>-1</v>
      </c>
      <c r="P31" s="56">
        <f t="shared" si="8"/>
        <v>-14</v>
      </c>
      <c r="Q31" s="63">
        <v>-9</v>
      </c>
      <c r="R31" s="63">
        <v>-5</v>
      </c>
    </row>
    <row r="32" spans="2:18" ht="18.75" customHeight="1" x14ac:dyDescent="0.15">
      <c r="B32" s="131" t="s">
        <v>20</v>
      </c>
      <c r="C32" s="132"/>
      <c r="D32" s="55">
        <v>2845</v>
      </c>
      <c r="E32" s="55">
        <v>2792</v>
      </c>
      <c r="F32" s="54">
        <v>68</v>
      </c>
      <c r="G32" s="54">
        <v>97</v>
      </c>
      <c r="H32" s="54">
        <v>-23</v>
      </c>
      <c r="I32" s="54">
        <f t="shared" si="6"/>
        <v>-52</v>
      </c>
      <c r="J32" s="54">
        <v>27</v>
      </c>
      <c r="K32" s="54">
        <v>23</v>
      </c>
      <c r="L32" s="54">
        <f t="shared" si="7"/>
        <v>4</v>
      </c>
      <c r="M32" s="54">
        <v>1</v>
      </c>
      <c r="N32" s="54">
        <v>6</v>
      </c>
      <c r="O32" s="54">
        <f t="shared" si="9"/>
        <v>-5</v>
      </c>
      <c r="P32" s="56">
        <f t="shared" si="8"/>
        <v>-53</v>
      </c>
      <c r="Q32" s="63">
        <v>-33</v>
      </c>
      <c r="R32" s="63">
        <v>-20</v>
      </c>
    </row>
    <row r="33" spans="2:18" ht="18.75" customHeight="1" x14ac:dyDescent="0.15">
      <c r="B33" s="57" t="s">
        <v>24</v>
      </c>
      <c r="C33" s="58"/>
      <c r="D33" s="59">
        <v>55930</v>
      </c>
      <c r="E33" s="59">
        <v>55848</v>
      </c>
      <c r="F33" s="59">
        <v>2011</v>
      </c>
      <c r="G33" s="59">
        <v>1921</v>
      </c>
      <c r="H33" s="58">
        <v>0</v>
      </c>
      <c r="I33" s="58">
        <f>SUM(I23:I32)</f>
        <v>90</v>
      </c>
      <c r="J33" s="58">
        <v>422</v>
      </c>
      <c r="K33" s="58">
        <v>576</v>
      </c>
      <c r="L33" s="65">
        <f t="shared" ref="L33" si="10">SUM(L23:L32)</f>
        <v>-154</v>
      </c>
      <c r="M33" s="58">
        <v>37</v>
      </c>
      <c r="N33" s="58">
        <v>55</v>
      </c>
      <c r="O33" s="58">
        <f t="shared" ref="O33" si="11">SUM(O23:O32)</f>
        <v>-18</v>
      </c>
      <c r="P33" s="58">
        <f>SUM(P23:P32)</f>
        <v>-82</v>
      </c>
      <c r="Q33" s="58">
        <v>3</v>
      </c>
      <c r="R33" s="65">
        <v>-85</v>
      </c>
    </row>
    <row r="34" spans="2:18" x14ac:dyDescent="0.15">
      <c r="B34" s="64"/>
      <c r="R34" s="60" t="s">
        <v>54</v>
      </c>
    </row>
    <row r="35" spans="2:18" x14ac:dyDescent="0.15">
      <c r="R35" s="61" t="s">
        <v>52</v>
      </c>
    </row>
    <row r="37" spans="2:18" ht="42.75" customHeight="1" x14ac:dyDescent="0.15">
      <c r="B37" s="133" t="s">
        <v>81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8" x14ac:dyDescent="0.15">
      <c r="B38" s="51" t="s">
        <v>6</v>
      </c>
    </row>
    <row r="39" spans="2:18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8" x14ac:dyDescent="0.15">
      <c r="B40" s="118"/>
      <c r="C40" s="118"/>
      <c r="D40" s="62"/>
      <c r="E40" s="62" t="s">
        <v>53</v>
      </c>
      <c r="F40" s="52" t="s">
        <v>41</v>
      </c>
      <c r="G40" s="52" t="s">
        <v>42</v>
      </c>
      <c r="H40" s="52" t="s">
        <v>43</v>
      </c>
      <c r="I40" s="52" t="s">
        <v>23</v>
      </c>
      <c r="J40" s="52" t="s">
        <v>9</v>
      </c>
      <c r="K40" s="52" t="s">
        <v>10</v>
      </c>
      <c r="L40" s="52" t="s">
        <v>23</v>
      </c>
      <c r="M40" s="52" t="s">
        <v>45</v>
      </c>
      <c r="N40" s="52" t="s">
        <v>46</v>
      </c>
      <c r="O40" s="52" t="s">
        <v>23</v>
      </c>
      <c r="P40" s="52" t="s">
        <v>1</v>
      </c>
      <c r="Q40" s="52" t="s">
        <v>2</v>
      </c>
      <c r="R40" s="52" t="s">
        <v>3</v>
      </c>
    </row>
    <row r="41" spans="2:18" ht="18.75" customHeight="1" x14ac:dyDescent="0.15">
      <c r="B41" s="53" t="s">
        <v>8</v>
      </c>
      <c r="C41" s="54"/>
      <c r="D41" s="54"/>
      <c r="E41" s="54">
        <f>E5-E23</f>
        <v>59</v>
      </c>
      <c r="F41" s="54">
        <f t="shared" ref="E41:H51" si="12">F5-F23</f>
        <v>18</v>
      </c>
      <c r="G41" s="54">
        <f t="shared" si="12"/>
        <v>66</v>
      </c>
      <c r="H41" s="54">
        <f t="shared" si="12"/>
        <v>18</v>
      </c>
      <c r="I41" s="54">
        <f t="shared" ref="I41:I50" si="13">F41-G41+H41</f>
        <v>-30</v>
      </c>
      <c r="J41" s="54">
        <f t="shared" ref="J41:K51" si="14">J5-J23</f>
        <v>6</v>
      </c>
      <c r="K41" s="54">
        <f t="shared" si="14"/>
        <v>-2</v>
      </c>
      <c r="L41" s="54">
        <f>J41-K41</f>
        <v>8</v>
      </c>
      <c r="M41" s="54">
        <f t="shared" ref="M41:N51" si="15">M5-M23</f>
        <v>16</v>
      </c>
      <c r="N41" s="54">
        <f t="shared" si="15"/>
        <v>8</v>
      </c>
      <c r="O41" s="54">
        <f>M41-N41</f>
        <v>8</v>
      </c>
      <c r="P41" s="56">
        <f>P5-P23</f>
        <v>-14</v>
      </c>
      <c r="Q41" s="56">
        <f>Q5-Q23</f>
        <v>-31</v>
      </c>
      <c r="R41" s="56">
        <f>R5-R23</f>
        <v>17</v>
      </c>
    </row>
    <row r="42" spans="2:18" ht="18.75" customHeight="1" x14ac:dyDescent="0.15">
      <c r="B42" s="57" t="s">
        <v>12</v>
      </c>
      <c r="C42" s="58"/>
      <c r="D42" s="54"/>
      <c r="E42" s="54">
        <f t="shared" si="12"/>
        <v>8</v>
      </c>
      <c r="F42" s="54">
        <f t="shared" si="12"/>
        <v>-12</v>
      </c>
      <c r="G42" s="54">
        <f t="shared" si="12"/>
        <v>6</v>
      </c>
      <c r="H42" s="54">
        <f t="shared" si="12"/>
        <v>14</v>
      </c>
      <c r="I42" s="54">
        <f t="shared" si="13"/>
        <v>-4</v>
      </c>
      <c r="J42" s="54">
        <f t="shared" si="14"/>
        <v>-8</v>
      </c>
      <c r="K42" s="54">
        <f t="shared" si="14"/>
        <v>8</v>
      </c>
      <c r="L42" s="54">
        <f t="shared" ref="L42:L50" si="16">J42-K42</f>
        <v>-16</v>
      </c>
      <c r="M42" s="54">
        <f t="shared" si="15"/>
        <v>1</v>
      </c>
      <c r="N42" s="54">
        <f t="shared" si="15"/>
        <v>-1</v>
      </c>
      <c r="O42" s="54">
        <f t="shared" ref="O42:O50" si="17">M42-N42</f>
        <v>2</v>
      </c>
      <c r="P42" s="56">
        <f>P6-P24</f>
        <v>-18</v>
      </c>
      <c r="Q42" s="56">
        <f t="shared" ref="P42:R51" si="18">Q6-Q24</f>
        <v>-13</v>
      </c>
      <c r="R42" s="56">
        <f t="shared" si="18"/>
        <v>-5</v>
      </c>
    </row>
    <row r="43" spans="2:18" ht="18.75" customHeight="1" x14ac:dyDescent="0.15">
      <c r="B43" s="57" t="s">
        <v>13</v>
      </c>
      <c r="C43" s="58"/>
      <c r="D43" s="54"/>
      <c r="E43" s="54">
        <f t="shared" si="12"/>
        <v>22</v>
      </c>
      <c r="F43" s="54">
        <f t="shared" si="12"/>
        <v>2</v>
      </c>
      <c r="G43" s="54">
        <f t="shared" si="12"/>
        <v>-12</v>
      </c>
      <c r="H43" s="54">
        <f t="shared" si="12"/>
        <v>12</v>
      </c>
      <c r="I43" s="54">
        <f t="shared" si="13"/>
        <v>26</v>
      </c>
      <c r="J43" s="54">
        <f t="shared" si="14"/>
        <v>5</v>
      </c>
      <c r="K43" s="54">
        <f t="shared" si="14"/>
        <v>-1</v>
      </c>
      <c r="L43" s="54">
        <f t="shared" si="16"/>
        <v>6</v>
      </c>
      <c r="M43" s="54">
        <f t="shared" si="15"/>
        <v>6</v>
      </c>
      <c r="N43" s="54">
        <f t="shared" si="15"/>
        <v>-4</v>
      </c>
      <c r="O43" s="54">
        <f t="shared" si="17"/>
        <v>10</v>
      </c>
      <c r="P43" s="56">
        <f t="shared" si="18"/>
        <v>42</v>
      </c>
      <c r="Q43" s="56">
        <f t="shared" si="18"/>
        <v>22</v>
      </c>
      <c r="R43" s="56">
        <f t="shared" si="18"/>
        <v>20</v>
      </c>
    </row>
    <row r="44" spans="2:18" ht="18.75" customHeight="1" x14ac:dyDescent="0.15">
      <c r="B44" s="57" t="s">
        <v>14</v>
      </c>
      <c r="C44" s="58"/>
      <c r="D44" s="54"/>
      <c r="E44" s="54">
        <f t="shared" si="12"/>
        <v>4</v>
      </c>
      <c r="F44" s="54">
        <f t="shared" si="12"/>
        <v>23</v>
      </c>
      <c r="G44" s="54">
        <f t="shared" si="12"/>
        <v>-17</v>
      </c>
      <c r="H44" s="54">
        <f t="shared" si="12"/>
        <v>-3</v>
      </c>
      <c r="I44" s="54">
        <f t="shared" si="13"/>
        <v>37</v>
      </c>
      <c r="J44" s="54">
        <f t="shared" si="14"/>
        <v>5</v>
      </c>
      <c r="K44" s="54">
        <f t="shared" si="14"/>
        <v>-8</v>
      </c>
      <c r="L44" s="54">
        <f t="shared" si="16"/>
        <v>13</v>
      </c>
      <c r="M44" s="54">
        <f t="shared" si="15"/>
        <v>-4</v>
      </c>
      <c r="N44" s="54">
        <f t="shared" si="15"/>
        <v>24</v>
      </c>
      <c r="O44" s="54">
        <f t="shared" si="17"/>
        <v>-28</v>
      </c>
      <c r="P44" s="56">
        <f t="shared" si="18"/>
        <v>22</v>
      </c>
      <c r="Q44" s="56">
        <f t="shared" si="18"/>
        <v>18</v>
      </c>
      <c r="R44" s="56">
        <f t="shared" si="18"/>
        <v>4</v>
      </c>
    </row>
    <row r="45" spans="2:18" ht="18.75" customHeight="1" x14ac:dyDescent="0.15">
      <c r="B45" s="57" t="s">
        <v>15</v>
      </c>
      <c r="C45" s="58"/>
      <c r="D45" s="54"/>
      <c r="E45" s="54">
        <f t="shared" si="12"/>
        <v>-65</v>
      </c>
      <c r="F45" s="54">
        <f t="shared" si="12"/>
        <v>-20</v>
      </c>
      <c r="G45" s="54">
        <f t="shared" si="12"/>
        <v>-4</v>
      </c>
      <c r="H45" s="54">
        <f t="shared" si="12"/>
        <v>-32</v>
      </c>
      <c r="I45" s="54">
        <f t="shared" si="13"/>
        <v>-48</v>
      </c>
      <c r="J45" s="54">
        <f t="shared" si="14"/>
        <v>2</v>
      </c>
      <c r="K45" s="54">
        <f t="shared" si="14"/>
        <v>-5</v>
      </c>
      <c r="L45" s="54">
        <f t="shared" si="16"/>
        <v>7</v>
      </c>
      <c r="M45" s="54">
        <f t="shared" si="15"/>
        <v>-3</v>
      </c>
      <c r="N45" s="54">
        <f t="shared" si="15"/>
        <v>-3</v>
      </c>
      <c r="O45" s="54">
        <f t="shared" si="17"/>
        <v>0</v>
      </c>
      <c r="P45" s="56">
        <f t="shared" si="18"/>
        <v>-41</v>
      </c>
      <c r="Q45" s="56">
        <f t="shared" si="18"/>
        <v>-28</v>
      </c>
      <c r="R45" s="56">
        <f t="shared" si="18"/>
        <v>-13</v>
      </c>
    </row>
    <row r="46" spans="2:18" ht="18.75" customHeight="1" x14ac:dyDescent="0.15">
      <c r="B46" s="57" t="s">
        <v>16</v>
      </c>
      <c r="C46" s="58"/>
      <c r="D46" s="54"/>
      <c r="E46" s="54">
        <f t="shared" si="12"/>
        <v>-3</v>
      </c>
      <c r="F46" s="54">
        <f t="shared" si="12"/>
        <v>9</v>
      </c>
      <c r="G46" s="54">
        <f t="shared" si="12"/>
        <v>0</v>
      </c>
      <c r="H46" s="54">
        <f t="shared" si="12"/>
        <v>-4</v>
      </c>
      <c r="I46" s="54">
        <f t="shared" si="13"/>
        <v>5</v>
      </c>
      <c r="J46" s="54">
        <f t="shared" si="14"/>
        <v>6</v>
      </c>
      <c r="K46" s="54">
        <f t="shared" si="14"/>
        <v>1</v>
      </c>
      <c r="L46" s="54">
        <f t="shared" si="16"/>
        <v>5</v>
      </c>
      <c r="M46" s="54">
        <f t="shared" si="15"/>
        <v>0</v>
      </c>
      <c r="N46" s="54">
        <f t="shared" si="15"/>
        <v>0</v>
      </c>
      <c r="O46" s="54">
        <f t="shared" si="17"/>
        <v>0</v>
      </c>
      <c r="P46" s="56">
        <f t="shared" si="18"/>
        <v>10</v>
      </c>
      <c r="Q46" s="56">
        <f t="shared" si="18"/>
        <v>1</v>
      </c>
      <c r="R46" s="56">
        <f t="shared" si="18"/>
        <v>9</v>
      </c>
    </row>
    <row r="47" spans="2:18" ht="18.75" customHeight="1" x14ac:dyDescent="0.15">
      <c r="B47" s="57" t="s">
        <v>17</v>
      </c>
      <c r="C47" s="58"/>
      <c r="D47" s="54"/>
      <c r="E47" s="54">
        <f t="shared" si="12"/>
        <v>25</v>
      </c>
      <c r="F47" s="54">
        <f t="shared" si="12"/>
        <v>74</v>
      </c>
      <c r="G47" s="54">
        <f t="shared" si="12"/>
        <v>23</v>
      </c>
      <c r="H47" s="54">
        <f t="shared" si="12"/>
        <v>14</v>
      </c>
      <c r="I47" s="54">
        <f t="shared" si="13"/>
        <v>65</v>
      </c>
      <c r="J47" s="54">
        <f t="shared" si="14"/>
        <v>1</v>
      </c>
      <c r="K47" s="54">
        <f t="shared" si="14"/>
        <v>7</v>
      </c>
      <c r="L47" s="54">
        <f t="shared" si="16"/>
        <v>-6</v>
      </c>
      <c r="M47" s="54">
        <f t="shared" si="15"/>
        <v>0</v>
      </c>
      <c r="N47" s="54">
        <f t="shared" si="15"/>
        <v>-2</v>
      </c>
      <c r="O47" s="54">
        <f t="shared" si="17"/>
        <v>2</v>
      </c>
      <c r="P47" s="56">
        <f t="shared" si="18"/>
        <v>61</v>
      </c>
      <c r="Q47" s="56">
        <f t="shared" si="18"/>
        <v>31</v>
      </c>
      <c r="R47" s="56">
        <f t="shared" si="18"/>
        <v>30</v>
      </c>
    </row>
    <row r="48" spans="2:18" ht="18.75" customHeight="1" x14ac:dyDescent="0.15">
      <c r="B48" s="57" t="s">
        <v>18</v>
      </c>
      <c r="C48" s="58"/>
      <c r="D48" s="54"/>
      <c r="E48" s="54">
        <f t="shared" si="12"/>
        <v>-30</v>
      </c>
      <c r="F48" s="54">
        <f t="shared" si="12"/>
        <v>4</v>
      </c>
      <c r="G48" s="54">
        <f t="shared" si="12"/>
        <v>13</v>
      </c>
      <c r="H48" s="54">
        <f t="shared" si="12"/>
        <v>-26</v>
      </c>
      <c r="I48" s="54">
        <f t="shared" si="13"/>
        <v>-35</v>
      </c>
      <c r="J48" s="54">
        <f t="shared" si="14"/>
        <v>-1</v>
      </c>
      <c r="K48" s="54">
        <f t="shared" si="14"/>
        <v>-7</v>
      </c>
      <c r="L48" s="54">
        <f t="shared" si="16"/>
        <v>6</v>
      </c>
      <c r="M48" s="54">
        <f t="shared" si="15"/>
        <v>1</v>
      </c>
      <c r="N48" s="54">
        <f t="shared" si="15"/>
        <v>-1</v>
      </c>
      <c r="O48" s="54">
        <f t="shared" si="17"/>
        <v>2</v>
      </c>
      <c r="P48" s="56">
        <f t="shared" si="18"/>
        <v>-27</v>
      </c>
      <c r="Q48" s="56">
        <f t="shared" si="18"/>
        <v>-13</v>
      </c>
      <c r="R48" s="56">
        <f t="shared" si="18"/>
        <v>-14</v>
      </c>
    </row>
    <row r="49" spans="2:18" ht="18.75" customHeight="1" x14ac:dyDescent="0.15">
      <c r="B49" s="57" t="s">
        <v>19</v>
      </c>
      <c r="C49" s="58"/>
      <c r="D49" s="54"/>
      <c r="E49" s="54">
        <f t="shared" si="12"/>
        <v>-6</v>
      </c>
      <c r="F49" s="54">
        <f t="shared" si="12"/>
        <v>22</v>
      </c>
      <c r="G49" s="54">
        <f t="shared" si="12"/>
        <v>-31</v>
      </c>
      <c r="H49" s="54">
        <f t="shared" si="12"/>
        <v>-20</v>
      </c>
      <c r="I49" s="54">
        <f t="shared" si="13"/>
        <v>33</v>
      </c>
      <c r="J49" s="54">
        <f t="shared" si="14"/>
        <v>-10</v>
      </c>
      <c r="K49" s="54">
        <f t="shared" si="14"/>
        <v>5</v>
      </c>
      <c r="L49" s="54">
        <f t="shared" si="16"/>
        <v>-15</v>
      </c>
      <c r="M49" s="54">
        <f t="shared" si="15"/>
        <v>-2</v>
      </c>
      <c r="N49" s="54">
        <f t="shared" si="15"/>
        <v>8</v>
      </c>
      <c r="O49" s="54">
        <f t="shared" si="17"/>
        <v>-10</v>
      </c>
      <c r="P49" s="56">
        <f t="shared" si="18"/>
        <v>8</v>
      </c>
      <c r="Q49" s="56">
        <f t="shared" si="18"/>
        <v>6</v>
      </c>
      <c r="R49" s="56">
        <f t="shared" si="18"/>
        <v>2</v>
      </c>
    </row>
    <row r="50" spans="2:18" ht="18.75" customHeight="1" x14ac:dyDescent="0.15">
      <c r="B50" s="131" t="s">
        <v>20</v>
      </c>
      <c r="C50" s="132"/>
      <c r="D50" s="54"/>
      <c r="E50" s="54">
        <f t="shared" si="12"/>
        <v>-5</v>
      </c>
      <c r="F50" s="54">
        <f t="shared" si="12"/>
        <v>37</v>
      </c>
      <c r="G50" s="54">
        <f t="shared" si="12"/>
        <v>4</v>
      </c>
      <c r="H50" s="54">
        <f t="shared" si="12"/>
        <v>28</v>
      </c>
      <c r="I50" s="54">
        <f t="shared" si="13"/>
        <v>61</v>
      </c>
      <c r="J50" s="54">
        <f t="shared" si="14"/>
        <v>-7</v>
      </c>
      <c r="K50" s="54">
        <f t="shared" si="14"/>
        <v>9</v>
      </c>
      <c r="L50" s="54">
        <f t="shared" si="16"/>
        <v>-16</v>
      </c>
      <c r="M50" s="54">
        <f t="shared" si="15"/>
        <v>3</v>
      </c>
      <c r="N50" s="54">
        <f t="shared" si="15"/>
        <v>0</v>
      </c>
      <c r="O50" s="54">
        <f t="shared" si="17"/>
        <v>3</v>
      </c>
      <c r="P50" s="56">
        <f t="shared" si="18"/>
        <v>48</v>
      </c>
      <c r="Q50" s="56">
        <f t="shared" si="18"/>
        <v>22</v>
      </c>
      <c r="R50" s="56">
        <f t="shared" si="18"/>
        <v>26</v>
      </c>
    </row>
    <row r="51" spans="2:18" ht="18.75" customHeight="1" x14ac:dyDescent="0.15">
      <c r="B51" s="57" t="s">
        <v>24</v>
      </c>
      <c r="C51" s="58"/>
      <c r="D51" s="54"/>
      <c r="E51" s="54">
        <f t="shared" si="12"/>
        <v>9</v>
      </c>
      <c r="F51" s="59">
        <f t="shared" si="12"/>
        <v>157</v>
      </c>
      <c r="G51" s="59">
        <f t="shared" si="12"/>
        <v>48</v>
      </c>
      <c r="H51" s="58">
        <f t="shared" si="12"/>
        <v>1</v>
      </c>
      <c r="I51" s="58">
        <f>F51-G51+H51</f>
        <v>110</v>
      </c>
      <c r="J51" s="58">
        <f t="shared" si="14"/>
        <v>-1</v>
      </c>
      <c r="K51" s="58">
        <f t="shared" si="14"/>
        <v>7</v>
      </c>
      <c r="L51" s="58">
        <f t="shared" ref="L51" si="19">SUM(L41:L50)</f>
        <v>-8</v>
      </c>
      <c r="M51" s="58">
        <f t="shared" si="15"/>
        <v>18</v>
      </c>
      <c r="N51" s="58">
        <f t="shared" si="15"/>
        <v>29</v>
      </c>
      <c r="O51" s="58">
        <f t="shared" ref="O51" si="20">SUM(O41:O50)</f>
        <v>-11</v>
      </c>
      <c r="P51" s="56">
        <f t="shared" si="18"/>
        <v>91</v>
      </c>
      <c r="Q51" s="56">
        <f t="shared" si="18"/>
        <v>15</v>
      </c>
      <c r="R51" s="56">
        <f t="shared" si="18"/>
        <v>76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B1:I1"/>
    <mergeCell ref="B3:C4"/>
    <mergeCell ref="D3:E3"/>
    <mergeCell ref="F3:I3"/>
    <mergeCell ref="J3:L3"/>
  </mergeCells>
  <phoneticPr fontId="2"/>
  <pageMargins left="0.55118110236220474" right="0.35433070866141736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B1:T51"/>
  <sheetViews>
    <sheetView zoomScaleNormal="100" workbookViewId="0">
      <selection activeCell="B3" sqref="B3:C4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customWidth="1"/>
    <col min="16" max="16" width="8.375" customWidth="1"/>
    <col min="17" max="20" width="7.125" customWidth="1"/>
  </cols>
  <sheetData>
    <row r="1" spans="2:20" ht="32.25" customHeight="1" x14ac:dyDescent="0.15">
      <c r="B1" s="116" t="s">
        <v>76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0" x14ac:dyDescent="0.15">
      <c r="B2" t="s">
        <v>6</v>
      </c>
    </row>
    <row r="3" spans="2:20" x14ac:dyDescent="0.15">
      <c r="B3" s="117" t="s">
        <v>25</v>
      </c>
      <c r="C3" s="117"/>
      <c r="D3" s="141" t="s">
        <v>4</v>
      </c>
      <c r="E3" s="141"/>
      <c r="F3" s="141"/>
      <c r="G3" s="141" t="s">
        <v>5</v>
      </c>
      <c r="H3" s="141"/>
      <c r="I3" s="141"/>
      <c r="J3" s="141" t="s">
        <v>0</v>
      </c>
      <c r="K3" s="141"/>
      <c r="L3" s="141"/>
      <c r="M3" s="142" t="s">
        <v>7</v>
      </c>
      <c r="N3" s="143"/>
      <c r="O3" s="144"/>
      <c r="P3" s="23">
        <v>42370</v>
      </c>
      <c r="Q3" s="138" t="s">
        <v>29</v>
      </c>
      <c r="R3" s="139"/>
      <c r="S3" s="139"/>
      <c r="T3" s="140"/>
    </row>
    <row r="4" spans="2:20" x14ac:dyDescent="0.15">
      <c r="B4" s="117"/>
      <c r="C4" s="117"/>
      <c r="D4" s="2" t="s">
        <v>1</v>
      </c>
      <c r="E4" s="2" t="s">
        <v>2</v>
      </c>
      <c r="F4" s="2" t="s">
        <v>3</v>
      </c>
      <c r="G4" s="2" t="s">
        <v>1</v>
      </c>
      <c r="H4" s="2" t="s">
        <v>2</v>
      </c>
      <c r="I4" s="2" t="s">
        <v>3</v>
      </c>
      <c r="J4" s="2" t="s">
        <v>1</v>
      </c>
      <c r="K4" s="2" t="s">
        <v>2</v>
      </c>
      <c r="L4" s="2" t="s">
        <v>3</v>
      </c>
      <c r="M4" s="2" t="s">
        <v>1</v>
      </c>
      <c r="N4" s="2" t="s">
        <v>2</v>
      </c>
      <c r="O4" s="2" t="s">
        <v>3</v>
      </c>
      <c r="P4" s="24" t="s">
        <v>35</v>
      </c>
      <c r="Q4" s="20" t="s">
        <v>30</v>
      </c>
      <c r="R4" s="25" t="s">
        <v>31</v>
      </c>
      <c r="S4" s="25" t="s">
        <v>33</v>
      </c>
      <c r="T4" s="25" t="s">
        <v>38</v>
      </c>
    </row>
    <row r="5" spans="2:20" ht="18" customHeight="1" x14ac:dyDescent="0.15">
      <c r="B5" s="7" t="s">
        <v>8</v>
      </c>
      <c r="C5" s="8"/>
      <c r="D5" s="9">
        <v>562</v>
      </c>
      <c r="E5" s="9">
        <v>313</v>
      </c>
      <c r="F5" s="9">
        <v>249</v>
      </c>
      <c r="G5" s="9">
        <v>509</v>
      </c>
      <c r="H5" s="9">
        <v>277</v>
      </c>
      <c r="I5" s="9">
        <v>232</v>
      </c>
      <c r="J5" s="9">
        <v>40</v>
      </c>
      <c r="K5" s="9">
        <v>22</v>
      </c>
      <c r="L5" s="9">
        <v>18</v>
      </c>
      <c r="M5" s="9">
        <v>93</v>
      </c>
      <c r="N5" s="9">
        <v>58</v>
      </c>
      <c r="O5" s="9">
        <v>35</v>
      </c>
      <c r="P5" s="21">
        <v>10916</v>
      </c>
      <c r="Q5" s="27">
        <f>ROUND(D5/P5*100,2)</f>
        <v>5.15</v>
      </c>
      <c r="R5" s="27">
        <f>ROUND(G5/P5*100,2)</f>
        <v>4.66</v>
      </c>
      <c r="S5" s="27">
        <f>ROUND(J5/P5*100,2)</f>
        <v>0.37</v>
      </c>
      <c r="T5" s="27">
        <f>ROUND(M5/P5*100,2)</f>
        <v>0.85</v>
      </c>
    </row>
    <row r="6" spans="2:20" ht="18" customHeight="1" x14ac:dyDescent="0.15">
      <c r="B6" s="3" t="s">
        <v>12</v>
      </c>
      <c r="C6" s="4"/>
      <c r="D6" s="4">
        <v>405</v>
      </c>
      <c r="E6" s="4">
        <v>211</v>
      </c>
      <c r="F6" s="4">
        <v>194</v>
      </c>
      <c r="G6" s="4">
        <v>372</v>
      </c>
      <c r="H6" s="4">
        <v>182</v>
      </c>
      <c r="I6" s="4">
        <v>190</v>
      </c>
      <c r="J6" s="4">
        <v>8</v>
      </c>
      <c r="K6" s="4">
        <v>2</v>
      </c>
      <c r="L6" s="4">
        <v>6</v>
      </c>
      <c r="M6" s="4">
        <v>41</v>
      </c>
      <c r="N6" s="4">
        <v>31</v>
      </c>
      <c r="O6" s="4">
        <v>10</v>
      </c>
      <c r="P6" s="22">
        <v>11641</v>
      </c>
      <c r="Q6" s="27">
        <f t="shared" ref="Q6:Q15" si="0">ROUND(D6/P6*100,2)</f>
        <v>3.48</v>
      </c>
      <c r="R6" s="27">
        <f t="shared" ref="R6:R15" si="1">ROUND(G6/P6*100,2)</f>
        <v>3.2</v>
      </c>
      <c r="S6" s="27">
        <f t="shared" ref="S6:S14" si="2">ROUND(J6/P6*100,2)</f>
        <v>7.0000000000000007E-2</v>
      </c>
      <c r="T6" s="27">
        <f t="shared" ref="T6:T15" si="3">ROUND(M6/P6*100,2)</f>
        <v>0.35</v>
      </c>
    </row>
    <row r="7" spans="2:20" ht="18" customHeight="1" x14ac:dyDescent="0.15">
      <c r="B7" s="3" t="s">
        <v>13</v>
      </c>
      <c r="C7" s="4"/>
      <c r="D7" s="4">
        <v>91</v>
      </c>
      <c r="E7" s="4">
        <v>51</v>
      </c>
      <c r="F7" s="4">
        <v>40</v>
      </c>
      <c r="G7" s="4">
        <v>76</v>
      </c>
      <c r="H7" s="4">
        <v>37</v>
      </c>
      <c r="I7" s="4">
        <v>39</v>
      </c>
      <c r="J7" s="4">
        <v>-22</v>
      </c>
      <c r="K7" s="4">
        <v>-15</v>
      </c>
      <c r="L7" s="4">
        <v>-7</v>
      </c>
      <c r="M7" s="4">
        <v>-7</v>
      </c>
      <c r="N7" s="4">
        <v>-1</v>
      </c>
      <c r="O7" s="4">
        <v>-6</v>
      </c>
      <c r="P7" s="22">
        <v>2904</v>
      </c>
      <c r="Q7" s="27">
        <f t="shared" si="0"/>
        <v>3.13</v>
      </c>
      <c r="R7" s="27">
        <f t="shared" si="1"/>
        <v>2.62</v>
      </c>
      <c r="S7" s="27">
        <f t="shared" si="2"/>
        <v>-0.76</v>
      </c>
      <c r="T7" s="27">
        <f t="shared" si="3"/>
        <v>-0.24</v>
      </c>
    </row>
    <row r="8" spans="2:20" ht="18" customHeight="1" x14ac:dyDescent="0.15">
      <c r="B8" s="3" t="s">
        <v>14</v>
      </c>
      <c r="C8" s="4"/>
      <c r="D8" s="4">
        <v>215</v>
      </c>
      <c r="E8" s="4">
        <v>127</v>
      </c>
      <c r="F8" s="4">
        <v>88</v>
      </c>
      <c r="G8" s="4">
        <v>196</v>
      </c>
      <c r="H8" s="4">
        <v>112</v>
      </c>
      <c r="I8" s="4">
        <v>84</v>
      </c>
      <c r="J8" s="4">
        <v>-11</v>
      </c>
      <c r="K8" s="4">
        <v>5</v>
      </c>
      <c r="L8" s="4">
        <v>-16</v>
      </c>
      <c r="M8" s="4">
        <v>8</v>
      </c>
      <c r="N8" s="4">
        <v>20</v>
      </c>
      <c r="O8" s="4">
        <v>-12</v>
      </c>
      <c r="P8" s="22">
        <v>5033</v>
      </c>
      <c r="Q8" s="27">
        <f t="shared" si="0"/>
        <v>4.2699999999999996</v>
      </c>
      <c r="R8" s="27">
        <f t="shared" si="1"/>
        <v>3.89</v>
      </c>
      <c r="S8" s="27">
        <f t="shared" si="2"/>
        <v>-0.22</v>
      </c>
      <c r="T8" s="27">
        <f t="shared" si="3"/>
        <v>0.16</v>
      </c>
    </row>
    <row r="9" spans="2:20" ht="18" customHeight="1" x14ac:dyDescent="0.15">
      <c r="B9" s="3" t="s">
        <v>15</v>
      </c>
      <c r="C9" s="4"/>
      <c r="D9" s="4">
        <v>317</v>
      </c>
      <c r="E9" s="4">
        <v>173</v>
      </c>
      <c r="F9" s="4">
        <v>144</v>
      </c>
      <c r="G9" s="4">
        <v>325</v>
      </c>
      <c r="H9" s="4">
        <v>182</v>
      </c>
      <c r="I9" s="4">
        <v>143</v>
      </c>
      <c r="J9" s="4">
        <v>-12</v>
      </c>
      <c r="K9" s="4">
        <v>-8</v>
      </c>
      <c r="L9" s="4">
        <v>-4</v>
      </c>
      <c r="M9" s="4">
        <v>-20</v>
      </c>
      <c r="N9" s="4">
        <v>-17</v>
      </c>
      <c r="O9" s="4">
        <v>-3</v>
      </c>
      <c r="P9" s="22">
        <v>11590</v>
      </c>
      <c r="Q9" s="27">
        <f t="shared" si="0"/>
        <v>2.74</v>
      </c>
      <c r="R9" s="27">
        <f t="shared" si="1"/>
        <v>2.8</v>
      </c>
      <c r="S9" s="27">
        <f t="shared" si="2"/>
        <v>-0.1</v>
      </c>
      <c r="T9" s="27">
        <f t="shared" si="3"/>
        <v>-0.17</v>
      </c>
    </row>
    <row r="10" spans="2:20" ht="18" customHeight="1" x14ac:dyDescent="0.15">
      <c r="B10" s="3" t="s">
        <v>16</v>
      </c>
      <c r="C10" s="4"/>
      <c r="D10" s="4">
        <v>56</v>
      </c>
      <c r="E10" s="4">
        <v>27</v>
      </c>
      <c r="F10" s="4">
        <v>29</v>
      </c>
      <c r="G10" s="4">
        <v>52</v>
      </c>
      <c r="H10" s="4">
        <v>23</v>
      </c>
      <c r="I10" s="4">
        <v>29</v>
      </c>
      <c r="J10" s="4">
        <v>7</v>
      </c>
      <c r="K10" s="4">
        <v>4</v>
      </c>
      <c r="L10" s="4">
        <v>3</v>
      </c>
      <c r="M10" s="4">
        <v>11</v>
      </c>
      <c r="N10" s="4">
        <v>8</v>
      </c>
      <c r="O10" s="4">
        <v>3</v>
      </c>
      <c r="P10" s="22">
        <v>1970</v>
      </c>
      <c r="Q10" s="27">
        <f t="shared" si="0"/>
        <v>2.84</v>
      </c>
      <c r="R10" s="27">
        <f t="shared" si="1"/>
        <v>2.64</v>
      </c>
      <c r="S10" s="27">
        <f t="shared" si="2"/>
        <v>0.36</v>
      </c>
      <c r="T10" s="27">
        <f t="shared" si="3"/>
        <v>0.56000000000000005</v>
      </c>
    </row>
    <row r="11" spans="2:20" ht="18" customHeight="1" x14ac:dyDescent="0.15">
      <c r="B11" s="3" t="s">
        <v>17</v>
      </c>
      <c r="C11" s="4"/>
      <c r="D11" s="4">
        <v>69</v>
      </c>
      <c r="E11" s="4">
        <v>44</v>
      </c>
      <c r="F11" s="4">
        <v>25</v>
      </c>
      <c r="G11" s="4">
        <v>67</v>
      </c>
      <c r="H11" s="4">
        <v>42</v>
      </c>
      <c r="I11" s="4">
        <v>25</v>
      </c>
      <c r="J11" s="4">
        <v>-10</v>
      </c>
      <c r="K11" s="4">
        <v>-4</v>
      </c>
      <c r="L11" s="4">
        <v>-6</v>
      </c>
      <c r="M11" s="4">
        <v>-8</v>
      </c>
      <c r="N11" s="4">
        <v>-2</v>
      </c>
      <c r="O11" s="4">
        <v>-6</v>
      </c>
      <c r="P11" s="22">
        <v>2689</v>
      </c>
      <c r="Q11" s="27">
        <f t="shared" si="0"/>
        <v>2.57</v>
      </c>
      <c r="R11" s="27">
        <f t="shared" si="1"/>
        <v>2.4900000000000002</v>
      </c>
      <c r="S11" s="27">
        <f t="shared" si="2"/>
        <v>-0.37</v>
      </c>
      <c r="T11" s="27">
        <f t="shared" si="3"/>
        <v>-0.3</v>
      </c>
    </row>
    <row r="12" spans="2:20" ht="18" customHeight="1" x14ac:dyDescent="0.15">
      <c r="B12" s="3" t="s">
        <v>18</v>
      </c>
      <c r="C12" s="4"/>
      <c r="D12" s="4">
        <v>51</v>
      </c>
      <c r="E12" s="4">
        <v>24</v>
      </c>
      <c r="F12" s="4">
        <v>27</v>
      </c>
      <c r="G12" s="4">
        <v>60</v>
      </c>
      <c r="H12" s="4">
        <v>29</v>
      </c>
      <c r="I12" s="4">
        <v>31</v>
      </c>
      <c r="J12" s="4">
        <v>26</v>
      </c>
      <c r="K12" s="4">
        <v>15</v>
      </c>
      <c r="L12" s="4">
        <v>11</v>
      </c>
      <c r="M12" s="4">
        <v>17</v>
      </c>
      <c r="N12" s="4">
        <v>10</v>
      </c>
      <c r="O12" s="4">
        <v>7</v>
      </c>
      <c r="P12" s="22">
        <v>3016</v>
      </c>
      <c r="Q12" s="27">
        <f t="shared" si="0"/>
        <v>1.69</v>
      </c>
      <c r="R12" s="27">
        <f t="shared" si="1"/>
        <v>1.99</v>
      </c>
      <c r="S12" s="27">
        <f t="shared" si="2"/>
        <v>0.86</v>
      </c>
      <c r="T12" s="27">
        <f t="shared" si="3"/>
        <v>0.56000000000000005</v>
      </c>
    </row>
    <row r="13" spans="2:20" ht="18" customHeight="1" x14ac:dyDescent="0.15">
      <c r="B13" s="3" t="s">
        <v>19</v>
      </c>
      <c r="C13" s="4"/>
      <c r="D13" s="4">
        <v>177</v>
      </c>
      <c r="E13" s="4">
        <v>92</v>
      </c>
      <c r="F13" s="4">
        <v>85</v>
      </c>
      <c r="G13" s="4">
        <v>167</v>
      </c>
      <c r="H13" s="4">
        <v>88</v>
      </c>
      <c r="I13" s="4">
        <v>79</v>
      </c>
      <c r="J13" s="4">
        <v>-3</v>
      </c>
      <c r="K13" s="4">
        <v>-5</v>
      </c>
      <c r="L13" s="4">
        <v>2</v>
      </c>
      <c r="M13" s="4">
        <v>7</v>
      </c>
      <c r="N13" s="4">
        <v>-1</v>
      </c>
      <c r="O13" s="4">
        <v>8</v>
      </c>
      <c r="P13" s="22">
        <v>3326</v>
      </c>
      <c r="Q13" s="27">
        <f t="shared" si="0"/>
        <v>5.32</v>
      </c>
      <c r="R13" s="27">
        <f t="shared" si="1"/>
        <v>5.0199999999999996</v>
      </c>
      <c r="S13" s="27">
        <f t="shared" si="2"/>
        <v>-0.09</v>
      </c>
      <c r="T13" s="27">
        <f t="shared" si="3"/>
        <v>0.21</v>
      </c>
    </row>
    <row r="14" spans="2:20" ht="18" customHeight="1" x14ac:dyDescent="0.15">
      <c r="B14" s="3" t="s">
        <v>20</v>
      </c>
      <c r="C14" s="4"/>
      <c r="D14" s="4">
        <v>68</v>
      </c>
      <c r="E14" s="4">
        <v>38</v>
      </c>
      <c r="F14" s="4">
        <v>30</v>
      </c>
      <c r="G14" s="4">
        <v>97</v>
      </c>
      <c r="H14" s="4">
        <v>53</v>
      </c>
      <c r="I14" s="4">
        <v>44</v>
      </c>
      <c r="J14" s="4">
        <v>-23</v>
      </c>
      <c r="K14" s="4">
        <v>-16</v>
      </c>
      <c r="L14" s="4">
        <v>-7</v>
      </c>
      <c r="M14" s="4">
        <v>-52</v>
      </c>
      <c r="N14" s="4">
        <v>-31</v>
      </c>
      <c r="O14" s="4">
        <v>-21</v>
      </c>
      <c r="P14" s="22">
        <v>2845</v>
      </c>
      <c r="Q14" s="27">
        <f t="shared" si="0"/>
        <v>2.39</v>
      </c>
      <c r="R14" s="27">
        <f t="shared" si="1"/>
        <v>3.41</v>
      </c>
      <c r="S14" s="27">
        <f t="shared" si="2"/>
        <v>-0.81</v>
      </c>
      <c r="T14" s="27">
        <f t="shared" si="3"/>
        <v>-1.83</v>
      </c>
    </row>
    <row r="15" spans="2:20" ht="18" customHeight="1" x14ac:dyDescent="0.15">
      <c r="B15" s="3" t="s">
        <v>24</v>
      </c>
      <c r="C15" s="4"/>
      <c r="D15" s="5">
        <f>SUM(D5:D14)</f>
        <v>2011</v>
      </c>
      <c r="E15" s="5">
        <f t="shared" ref="E15:O15" si="4">SUM(E5:E14)</f>
        <v>1100</v>
      </c>
      <c r="F15" s="5">
        <f t="shared" si="4"/>
        <v>911</v>
      </c>
      <c r="G15" s="5">
        <f t="shared" si="4"/>
        <v>1921</v>
      </c>
      <c r="H15" s="5">
        <f t="shared" si="4"/>
        <v>1025</v>
      </c>
      <c r="I15" s="5">
        <f t="shared" si="4"/>
        <v>896</v>
      </c>
      <c r="J15" s="5">
        <f t="shared" si="4"/>
        <v>0</v>
      </c>
      <c r="K15" s="5">
        <f t="shared" si="4"/>
        <v>0</v>
      </c>
      <c r="L15" s="5">
        <f t="shared" si="4"/>
        <v>0</v>
      </c>
      <c r="M15" s="5">
        <f t="shared" si="4"/>
        <v>90</v>
      </c>
      <c r="N15" s="5">
        <f t="shared" si="4"/>
        <v>75</v>
      </c>
      <c r="O15" s="5">
        <f t="shared" si="4"/>
        <v>15</v>
      </c>
      <c r="P15" s="26">
        <f t="shared" ref="P15" si="5">SUM(P5:P14)</f>
        <v>55930</v>
      </c>
      <c r="Q15" s="27">
        <f t="shared" si="0"/>
        <v>3.6</v>
      </c>
      <c r="R15" s="27">
        <f t="shared" si="1"/>
        <v>3.43</v>
      </c>
      <c r="S15" s="28" t="s">
        <v>34</v>
      </c>
      <c r="T15" s="27">
        <f t="shared" si="3"/>
        <v>0.16</v>
      </c>
    </row>
    <row r="19" spans="2:20" ht="33.75" customHeight="1" x14ac:dyDescent="0.15">
      <c r="B19" s="116" t="s">
        <v>77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41" t="s">
        <v>4</v>
      </c>
      <c r="E21" s="141"/>
      <c r="F21" s="141"/>
      <c r="G21" s="141" t="s">
        <v>5</v>
      </c>
      <c r="H21" s="141"/>
      <c r="I21" s="141"/>
      <c r="J21" s="141" t="s">
        <v>0</v>
      </c>
      <c r="K21" s="141"/>
      <c r="L21" s="141"/>
      <c r="M21" s="142" t="s">
        <v>7</v>
      </c>
      <c r="N21" s="143"/>
      <c r="O21" s="144"/>
      <c r="P21" s="23">
        <v>42005</v>
      </c>
      <c r="Q21" s="138" t="s">
        <v>29</v>
      </c>
      <c r="R21" s="139"/>
      <c r="S21" s="139"/>
      <c r="T21" s="140"/>
    </row>
    <row r="22" spans="2:20" x14ac:dyDescent="0.15">
      <c r="B22" s="117"/>
      <c r="C22" s="117"/>
      <c r="D22" s="34" t="s">
        <v>1</v>
      </c>
      <c r="E22" s="34" t="s">
        <v>2</v>
      </c>
      <c r="F22" s="34" t="s">
        <v>3</v>
      </c>
      <c r="G22" s="34" t="s">
        <v>1</v>
      </c>
      <c r="H22" s="34" t="s">
        <v>2</v>
      </c>
      <c r="I22" s="34" t="s">
        <v>3</v>
      </c>
      <c r="J22" s="34" t="s">
        <v>1</v>
      </c>
      <c r="K22" s="34" t="s">
        <v>2</v>
      </c>
      <c r="L22" s="34" t="s">
        <v>3</v>
      </c>
      <c r="M22" s="34" t="s">
        <v>1</v>
      </c>
      <c r="N22" s="34" t="s">
        <v>2</v>
      </c>
      <c r="O22" s="34" t="s">
        <v>3</v>
      </c>
      <c r="P22" s="24" t="s">
        <v>35</v>
      </c>
      <c r="Q22" s="20" t="s">
        <v>30</v>
      </c>
      <c r="R22" s="25" t="s">
        <v>31</v>
      </c>
      <c r="S22" s="25" t="s">
        <v>33</v>
      </c>
      <c r="T22" s="25" t="s">
        <v>38</v>
      </c>
    </row>
    <row r="23" spans="2:20" ht="18" customHeight="1" x14ac:dyDescent="0.15">
      <c r="B23" s="7" t="s">
        <v>8</v>
      </c>
      <c r="C23" s="8"/>
      <c r="D23" s="9">
        <f>E23+F23</f>
        <v>529</v>
      </c>
      <c r="E23" s="9">
        <v>297</v>
      </c>
      <c r="F23" s="9">
        <v>232</v>
      </c>
      <c r="G23" s="9">
        <f>H23+I23</f>
        <v>506</v>
      </c>
      <c r="H23" s="9">
        <v>270</v>
      </c>
      <c r="I23" s="9">
        <v>236</v>
      </c>
      <c r="J23" s="9">
        <f>K23+L23</f>
        <v>-52</v>
      </c>
      <c r="K23" s="9">
        <v>-22</v>
      </c>
      <c r="L23" s="9">
        <v>-30</v>
      </c>
      <c r="M23" s="9">
        <f>N23+O23</f>
        <v>-29</v>
      </c>
      <c r="N23" s="9">
        <f>E23-H23+K23</f>
        <v>5</v>
      </c>
      <c r="O23" s="9">
        <f t="shared" ref="O23:O32" si="6">F23-I23+L23</f>
        <v>-34</v>
      </c>
      <c r="P23" s="9">
        <v>10776</v>
      </c>
      <c r="Q23" s="27">
        <f>ROUND(D23/P23*100,2)</f>
        <v>4.91</v>
      </c>
      <c r="R23" s="27">
        <f>ROUND(G23/P23*100,2)</f>
        <v>4.7</v>
      </c>
      <c r="S23" s="27">
        <f>ROUND(J23/P23*100,2)</f>
        <v>-0.48</v>
      </c>
      <c r="T23" s="27">
        <f>ROUND(M23/P23*100,2)</f>
        <v>-0.27</v>
      </c>
    </row>
    <row r="24" spans="2:20" ht="18" customHeight="1" x14ac:dyDescent="0.15">
      <c r="B24" s="3" t="s">
        <v>12</v>
      </c>
      <c r="C24" s="4"/>
      <c r="D24" s="4">
        <f t="shared" ref="D24:D32" si="7">E24+F24</f>
        <v>407</v>
      </c>
      <c r="E24" s="4">
        <v>214</v>
      </c>
      <c r="F24" s="4">
        <v>193</v>
      </c>
      <c r="G24" s="4">
        <f t="shared" ref="G24:G32" si="8">H24+I24</f>
        <v>420</v>
      </c>
      <c r="H24" s="4">
        <v>214</v>
      </c>
      <c r="I24" s="4">
        <v>206</v>
      </c>
      <c r="J24" s="4">
        <f t="shared" ref="J24:J32" si="9">K24+L24</f>
        <v>110</v>
      </c>
      <c r="K24" s="4">
        <v>44</v>
      </c>
      <c r="L24" s="4">
        <v>66</v>
      </c>
      <c r="M24" s="4">
        <f t="shared" ref="M24:M32" si="10">N24+O24</f>
        <v>97</v>
      </c>
      <c r="N24" s="4">
        <f t="shared" ref="N24:N32" si="11">E24-H24+K24</f>
        <v>44</v>
      </c>
      <c r="O24" s="4">
        <f t="shared" si="6"/>
        <v>53</v>
      </c>
      <c r="P24" s="6">
        <f>11394+33</f>
        <v>11427</v>
      </c>
      <c r="Q24" s="27">
        <f t="shared" ref="Q24:Q33" si="12">ROUND(D24/P24*100,2)</f>
        <v>3.56</v>
      </c>
      <c r="R24" s="27">
        <f t="shared" ref="R24:R33" si="13">ROUND(G24/P24*100,2)</f>
        <v>3.68</v>
      </c>
      <c r="S24" s="27">
        <f t="shared" ref="S24:S32" si="14">ROUND(J24/P24*100,2)</f>
        <v>0.96</v>
      </c>
      <c r="T24" s="27">
        <f t="shared" ref="T24:T33" si="15">ROUND(M24/P24*100,2)</f>
        <v>0.85</v>
      </c>
    </row>
    <row r="25" spans="2:20" ht="18" customHeight="1" x14ac:dyDescent="0.15">
      <c r="B25" s="3" t="s">
        <v>13</v>
      </c>
      <c r="C25" s="4"/>
      <c r="D25" s="4">
        <f t="shared" si="7"/>
        <v>65</v>
      </c>
      <c r="E25" s="4">
        <v>35</v>
      </c>
      <c r="F25" s="4">
        <v>30</v>
      </c>
      <c r="G25" s="4">
        <f t="shared" si="8"/>
        <v>77</v>
      </c>
      <c r="H25" s="4">
        <v>31</v>
      </c>
      <c r="I25" s="4">
        <v>46</v>
      </c>
      <c r="J25" s="4">
        <f t="shared" si="9"/>
        <v>-18</v>
      </c>
      <c r="K25" s="4">
        <v>-13</v>
      </c>
      <c r="L25" s="4">
        <v>-5</v>
      </c>
      <c r="M25" s="4">
        <f t="shared" si="10"/>
        <v>-30</v>
      </c>
      <c r="N25" s="4">
        <f t="shared" si="11"/>
        <v>-9</v>
      </c>
      <c r="O25" s="4">
        <f t="shared" si="6"/>
        <v>-21</v>
      </c>
      <c r="P25" s="6">
        <v>2865</v>
      </c>
      <c r="Q25" s="27">
        <f t="shared" si="12"/>
        <v>2.27</v>
      </c>
      <c r="R25" s="27">
        <f t="shared" si="13"/>
        <v>2.69</v>
      </c>
      <c r="S25" s="27">
        <f t="shared" si="14"/>
        <v>-0.63</v>
      </c>
      <c r="T25" s="27">
        <f t="shared" si="15"/>
        <v>-1.05</v>
      </c>
    </row>
    <row r="26" spans="2:20" ht="18" customHeight="1" x14ac:dyDescent="0.15">
      <c r="B26" s="3" t="s">
        <v>14</v>
      </c>
      <c r="C26" s="4"/>
      <c r="D26" s="4">
        <f t="shared" si="7"/>
        <v>188</v>
      </c>
      <c r="E26" s="4">
        <v>111</v>
      </c>
      <c r="F26" s="4">
        <v>77</v>
      </c>
      <c r="G26" s="4">
        <f t="shared" si="8"/>
        <v>189</v>
      </c>
      <c r="H26" s="4">
        <v>121</v>
      </c>
      <c r="I26" s="4">
        <v>68</v>
      </c>
      <c r="J26" s="4">
        <f t="shared" si="9"/>
        <v>20</v>
      </c>
      <c r="K26" s="4">
        <v>10</v>
      </c>
      <c r="L26" s="4">
        <v>10</v>
      </c>
      <c r="M26" s="4">
        <f t="shared" si="10"/>
        <v>19</v>
      </c>
      <c r="N26" s="4">
        <f t="shared" si="11"/>
        <v>0</v>
      </c>
      <c r="O26" s="4">
        <f t="shared" si="6"/>
        <v>19</v>
      </c>
      <c r="P26" s="6">
        <v>5030</v>
      </c>
      <c r="Q26" s="27">
        <f t="shared" si="12"/>
        <v>3.74</v>
      </c>
      <c r="R26" s="27">
        <f t="shared" si="13"/>
        <v>3.76</v>
      </c>
      <c r="S26" s="27">
        <f t="shared" si="14"/>
        <v>0.4</v>
      </c>
      <c r="T26" s="27">
        <f t="shared" si="15"/>
        <v>0.38</v>
      </c>
    </row>
    <row r="27" spans="2:20" ht="18" customHeight="1" x14ac:dyDescent="0.15">
      <c r="B27" s="3" t="s">
        <v>15</v>
      </c>
      <c r="C27" s="4"/>
      <c r="D27" s="4">
        <f t="shared" si="7"/>
        <v>313</v>
      </c>
      <c r="E27" s="4">
        <v>156</v>
      </c>
      <c r="F27" s="4">
        <v>157</v>
      </c>
      <c r="G27" s="4">
        <f t="shared" si="8"/>
        <v>344</v>
      </c>
      <c r="H27" s="4">
        <v>181</v>
      </c>
      <c r="I27" s="4">
        <v>163</v>
      </c>
      <c r="J27" s="4">
        <f t="shared" si="9"/>
        <v>-33</v>
      </c>
      <c r="K27" s="4">
        <v>-7</v>
      </c>
      <c r="L27" s="4">
        <v>-26</v>
      </c>
      <c r="M27" s="4">
        <f t="shared" si="10"/>
        <v>-64</v>
      </c>
      <c r="N27" s="4">
        <f t="shared" si="11"/>
        <v>-32</v>
      </c>
      <c r="O27" s="4">
        <f t="shared" si="6"/>
        <v>-32</v>
      </c>
      <c r="P27" s="6">
        <v>11561</v>
      </c>
      <c r="Q27" s="27">
        <f t="shared" si="12"/>
        <v>2.71</v>
      </c>
      <c r="R27" s="27">
        <f t="shared" si="13"/>
        <v>2.98</v>
      </c>
      <c r="S27" s="27">
        <f t="shared" si="14"/>
        <v>-0.28999999999999998</v>
      </c>
      <c r="T27" s="27">
        <f t="shared" si="15"/>
        <v>-0.55000000000000004</v>
      </c>
    </row>
    <row r="28" spans="2:20" ht="18" customHeight="1" x14ac:dyDescent="0.15">
      <c r="B28" s="3" t="s">
        <v>16</v>
      </c>
      <c r="C28" s="4"/>
      <c r="D28" s="4">
        <f t="shared" si="7"/>
        <v>32</v>
      </c>
      <c r="E28" s="4">
        <v>16</v>
      </c>
      <c r="F28" s="4">
        <v>16</v>
      </c>
      <c r="G28" s="4">
        <f t="shared" si="8"/>
        <v>61</v>
      </c>
      <c r="H28" s="4">
        <v>31</v>
      </c>
      <c r="I28" s="4">
        <v>30</v>
      </c>
      <c r="J28" s="4">
        <f t="shared" si="9"/>
        <v>10</v>
      </c>
      <c r="K28" s="4">
        <v>9</v>
      </c>
      <c r="L28" s="4">
        <v>1</v>
      </c>
      <c r="M28" s="4">
        <f t="shared" si="10"/>
        <v>-19</v>
      </c>
      <c r="N28" s="4">
        <f t="shared" si="11"/>
        <v>-6</v>
      </c>
      <c r="O28" s="4">
        <f t="shared" si="6"/>
        <v>-13</v>
      </c>
      <c r="P28" s="6">
        <v>1969</v>
      </c>
      <c r="Q28" s="27">
        <f t="shared" si="12"/>
        <v>1.63</v>
      </c>
      <c r="R28" s="27">
        <f t="shared" si="13"/>
        <v>3.1</v>
      </c>
      <c r="S28" s="27">
        <f t="shared" si="14"/>
        <v>0.51</v>
      </c>
      <c r="T28" s="27">
        <f t="shared" si="15"/>
        <v>-0.96</v>
      </c>
    </row>
    <row r="29" spans="2:20" ht="18" customHeight="1" x14ac:dyDescent="0.15">
      <c r="B29" s="3" t="s">
        <v>17</v>
      </c>
      <c r="C29" s="4"/>
      <c r="D29" s="4">
        <f t="shared" si="7"/>
        <v>105</v>
      </c>
      <c r="E29" s="4">
        <v>76</v>
      </c>
      <c r="F29" s="4">
        <v>29</v>
      </c>
      <c r="G29" s="4">
        <f t="shared" si="8"/>
        <v>89</v>
      </c>
      <c r="H29" s="4">
        <v>46</v>
      </c>
      <c r="I29" s="4">
        <v>43</v>
      </c>
      <c r="J29" s="4">
        <f t="shared" si="9"/>
        <v>-21</v>
      </c>
      <c r="K29" s="4">
        <v>-13</v>
      </c>
      <c r="L29" s="4">
        <v>-8</v>
      </c>
      <c r="M29" s="4">
        <f t="shared" si="10"/>
        <v>-5</v>
      </c>
      <c r="N29" s="4">
        <f t="shared" si="11"/>
        <v>17</v>
      </c>
      <c r="O29" s="4">
        <f t="shared" si="6"/>
        <v>-22</v>
      </c>
      <c r="P29" s="6">
        <v>2684</v>
      </c>
      <c r="Q29" s="27">
        <f t="shared" si="12"/>
        <v>3.91</v>
      </c>
      <c r="R29" s="27">
        <f t="shared" si="13"/>
        <v>3.32</v>
      </c>
      <c r="S29" s="27">
        <f t="shared" si="14"/>
        <v>-0.78</v>
      </c>
      <c r="T29" s="27">
        <f t="shared" si="15"/>
        <v>-0.19</v>
      </c>
    </row>
    <row r="30" spans="2:20" ht="18" customHeight="1" x14ac:dyDescent="0.15">
      <c r="B30" s="3" t="s">
        <v>18</v>
      </c>
      <c r="C30" s="4"/>
      <c r="D30" s="4">
        <f t="shared" si="7"/>
        <v>57</v>
      </c>
      <c r="E30" s="4">
        <v>27</v>
      </c>
      <c r="F30" s="4">
        <v>30</v>
      </c>
      <c r="G30" s="4">
        <f t="shared" si="8"/>
        <v>63</v>
      </c>
      <c r="H30" s="4">
        <v>27</v>
      </c>
      <c r="I30" s="4">
        <v>36</v>
      </c>
      <c r="J30" s="4">
        <f t="shared" si="9"/>
        <v>25</v>
      </c>
      <c r="K30" s="4">
        <v>13</v>
      </c>
      <c r="L30" s="4">
        <v>12</v>
      </c>
      <c r="M30" s="4">
        <f t="shared" si="10"/>
        <v>19</v>
      </c>
      <c r="N30" s="4">
        <f t="shared" si="11"/>
        <v>13</v>
      </c>
      <c r="O30" s="4">
        <f t="shared" si="6"/>
        <v>6</v>
      </c>
      <c r="P30" s="6">
        <v>3037</v>
      </c>
      <c r="Q30" s="27">
        <f t="shared" si="12"/>
        <v>1.88</v>
      </c>
      <c r="R30" s="27">
        <f t="shared" si="13"/>
        <v>2.0699999999999998</v>
      </c>
      <c r="S30" s="27">
        <f t="shared" si="14"/>
        <v>0.82</v>
      </c>
      <c r="T30" s="27">
        <f t="shared" si="15"/>
        <v>0.63</v>
      </c>
    </row>
    <row r="31" spans="2:20" ht="18" customHeight="1" x14ac:dyDescent="0.15">
      <c r="B31" s="3" t="s">
        <v>19</v>
      </c>
      <c r="C31" s="4"/>
      <c r="D31" s="4">
        <f t="shared" si="7"/>
        <v>188</v>
      </c>
      <c r="E31" s="4">
        <v>100</v>
      </c>
      <c r="F31" s="4">
        <v>88</v>
      </c>
      <c r="G31" s="4">
        <f t="shared" si="8"/>
        <v>170</v>
      </c>
      <c r="H31" s="4">
        <v>87</v>
      </c>
      <c r="I31" s="4">
        <v>83</v>
      </c>
      <c r="J31" s="4">
        <f t="shared" si="9"/>
        <v>-36</v>
      </c>
      <c r="K31" s="4">
        <v>-21</v>
      </c>
      <c r="L31" s="4">
        <v>-15</v>
      </c>
      <c r="M31" s="4">
        <f t="shared" si="10"/>
        <v>-18</v>
      </c>
      <c r="N31" s="4">
        <f t="shared" si="11"/>
        <v>-8</v>
      </c>
      <c r="O31" s="4">
        <f t="shared" si="6"/>
        <v>-10</v>
      </c>
      <c r="P31" s="6">
        <v>3486</v>
      </c>
      <c r="Q31" s="27">
        <f t="shared" si="12"/>
        <v>5.39</v>
      </c>
      <c r="R31" s="27">
        <f t="shared" si="13"/>
        <v>4.88</v>
      </c>
      <c r="S31" s="27">
        <f t="shared" si="14"/>
        <v>-1.03</v>
      </c>
      <c r="T31" s="27">
        <f t="shared" si="15"/>
        <v>-0.52</v>
      </c>
    </row>
    <row r="32" spans="2:20" ht="18" customHeight="1" x14ac:dyDescent="0.15">
      <c r="B32" s="3" t="s">
        <v>20</v>
      </c>
      <c r="C32" s="4"/>
      <c r="D32" s="4">
        <f t="shared" si="7"/>
        <v>109</v>
      </c>
      <c r="E32" s="4">
        <v>49</v>
      </c>
      <c r="F32" s="4">
        <v>60</v>
      </c>
      <c r="G32" s="4">
        <f t="shared" si="8"/>
        <v>87</v>
      </c>
      <c r="H32" s="4">
        <v>41</v>
      </c>
      <c r="I32" s="4">
        <v>46</v>
      </c>
      <c r="J32" s="4">
        <f t="shared" si="9"/>
        <v>-5</v>
      </c>
      <c r="K32" s="4">
        <v>0</v>
      </c>
      <c r="L32" s="4">
        <v>-5</v>
      </c>
      <c r="M32" s="4">
        <f t="shared" si="10"/>
        <v>17</v>
      </c>
      <c r="N32" s="4">
        <f t="shared" si="11"/>
        <v>8</v>
      </c>
      <c r="O32" s="4">
        <f t="shared" si="6"/>
        <v>9</v>
      </c>
      <c r="P32" s="6">
        <v>2755</v>
      </c>
      <c r="Q32" s="27">
        <f t="shared" si="12"/>
        <v>3.96</v>
      </c>
      <c r="R32" s="27">
        <f t="shared" si="13"/>
        <v>3.16</v>
      </c>
      <c r="S32" s="27">
        <f t="shared" si="14"/>
        <v>-0.18</v>
      </c>
      <c r="T32" s="27">
        <f t="shared" si="15"/>
        <v>0.62</v>
      </c>
    </row>
    <row r="33" spans="2:20" ht="18" customHeight="1" x14ac:dyDescent="0.15">
      <c r="B33" s="3" t="s">
        <v>24</v>
      </c>
      <c r="C33" s="4"/>
      <c r="D33" s="5">
        <f>SUM(D23:D32)</f>
        <v>1993</v>
      </c>
      <c r="E33" s="26">
        <f>SUM(E23:E32)</f>
        <v>1081</v>
      </c>
      <c r="F33" s="5">
        <f>SUM(F23:F32)</f>
        <v>912</v>
      </c>
      <c r="G33" s="5">
        <f>SUM(G23:G32)</f>
        <v>2006</v>
      </c>
      <c r="H33" s="5">
        <f t="shared" ref="H33:I33" si="16">SUM(H23:H32)</f>
        <v>1049</v>
      </c>
      <c r="I33" s="5">
        <f t="shared" si="16"/>
        <v>957</v>
      </c>
      <c r="J33" s="5">
        <f>SUM(J23:J32)</f>
        <v>0</v>
      </c>
      <c r="K33" s="5">
        <f t="shared" ref="K33:L33" si="17">SUM(K23:K32)</f>
        <v>0</v>
      </c>
      <c r="L33" s="5">
        <f t="shared" si="17"/>
        <v>0</v>
      </c>
      <c r="M33" s="5">
        <f>SUM(M23:M32)</f>
        <v>-13</v>
      </c>
      <c r="N33" s="5">
        <f t="shared" ref="N33:P33" si="18">SUM(N23:N32)</f>
        <v>32</v>
      </c>
      <c r="O33" s="5">
        <f t="shared" si="18"/>
        <v>-45</v>
      </c>
      <c r="P33" s="5">
        <f t="shared" si="18"/>
        <v>55590</v>
      </c>
      <c r="Q33" s="27">
        <f t="shared" si="12"/>
        <v>3.59</v>
      </c>
      <c r="R33" s="27">
        <f t="shared" si="13"/>
        <v>3.61</v>
      </c>
      <c r="S33" s="28" t="s">
        <v>34</v>
      </c>
      <c r="T33" s="27">
        <f t="shared" si="15"/>
        <v>-0.02</v>
      </c>
    </row>
    <row r="34" spans="2:20" ht="18" customHeight="1" x14ac:dyDescent="0.15"/>
    <row r="37" spans="2:20" ht="41.25" customHeight="1" x14ac:dyDescent="0.15">
      <c r="B37" s="116" t="s">
        <v>78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41" t="s">
        <v>4</v>
      </c>
      <c r="E39" s="141"/>
      <c r="F39" s="141"/>
      <c r="G39" s="141" t="s">
        <v>5</v>
      </c>
      <c r="H39" s="141"/>
      <c r="I39" s="141"/>
      <c r="J39" s="141" t="s">
        <v>0</v>
      </c>
      <c r="K39" s="141"/>
      <c r="L39" s="141"/>
      <c r="M39" s="142" t="s">
        <v>7</v>
      </c>
      <c r="N39" s="143"/>
      <c r="O39" s="144"/>
      <c r="P39" s="23"/>
      <c r="Q39" s="138" t="s">
        <v>37</v>
      </c>
      <c r="R39" s="139"/>
      <c r="S39" s="139"/>
      <c r="T39" s="140"/>
    </row>
    <row r="40" spans="2:20" x14ac:dyDescent="0.15">
      <c r="B40" s="117"/>
      <c r="C40" s="117"/>
      <c r="D40" s="2" t="s">
        <v>1</v>
      </c>
      <c r="E40" s="2" t="s">
        <v>2</v>
      </c>
      <c r="F40" s="2" t="s">
        <v>3</v>
      </c>
      <c r="G40" s="2" t="s">
        <v>1</v>
      </c>
      <c r="H40" s="2" t="s">
        <v>2</v>
      </c>
      <c r="I40" s="2" t="s">
        <v>3</v>
      </c>
      <c r="J40" s="2" t="s">
        <v>1</v>
      </c>
      <c r="K40" s="2" t="s">
        <v>2</v>
      </c>
      <c r="L40" s="2" t="s">
        <v>3</v>
      </c>
      <c r="M40" s="2" t="s">
        <v>1</v>
      </c>
      <c r="N40" s="2" t="s">
        <v>2</v>
      </c>
      <c r="O40" s="2" t="s">
        <v>3</v>
      </c>
      <c r="P40" s="24" t="s">
        <v>36</v>
      </c>
      <c r="Q40" s="20" t="s">
        <v>30</v>
      </c>
      <c r="R40" s="25" t="s">
        <v>31</v>
      </c>
      <c r="S40" s="25" t="s">
        <v>33</v>
      </c>
      <c r="T40" s="25" t="s">
        <v>32</v>
      </c>
    </row>
    <row r="41" spans="2:20" ht="18" customHeight="1" x14ac:dyDescent="0.15">
      <c r="B41" s="7" t="s">
        <v>8</v>
      </c>
      <c r="C41" s="8"/>
      <c r="D41" s="9">
        <f t="shared" ref="D41:T41" si="19">D5-D23</f>
        <v>33</v>
      </c>
      <c r="E41" s="9">
        <f t="shared" si="19"/>
        <v>16</v>
      </c>
      <c r="F41" s="9">
        <f t="shared" si="19"/>
        <v>17</v>
      </c>
      <c r="G41" s="9">
        <f t="shared" si="19"/>
        <v>3</v>
      </c>
      <c r="H41" s="9">
        <f t="shared" si="19"/>
        <v>7</v>
      </c>
      <c r="I41" s="9">
        <f t="shared" si="19"/>
        <v>-4</v>
      </c>
      <c r="J41" s="9">
        <f t="shared" si="19"/>
        <v>92</v>
      </c>
      <c r="K41" s="9">
        <f t="shared" si="19"/>
        <v>44</v>
      </c>
      <c r="L41" s="9">
        <f t="shared" si="19"/>
        <v>48</v>
      </c>
      <c r="M41" s="9">
        <f t="shared" si="19"/>
        <v>122</v>
      </c>
      <c r="N41" s="9">
        <f t="shared" si="19"/>
        <v>53</v>
      </c>
      <c r="O41" s="9">
        <f t="shared" si="19"/>
        <v>69</v>
      </c>
      <c r="P41" s="9">
        <f t="shared" si="19"/>
        <v>140</v>
      </c>
      <c r="Q41" s="27">
        <f t="shared" si="19"/>
        <v>0.24000000000000021</v>
      </c>
      <c r="R41" s="27">
        <f t="shared" si="19"/>
        <v>-4.0000000000000036E-2</v>
      </c>
      <c r="S41" s="27">
        <f t="shared" si="19"/>
        <v>0.85</v>
      </c>
      <c r="T41" s="27">
        <f t="shared" si="19"/>
        <v>1.1200000000000001</v>
      </c>
    </row>
    <row r="42" spans="2:20" ht="18" customHeight="1" x14ac:dyDescent="0.15">
      <c r="B42" s="3" t="s">
        <v>12</v>
      </c>
      <c r="C42" s="4"/>
      <c r="D42" s="4">
        <f t="shared" ref="D42:T42" si="20">D6-D24</f>
        <v>-2</v>
      </c>
      <c r="E42" s="4">
        <f t="shared" si="20"/>
        <v>-3</v>
      </c>
      <c r="F42" s="4">
        <f t="shared" si="20"/>
        <v>1</v>
      </c>
      <c r="G42" s="4">
        <f t="shared" si="20"/>
        <v>-48</v>
      </c>
      <c r="H42" s="4">
        <f t="shared" si="20"/>
        <v>-32</v>
      </c>
      <c r="I42" s="4">
        <f t="shared" si="20"/>
        <v>-16</v>
      </c>
      <c r="J42" s="4">
        <f t="shared" si="20"/>
        <v>-102</v>
      </c>
      <c r="K42" s="4">
        <f t="shared" si="20"/>
        <v>-42</v>
      </c>
      <c r="L42" s="4">
        <f t="shared" si="20"/>
        <v>-60</v>
      </c>
      <c r="M42" s="4">
        <f t="shared" si="20"/>
        <v>-56</v>
      </c>
      <c r="N42" s="4">
        <f t="shared" si="20"/>
        <v>-13</v>
      </c>
      <c r="O42" s="4">
        <f t="shared" si="20"/>
        <v>-43</v>
      </c>
      <c r="P42" s="4">
        <f t="shared" si="20"/>
        <v>214</v>
      </c>
      <c r="Q42" s="27">
        <f t="shared" si="20"/>
        <v>-8.0000000000000071E-2</v>
      </c>
      <c r="R42" s="27">
        <f t="shared" si="20"/>
        <v>-0.48</v>
      </c>
      <c r="S42" s="27">
        <f t="shared" si="20"/>
        <v>-0.8899999999999999</v>
      </c>
      <c r="T42" s="27">
        <f t="shared" si="20"/>
        <v>-0.5</v>
      </c>
    </row>
    <row r="43" spans="2:20" ht="18" customHeight="1" x14ac:dyDescent="0.15">
      <c r="B43" s="3" t="s">
        <v>13</v>
      </c>
      <c r="C43" s="4"/>
      <c r="D43" s="4">
        <f t="shared" ref="D43:T43" si="21">D7-D25</f>
        <v>26</v>
      </c>
      <c r="E43" s="4">
        <f t="shared" si="21"/>
        <v>16</v>
      </c>
      <c r="F43" s="4">
        <f t="shared" si="21"/>
        <v>10</v>
      </c>
      <c r="G43" s="4">
        <f t="shared" si="21"/>
        <v>-1</v>
      </c>
      <c r="H43" s="4">
        <f t="shared" si="21"/>
        <v>6</v>
      </c>
      <c r="I43" s="4">
        <f t="shared" si="21"/>
        <v>-7</v>
      </c>
      <c r="J43" s="4">
        <f t="shared" si="21"/>
        <v>-4</v>
      </c>
      <c r="K43" s="4">
        <f t="shared" si="21"/>
        <v>-2</v>
      </c>
      <c r="L43" s="4">
        <f t="shared" si="21"/>
        <v>-2</v>
      </c>
      <c r="M43" s="4">
        <f t="shared" si="21"/>
        <v>23</v>
      </c>
      <c r="N43" s="4">
        <f t="shared" si="21"/>
        <v>8</v>
      </c>
      <c r="O43" s="4">
        <f t="shared" si="21"/>
        <v>15</v>
      </c>
      <c r="P43" s="4">
        <f t="shared" si="21"/>
        <v>39</v>
      </c>
      <c r="Q43" s="27">
        <f t="shared" si="21"/>
        <v>0.85999999999999988</v>
      </c>
      <c r="R43" s="27">
        <f t="shared" si="21"/>
        <v>-6.999999999999984E-2</v>
      </c>
      <c r="S43" s="27">
        <f t="shared" si="21"/>
        <v>-0.13</v>
      </c>
      <c r="T43" s="27">
        <f t="shared" si="21"/>
        <v>0.81</v>
      </c>
    </row>
    <row r="44" spans="2:20" ht="18" customHeight="1" x14ac:dyDescent="0.15">
      <c r="B44" s="3" t="s">
        <v>14</v>
      </c>
      <c r="C44" s="4"/>
      <c r="D44" s="4">
        <f t="shared" ref="D44:T44" si="22">D8-D26</f>
        <v>27</v>
      </c>
      <c r="E44" s="4">
        <f t="shared" si="22"/>
        <v>16</v>
      </c>
      <c r="F44" s="4">
        <f t="shared" si="22"/>
        <v>11</v>
      </c>
      <c r="G44" s="4">
        <f t="shared" si="22"/>
        <v>7</v>
      </c>
      <c r="H44" s="4">
        <f t="shared" si="22"/>
        <v>-9</v>
      </c>
      <c r="I44" s="4">
        <f t="shared" si="22"/>
        <v>16</v>
      </c>
      <c r="J44" s="4">
        <f t="shared" si="22"/>
        <v>-31</v>
      </c>
      <c r="K44" s="4">
        <f t="shared" si="22"/>
        <v>-5</v>
      </c>
      <c r="L44" s="4">
        <f t="shared" si="22"/>
        <v>-26</v>
      </c>
      <c r="M44" s="4">
        <f t="shared" si="22"/>
        <v>-11</v>
      </c>
      <c r="N44" s="4">
        <f t="shared" si="22"/>
        <v>20</v>
      </c>
      <c r="O44" s="4">
        <f t="shared" si="22"/>
        <v>-31</v>
      </c>
      <c r="P44" s="4">
        <f t="shared" si="22"/>
        <v>3</v>
      </c>
      <c r="Q44" s="27">
        <f t="shared" si="22"/>
        <v>0.52999999999999936</v>
      </c>
      <c r="R44" s="27">
        <f t="shared" si="22"/>
        <v>0.13000000000000034</v>
      </c>
      <c r="S44" s="27">
        <f t="shared" si="22"/>
        <v>-0.62</v>
      </c>
      <c r="T44" s="27">
        <f t="shared" si="22"/>
        <v>-0.22</v>
      </c>
    </row>
    <row r="45" spans="2:20" ht="18" customHeight="1" x14ac:dyDescent="0.15">
      <c r="B45" s="3" t="s">
        <v>15</v>
      </c>
      <c r="C45" s="4"/>
      <c r="D45" s="4">
        <f t="shared" ref="D45:T45" si="23">D9-D27</f>
        <v>4</v>
      </c>
      <c r="E45" s="4">
        <f t="shared" si="23"/>
        <v>17</v>
      </c>
      <c r="F45" s="4">
        <f t="shared" si="23"/>
        <v>-13</v>
      </c>
      <c r="G45" s="4">
        <f t="shared" si="23"/>
        <v>-19</v>
      </c>
      <c r="H45" s="4">
        <f t="shared" si="23"/>
        <v>1</v>
      </c>
      <c r="I45" s="4">
        <f t="shared" si="23"/>
        <v>-20</v>
      </c>
      <c r="J45" s="4">
        <f t="shared" si="23"/>
        <v>21</v>
      </c>
      <c r="K45" s="4">
        <f t="shared" si="23"/>
        <v>-1</v>
      </c>
      <c r="L45" s="4">
        <f t="shared" si="23"/>
        <v>22</v>
      </c>
      <c r="M45" s="4">
        <f t="shared" si="23"/>
        <v>44</v>
      </c>
      <c r="N45" s="4">
        <f t="shared" si="23"/>
        <v>15</v>
      </c>
      <c r="O45" s="4">
        <f t="shared" si="23"/>
        <v>29</v>
      </c>
      <c r="P45" s="4">
        <f t="shared" si="23"/>
        <v>29</v>
      </c>
      <c r="Q45" s="27">
        <f t="shared" si="23"/>
        <v>3.0000000000000249E-2</v>
      </c>
      <c r="R45" s="27">
        <f t="shared" si="23"/>
        <v>-0.18000000000000016</v>
      </c>
      <c r="S45" s="27">
        <f t="shared" si="23"/>
        <v>0.18999999999999997</v>
      </c>
      <c r="T45" s="27">
        <f t="shared" si="23"/>
        <v>0.38</v>
      </c>
    </row>
    <row r="46" spans="2:20" ht="18" customHeight="1" x14ac:dyDescent="0.15">
      <c r="B46" s="3" t="s">
        <v>16</v>
      </c>
      <c r="C46" s="4"/>
      <c r="D46" s="4">
        <f t="shared" ref="D46:T46" si="24">D10-D28</f>
        <v>24</v>
      </c>
      <c r="E46" s="4">
        <f t="shared" si="24"/>
        <v>11</v>
      </c>
      <c r="F46" s="4">
        <f t="shared" si="24"/>
        <v>13</v>
      </c>
      <c r="G46" s="4">
        <f t="shared" si="24"/>
        <v>-9</v>
      </c>
      <c r="H46" s="4">
        <f t="shared" si="24"/>
        <v>-8</v>
      </c>
      <c r="I46" s="4">
        <f t="shared" si="24"/>
        <v>-1</v>
      </c>
      <c r="J46" s="4">
        <f t="shared" si="24"/>
        <v>-3</v>
      </c>
      <c r="K46" s="4">
        <f t="shared" si="24"/>
        <v>-5</v>
      </c>
      <c r="L46" s="4">
        <f t="shared" si="24"/>
        <v>2</v>
      </c>
      <c r="M46" s="4">
        <f t="shared" si="24"/>
        <v>30</v>
      </c>
      <c r="N46" s="4">
        <f t="shared" si="24"/>
        <v>14</v>
      </c>
      <c r="O46" s="4">
        <f t="shared" si="24"/>
        <v>16</v>
      </c>
      <c r="P46" s="4">
        <f t="shared" si="24"/>
        <v>1</v>
      </c>
      <c r="Q46" s="27">
        <f t="shared" si="24"/>
        <v>1.21</v>
      </c>
      <c r="R46" s="27">
        <f t="shared" si="24"/>
        <v>-0.45999999999999996</v>
      </c>
      <c r="S46" s="27">
        <f t="shared" si="24"/>
        <v>-0.15000000000000002</v>
      </c>
      <c r="T46" s="27">
        <f t="shared" si="24"/>
        <v>1.52</v>
      </c>
    </row>
    <row r="47" spans="2:20" ht="18" customHeight="1" x14ac:dyDescent="0.15">
      <c r="B47" s="3" t="s">
        <v>17</v>
      </c>
      <c r="C47" s="4"/>
      <c r="D47" s="4">
        <f t="shared" ref="D47:T47" si="25">D11-D29</f>
        <v>-36</v>
      </c>
      <c r="E47" s="4">
        <f t="shared" si="25"/>
        <v>-32</v>
      </c>
      <c r="F47" s="4">
        <f t="shared" si="25"/>
        <v>-4</v>
      </c>
      <c r="G47" s="4">
        <f t="shared" si="25"/>
        <v>-22</v>
      </c>
      <c r="H47" s="4">
        <f t="shared" si="25"/>
        <v>-4</v>
      </c>
      <c r="I47" s="4">
        <f t="shared" si="25"/>
        <v>-18</v>
      </c>
      <c r="J47" s="4">
        <f t="shared" si="25"/>
        <v>11</v>
      </c>
      <c r="K47" s="4">
        <f t="shared" si="25"/>
        <v>9</v>
      </c>
      <c r="L47" s="4">
        <f t="shared" si="25"/>
        <v>2</v>
      </c>
      <c r="M47" s="4">
        <f t="shared" si="25"/>
        <v>-3</v>
      </c>
      <c r="N47" s="4">
        <f t="shared" si="25"/>
        <v>-19</v>
      </c>
      <c r="O47" s="4">
        <f t="shared" si="25"/>
        <v>16</v>
      </c>
      <c r="P47" s="4">
        <f t="shared" si="25"/>
        <v>5</v>
      </c>
      <c r="Q47" s="27">
        <f t="shared" si="25"/>
        <v>-1.3400000000000003</v>
      </c>
      <c r="R47" s="27">
        <f t="shared" si="25"/>
        <v>-0.82999999999999963</v>
      </c>
      <c r="S47" s="27">
        <f t="shared" si="25"/>
        <v>0.41000000000000003</v>
      </c>
      <c r="T47" s="27">
        <f t="shared" si="25"/>
        <v>-0.10999999999999999</v>
      </c>
    </row>
    <row r="48" spans="2:20" ht="18" customHeight="1" x14ac:dyDescent="0.15">
      <c r="B48" s="3" t="s">
        <v>18</v>
      </c>
      <c r="C48" s="4"/>
      <c r="D48" s="4">
        <f t="shared" ref="D48:T48" si="26">D12-D30</f>
        <v>-6</v>
      </c>
      <c r="E48" s="4">
        <f t="shared" si="26"/>
        <v>-3</v>
      </c>
      <c r="F48" s="4">
        <f t="shared" si="26"/>
        <v>-3</v>
      </c>
      <c r="G48" s="4">
        <f t="shared" si="26"/>
        <v>-3</v>
      </c>
      <c r="H48" s="4">
        <f t="shared" si="26"/>
        <v>2</v>
      </c>
      <c r="I48" s="4">
        <f t="shared" si="26"/>
        <v>-5</v>
      </c>
      <c r="J48" s="4">
        <f t="shared" si="26"/>
        <v>1</v>
      </c>
      <c r="K48" s="4">
        <f t="shared" si="26"/>
        <v>2</v>
      </c>
      <c r="L48" s="4">
        <f t="shared" si="26"/>
        <v>-1</v>
      </c>
      <c r="M48" s="4">
        <f t="shared" si="26"/>
        <v>-2</v>
      </c>
      <c r="N48" s="4">
        <f t="shared" si="26"/>
        <v>-3</v>
      </c>
      <c r="O48" s="4">
        <f t="shared" si="26"/>
        <v>1</v>
      </c>
      <c r="P48" s="4">
        <f t="shared" si="26"/>
        <v>-21</v>
      </c>
      <c r="Q48" s="27">
        <f t="shared" si="26"/>
        <v>-0.18999999999999995</v>
      </c>
      <c r="R48" s="27">
        <f t="shared" si="26"/>
        <v>-7.9999999999999849E-2</v>
      </c>
      <c r="S48" s="27">
        <f t="shared" si="26"/>
        <v>4.0000000000000036E-2</v>
      </c>
      <c r="T48" s="27">
        <f t="shared" si="26"/>
        <v>-6.9999999999999951E-2</v>
      </c>
    </row>
    <row r="49" spans="2:20" ht="18" customHeight="1" x14ac:dyDescent="0.15">
      <c r="B49" s="3" t="s">
        <v>19</v>
      </c>
      <c r="C49" s="4"/>
      <c r="D49" s="4">
        <f t="shared" ref="D49:T49" si="27">D13-D31</f>
        <v>-11</v>
      </c>
      <c r="E49" s="4">
        <f t="shared" si="27"/>
        <v>-8</v>
      </c>
      <c r="F49" s="4">
        <f t="shared" si="27"/>
        <v>-3</v>
      </c>
      <c r="G49" s="4">
        <f t="shared" si="27"/>
        <v>-3</v>
      </c>
      <c r="H49" s="4">
        <f t="shared" si="27"/>
        <v>1</v>
      </c>
      <c r="I49" s="4">
        <f t="shared" si="27"/>
        <v>-4</v>
      </c>
      <c r="J49" s="4">
        <f t="shared" si="27"/>
        <v>33</v>
      </c>
      <c r="K49" s="4">
        <f t="shared" si="27"/>
        <v>16</v>
      </c>
      <c r="L49" s="4">
        <f t="shared" si="27"/>
        <v>17</v>
      </c>
      <c r="M49" s="4">
        <f t="shared" si="27"/>
        <v>25</v>
      </c>
      <c r="N49" s="4">
        <f t="shared" si="27"/>
        <v>7</v>
      </c>
      <c r="O49" s="4">
        <f t="shared" si="27"/>
        <v>18</v>
      </c>
      <c r="P49" s="4">
        <f t="shared" si="27"/>
        <v>-160</v>
      </c>
      <c r="Q49" s="27">
        <f t="shared" si="27"/>
        <v>-6.9999999999999396E-2</v>
      </c>
      <c r="R49" s="27">
        <f t="shared" si="27"/>
        <v>0.13999999999999968</v>
      </c>
      <c r="S49" s="27">
        <f t="shared" si="27"/>
        <v>0.94000000000000006</v>
      </c>
      <c r="T49" s="27">
        <f t="shared" si="27"/>
        <v>0.73</v>
      </c>
    </row>
    <row r="50" spans="2:20" ht="18" customHeight="1" x14ac:dyDescent="0.15">
      <c r="B50" s="3" t="s">
        <v>20</v>
      </c>
      <c r="C50" s="4"/>
      <c r="D50" s="4">
        <f t="shared" ref="D50:T50" si="28">D14-D32</f>
        <v>-41</v>
      </c>
      <c r="E50" s="4">
        <f t="shared" si="28"/>
        <v>-11</v>
      </c>
      <c r="F50" s="4">
        <f t="shared" si="28"/>
        <v>-30</v>
      </c>
      <c r="G50" s="4">
        <f t="shared" si="28"/>
        <v>10</v>
      </c>
      <c r="H50" s="4">
        <f t="shared" si="28"/>
        <v>12</v>
      </c>
      <c r="I50" s="4">
        <f t="shared" si="28"/>
        <v>-2</v>
      </c>
      <c r="J50" s="4">
        <f t="shared" si="28"/>
        <v>-18</v>
      </c>
      <c r="K50" s="4">
        <f t="shared" si="28"/>
        <v>-16</v>
      </c>
      <c r="L50" s="4">
        <f t="shared" si="28"/>
        <v>-2</v>
      </c>
      <c r="M50" s="4">
        <f t="shared" si="28"/>
        <v>-69</v>
      </c>
      <c r="N50" s="4">
        <f t="shared" si="28"/>
        <v>-39</v>
      </c>
      <c r="O50" s="4">
        <f t="shared" si="28"/>
        <v>-30</v>
      </c>
      <c r="P50" s="4">
        <f t="shared" si="28"/>
        <v>90</v>
      </c>
      <c r="Q50" s="27">
        <f t="shared" si="28"/>
        <v>-1.5699999999999998</v>
      </c>
      <c r="R50" s="27">
        <f t="shared" si="28"/>
        <v>0.25</v>
      </c>
      <c r="S50" s="27">
        <f t="shared" si="28"/>
        <v>-0.63000000000000012</v>
      </c>
      <c r="T50" s="27">
        <f t="shared" si="28"/>
        <v>-2.4500000000000002</v>
      </c>
    </row>
    <row r="51" spans="2:20" ht="18" customHeight="1" x14ac:dyDescent="0.15">
      <c r="B51" s="3" t="s">
        <v>24</v>
      </c>
      <c r="C51" s="4"/>
      <c r="D51" s="4">
        <f t="shared" ref="D51:R51" si="29">D15-D33</f>
        <v>18</v>
      </c>
      <c r="E51" s="4">
        <f t="shared" si="29"/>
        <v>19</v>
      </c>
      <c r="F51" s="4">
        <f t="shared" si="29"/>
        <v>-1</v>
      </c>
      <c r="G51" s="4">
        <f t="shared" si="29"/>
        <v>-85</v>
      </c>
      <c r="H51" s="4">
        <f t="shared" si="29"/>
        <v>-24</v>
      </c>
      <c r="I51" s="4">
        <f t="shared" si="29"/>
        <v>-61</v>
      </c>
      <c r="J51" s="4">
        <f t="shared" si="29"/>
        <v>0</v>
      </c>
      <c r="K51" s="4">
        <f t="shared" si="29"/>
        <v>0</v>
      </c>
      <c r="L51" s="4">
        <f t="shared" si="29"/>
        <v>0</v>
      </c>
      <c r="M51" s="4">
        <f t="shared" si="29"/>
        <v>103</v>
      </c>
      <c r="N51" s="4">
        <f t="shared" si="29"/>
        <v>43</v>
      </c>
      <c r="O51" s="4">
        <f t="shared" si="29"/>
        <v>60</v>
      </c>
      <c r="P51" s="4">
        <f t="shared" si="29"/>
        <v>340</v>
      </c>
      <c r="Q51" s="27">
        <f t="shared" si="29"/>
        <v>1.0000000000000231E-2</v>
      </c>
      <c r="R51" s="27">
        <f t="shared" si="29"/>
        <v>-0.17999999999999972</v>
      </c>
      <c r="S51" s="28" t="s">
        <v>34</v>
      </c>
      <c r="T51" s="27">
        <f>T15-T33</f>
        <v>0.18</v>
      </c>
    </row>
  </sheetData>
  <mergeCells count="21">
    <mergeCell ref="Q3:T3"/>
    <mergeCell ref="B1:O1"/>
    <mergeCell ref="M3:O3"/>
    <mergeCell ref="B3:C4"/>
    <mergeCell ref="J3:L3"/>
    <mergeCell ref="D3:F3"/>
    <mergeCell ref="G3:I3"/>
    <mergeCell ref="B19:O19"/>
    <mergeCell ref="B21:C22"/>
    <mergeCell ref="D21:F21"/>
    <mergeCell ref="G21:I21"/>
    <mergeCell ref="J21:L21"/>
    <mergeCell ref="M21:O21"/>
    <mergeCell ref="Q21:T21"/>
    <mergeCell ref="B37:O37"/>
    <mergeCell ref="B39:C40"/>
    <mergeCell ref="D39:F39"/>
    <mergeCell ref="G39:I39"/>
    <mergeCell ref="J39:L39"/>
    <mergeCell ref="M39:O39"/>
    <mergeCell ref="Q39:T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9" orientation="portrait" r:id="rId1"/>
  <headerFooter alignWithMargins="0"/>
  <rowBreaks count="1" manualBreakCount="1">
    <brk id="10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:P51"/>
  <sheetViews>
    <sheetView zoomScaleNormal="100" workbookViewId="0">
      <selection activeCell="B3" sqref="B3:C4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</cols>
  <sheetData>
    <row r="1" spans="2:16" ht="32.25" customHeight="1" x14ac:dyDescent="0.15">
      <c r="B1" s="116" t="s">
        <v>73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41" t="s">
        <v>9</v>
      </c>
      <c r="E3" s="141"/>
      <c r="F3" s="141"/>
      <c r="G3" s="141" t="s">
        <v>10</v>
      </c>
      <c r="H3" s="141"/>
      <c r="I3" s="141"/>
      <c r="J3" s="141" t="s">
        <v>11</v>
      </c>
      <c r="K3" s="141"/>
      <c r="L3" s="141"/>
      <c r="M3" s="23">
        <v>42370</v>
      </c>
      <c r="N3" s="138" t="s">
        <v>27</v>
      </c>
      <c r="O3" s="139"/>
      <c r="P3" s="140"/>
    </row>
    <row r="4" spans="2:16" ht="18.75" customHeight="1" x14ac:dyDescent="0.15">
      <c r="B4" s="126"/>
      <c r="C4" s="127"/>
      <c r="D4" s="2" t="s">
        <v>1</v>
      </c>
      <c r="E4" s="2" t="s">
        <v>2</v>
      </c>
      <c r="F4" s="2" t="s">
        <v>3</v>
      </c>
      <c r="G4" s="2" t="s">
        <v>1</v>
      </c>
      <c r="H4" s="2" t="s">
        <v>2</v>
      </c>
      <c r="I4" s="2" t="s">
        <v>3</v>
      </c>
      <c r="J4" s="2" t="s">
        <v>1</v>
      </c>
      <c r="K4" s="2" t="s">
        <v>2</v>
      </c>
      <c r="L4" s="2" t="s">
        <v>3</v>
      </c>
      <c r="M4" s="24" t="s">
        <v>35</v>
      </c>
      <c r="N4" s="20" t="s">
        <v>26</v>
      </c>
      <c r="O4" s="20" t="s">
        <v>28</v>
      </c>
      <c r="P4" s="20" t="s">
        <v>32</v>
      </c>
    </row>
    <row r="5" spans="2:16" ht="18.75" customHeight="1" x14ac:dyDescent="0.15">
      <c r="B5" s="10" t="s">
        <v>8</v>
      </c>
      <c r="C5" s="11"/>
      <c r="D5" s="9">
        <v>93</v>
      </c>
      <c r="E5" s="8">
        <v>56</v>
      </c>
      <c r="F5" s="8">
        <v>37</v>
      </c>
      <c r="G5" s="9">
        <v>113</v>
      </c>
      <c r="H5" s="8">
        <v>55</v>
      </c>
      <c r="I5" s="8">
        <v>58</v>
      </c>
      <c r="J5" s="9">
        <v>-20</v>
      </c>
      <c r="K5" s="8">
        <v>1</v>
      </c>
      <c r="L5" s="8">
        <v>-21</v>
      </c>
      <c r="M5" s="21">
        <v>10776</v>
      </c>
      <c r="N5" s="29">
        <f>ROUND(D5*1000/M5,2)</f>
        <v>8.6300000000000008</v>
      </c>
      <c r="O5" s="29">
        <f>ROUND(G5/M5*1000,2)</f>
        <v>10.49</v>
      </c>
      <c r="P5" s="29">
        <f>ROUND(J5/M5*1000,2)</f>
        <v>-1.86</v>
      </c>
    </row>
    <row r="6" spans="2:16" ht="18.75" customHeight="1" x14ac:dyDescent="0.15">
      <c r="B6" s="3" t="s">
        <v>12</v>
      </c>
      <c r="C6" s="12"/>
      <c r="D6" s="9">
        <v>102</v>
      </c>
      <c r="E6" s="4">
        <v>53</v>
      </c>
      <c r="F6" s="4">
        <v>49</v>
      </c>
      <c r="G6" s="9">
        <v>112</v>
      </c>
      <c r="H6" s="4">
        <v>57</v>
      </c>
      <c r="I6" s="4">
        <v>55</v>
      </c>
      <c r="J6" s="9">
        <v>-10</v>
      </c>
      <c r="K6" s="8">
        <v>-4</v>
      </c>
      <c r="L6" s="4">
        <v>-6</v>
      </c>
      <c r="M6" s="22">
        <v>11427</v>
      </c>
      <c r="N6" s="29">
        <f t="shared" ref="N6:N15" si="0">ROUND(D6*1000/M6,2)</f>
        <v>8.93</v>
      </c>
      <c r="O6" s="29">
        <f t="shared" ref="O6:O15" si="1">ROUND(G6/M6*1000,2)</f>
        <v>9.8000000000000007</v>
      </c>
      <c r="P6" s="29">
        <f t="shared" ref="P6:P15" si="2">ROUND(J6/M6*1000,2)</f>
        <v>-0.88</v>
      </c>
    </row>
    <row r="7" spans="2:16" ht="18.75" customHeight="1" x14ac:dyDescent="0.15">
      <c r="B7" s="3" t="s">
        <v>13</v>
      </c>
      <c r="C7" s="12"/>
      <c r="D7" s="9">
        <v>24</v>
      </c>
      <c r="E7" s="4">
        <v>12</v>
      </c>
      <c r="F7" s="4">
        <v>12</v>
      </c>
      <c r="G7" s="9">
        <v>28</v>
      </c>
      <c r="H7" s="4">
        <v>15</v>
      </c>
      <c r="I7" s="4">
        <v>13</v>
      </c>
      <c r="J7" s="9">
        <v>-4</v>
      </c>
      <c r="K7" s="8">
        <v>-3</v>
      </c>
      <c r="L7" s="4">
        <v>-1</v>
      </c>
      <c r="M7" s="22">
        <v>2865</v>
      </c>
      <c r="N7" s="29">
        <f t="shared" si="0"/>
        <v>8.3800000000000008</v>
      </c>
      <c r="O7" s="29">
        <f t="shared" si="1"/>
        <v>9.77</v>
      </c>
      <c r="P7" s="29">
        <f t="shared" si="2"/>
        <v>-1.4</v>
      </c>
    </row>
    <row r="8" spans="2:16" ht="18.75" customHeight="1" x14ac:dyDescent="0.15">
      <c r="B8" s="3" t="s">
        <v>14</v>
      </c>
      <c r="C8" s="12"/>
      <c r="D8" s="9">
        <v>31</v>
      </c>
      <c r="E8" s="4">
        <v>17</v>
      </c>
      <c r="F8" s="4">
        <v>14</v>
      </c>
      <c r="G8" s="9">
        <v>57</v>
      </c>
      <c r="H8" s="4">
        <v>22</v>
      </c>
      <c r="I8" s="4">
        <v>35</v>
      </c>
      <c r="J8" s="9">
        <v>-26</v>
      </c>
      <c r="K8" s="8">
        <v>-5</v>
      </c>
      <c r="L8" s="4">
        <v>-21</v>
      </c>
      <c r="M8" s="22">
        <v>5030</v>
      </c>
      <c r="N8" s="29">
        <f t="shared" si="0"/>
        <v>6.16</v>
      </c>
      <c r="O8" s="29">
        <f t="shared" si="1"/>
        <v>11.33</v>
      </c>
      <c r="P8" s="29">
        <f t="shared" si="2"/>
        <v>-5.17</v>
      </c>
    </row>
    <row r="9" spans="2:16" ht="18.75" customHeight="1" x14ac:dyDescent="0.15">
      <c r="B9" s="3" t="s">
        <v>15</v>
      </c>
      <c r="C9" s="12"/>
      <c r="D9" s="9">
        <v>93</v>
      </c>
      <c r="E9" s="4">
        <v>51</v>
      </c>
      <c r="F9" s="4">
        <v>42</v>
      </c>
      <c r="G9" s="9">
        <v>103</v>
      </c>
      <c r="H9" s="4">
        <v>59</v>
      </c>
      <c r="I9" s="4">
        <v>44</v>
      </c>
      <c r="J9" s="9">
        <v>-10</v>
      </c>
      <c r="K9" s="8">
        <v>-8</v>
      </c>
      <c r="L9" s="4">
        <v>-2</v>
      </c>
      <c r="M9" s="22">
        <v>11561</v>
      </c>
      <c r="N9" s="29">
        <f t="shared" si="0"/>
        <v>8.0399999999999991</v>
      </c>
      <c r="O9" s="29">
        <f t="shared" si="1"/>
        <v>8.91</v>
      </c>
      <c r="P9" s="29">
        <f t="shared" si="2"/>
        <v>-0.86</v>
      </c>
    </row>
    <row r="10" spans="2:16" ht="18.75" customHeight="1" x14ac:dyDescent="0.15">
      <c r="B10" s="3" t="s">
        <v>16</v>
      </c>
      <c r="C10" s="12"/>
      <c r="D10" s="9">
        <v>8</v>
      </c>
      <c r="E10" s="4">
        <v>6</v>
      </c>
      <c r="F10" s="4">
        <v>2</v>
      </c>
      <c r="G10" s="9">
        <v>32</v>
      </c>
      <c r="H10" s="4">
        <v>20</v>
      </c>
      <c r="I10" s="4">
        <v>12</v>
      </c>
      <c r="J10" s="9">
        <v>-24</v>
      </c>
      <c r="K10" s="8">
        <v>-14</v>
      </c>
      <c r="L10" s="4">
        <v>-10</v>
      </c>
      <c r="M10" s="22">
        <v>1969</v>
      </c>
      <c r="N10" s="29">
        <f t="shared" si="0"/>
        <v>4.0599999999999996</v>
      </c>
      <c r="O10" s="29">
        <f t="shared" si="1"/>
        <v>16.25</v>
      </c>
      <c r="P10" s="29">
        <f t="shared" si="2"/>
        <v>-12.19</v>
      </c>
    </row>
    <row r="11" spans="2:16" ht="18.75" customHeight="1" x14ac:dyDescent="0.15">
      <c r="B11" s="3" t="s">
        <v>17</v>
      </c>
      <c r="C11" s="12"/>
      <c r="D11" s="9">
        <v>7</v>
      </c>
      <c r="E11" s="4">
        <v>5</v>
      </c>
      <c r="F11" s="4">
        <v>2</v>
      </c>
      <c r="G11" s="9">
        <v>31</v>
      </c>
      <c r="H11" s="4">
        <v>18</v>
      </c>
      <c r="I11" s="4">
        <v>13</v>
      </c>
      <c r="J11" s="9">
        <v>-24</v>
      </c>
      <c r="K11" s="8">
        <v>-13</v>
      </c>
      <c r="L11" s="4">
        <v>-11</v>
      </c>
      <c r="M11" s="22">
        <v>2684</v>
      </c>
      <c r="N11" s="29">
        <f t="shared" si="0"/>
        <v>2.61</v>
      </c>
      <c r="O11" s="29">
        <f t="shared" si="1"/>
        <v>11.55</v>
      </c>
      <c r="P11" s="29">
        <f t="shared" si="2"/>
        <v>-8.94</v>
      </c>
    </row>
    <row r="12" spans="2:16" ht="18.75" customHeight="1" x14ac:dyDescent="0.15">
      <c r="B12" s="3" t="s">
        <v>18</v>
      </c>
      <c r="C12" s="12"/>
      <c r="D12" s="9">
        <v>22</v>
      </c>
      <c r="E12" s="4">
        <v>11</v>
      </c>
      <c r="F12" s="4">
        <v>11</v>
      </c>
      <c r="G12" s="9">
        <v>42</v>
      </c>
      <c r="H12" s="4">
        <v>20</v>
      </c>
      <c r="I12" s="4">
        <v>22</v>
      </c>
      <c r="J12" s="9">
        <v>-20</v>
      </c>
      <c r="K12" s="8">
        <v>-9</v>
      </c>
      <c r="L12" s="4">
        <v>-11</v>
      </c>
      <c r="M12" s="22">
        <v>3037</v>
      </c>
      <c r="N12" s="29">
        <f t="shared" si="0"/>
        <v>7.24</v>
      </c>
      <c r="O12" s="29">
        <f t="shared" si="1"/>
        <v>13.83</v>
      </c>
      <c r="P12" s="29">
        <f t="shared" si="2"/>
        <v>-6.59</v>
      </c>
    </row>
    <row r="13" spans="2:16" ht="18.75" customHeight="1" x14ac:dyDescent="0.15">
      <c r="B13" s="3" t="s">
        <v>19</v>
      </c>
      <c r="C13" s="12"/>
      <c r="D13" s="9">
        <v>15</v>
      </c>
      <c r="E13" s="4">
        <v>5</v>
      </c>
      <c r="F13" s="4">
        <v>10</v>
      </c>
      <c r="G13" s="9">
        <v>35</v>
      </c>
      <c r="H13" s="4">
        <v>13</v>
      </c>
      <c r="I13" s="4">
        <v>22</v>
      </c>
      <c r="J13" s="9">
        <v>-20</v>
      </c>
      <c r="K13" s="8">
        <v>-8</v>
      </c>
      <c r="L13" s="4">
        <v>-12</v>
      </c>
      <c r="M13" s="22">
        <v>3486</v>
      </c>
      <c r="N13" s="29">
        <f t="shared" si="0"/>
        <v>4.3</v>
      </c>
      <c r="O13" s="29">
        <f t="shared" si="1"/>
        <v>10.039999999999999</v>
      </c>
      <c r="P13" s="29">
        <f t="shared" si="2"/>
        <v>-5.74</v>
      </c>
    </row>
    <row r="14" spans="2:16" ht="18.75" customHeight="1" x14ac:dyDescent="0.15">
      <c r="B14" s="3" t="s">
        <v>20</v>
      </c>
      <c r="C14" s="12"/>
      <c r="D14" s="9">
        <v>27</v>
      </c>
      <c r="E14" s="4">
        <v>15</v>
      </c>
      <c r="F14" s="4">
        <v>12</v>
      </c>
      <c r="G14" s="9">
        <v>23</v>
      </c>
      <c r="H14" s="4">
        <v>13</v>
      </c>
      <c r="I14" s="4">
        <v>10</v>
      </c>
      <c r="J14" s="9">
        <v>4</v>
      </c>
      <c r="K14" s="8">
        <v>2</v>
      </c>
      <c r="L14" s="4">
        <v>2</v>
      </c>
      <c r="M14" s="22">
        <v>2755</v>
      </c>
      <c r="N14" s="29">
        <f t="shared" si="0"/>
        <v>9.8000000000000007</v>
      </c>
      <c r="O14" s="29">
        <f t="shared" si="1"/>
        <v>8.35</v>
      </c>
      <c r="P14" s="29">
        <f t="shared" si="2"/>
        <v>1.45</v>
      </c>
    </row>
    <row r="15" spans="2:16" ht="18.75" customHeight="1" x14ac:dyDescent="0.15">
      <c r="B15" s="13" t="s">
        <v>24</v>
      </c>
      <c r="C15" s="14"/>
      <c r="D15" s="5">
        <f>SUM(D5:D14)</f>
        <v>422</v>
      </c>
      <c r="E15" s="5">
        <f t="shared" ref="E15:L15" si="3">SUM(E5:E14)</f>
        <v>231</v>
      </c>
      <c r="F15" s="5">
        <f t="shared" si="3"/>
        <v>191</v>
      </c>
      <c r="G15" s="5">
        <f>SUM(G5:G14)</f>
        <v>576</v>
      </c>
      <c r="H15" s="5">
        <f t="shared" si="3"/>
        <v>292</v>
      </c>
      <c r="I15" s="5">
        <f t="shared" si="3"/>
        <v>284</v>
      </c>
      <c r="J15" s="5">
        <f>SUM(J5:J14)</f>
        <v>-154</v>
      </c>
      <c r="K15" s="5">
        <f t="shared" si="3"/>
        <v>-61</v>
      </c>
      <c r="L15" s="5">
        <f t="shared" si="3"/>
        <v>-93</v>
      </c>
      <c r="M15" s="5">
        <f>SUM(M5:M14)</f>
        <v>55590</v>
      </c>
      <c r="N15" s="29">
        <f t="shared" si="0"/>
        <v>7.59</v>
      </c>
      <c r="O15" s="29">
        <f t="shared" si="1"/>
        <v>10.36</v>
      </c>
      <c r="P15" s="29">
        <f t="shared" si="2"/>
        <v>-2.77</v>
      </c>
    </row>
    <row r="19" spans="2:16" ht="31.5" customHeight="1" x14ac:dyDescent="0.15">
      <c r="B19" s="116" t="s">
        <v>74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41" t="s">
        <v>9</v>
      </c>
      <c r="E21" s="141"/>
      <c r="F21" s="141"/>
      <c r="G21" s="141" t="s">
        <v>10</v>
      </c>
      <c r="H21" s="141"/>
      <c r="I21" s="141"/>
      <c r="J21" s="141" t="s">
        <v>11</v>
      </c>
      <c r="K21" s="141"/>
      <c r="L21" s="141"/>
      <c r="M21" s="23">
        <v>42370</v>
      </c>
      <c r="N21" s="138" t="s">
        <v>27</v>
      </c>
      <c r="O21" s="139"/>
      <c r="P21" s="140"/>
    </row>
    <row r="22" spans="2:16" x14ac:dyDescent="0.15">
      <c r="B22" s="126"/>
      <c r="C22" s="127"/>
      <c r="D22" s="34" t="s">
        <v>1</v>
      </c>
      <c r="E22" s="34" t="s">
        <v>2</v>
      </c>
      <c r="F22" s="34" t="s">
        <v>3</v>
      </c>
      <c r="G22" s="34" t="s">
        <v>1</v>
      </c>
      <c r="H22" s="34" t="s">
        <v>2</v>
      </c>
      <c r="I22" s="34" t="s">
        <v>3</v>
      </c>
      <c r="J22" s="34" t="s">
        <v>1</v>
      </c>
      <c r="K22" s="34" t="s">
        <v>2</v>
      </c>
      <c r="L22" s="34" t="s">
        <v>3</v>
      </c>
      <c r="M22" s="24" t="s">
        <v>35</v>
      </c>
      <c r="N22" s="20" t="s">
        <v>26</v>
      </c>
      <c r="O22" s="20" t="s">
        <v>28</v>
      </c>
      <c r="P22" s="20" t="s">
        <v>32</v>
      </c>
    </row>
    <row r="23" spans="2:16" ht="16.5" x14ac:dyDescent="0.15">
      <c r="B23" s="10" t="s">
        <v>8</v>
      </c>
      <c r="C23" s="11"/>
      <c r="D23" s="9">
        <f>E23+F23</f>
        <v>90</v>
      </c>
      <c r="E23" s="8">
        <v>59</v>
      </c>
      <c r="F23" s="8">
        <v>31</v>
      </c>
      <c r="G23" s="9">
        <f>H23+I23</f>
        <v>112</v>
      </c>
      <c r="H23" s="8">
        <v>41</v>
      </c>
      <c r="I23" s="8">
        <v>71</v>
      </c>
      <c r="J23" s="9">
        <f>K23+L23</f>
        <v>-22</v>
      </c>
      <c r="K23" s="8">
        <f>E23-H23</f>
        <v>18</v>
      </c>
      <c r="L23" s="8">
        <f>F23-I23</f>
        <v>-40</v>
      </c>
      <c r="M23" s="21">
        <v>10916</v>
      </c>
      <c r="N23" s="29">
        <f>ROUND(D23*1000/M23,2)</f>
        <v>8.24</v>
      </c>
      <c r="O23" s="29">
        <f>ROUND(G23/M23*1000,2)</f>
        <v>10.26</v>
      </c>
      <c r="P23" s="29">
        <f>ROUND(J23/M23*1000,2)</f>
        <v>-2.02</v>
      </c>
    </row>
    <row r="24" spans="2:16" ht="16.5" x14ac:dyDescent="0.15">
      <c r="B24" s="3" t="s">
        <v>12</v>
      </c>
      <c r="C24" s="12"/>
      <c r="D24" s="9">
        <f t="shared" ref="D24:D32" si="4">E24+F24</f>
        <v>108</v>
      </c>
      <c r="E24" s="4">
        <v>54</v>
      </c>
      <c r="F24" s="4">
        <v>54</v>
      </c>
      <c r="G24" s="9">
        <f t="shared" ref="G24:G32" si="5">H24+I24</f>
        <v>112</v>
      </c>
      <c r="H24" s="4">
        <v>54</v>
      </c>
      <c r="I24" s="4">
        <v>58</v>
      </c>
      <c r="J24" s="9">
        <f t="shared" ref="J24:J32" si="6">K24+L24</f>
        <v>-4</v>
      </c>
      <c r="K24" s="8">
        <f t="shared" ref="K24:K32" si="7">E24-H24</f>
        <v>0</v>
      </c>
      <c r="L24" s="4">
        <f t="shared" ref="L24:L32" si="8">F24-I24</f>
        <v>-4</v>
      </c>
      <c r="M24" s="22">
        <v>11641</v>
      </c>
      <c r="N24" s="29">
        <f t="shared" ref="N24:N33" si="9">ROUND(D24*1000/M24,2)</f>
        <v>9.2799999999999994</v>
      </c>
      <c r="O24" s="29">
        <f t="shared" ref="O24:O33" si="10">ROUND(G24/M24*1000,2)</f>
        <v>9.6199999999999992</v>
      </c>
      <c r="P24" s="29">
        <f t="shared" ref="P24:P33" si="11">ROUND(J24/M24*1000,2)</f>
        <v>-0.34</v>
      </c>
    </row>
    <row r="25" spans="2:16" ht="16.5" x14ac:dyDescent="0.15">
      <c r="B25" s="3" t="s">
        <v>13</v>
      </c>
      <c r="C25" s="12"/>
      <c r="D25" s="9">
        <f t="shared" si="4"/>
        <v>27</v>
      </c>
      <c r="E25" s="4">
        <v>13</v>
      </c>
      <c r="F25" s="4">
        <v>14</v>
      </c>
      <c r="G25" s="9">
        <f t="shared" si="5"/>
        <v>31</v>
      </c>
      <c r="H25" s="4">
        <v>15</v>
      </c>
      <c r="I25" s="4">
        <v>16</v>
      </c>
      <c r="J25" s="9">
        <f t="shared" si="6"/>
        <v>-4</v>
      </c>
      <c r="K25" s="8">
        <f t="shared" si="7"/>
        <v>-2</v>
      </c>
      <c r="L25" s="4">
        <f t="shared" si="8"/>
        <v>-2</v>
      </c>
      <c r="M25" s="22">
        <v>2904</v>
      </c>
      <c r="N25" s="29">
        <f t="shared" si="9"/>
        <v>9.3000000000000007</v>
      </c>
      <c r="O25" s="29">
        <f t="shared" si="10"/>
        <v>10.67</v>
      </c>
      <c r="P25" s="29">
        <f t="shared" si="11"/>
        <v>-1.38</v>
      </c>
    </row>
    <row r="26" spans="2:16" ht="16.5" x14ac:dyDescent="0.15">
      <c r="B26" s="3" t="s">
        <v>14</v>
      </c>
      <c r="C26" s="12"/>
      <c r="D26" s="9">
        <f t="shared" si="4"/>
        <v>42</v>
      </c>
      <c r="E26" s="4">
        <v>19</v>
      </c>
      <c r="F26" s="4">
        <v>23</v>
      </c>
      <c r="G26" s="9">
        <f t="shared" si="5"/>
        <v>54</v>
      </c>
      <c r="H26" s="4">
        <v>23</v>
      </c>
      <c r="I26" s="4">
        <v>31</v>
      </c>
      <c r="J26" s="9">
        <f t="shared" si="6"/>
        <v>-12</v>
      </c>
      <c r="K26" s="8">
        <f t="shared" si="7"/>
        <v>-4</v>
      </c>
      <c r="L26" s="4">
        <f t="shared" si="8"/>
        <v>-8</v>
      </c>
      <c r="M26" s="22">
        <v>5033</v>
      </c>
      <c r="N26" s="29">
        <f t="shared" si="9"/>
        <v>8.34</v>
      </c>
      <c r="O26" s="29">
        <f t="shared" si="10"/>
        <v>10.73</v>
      </c>
      <c r="P26" s="29">
        <f t="shared" si="11"/>
        <v>-2.38</v>
      </c>
    </row>
    <row r="27" spans="2:16" ht="16.5" x14ac:dyDescent="0.15">
      <c r="B27" s="3" t="s">
        <v>15</v>
      </c>
      <c r="C27" s="12"/>
      <c r="D27" s="9">
        <f t="shared" si="4"/>
        <v>95</v>
      </c>
      <c r="E27" s="4">
        <v>40</v>
      </c>
      <c r="F27" s="4">
        <v>55</v>
      </c>
      <c r="G27" s="9">
        <f t="shared" si="5"/>
        <v>99</v>
      </c>
      <c r="H27" s="4">
        <v>51</v>
      </c>
      <c r="I27" s="4">
        <v>48</v>
      </c>
      <c r="J27" s="9">
        <f t="shared" si="6"/>
        <v>-4</v>
      </c>
      <c r="K27" s="8">
        <f t="shared" si="7"/>
        <v>-11</v>
      </c>
      <c r="L27" s="4">
        <f t="shared" si="8"/>
        <v>7</v>
      </c>
      <c r="M27" s="22">
        <v>11590</v>
      </c>
      <c r="N27" s="29">
        <f t="shared" si="9"/>
        <v>8.1999999999999993</v>
      </c>
      <c r="O27" s="29">
        <f t="shared" si="10"/>
        <v>8.5399999999999991</v>
      </c>
      <c r="P27" s="29">
        <f t="shared" si="11"/>
        <v>-0.35</v>
      </c>
    </row>
    <row r="28" spans="2:16" ht="16.5" x14ac:dyDescent="0.15">
      <c r="B28" s="3" t="s">
        <v>16</v>
      </c>
      <c r="C28" s="12"/>
      <c r="D28" s="9">
        <f t="shared" si="4"/>
        <v>12</v>
      </c>
      <c r="E28" s="4">
        <v>6</v>
      </c>
      <c r="F28" s="4">
        <v>6</v>
      </c>
      <c r="G28" s="9">
        <f t="shared" si="5"/>
        <v>24</v>
      </c>
      <c r="H28" s="4">
        <v>12</v>
      </c>
      <c r="I28" s="4">
        <v>12</v>
      </c>
      <c r="J28" s="9">
        <f t="shared" si="6"/>
        <v>-12</v>
      </c>
      <c r="K28" s="8">
        <f t="shared" si="7"/>
        <v>-6</v>
      </c>
      <c r="L28" s="4">
        <f t="shared" si="8"/>
        <v>-6</v>
      </c>
      <c r="M28" s="22">
        <v>1970</v>
      </c>
      <c r="N28" s="29">
        <f t="shared" si="9"/>
        <v>6.09</v>
      </c>
      <c r="O28" s="29">
        <f t="shared" si="10"/>
        <v>12.18</v>
      </c>
      <c r="P28" s="29">
        <f t="shared" si="11"/>
        <v>-6.09</v>
      </c>
    </row>
    <row r="29" spans="2:16" ht="16.5" x14ac:dyDescent="0.15">
      <c r="B29" s="3" t="s">
        <v>17</v>
      </c>
      <c r="C29" s="12"/>
      <c r="D29" s="9">
        <f t="shared" si="4"/>
        <v>13</v>
      </c>
      <c r="E29" s="4">
        <v>7</v>
      </c>
      <c r="F29" s="4">
        <v>6</v>
      </c>
      <c r="G29" s="9">
        <f t="shared" si="5"/>
        <v>30</v>
      </c>
      <c r="H29" s="4">
        <v>14</v>
      </c>
      <c r="I29" s="4">
        <v>16</v>
      </c>
      <c r="J29" s="9">
        <f t="shared" si="6"/>
        <v>-17</v>
      </c>
      <c r="K29" s="8">
        <f t="shared" si="7"/>
        <v>-7</v>
      </c>
      <c r="L29" s="4">
        <f t="shared" si="8"/>
        <v>-10</v>
      </c>
      <c r="M29" s="22">
        <v>2689</v>
      </c>
      <c r="N29" s="29">
        <f t="shared" si="9"/>
        <v>4.83</v>
      </c>
      <c r="O29" s="29">
        <f t="shared" si="10"/>
        <v>11.16</v>
      </c>
      <c r="P29" s="29">
        <f t="shared" si="11"/>
        <v>-6.32</v>
      </c>
    </row>
    <row r="30" spans="2:16" ht="16.5" x14ac:dyDescent="0.15">
      <c r="B30" s="3" t="s">
        <v>18</v>
      </c>
      <c r="C30" s="12"/>
      <c r="D30" s="9">
        <f t="shared" si="4"/>
        <v>18</v>
      </c>
      <c r="E30" s="4">
        <v>8</v>
      </c>
      <c r="F30" s="4">
        <v>10</v>
      </c>
      <c r="G30" s="9">
        <f t="shared" si="5"/>
        <v>33</v>
      </c>
      <c r="H30" s="4">
        <v>19</v>
      </c>
      <c r="I30" s="4">
        <v>14</v>
      </c>
      <c r="J30" s="9">
        <f t="shared" si="6"/>
        <v>-15</v>
      </c>
      <c r="K30" s="8">
        <f t="shared" si="7"/>
        <v>-11</v>
      </c>
      <c r="L30" s="4">
        <f t="shared" si="8"/>
        <v>-4</v>
      </c>
      <c r="M30" s="22">
        <v>3016</v>
      </c>
      <c r="N30" s="29">
        <f t="shared" si="9"/>
        <v>5.97</v>
      </c>
      <c r="O30" s="29">
        <f t="shared" si="10"/>
        <v>10.94</v>
      </c>
      <c r="P30" s="29">
        <f t="shared" si="11"/>
        <v>-4.97</v>
      </c>
    </row>
    <row r="31" spans="2:16" ht="16.5" x14ac:dyDescent="0.15">
      <c r="B31" s="3" t="s">
        <v>19</v>
      </c>
      <c r="C31" s="12"/>
      <c r="D31" s="9">
        <f t="shared" si="4"/>
        <v>13</v>
      </c>
      <c r="E31" s="4">
        <v>6</v>
      </c>
      <c r="F31" s="4">
        <v>7</v>
      </c>
      <c r="G31" s="9">
        <f t="shared" si="5"/>
        <v>48</v>
      </c>
      <c r="H31" s="4">
        <v>23</v>
      </c>
      <c r="I31" s="4">
        <v>25</v>
      </c>
      <c r="J31" s="9">
        <f t="shared" si="6"/>
        <v>-35</v>
      </c>
      <c r="K31" s="8">
        <f t="shared" si="7"/>
        <v>-17</v>
      </c>
      <c r="L31" s="4">
        <f t="shared" si="8"/>
        <v>-18</v>
      </c>
      <c r="M31" s="22">
        <v>3326</v>
      </c>
      <c r="N31" s="29">
        <f t="shared" si="9"/>
        <v>3.91</v>
      </c>
      <c r="O31" s="29">
        <f t="shared" si="10"/>
        <v>14.43</v>
      </c>
      <c r="P31" s="29">
        <f t="shared" si="11"/>
        <v>-10.52</v>
      </c>
    </row>
    <row r="32" spans="2:16" ht="16.5" x14ac:dyDescent="0.15">
      <c r="B32" s="3" t="s">
        <v>20</v>
      </c>
      <c r="C32" s="12"/>
      <c r="D32" s="9">
        <f t="shared" si="4"/>
        <v>25</v>
      </c>
      <c r="E32" s="4">
        <v>19</v>
      </c>
      <c r="F32" s="4">
        <v>6</v>
      </c>
      <c r="G32" s="9">
        <f t="shared" si="5"/>
        <v>16</v>
      </c>
      <c r="H32" s="4">
        <v>10</v>
      </c>
      <c r="I32" s="4">
        <v>6</v>
      </c>
      <c r="J32" s="9">
        <f t="shared" si="6"/>
        <v>9</v>
      </c>
      <c r="K32" s="8">
        <f t="shared" si="7"/>
        <v>9</v>
      </c>
      <c r="L32" s="4">
        <f t="shared" si="8"/>
        <v>0</v>
      </c>
      <c r="M32" s="22">
        <v>2845</v>
      </c>
      <c r="N32" s="29">
        <f t="shared" si="9"/>
        <v>8.7899999999999991</v>
      </c>
      <c r="O32" s="29">
        <f t="shared" si="10"/>
        <v>5.62</v>
      </c>
      <c r="P32" s="29">
        <f t="shared" si="11"/>
        <v>3.16</v>
      </c>
    </row>
    <row r="33" spans="2:16" ht="16.5" x14ac:dyDescent="0.15">
      <c r="B33" s="13" t="s">
        <v>24</v>
      </c>
      <c r="C33" s="14"/>
      <c r="D33" s="5">
        <f>SUM(D23:D32)</f>
        <v>443</v>
      </c>
      <c r="E33" s="5">
        <f t="shared" ref="E33:F33" si="12">SUM(E23:E32)</f>
        <v>231</v>
      </c>
      <c r="F33" s="5">
        <f t="shared" si="12"/>
        <v>212</v>
      </c>
      <c r="G33" s="5">
        <f>SUM(G23:G32)</f>
        <v>559</v>
      </c>
      <c r="H33" s="5">
        <f t="shared" ref="H33:I33" si="13">SUM(H23:H32)</f>
        <v>262</v>
      </c>
      <c r="I33" s="5">
        <f t="shared" si="13"/>
        <v>297</v>
      </c>
      <c r="J33" s="5">
        <f>SUM(J23:J32)</f>
        <v>-116</v>
      </c>
      <c r="K33" s="5">
        <f t="shared" ref="K33:L33" si="14">SUM(K23:K32)</f>
        <v>-31</v>
      </c>
      <c r="L33" s="5">
        <f t="shared" si="14"/>
        <v>-85</v>
      </c>
      <c r="M33" s="26">
        <f t="shared" ref="M33" si="15">SUM(M23:M32)</f>
        <v>55930</v>
      </c>
      <c r="N33" s="29">
        <f t="shared" si="9"/>
        <v>7.92</v>
      </c>
      <c r="O33" s="29">
        <f t="shared" si="10"/>
        <v>9.99</v>
      </c>
      <c r="P33" s="29">
        <f t="shared" si="11"/>
        <v>-2.0699999999999998</v>
      </c>
    </row>
    <row r="37" spans="2:16" ht="34.5" customHeight="1" x14ac:dyDescent="0.15">
      <c r="B37" s="116" t="s">
        <v>75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41" t="s">
        <v>9</v>
      </c>
      <c r="E39" s="141"/>
      <c r="F39" s="141"/>
      <c r="G39" s="141" t="s">
        <v>10</v>
      </c>
      <c r="H39" s="141"/>
      <c r="I39" s="141"/>
      <c r="J39" s="141" t="s">
        <v>11</v>
      </c>
      <c r="K39" s="141"/>
      <c r="L39" s="141"/>
      <c r="M39" s="23" t="s">
        <v>36</v>
      </c>
      <c r="N39" s="138" t="s">
        <v>27</v>
      </c>
      <c r="O39" s="139"/>
      <c r="P39" s="140"/>
    </row>
    <row r="40" spans="2:16" x14ac:dyDescent="0.15">
      <c r="B40" s="126"/>
      <c r="C40" s="127"/>
      <c r="D40" s="2" t="s">
        <v>1</v>
      </c>
      <c r="E40" s="2" t="s">
        <v>2</v>
      </c>
      <c r="F40" s="2" t="s">
        <v>3</v>
      </c>
      <c r="G40" s="2" t="s">
        <v>1</v>
      </c>
      <c r="H40" s="2" t="s">
        <v>2</v>
      </c>
      <c r="I40" s="2" t="s">
        <v>3</v>
      </c>
      <c r="J40" s="2" t="s">
        <v>1</v>
      </c>
      <c r="K40" s="2" t="s">
        <v>2</v>
      </c>
      <c r="L40" s="2" t="s">
        <v>3</v>
      </c>
      <c r="M40" s="24"/>
      <c r="N40" s="20" t="s">
        <v>26</v>
      </c>
      <c r="O40" s="20" t="s">
        <v>28</v>
      </c>
      <c r="P40" s="20" t="s">
        <v>32</v>
      </c>
    </row>
    <row r="41" spans="2:16" ht="16.5" x14ac:dyDescent="0.15">
      <c r="B41" s="10" t="s">
        <v>8</v>
      </c>
      <c r="C41" s="11"/>
      <c r="D41" s="9">
        <f t="shared" ref="D41:P41" si="16">D5-D23</f>
        <v>3</v>
      </c>
      <c r="E41" s="9">
        <f t="shared" si="16"/>
        <v>-3</v>
      </c>
      <c r="F41" s="9">
        <f t="shared" si="16"/>
        <v>6</v>
      </c>
      <c r="G41" s="9">
        <f t="shared" si="16"/>
        <v>1</v>
      </c>
      <c r="H41" s="9">
        <f t="shared" si="16"/>
        <v>14</v>
      </c>
      <c r="I41" s="9">
        <f t="shared" si="16"/>
        <v>-13</v>
      </c>
      <c r="J41" s="9">
        <f t="shared" si="16"/>
        <v>2</v>
      </c>
      <c r="K41" s="9">
        <f t="shared" si="16"/>
        <v>-17</v>
      </c>
      <c r="L41" s="9">
        <f t="shared" si="16"/>
        <v>19</v>
      </c>
      <c r="M41" s="9">
        <f t="shared" si="16"/>
        <v>-140</v>
      </c>
      <c r="N41" s="27">
        <f t="shared" si="16"/>
        <v>0.39000000000000057</v>
      </c>
      <c r="O41" s="27">
        <f t="shared" si="16"/>
        <v>0.23000000000000043</v>
      </c>
      <c r="P41" s="27">
        <f t="shared" si="16"/>
        <v>0.15999999999999992</v>
      </c>
    </row>
    <row r="42" spans="2:16" ht="16.5" x14ac:dyDescent="0.15">
      <c r="B42" s="3" t="s">
        <v>12</v>
      </c>
      <c r="C42" s="12"/>
      <c r="D42" s="9">
        <f t="shared" ref="D42:P42" si="17">D6-D24</f>
        <v>-6</v>
      </c>
      <c r="E42" s="9">
        <f t="shared" si="17"/>
        <v>-1</v>
      </c>
      <c r="F42" s="9">
        <f t="shared" si="17"/>
        <v>-5</v>
      </c>
      <c r="G42" s="9">
        <f t="shared" si="17"/>
        <v>0</v>
      </c>
      <c r="H42" s="9">
        <f t="shared" si="17"/>
        <v>3</v>
      </c>
      <c r="I42" s="9">
        <f t="shared" si="17"/>
        <v>-3</v>
      </c>
      <c r="J42" s="9">
        <f t="shared" si="17"/>
        <v>-6</v>
      </c>
      <c r="K42" s="9">
        <f t="shared" si="17"/>
        <v>-4</v>
      </c>
      <c r="L42" s="9">
        <f t="shared" si="17"/>
        <v>-2</v>
      </c>
      <c r="M42" s="9">
        <f t="shared" si="17"/>
        <v>-214</v>
      </c>
      <c r="N42" s="27">
        <f t="shared" si="17"/>
        <v>-0.34999999999999964</v>
      </c>
      <c r="O42" s="27">
        <f t="shared" si="17"/>
        <v>0.18000000000000149</v>
      </c>
      <c r="P42" s="27">
        <f t="shared" si="17"/>
        <v>-0.54</v>
      </c>
    </row>
    <row r="43" spans="2:16" ht="16.5" x14ac:dyDescent="0.15">
      <c r="B43" s="3" t="s">
        <v>13</v>
      </c>
      <c r="C43" s="12"/>
      <c r="D43" s="9">
        <f t="shared" ref="D43:P43" si="18">D7-D25</f>
        <v>-3</v>
      </c>
      <c r="E43" s="9">
        <f t="shared" si="18"/>
        <v>-1</v>
      </c>
      <c r="F43" s="9">
        <f t="shared" si="18"/>
        <v>-2</v>
      </c>
      <c r="G43" s="9">
        <f t="shared" si="18"/>
        <v>-3</v>
      </c>
      <c r="H43" s="9">
        <f t="shared" si="18"/>
        <v>0</v>
      </c>
      <c r="I43" s="9">
        <f t="shared" si="18"/>
        <v>-3</v>
      </c>
      <c r="J43" s="9">
        <f t="shared" si="18"/>
        <v>0</v>
      </c>
      <c r="K43" s="9">
        <f t="shared" si="18"/>
        <v>-1</v>
      </c>
      <c r="L43" s="9">
        <f t="shared" si="18"/>
        <v>1</v>
      </c>
      <c r="M43" s="9">
        <f t="shared" si="18"/>
        <v>-39</v>
      </c>
      <c r="N43" s="27">
        <f t="shared" si="18"/>
        <v>-0.91999999999999993</v>
      </c>
      <c r="O43" s="27">
        <f t="shared" si="18"/>
        <v>-0.90000000000000036</v>
      </c>
      <c r="P43" s="27">
        <f t="shared" si="18"/>
        <v>-2.0000000000000018E-2</v>
      </c>
    </row>
    <row r="44" spans="2:16" ht="16.5" x14ac:dyDescent="0.15">
      <c r="B44" s="3" t="s">
        <v>14</v>
      </c>
      <c r="C44" s="12"/>
      <c r="D44" s="9">
        <f t="shared" ref="D44:P44" si="19">D8-D26</f>
        <v>-11</v>
      </c>
      <c r="E44" s="9">
        <f t="shared" si="19"/>
        <v>-2</v>
      </c>
      <c r="F44" s="9">
        <f t="shared" si="19"/>
        <v>-9</v>
      </c>
      <c r="G44" s="9">
        <f t="shared" si="19"/>
        <v>3</v>
      </c>
      <c r="H44" s="9">
        <f t="shared" si="19"/>
        <v>-1</v>
      </c>
      <c r="I44" s="9">
        <f t="shared" si="19"/>
        <v>4</v>
      </c>
      <c r="J44" s="9">
        <f t="shared" si="19"/>
        <v>-14</v>
      </c>
      <c r="K44" s="9">
        <f t="shared" si="19"/>
        <v>-1</v>
      </c>
      <c r="L44" s="9">
        <f t="shared" si="19"/>
        <v>-13</v>
      </c>
      <c r="M44" s="9">
        <f t="shared" si="19"/>
        <v>-3</v>
      </c>
      <c r="N44" s="27">
        <f t="shared" si="19"/>
        <v>-2.1799999999999997</v>
      </c>
      <c r="O44" s="27">
        <f t="shared" si="19"/>
        <v>0.59999999999999964</v>
      </c>
      <c r="P44" s="27">
        <f t="shared" si="19"/>
        <v>-2.79</v>
      </c>
    </row>
    <row r="45" spans="2:16" ht="16.5" x14ac:dyDescent="0.15">
      <c r="B45" s="3" t="s">
        <v>15</v>
      </c>
      <c r="C45" s="12"/>
      <c r="D45" s="9">
        <f t="shared" ref="D45:P45" si="20">D9-D27</f>
        <v>-2</v>
      </c>
      <c r="E45" s="9">
        <f t="shared" si="20"/>
        <v>11</v>
      </c>
      <c r="F45" s="9">
        <f t="shared" si="20"/>
        <v>-13</v>
      </c>
      <c r="G45" s="9">
        <f t="shared" si="20"/>
        <v>4</v>
      </c>
      <c r="H45" s="9">
        <f t="shared" si="20"/>
        <v>8</v>
      </c>
      <c r="I45" s="9">
        <f t="shared" si="20"/>
        <v>-4</v>
      </c>
      <c r="J45" s="9">
        <f t="shared" si="20"/>
        <v>-6</v>
      </c>
      <c r="K45" s="9">
        <f t="shared" si="20"/>
        <v>3</v>
      </c>
      <c r="L45" s="9">
        <f t="shared" si="20"/>
        <v>-9</v>
      </c>
      <c r="M45" s="9">
        <f t="shared" si="20"/>
        <v>-29</v>
      </c>
      <c r="N45" s="27">
        <f t="shared" si="20"/>
        <v>-0.16000000000000014</v>
      </c>
      <c r="O45" s="27">
        <f t="shared" si="20"/>
        <v>0.37000000000000099</v>
      </c>
      <c r="P45" s="27">
        <f t="shared" si="20"/>
        <v>-0.51</v>
      </c>
    </row>
    <row r="46" spans="2:16" ht="16.5" x14ac:dyDescent="0.15">
      <c r="B46" s="3" t="s">
        <v>16</v>
      </c>
      <c r="C46" s="12"/>
      <c r="D46" s="9">
        <f t="shared" ref="D46:P46" si="21">D10-D28</f>
        <v>-4</v>
      </c>
      <c r="E46" s="9">
        <f t="shared" si="21"/>
        <v>0</v>
      </c>
      <c r="F46" s="9">
        <f t="shared" si="21"/>
        <v>-4</v>
      </c>
      <c r="G46" s="9">
        <f t="shared" si="21"/>
        <v>8</v>
      </c>
      <c r="H46" s="9">
        <f t="shared" si="21"/>
        <v>8</v>
      </c>
      <c r="I46" s="9">
        <f t="shared" si="21"/>
        <v>0</v>
      </c>
      <c r="J46" s="9">
        <f t="shared" si="21"/>
        <v>-12</v>
      </c>
      <c r="K46" s="9">
        <f t="shared" si="21"/>
        <v>-8</v>
      </c>
      <c r="L46" s="9">
        <f t="shared" si="21"/>
        <v>-4</v>
      </c>
      <c r="M46" s="9">
        <f t="shared" si="21"/>
        <v>-1</v>
      </c>
      <c r="N46" s="27">
        <f t="shared" si="21"/>
        <v>-2.0300000000000002</v>
      </c>
      <c r="O46" s="27">
        <f t="shared" si="21"/>
        <v>4.07</v>
      </c>
      <c r="P46" s="27">
        <f t="shared" si="21"/>
        <v>-6.1</v>
      </c>
    </row>
    <row r="47" spans="2:16" ht="16.5" x14ac:dyDescent="0.15">
      <c r="B47" s="3" t="s">
        <v>17</v>
      </c>
      <c r="C47" s="12"/>
      <c r="D47" s="9">
        <f t="shared" ref="D47:P47" si="22">D11-D29</f>
        <v>-6</v>
      </c>
      <c r="E47" s="9">
        <f t="shared" si="22"/>
        <v>-2</v>
      </c>
      <c r="F47" s="9">
        <f t="shared" si="22"/>
        <v>-4</v>
      </c>
      <c r="G47" s="9">
        <f t="shared" si="22"/>
        <v>1</v>
      </c>
      <c r="H47" s="9">
        <f t="shared" si="22"/>
        <v>4</v>
      </c>
      <c r="I47" s="9">
        <f t="shared" si="22"/>
        <v>-3</v>
      </c>
      <c r="J47" s="9">
        <f t="shared" si="22"/>
        <v>-7</v>
      </c>
      <c r="K47" s="9">
        <f t="shared" si="22"/>
        <v>-6</v>
      </c>
      <c r="L47" s="9">
        <f t="shared" si="22"/>
        <v>-1</v>
      </c>
      <c r="M47" s="9">
        <f t="shared" si="22"/>
        <v>-5</v>
      </c>
      <c r="N47" s="27">
        <f t="shared" si="22"/>
        <v>-2.2200000000000002</v>
      </c>
      <c r="O47" s="27">
        <f t="shared" si="22"/>
        <v>0.39000000000000057</v>
      </c>
      <c r="P47" s="27">
        <f t="shared" si="22"/>
        <v>-2.6199999999999992</v>
      </c>
    </row>
    <row r="48" spans="2:16" ht="16.5" x14ac:dyDescent="0.15">
      <c r="B48" s="3" t="s">
        <v>18</v>
      </c>
      <c r="C48" s="12"/>
      <c r="D48" s="9">
        <f t="shared" ref="D48:P48" si="23">D12-D30</f>
        <v>4</v>
      </c>
      <c r="E48" s="9">
        <f t="shared" si="23"/>
        <v>3</v>
      </c>
      <c r="F48" s="9">
        <f t="shared" si="23"/>
        <v>1</v>
      </c>
      <c r="G48" s="9">
        <f t="shared" si="23"/>
        <v>9</v>
      </c>
      <c r="H48" s="9">
        <f t="shared" si="23"/>
        <v>1</v>
      </c>
      <c r="I48" s="9">
        <f t="shared" si="23"/>
        <v>8</v>
      </c>
      <c r="J48" s="9">
        <f t="shared" si="23"/>
        <v>-5</v>
      </c>
      <c r="K48" s="9">
        <f t="shared" si="23"/>
        <v>2</v>
      </c>
      <c r="L48" s="9">
        <f t="shared" si="23"/>
        <v>-7</v>
      </c>
      <c r="M48" s="9">
        <f t="shared" si="23"/>
        <v>21</v>
      </c>
      <c r="N48" s="27">
        <f t="shared" si="23"/>
        <v>1.2700000000000005</v>
      </c>
      <c r="O48" s="27">
        <f t="shared" si="23"/>
        <v>2.8900000000000006</v>
      </c>
      <c r="P48" s="27">
        <f t="shared" si="23"/>
        <v>-1.62</v>
      </c>
    </row>
    <row r="49" spans="2:16" ht="16.5" x14ac:dyDescent="0.15">
      <c r="B49" s="3" t="s">
        <v>19</v>
      </c>
      <c r="C49" s="12"/>
      <c r="D49" s="9">
        <f t="shared" ref="D49:P49" si="24">D13-D31</f>
        <v>2</v>
      </c>
      <c r="E49" s="9">
        <f t="shared" si="24"/>
        <v>-1</v>
      </c>
      <c r="F49" s="9">
        <f t="shared" si="24"/>
        <v>3</v>
      </c>
      <c r="G49" s="9">
        <f t="shared" si="24"/>
        <v>-13</v>
      </c>
      <c r="H49" s="9">
        <f t="shared" si="24"/>
        <v>-10</v>
      </c>
      <c r="I49" s="9">
        <f t="shared" si="24"/>
        <v>-3</v>
      </c>
      <c r="J49" s="9">
        <f t="shared" si="24"/>
        <v>15</v>
      </c>
      <c r="K49" s="9">
        <f t="shared" si="24"/>
        <v>9</v>
      </c>
      <c r="L49" s="9">
        <f t="shared" si="24"/>
        <v>6</v>
      </c>
      <c r="M49" s="9">
        <f t="shared" si="24"/>
        <v>160</v>
      </c>
      <c r="N49" s="27">
        <f t="shared" si="24"/>
        <v>0.38999999999999968</v>
      </c>
      <c r="O49" s="27">
        <f t="shared" si="24"/>
        <v>-4.3900000000000006</v>
      </c>
      <c r="P49" s="27">
        <f t="shared" si="24"/>
        <v>4.7799999999999994</v>
      </c>
    </row>
    <row r="50" spans="2:16" ht="16.5" x14ac:dyDescent="0.15">
      <c r="B50" s="3" t="s">
        <v>20</v>
      </c>
      <c r="C50" s="12"/>
      <c r="D50" s="9">
        <f t="shared" ref="D50:P50" si="25">D14-D32</f>
        <v>2</v>
      </c>
      <c r="E50" s="9">
        <f t="shared" si="25"/>
        <v>-4</v>
      </c>
      <c r="F50" s="9">
        <f t="shared" si="25"/>
        <v>6</v>
      </c>
      <c r="G50" s="9">
        <f t="shared" si="25"/>
        <v>7</v>
      </c>
      <c r="H50" s="9">
        <f t="shared" si="25"/>
        <v>3</v>
      </c>
      <c r="I50" s="9">
        <f t="shared" si="25"/>
        <v>4</v>
      </c>
      <c r="J50" s="9">
        <f t="shared" si="25"/>
        <v>-5</v>
      </c>
      <c r="K50" s="9">
        <f t="shared" si="25"/>
        <v>-7</v>
      </c>
      <c r="L50" s="9">
        <f t="shared" si="25"/>
        <v>2</v>
      </c>
      <c r="M50" s="9">
        <f t="shared" si="25"/>
        <v>-90</v>
      </c>
      <c r="N50" s="27">
        <f t="shared" si="25"/>
        <v>1.0100000000000016</v>
      </c>
      <c r="O50" s="27">
        <f t="shared" si="25"/>
        <v>2.7299999999999995</v>
      </c>
      <c r="P50" s="27">
        <f t="shared" si="25"/>
        <v>-1.7100000000000002</v>
      </c>
    </row>
    <row r="51" spans="2:16" ht="16.5" x14ac:dyDescent="0.15">
      <c r="B51" s="13" t="s">
        <v>24</v>
      </c>
      <c r="C51" s="14"/>
      <c r="D51" s="9">
        <f t="shared" ref="D51:P51" si="26">D15-D33</f>
        <v>-21</v>
      </c>
      <c r="E51" s="9">
        <f t="shared" si="26"/>
        <v>0</v>
      </c>
      <c r="F51" s="9">
        <f t="shared" si="26"/>
        <v>-21</v>
      </c>
      <c r="G51" s="9">
        <f t="shared" si="26"/>
        <v>17</v>
      </c>
      <c r="H51" s="9">
        <f t="shared" si="26"/>
        <v>30</v>
      </c>
      <c r="I51" s="9">
        <f t="shared" si="26"/>
        <v>-13</v>
      </c>
      <c r="J51" s="9">
        <f t="shared" si="26"/>
        <v>-38</v>
      </c>
      <c r="K51" s="9">
        <f t="shared" si="26"/>
        <v>-30</v>
      </c>
      <c r="L51" s="9">
        <f t="shared" si="26"/>
        <v>-8</v>
      </c>
      <c r="M51" s="9">
        <f t="shared" si="26"/>
        <v>-340</v>
      </c>
      <c r="N51" s="27">
        <f t="shared" si="26"/>
        <v>-0.33000000000000007</v>
      </c>
      <c r="O51" s="27">
        <f t="shared" si="26"/>
        <v>0.36999999999999922</v>
      </c>
      <c r="P51" s="27">
        <f t="shared" si="26"/>
        <v>-0.70000000000000018</v>
      </c>
    </row>
  </sheetData>
  <mergeCells count="18">
    <mergeCell ref="N39:P39"/>
    <mergeCell ref="B37:L37"/>
    <mergeCell ref="B39:C40"/>
    <mergeCell ref="D39:F39"/>
    <mergeCell ref="G39:I39"/>
    <mergeCell ref="J39:L39"/>
    <mergeCell ref="N3:P3"/>
    <mergeCell ref="B19:L19"/>
    <mergeCell ref="B21:C22"/>
    <mergeCell ref="D21:F21"/>
    <mergeCell ref="G21:I21"/>
    <mergeCell ref="J21:L21"/>
    <mergeCell ref="N21:P21"/>
    <mergeCell ref="B1:L1"/>
    <mergeCell ref="B3:C4"/>
    <mergeCell ref="D3:F3"/>
    <mergeCell ref="G3:I3"/>
    <mergeCell ref="J3:L3"/>
  </mergeCells>
  <phoneticPr fontId="2"/>
  <pageMargins left="0.74803149606299213" right="0.74803149606299213" top="0.51181102362204722" bottom="0.39370078740157483" header="0.35433070866141736" footer="0.27559055118110237"/>
  <pageSetup paperSize="9" scale="6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:M33"/>
  <sheetViews>
    <sheetView zoomScaleNormal="100" workbookViewId="0">
      <selection activeCell="B3" sqref="B3:C4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</cols>
  <sheetData>
    <row r="1" spans="2:13" ht="32.25" customHeight="1" x14ac:dyDescent="0.15">
      <c r="B1" s="116" t="s">
        <v>71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41" t="s">
        <v>22</v>
      </c>
      <c r="E3" s="141"/>
      <c r="F3" s="141"/>
      <c r="G3" s="141" t="s">
        <v>21</v>
      </c>
      <c r="H3" s="141"/>
      <c r="I3" s="141"/>
      <c r="J3" s="141" t="s">
        <v>23</v>
      </c>
      <c r="K3" s="141"/>
      <c r="L3" s="141"/>
    </row>
    <row r="4" spans="2:13" ht="18.75" customHeight="1" x14ac:dyDescent="0.15">
      <c r="B4" s="126"/>
      <c r="C4" s="127"/>
      <c r="D4" s="2" t="s">
        <v>1</v>
      </c>
      <c r="E4" s="2" t="s">
        <v>2</v>
      </c>
      <c r="F4" s="2" t="s">
        <v>3</v>
      </c>
      <c r="G4" s="2" t="s">
        <v>1</v>
      </c>
      <c r="H4" s="2" t="s">
        <v>2</v>
      </c>
      <c r="I4" s="2" t="s">
        <v>3</v>
      </c>
      <c r="J4" s="2" t="s">
        <v>1</v>
      </c>
      <c r="K4" s="2" t="s">
        <v>2</v>
      </c>
      <c r="L4" s="2" t="s">
        <v>3</v>
      </c>
    </row>
    <row r="5" spans="2:13" ht="18.75" customHeight="1" x14ac:dyDescent="0.15">
      <c r="B5" s="16" t="s">
        <v>8</v>
      </c>
      <c r="C5" s="17"/>
      <c r="D5" s="18">
        <v>10</v>
      </c>
      <c r="E5" s="18">
        <v>8</v>
      </c>
      <c r="F5" s="18">
        <v>2</v>
      </c>
      <c r="G5" s="18">
        <v>10</v>
      </c>
      <c r="H5" s="18">
        <v>7</v>
      </c>
      <c r="I5" s="18">
        <v>3</v>
      </c>
      <c r="J5" s="18">
        <v>0</v>
      </c>
      <c r="K5" s="19">
        <v>1</v>
      </c>
      <c r="L5" s="15">
        <v>-1</v>
      </c>
    </row>
    <row r="6" spans="2:13" ht="18.75" customHeight="1" x14ac:dyDescent="0.15">
      <c r="B6" s="13" t="s">
        <v>12</v>
      </c>
      <c r="C6" s="14"/>
      <c r="D6" s="4">
        <v>5</v>
      </c>
      <c r="E6" s="4">
        <v>2</v>
      </c>
      <c r="F6" s="4">
        <v>3</v>
      </c>
      <c r="G6" s="4">
        <v>10</v>
      </c>
      <c r="H6" s="4">
        <v>7</v>
      </c>
      <c r="I6" s="4">
        <v>3</v>
      </c>
      <c r="J6" s="4">
        <v>-5</v>
      </c>
      <c r="K6" s="5">
        <v>-5</v>
      </c>
      <c r="L6" s="5">
        <v>0</v>
      </c>
      <c r="M6" s="1"/>
    </row>
    <row r="7" spans="2:13" ht="18.75" customHeight="1" x14ac:dyDescent="0.15">
      <c r="B7" s="13" t="s">
        <v>13</v>
      </c>
      <c r="C7" s="14"/>
      <c r="D7" s="4">
        <v>1</v>
      </c>
      <c r="E7" s="4">
        <v>1</v>
      </c>
      <c r="F7" s="4">
        <v>0</v>
      </c>
      <c r="G7" s="4">
        <v>10</v>
      </c>
      <c r="H7" s="4">
        <v>8</v>
      </c>
      <c r="I7" s="4">
        <v>2</v>
      </c>
      <c r="J7" s="4">
        <v>-9</v>
      </c>
      <c r="K7" s="5">
        <v>-7</v>
      </c>
      <c r="L7" s="5">
        <v>-2</v>
      </c>
      <c r="M7" s="1"/>
    </row>
    <row r="8" spans="2:13" ht="18.75" customHeight="1" x14ac:dyDescent="0.15">
      <c r="B8" s="13" t="s">
        <v>14</v>
      </c>
      <c r="C8" s="14"/>
      <c r="D8" s="4">
        <v>4</v>
      </c>
      <c r="E8" s="4">
        <v>3</v>
      </c>
      <c r="F8" s="4">
        <v>1</v>
      </c>
      <c r="G8" s="4">
        <v>4</v>
      </c>
      <c r="H8" s="4">
        <v>4</v>
      </c>
      <c r="I8" s="4">
        <v>0</v>
      </c>
      <c r="J8" s="4">
        <v>0</v>
      </c>
      <c r="K8" s="5">
        <v>-1</v>
      </c>
      <c r="L8" s="5">
        <v>1</v>
      </c>
      <c r="M8" s="1"/>
    </row>
    <row r="9" spans="2:13" ht="18.75" customHeight="1" x14ac:dyDescent="0.15">
      <c r="B9" s="13" t="s">
        <v>15</v>
      </c>
      <c r="C9" s="14"/>
      <c r="D9" s="4">
        <v>9</v>
      </c>
      <c r="E9" s="4">
        <v>6</v>
      </c>
      <c r="F9" s="4">
        <v>3</v>
      </c>
      <c r="G9" s="4">
        <v>3</v>
      </c>
      <c r="H9" s="4">
        <v>2</v>
      </c>
      <c r="I9" s="4">
        <v>1</v>
      </c>
      <c r="J9" s="4">
        <v>6</v>
      </c>
      <c r="K9" s="5">
        <v>4</v>
      </c>
      <c r="L9" s="5">
        <v>2</v>
      </c>
      <c r="M9" s="1"/>
    </row>
    <row r="10" spans="2:13" ht="18.75" customHeight="1" x14ac:dyDescent="0.15">
      <c r="B10" s="13" t="s">
        <v>16</v>
      </c>
      <c r="C10" s="14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5">
        <v>0</v>
      </c>
      <c r="L10" s="5">
        <v>0</v>
      </c>
      <c r="M10" s="1"/>
    </row>
    <row r="11" spans="2:13" ht="18.75" customHeight="1" x14ac:dyDescent="0.15">
      <c r="B11" s="13" t="s">
        <v>17</v>
      </c>
      <c r="C11" s="14"/>
      <c r="D11" s="4">
        <v>1</v>
      </c>
      <c r="E11" s="4">
        <v>1</v>
      </c>
      <c r="F11" s="4">
        <v>0</v>
      </c>
      <c r="G11" s="4">
        <v>5</v>
      </c>
      <c r="H11" s="4">
        <v>1</v>
      </c>
      <c r="I11" s="4">
        <v>4</v>
      </c>
      <c r="J11" s="4">
        <v>-4</v>
      </c>
      <c r="K11" s="5">
        <v>0</v>
      </c>
      <c r="L11" s="5">
        <v>-4</v>
      </c>
      <c r="M11" s="1"/>
    </row>
    <row r="12" spans="2:13" ht="18.75" customHeight="1" x14ac:dyDescent="0.15">
      <c r="B12" s="13" t="s">
        <v>18</v>
      </c>
      <c r="C12" s="14"/>
      <c r="D12" s="4">
        <v>1</v>
      </c>
      <c r="E12" s="4">
        <v>1</v>
      </c>
      <c r="F12" s="4">
        <v>0</v>
      </c>
      <c r="G12" s="4">
        <v>1</v>
      </c>
      <c r="H12" s="4">
        <v>0</v>
      </c>
      <c r="I12" s="4">
        <v>1</v>
      </c>
      <c r="J12" s="4">
        <v>0</v>
      </c>
      <c r="K12" s="5">
        <v>1</v>
      </c>
      <c r="L12" s="5">
        <v>-1</v>
      </c>
      <c r="M12" s="1"/>
    </row>
    <row r="13" spans="2:13" ht="18.75" customHeight="1" x14ac:dyDescent="0.15">
      <c r="B13" s="13" t="s">
        <v>19</v>
      </c>
      <c r="C13" s="14"/>
      <c r="D13" s="4">
        <v>5</v>
      </c>
      <c r="E13" s="4">
        <v>3</v>
      </c>
      <c r="F13" s="4">
        <v>2</v>
      </c>
      <c r="G13" s="4">
        <v>6</v>
      </c>
      <c r="H13" s="4">
        <v>3</v>
      </c>
      <c r="I13" s="4">
        <v>3</v>
      </c>
      <c r="J13" s="4">
        <v>-1</v>
      </c>
      <c r="K13" s="5">
        <v>0</v>
      </c>
      <c r="L13" s="5">
        <v>-1</v>
      </c>
      <c r="M13" s="1"/>
    </row>
    <row r="14" spans="2:13" ht="18.75" customHeight="1" x14ac:dyDescent="0.15">
      <c r="B14" s="13" t="s">
        <v>20</v>
      </c>
      <c r="C14" s="14"/>
      <c r="D14" s="4">
        <v>1</v>
      </c>
      <c r="E14" s="4">
        <v>1</v>
      </c>
      <c r="F14" s="4">
        <v>0</v>
      </c>
      <c r="G14" s="4">
        <v>6</v>
      </c>
      <c r="H14" s="4">
        <v>5</v>
      </c>
      <c r="I14" s="4">
        <v>1</v>
      </c>
      <c r="J14" s="4">
        <v>-5</v>
      </c>
      <c r="K14" s="5">
        <v>-4</v>
      </c>
      <c r="L14" s="5">
        <v>-1</v>
      </c>
      <c r="M14" s="1"/>
    </row>
    <row r="15" spans="2:13" ht="18.75" customHeight="1" x14ac:dyDescent="0.15">
      <c r="B15" s="16" t="s">
        <v>24</v>
      </c>
      <c r="C15" s="17"/>
      <c r="D15" s="8">
        <f>SUM(D5:D14)</f>
        <v>37</v>
      </c>
      <c r="E15" s="8">
        <f t="shared" ref="E15:L15" si="0">SUM(E5:E14)</f>
        <v>26</v>
      </c>
      <c r="F15" s="8">
        <f t="shared" si="0"/>
        <v>11</v>
      </c>
      <c r="G15" s="8">
        <f>SUM(G5:G14)</f>
        <v>55</v>
      </c>
      <c r="H15" s="8">
        <f t="shared" si="0"/>
        <v>37</v>
      </c>
      <c r="I15" s="8">
        <f t="shared" si="0"/>
        <v>18</v>
      </c>
      <c r="J15" s="8">
        <f>SUM(J5:J14)</f>
        <v>-18</v>
      </c>
      <c r="K15" s="8">
        <f t="shared" si="0"/>
        <v>-11</v>
      </c>
      <c r="L15" s="8">
        <f t="shared" si="0"/>
        <v>-7</v>
      </c>
    </row>
    <row r="19" spans="2:12" ht="27.75" customHeight="1" x14ac:dyDescent="0.15">
      <c r="B19" s="116" t="s">
        <v>72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41" t="s">
        <v>22</v>
      </c>
      <c r="E21" s="141"/>
      <c r="F21" s="141"/>
      <c r="G21" s="141" t="s">
        <v>21</v>
      </c>
      <c r="H21" s="141"/>
      <c r="I21" s="141"/>
      <c r="J21" s="141" t="s">
        <v>23</v>
      </c>
      <c r="K21" s="141"/>
      <c r="L21" s="141"/>
    </row>
    <row r="22" spans="2:12" ht="18.75" customHeight="1" x14ac:dyDescent="0.15">
      <c r="B22" s="126"/>
      <c r="C22" s="127"/>
      <c r="D22" s="34" t="s">
        <v>1</v>
      </c>
      <c r="E22" s="34" t="s">
        <v>2</v>
      </c>
      <c r="F22" s="34" t="s">
        <v>3</v>
      </c>
      <c r="G22" s="34" t="s">
        <v>1</v>
      </c>
      <c r="H22" s="34" t="s">
        <v>2</v>
      </c>
      <c r="I22" s="34" t="s">
        <v>3</v>
      </c>
      <c r="J22" s="34" t="s">
        <v>1</v>
      </c>
      <c r="K22" s="34" t="s">
        <v>2</v>
      </c>
      <c r="L22" s="34" t="s">
        <v>3</v>
      </c>
    </row>
    <row r="23" spans="2:12" ht="18.75" customHeight="1" x14ac:dyDescent="0.15">
      <c r="B23" s="16" t="s">
        <v>8</v>
      </c>
      <c r="C23" s="17"/>
      <c r="D23" s="18">
        <f>E23+F23</f>
        <v>3</v>
      </c>
      <c r="E23" s="18">
        <v>1</v>
      </c>
      <c r="F23" s="18">
        <v>2</v>
      </c>
      <c r="G23" s="18">
        <f>H23+I23</f>
        <v>18</v>
      </c>
      <c r="H23" s="18">
        <v>7</v>
      </c>
      <c r="I23" s="18">
        <v>11</v>
      </c>
      <c r="J23" s="18">
        <f>K23+L23</f>
        <v>-15</v>
      </c>
      <c r="K23" s="19">
        <f>E23-H23</f>
        <v>-6</v>
      </c>
      <c r="L23" s="15">
        <f t="shared" ref="L23:L32" si="1">F23-I23</f>
        <v>-9</v>
      </c>
    </row>
    <row r="24" spans="2:12" ht="18.75" customHeight="1" x14ac:dyDescent="0.15">
      <c r="B24" s="13" t="s">
        <v>12</v>
      </c>
      <c r="C24" s="14"/>
      <c r="D24" s="4">
        <f>E24+F24</f>
        <v>21</v>
      </c>
      <c r="E24" s="4">
        <v>13</v>
      </c>
      <c r="F24" s="4">
        <v>8</v>
      </c>
      <c r="G24" s="4">
        <f>H24+I24</f>
        <v>29</v>
      </c>
      <c r="H24" s="4">
        <v>14</v>
      </c>
      <c r="I24" s="4">
        <v>15</v>
      </c>
      <c r="J24" s="4">
        <f>K24+L24</f>
        <v>-8</v>
      </c>
      <c r="K24" s="5">
        <f t="shared" ref="K24:K32" si="2">E24-H24</f>
        <v>-1</v>
      </c>
      <c r="L24" s="5">
        <f t="shared" si="1"/>
        <v>-7</v>
      </c>
    </row>
    <row r="25" spans="2:12" ht="18.75" customHeight="1" x14ac:dyDescent="0.15">
      <c r="B25" s="13" t="s">
        <v>13</v>
      </c>
      <c r="C25" s="14"/>
      <c r="D25" s="4">
        <f t="shared" ref="D25:D32" si="3">E25+F25</f>
        <v>2</v>
      </c>
      <c r="E25" s="4">
        <v>1</v>
      </c>
      <c r="F25" s="4">
        <v>1</v>
      </c>
      <c r="G25" s="4">
        <f t="shared" ref="G25:G32" si="4">H25+I25</f>
        <v>3</v>
      </c>
      <c r="H25" s="4">
        <v>2</v>
      </c>
      <c r="I25" s="4">
        <v>1</v>
      </c>
      <c r="J25" s="4">
        <f t="shared" ref="J25:J32" si="5">K25+L25</f>
        <v>-1</v>
      </c>
      <c r="K25" s="5">
        <f t="shared" si="2"/>
        <v>-1</v>
      </c>
      <c r="L25" s="5">
        <f t="shared" si="1"/>
        <v>0</v>
      </c>
    </row>
    <row r="26" spans="2:12" ht="18.75" customHeight="1" x14ac:dyDescent="0.15">
      <c r="B26" s="13" t="s">
        <v>14</v>
      </c>
      <c r="C26" s="14"/>
      <c r="D26" s="4">
        <f t="shared" si="3"/>
        <v>15</v>
      </c>
      <c r="E26" s="4">
        <v>10</v>
      </c>
      <c r="F26" s="4">
        <v>5</v>
      </c>
      <c r="G26" s="4">
        <f t="shared" si="4"/>
        <v>19</v>
      </c>
      <c r="H26" s="4">
        <v>5</v>
      </c>
      <c r="I26" s="4">
        <v>14</v>
      </c>
      <c r="J26" s="4">
        <f t="shared" si="5"/>
        <v>-4</v>
      </c>
      <c r="K26" s="5">
        <f t="shared" si="2"/>
        <v>5</v>
      </c>
      <c r="L26" s="5">
        <f t="shared" si="1"/>
        <v>-9</v>
      </c>
    </row>
    <row r="27" spans="2:12" ht="18.75" customHeight="1" x14ac:dyDescent="0.15">
      <c r="B27" s="13" t="s">
        <v>15</v>
      </c>
      <c r="C27" s="14"/>
      <c r="D27" s="4">
        <f t="shared" si="3"/>
        <v>4</v>
      </c>
      <c r="E27" s="4">
        <v>3</v>
      </c>
      <c r="F27" s="4">
        <v>1</v>
      </c>
      <c r="G27" s="4">
        <f t="shared" si="4"/>
        <v>7</v>
      </c>
      <c r="H27" s="4">
        <v>7</v>
      </c>
      <c r="I27" s="4">
        <v>0</v>
      </c>
      <c r="J27" s="4">
        <f t="shared" si="5"/>
        <v>-3</v>
      </c>
      <c r="K27" s="5">
        <f t="shared" si="2"/>
        <v>-4</v>
      </c>
      <c r="L27" s="5">
        <f t="shared" si="1"/>
        <v>1</v>
      </c>
    </row>
    <row r="28" spans="2:12" ht="18.75" customHeight="1" x14ac:dyDescent="0.15">
      <c r="B28" s="13" t="s">
        <v>16</v>
      </c>
      <c r="C28" s="14"/>
      <c r="D28" s="4">
        <f t="shared" si="3"/>
        <v>0</v>
      </c>
      <c r="E28" s="4">
        <v>0</v>
      </c>
      <c r="F28" s="4">
        <v>0</v>
      </c>
      <c r="G28" s="4">
        <f t="shared" si="4"/>
        <v>0</v>
      </c>
      <c r="H28" s="4">
        <v>0</v>
      </c>
      <c r="I28" s="4">
        <v>0</v>
      </c>
      <c r="J28" s="4">
        <f t="shared" si="5"/>
        <v>0</v>
      </c>
      <c r="K28" s="5">
        <f t="shared" si="2"/>
        <v>0</v>
      </c>
      <c r="L28" s="5">
        <f t="shared" si="1"/>
        <v>0</v>
      </c>
    </row>
    <row r="29" spans="2:12" ht="18.75" customHeight="1" x14ac:dyDescent="0.15">
      <c r="B29" s="13" t="s">
        <v>17</v>
      </c>
      <c r="C29" s="14"/>
      <c r="D29" s="4">
        <f t="shared" si="3"/>
        <v>1</v>
      </c>
      <c r="E29" s="4">
        <v>1</v>
      </c>
      <c r="F29" s="4">
        <v>0</v>
      </c>
      <c r="G29" s="4">
        <f t="shared" si="4"/>
        <v>5</v>
      </c>
      <c r="H29" s="4">
        <v>2</v>
      </c>
      <c r="I29" s="4">
        <v>3</v>
      </c>
      <c r="J29" s="4">
        <f t="shared" si="5"/>
        <v>-4</v>
      </c>
      <c r="K29" s="5">
        <f t="shared" si="2"/>
        <v>-1</v>
      </c>
      <c r="L29" s="5">
        <f t="shared" si="1"/>
        <v>-3</v>
      </c>
    </row>
    <row r="30" spans="2:12" ht="18.75" customHeight="1" x14ac:dyDescent="0.15">
      <c r="B30" s="13" t="s">
        <v>18</v>
      </c>
      <c r="C30" s="14"/>
      <c r="D30" s="4">
        <f t="shared" si="3"/>
        <v>4</v>
      </c>
      <c r="E30" s="4">
        <v>2</v>
      </c>
      <c r="F30" s="4">
        <v>2</v>
      </c>
      <c r="G30" s="4">
        <f t="shared" si="4"/>
        <v>2</v>
      </c>
      <c r="H30" s="4">
        <v>1</v>
      </c>
      <c r="I30" s="4">
        <v>1</v>
      </c>
      <c r="J30" s="4">
        <f t="shared" si="5"/>
        <v>2</v>
      </c>
      <c r="K30" s="5">
        <f t="shared" si="2"/>
        <v>1</v>
      </c>
      <c r="L30" s="5">
        <f t="shared" si="1"/>
        <v>1</v>
      </c>
    </row>
    <row r="31" spans="2:12" ht="18.75" customHeight="1" x14ac:dyDescent="0.15">
      <c r="B31" s="13" t="s">
        <v>19</v>
      </c>
      <c r="C31" s="14"/>
      <c r="D31" s="4">
        <f t="shared" si="3"/>
        <v>2</v>
      </c>
      <c r="E31" s="4">
        <v>1</v>
      </c>
      <c r="F31" s="4">
        <v>1</v>
      </c>
      <c r="G31" s="4">
        <f t="shared" si="4"/>
        <v>9</v>
      </c>
      <c r="H31" s="4">
        <v>5</v>
      </c>
      <c r="I31" s="4">
        <v>4</v>
      </c>
      <c r="J31" s="4">
        <f t="shared" si="5"/>
        <v>-7</v>
      </c>
      <c r="K31" s="5">
        <f t="shared" si="2"/>
        <v>-4</v>
      </c>
      <c r="L31" s="5">
        <f t="shared" si="1"/>
        <v>-3</v>
      </c>
    </row>
    <row r="32" spans="2:12" ht="18.75" customHeight="1" x14ac:dyDescent="0.15">
      <c r="B32" s="13" t="s">
        <v>20</v>
      </c>
      <c r="C32" s="14"/>
      <c r="D32" s="4">
        <f t="shared" si="3"/>
        <v>2</v>
      </c>
      <c r="E32" s="4">
        <v>1</v>
      </c>
      <c r="F32" s="4">
        <v>1</v>
      </c>
      <c r="G32" s="4">
        <f t="shared" si="4"/>
        <v>4</v>
      </c>
      <c r="H32" s="4">
        <v>1</v>
      </c>
      <c r="I32" s="4">
        <v>3</v>
      </c>
      <c r="J32" s="4">
        <f t="shared" si="5"/>
        <v>-2</v>
      </c>
      <c r="K32" s="5">
        <f t="shared" si="2"/>
        <v>0</v>
      </c>
      <c r="L32" s="5">
        <f t="shared" si="1"/>
        <v>-2</v>
      </c>
    </row>
    <row r="33" spans="2:12" ht="18.75" customHeight="1" x14ac:dyDescent="0.15">
      <c r="B33" s="16" t="s">
        <v>24</v>
      </c>
      <c r="C33" s="17"/>
      <c r="D33" s="8">
        <f>SUM(D23:D32)</f>
        <v>54</v>
      </c>
      <c r="E33" s="8">
        <f t="shared" ref="E33:F33" si="6">SUM(E23:E32)</f>
        <v>33</v>
      </c>
      <c r="F33" s="8">
        <f t="shared" si="6"/>
        <v>21</v>
      </c>
      <c r="G33" s="8">
        <f>SUM(G23:G32)</f>
        <v>96</v>
      </c>
      <c r="H33" s="8">
        <f t="shared" ref="H33:I33" si="7">SUM(H23:H32)</f>
        <v>44</v>
      </c>
      <c r="I33" s="8">
        <f t="shared" si="7"/>
        <v>52</v>
      </c>
      <c r="J33" s="8">
        <f>SUM(J23:J32)</f>
        <v>-42</v>
      </c>
      <c r="K33" s="8">
        <f t="shared" ref="K33:L33" si="8">SUM(K23:K32)</f>
        <v>-11</v>
      </c>
      <c r="L33" s="8">
        <f t="shared" si="8"/>
        <v>-31</v>
      </c>
    </row>
  </sheetData>
  <mergeCells count="10">
    <mergeCell ref="B1:L1"/>
    <mergeCell ref="B3:C4"/>
    <mergeCell ref="D3:F3"/>
    <mergeCell ref="G3:I3"/>
    <mergeCell ref="J3:L3"/>
    <mergeCell ref="B19:L19"/>
    <mergeCell ref="B21:C22"/>
    <mergeCell ref="D21:F21"/>
    <mergeCell ref="G21:I21"/>
    <mergeCell ref="J21:L21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S53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4" width="7.5" style="51" bestFit="1" customWidth="1"/>
    <col min="5" max="5" width="9.125" style="51" bestFit="1" customWidth="1"/>
    <col min="6" max="8" width="6.125" style="51" customWidth="1"/>
    <col min="9" max="9" width="6.625" style="51" bestFit="1" customWidth="1"/>
    <col min="10" max="15" width="6.125" style="51" customWidth="1"/>
    <col min="16" max="18" width="8.125" style="51" customWidth="1"/>
    <col min="19" max="16384" width="9" style="51"/>
  </cols>
  <sheetData>
    <row r="1" spans="2:18" ht="32.25" customHeight="1" x14ac:dyDescent="0.15">
      <c r="B1" s="133" t="s">
        <v>154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45658</v>
      </c>
      <c r="E4" s="86">
        <v>46023</v>
      </c>
      <c r="F4" s="111" t="s">
        <v>41</v>
      </c>
      <c r="G4" s="111" t="s">
        <v>42</v>
      </c>
      <c r="H4" s="112" t="s">
        <v>43</v>
      </c>
      <c r="I4" s="111" t="s">
        <v>23</v>
      </c>
      <c r="J4" s="111" t="s">
        <v>9</v>
      </c>
      <c r="K4" s="111" t="s">
        <v>10</v>
      </c>
      <c r="L4" s="111" t="s">
        <v>23</v>
      </c>
      <c r="M4" s="111" t="s">
        <v>45</v>
      </c>
      <c r="N4" s="111" t="s">
        <v>46</v>
      </c>
      <c r="O4" s="111" t="s">
        <v>23</v>
      </c>
      <c r="P4" s="111" t="s">
        <v>1</v>
      </c>
      <c r="Q4" s="111" t="s">
        <v>2</v>
      </c>
      <c r="R4" s="111" t="s">
        <v>3</v>
      </c>
    </row>
    <row r="5" spans="2:18" ht="18.75" customHeight="1" x14ac:dyDescent="0.15">
      <c r="B5" s="53" t="s">
        <v>8</v>
      </c>
      <c r="C5" s="54"/>
      <c r="D5" s="92">
        <v>11012</v>
      </c>
      <c r="E5" s="107">
        <v>10945</v>
      </c>
      <c r="F5" s="87">
        <v>587</v>
      </c>
      <c r="G5" s="87">
        <v>583</v>
      </c>
      <c r="H5" s="109">
        <v>9</v>
      </c>
      <c r="I5" s="87">
        <f>F5-G5+H5</f>
        <v>13</v>
      </c>
      <c r="J5" s="87">
        <v>54</v>
      </c>
      <c r="K5" s="87">
        <v>138</v>
      </c>
      <c r="L5" s="87">
        <f>J5-K5</f>
        <v>-84</v>
      </c>
      <c r="M5" s="87">
        <v>8</v>
      </c>
      <c r="N5" s="87">
        <v>4</v>
      </c>
      <c r="O5" s="87">
        <f>M5-N5</f>
        <v>4</v>
      </c>
      <c r="P5" s="56">
        <f>I5+L5+O5</f>
        <v>-67</v>
      </c>
      <c r="Q5" s="68">
        <f>SUM('R7地区別社会動態'!N5+'R7地区別自然動態'!K5+'R7職権その他の増減'!K5)</f>
        <v>-34</v>
      </c>
      <c r="R5" s="68">
        <f>SUM('R7地区別社会動態'!O5+'R7地区別自然動態'!L5+'R7職権その他の増減'!L5)</f>
        <v>-33</v>
      </c>
    </row>
    <row r="6" spans="2:18" ht="18.75" customHeight="1" x14ac:dyDescent="0.15">
      <c r="B6" s="57" t="s">
        <v>12</v>
      </c>
      <c r="C6" s="58"/>
      <c r="D6" s="92">
        <v>11205</v>
      </c>
      <c r="E6" s="107">
        <v>11182</v>
      </c>
      <c r="F6" s="87">
        <v>414</v>
      </c>
      <c r="G6" s="87">
        <v>377</v>
      </c>
      <c r="H6" s="109">
        <v>7</v>
      </c>
      <c r="I6" s="87">
        <f t="shared" ref="I6:I13" si="0">F6-G6+H6</f>
        <v>44</v>
      </c>
      <c r="J6" s="87">
        <v>62</v>
      </c>
      <c r="K6" s="87">
        <v>132</v>
      </c>
      <c r="L6" s="87">
        <f>J6-K6</f>
        <v>-70</v>
      </c>
      <c r="M6" s="87">
        <v>6</v>
      </c>
      <c r="N6" s="87">
        <v>3</v>
      </c>
      <c r="O6" s="87">
        <f t="shared" ref="O6" si="1">M6-N6</f>
        <v>3</v>
      </c>
      <c r="P6" s="56">
        <f t="shared" ref="P6" si="2">I6+L6+O6</f>
        <v>-23</v>
      </c>
      <c r="Q6" s="68">
        <f>SUM('R7地区別社会動態'!N6+'R7地区別自然動態'!K6+'R7職権その他の増減'!K6)</f>
        <v>-26</v>
      </c>
      <c r="R6" s="68">
        <f>SUM('R7地区別社会動態'!O6+'R7地区別自然動態'!L6+'R7職権その他の増減'!L6)</f>
        <v>3</v>
      </c>
    </row>
    <row r="7" spans="2:18" ht="18.75" customHeight="1" x14ac:dyDescent="0.15">
      <c r="B7" s="57" t="s">
        <v>13</v>
      </c>
      <c r="C7" s="58"/>
      <c r="D7" s="92">
        <v>2835</v>
      </c>
      <c r="E7" s="107">
        <v>2836</v>
      </c>
      <c r="F7" s="87">
        <v>91</v>
      </c>
      <c r="G7" s="87">
        <v>75</v>
      </c>
      <c r="H7" s="109">
        <v>17</v>
      </c>
      <c r="I7" s="87">
        <f t="shared" si="0"/>
        <v>33</v>
      </c>
      <c r="J7" s="87">
        <v>11</v>
      </c>
      <c r="K7" s="87">
        <v>44</v>
      </c>
      <c r="L7" s="87">
        <f t="shared" ref="L7:L13" si="3">J7-K7</f>
        <v>-33</v>
      </c>
      <c r="M7" s="87">
        <v>1</v>
      </c>
      <c r="N7" s="87">
        <v>0</v>
      </c>
      <c r="O7" s="87">
        <f>M7-N7</f>
        <v>1</v>
      </c>
      <c r="P7" s="56">
        <f>I7+L7+O7</f>
        <v>1</v>
      </c>
      <c r="Q7" s="68">
        <f>SUM('R7地区別社会動態'!N7+'R7地区別自然動態'!K7+'R7職権その他の増減'!K7)</f>
        <v>3</v>
      </c>
      <c r="R7" s="68">
        <f>SUM('R7地区別社会動態'!O7+'R7地区別自然動態'!L7+'R7職権その他の増減'!L7)</f>
        <v>-2</v>
      </c>
    </row>
    <row r="8" spans="2:18" ht="18.75" customHeight="1" x14ac:dyDescent="0.15">
      <c r="B8" s="57" t="s">
        <v>14</v>
      </c>
      <c r="C8" s="58"/>
      <c r="D8" s="92">
        <v>5504</v>
      </c>
      <c r="E8" s="107">
        <v>5435</v>
      </c>
      <c r="F8" s="87">
        <v>233</v>
      </c>
      <c r="G8" s="87">
        <v>261</v>
      </c>
      <c r="H8" s="109">
        <v>0</v>
      </c>
      <c r="I8" s="87">
        <f t="shared" si="0"/>
        <v>-28</v>
      </c>
      <c r="J8" s="87">
        <v>31</v>
      </c>
      <c r="K8" s="87">
        <v>68</v>
      </c>
      <c r="L8" s="87">
        <f t="shared" si="3"/>
        <v>-37</v>
      </c>
      <c r="M8" s="87">
        <v>2</v>
      </c>
      <c r="N8" s="87">
        <v>6</v>
      </c>
      <c r="O8" s="87">
        <f t="shared" ref="O8:O13" si="4">M8-N8</f>
        <v>-4</v>
      </c>
      <c r="P8" s="56">
        <f t="shared" ref="P8:P14" si="5">I8+L8+O8</f>
        <v>-69</v>
      </c>
      <c r="Q8" s="68">
        <f>SUM('R7地区別社会動態'!N8+'R7地区別自然動態'!K8+'R7職権その他の増減'!K8)</f>
        <v>-36</v>
      </c>
      <c r="R8" s="68">
        <f>SUM('R7地区別社会動態'!O8+'R7地区別自然動態'!L8+'R7職権その他の増減'!L8)</f>
        <v>-33</v>
      </c>
    </row>
    <row r="9" spans="2:18" ht="18.75" customHeight="1" x14ac:dyDescent="0.15">
      <c r="B9" s="57" t="s">
        <v>15</v>
      </c>
      <c r="C9" s="58"/>
      <c r="D9" s="92">
        <v>11330</v>
      </c>
      <c r="E9" s="107">
        <v>11263</v>
      </c>
      <c r="F9" s="87">
        <v>345</v>
      </c>
      <c r="G9" s="87">
        <v>328</v>
      </c>
      <c r="H9" s="109">
        <v>2</v>
      </c>
      <c r="I9" s="87">
        <f t="shared" si="0"/>
        <v>19</v>
      </c>
      <c r="J9" s="87">
        <v>45</v>
      </c>
      <c r="K9" s="87">
        <v>124</v>
      </c>
      <c r="L9" s="87">
        <f t="shared" si="3"/>
        <v>-79</v>
      </c>
      <c r="M9" s="87">
        <v>5</v>
      </c>
      <c r="N9" s="87">
        <v>12</v>
      </c>
      <c r="O9" s="87">
        <f t="shared" si="4"/>
        <v>-7</v>
      </c>
      <c r="P9" s="56">
        <f t="shared" si="5"/>
        <v>-67</v>
      </c>
      <c r="Q9" s="68">
        <f>SUM('R7地区別社会動態'!N9+'R7地区別自然動態'!K9+'R7職権その他の増減'!K9)</f>
        <v>-21</v>
      </c>
      <c r="R9" s="68">
        <f>SUM('R7地区別社会動態'!O9+'R7地区別自然動態'!L9+'R7職権その他の増減'!L9)</f>
        <v>-46</v>
      </c>
    </row>
    <row r="10" spans="2:18" ht="18.75" customHeight="1" x14ac:dyDescent="0.15">
      <c r="B10" s="57" t="s">
        <v>16</v>
      </c>
      <c r="C10" s="58"/>
      <c r="D10" s="92">
        <v>1883</v>
      </c>
      <c r="E10" s="107">
        <v>1860</v>
      </c>
      <c r="F10" s="87">
        <v>50</v>
      </c>
      <c r="G10" s="87">
        <v>52</v>
      </c>
      <c r="H10" s="109">
        <v>6</v>
      </c>
      <c r="I10" s="87">
        <f t="shared" si="0"/>
        <v>4</v>
      </c>
      <c r="J10" s="87">
        <v>5</v>
      </c>
      <c r="K10" s="87">
        <v>32</v>
      </c>
      <c r="L10" s="87">
        <f t="shared" si="3"/>
        <v>-27</v>
      </c>
      <c r="M10" s="87">
        <v>0</v>
      </c>
      <c r="N10" s="87">
        <v>0</v>
      </c>
      <c r="O10" s="87">
        <f t="shared" si="4"/>
        <v>0</v>
      </c>
      <c r="P10" s="56">
        <f t="shared" si="5"/>
        <v>-23</v>
      </c>
      <c r="Q10" s="68">
        <f>SUM('R7地区別社会動態'!N10+'R7地区別自然動態'!K10+'R7職権その他の増減'!K10)</f>
        <v>-5</v>
      </c>
      <c r="R10" s="68">
        <f>SUM('R7地区別社会動態'!O10+'R7地区別自然動態'!L10+'R7職権その他の増減'!L10)</f>
        <v>-18</v>
      </c>
    </row>
    <row r="11" spans="2:18" ht="18.75" customHeight="1" x14ac:dyDescent="0.15">
      <c r="B11" s="57" t="s">
        <v>17</v>
      </c>
      <c r="C11" s="58"/>
      <c r="D11" s="92">
        <v>2342</v>
      </c>
      <c r="E11" s="107">
        <v>2300</v>
      </c>
      <c r="F11" s="87">
        <v>92</v>
      </c>
      <c r="G11" s="87">
        <v>102</v>
      </c>
      <c r="H11" s="109">
        <v>0</v>
      </c>
      <c r="I11" s="87">
        <f t="shared" si="0"/>
        <v>-10</v>
      </c>
      <c r="J11" s="87">
        <v>7</v>
      </c>
      <c r="K11" s="87">
        <v>41</v>
      </c>
      <c r="L11" s="87">
        <f t="shared" si="3"/>
        <v>-34</v>
      </c>
      <c r="M11" s="87">
        <v>2</v>
      </c>
      <c r="N11" s="87">
        <v>0</v>
      </c>
      <c r="O11" s="87">
        <f t="shared" si="4"/>
        <v>2</v>
      </c>
      <c r="P11" s="56">
        <f t="shared" si="5"/>
        <v>-42</v>
      </c>
      <c r="Q11" s="68">
        <f>SUM('R7地区別社会動態'!N11+'R7地区別自然動態'!K11+'R7職権その他の増減'!K11)</f>
        <v>-21</v>
      </c>
      <c r="R11" s="68">
        <f>SUM('R7地区別社会動態'!O11+'R7地区別自然動態'!L11+'R7職権その他の増減'!L11)</f>
        <v>-21</v>
      </c>
    </row>
    <row r="12" spans="2:18" ht="18.75" customHeight="1" x14ac:dyDescent="0.15">
      <c r="B12" s="57" t="s">
        <v>18</v>
      </c>
      <c r="C12" s="58"/>
      <c r="D12" s="92">
        <v>2846</v>
      </c>
      <c r="E12" s="107">
        <v>2827</v>
      </c>
      <c r="F12" s="87">
        <v>52</v>
      </c>
      <c r="G12" s="87">
        <v>48</v>
      </c>
      <c r="H12" s="109">
        <v>10</v>
      </c>
      <c r="I12" s="87">
        <f t="shared" si="0"/>
        <v>14</v>
      </c>
      <c r="J12" s="87">
        <v>14</v>
      </c>
      <c r="K12" s="87">
        <v>48</v>
      </c>
      <c r="L12" s="87">
        <f t="shared" si="3"/>
        <v>-34</v>
      </c>
      <c r="M12" s="87">
        <v>1</v>
      </c>
      <c r="N12" s="87">
        <v>0</v>
      </c>
      <c r="O12" s="87">
        <f t="shared" si="4"/>
        <v>1</v>
      </c>
      <c r="P12" s="56">
        <f t="shared" si="5"/>
        <v>-19</v>
      </c>
      <c r="Q12" s="68">
        <f>SUM('R7地区別社会動態'!N12+'R7地区別自然動態'!K12+'R7職権その他の増減'!K12)</f>
        <v>-2</v>
      </c>
      <c r="R12" s="68">
        <f>SUM('R7地区別社会動態'!O12+'R7地区別自然動態'!L12+'R7職権その他の増減'!L12)</f>
        <v>-17</v>
      </c>
    </row>
    <row r="13" spans="2:18" ht="18.75" customHeight="1" x14ac:dyDescent="0.15">
      <c r="B13" s="57" t="s">
        <v>19</v>
      </c>
      <c r="C13" s="58"/>
      <c r="D13" s="92">
        <v>2431</v>
      </c>
      <c r="E13" s="107">
        <v>3419</v>
      </c>
      <c r="F13" s="87">
        <v>289</v>
      </c>
      <c r="G13" s="87">
        <v>230</v>
      </c>
      <c r="H13" s="109">
        <v>-21</v>
      </c>
      <c r="I13" s="87">
        <f t="shared" si="0"/>
        <v>38</v>
      </c>
      <c r="J13" s="87">
        <v>5</v>
      </c>
      <c r="K13" s="87">
        <v>51</v>
      </c>
      <c r="L13" s="87">
        <f t="shared" si="3"/>
        <v>-46</v>
      </c>
      <c r="M13" s="87">
        <v>1</v>
      </c>
      <c r="N13" s="87">
        <v>5</v>
      </c>
      <c r="O13" s="87">
        <f t="shared" si="4"/>
        <v>-4</v>
      </c>
      <c r="P13" s="56">
        <f t="shared" si="5"/>
        <v>-12</v>
      </c>
      <c r="Q13" s="68">
        <f>SUM('R7地区別社会動態'!N13+'R7地区別自然動態'!K13+'R7職権その他の増減'!K13)</f>
        <v>-29</v>
      </c>
      <c r="R13" s="68">
        <f>SUM('R7地区別社会動態'!O13+'R7地区別自然動態'!L13+'R7職権その他の増減'!L13)</f>
        <v>17</v>
      </c>
    </row>
    <row r="14" spans="2:18" ht="18.75" customHeight="1" x14ac:dyDescent="0.15">
      <c r="B14" s="131" t="s">
        <v>20</v>
      </c>
      <c r="C14" s="132"/>
      <c r="D14" s="92">
        <v>2690</v>
      </c>
      <c r="E14" s="107">
        <v>2672</v>
      </c>
      <c r="F14" s="87">
        <v>116</v>
      </c>
      <c r="G14" s="87">
        <v>88</v>
      </c>
      <c r="H14" s="109">
        <v>-30</v>
      </c>
      <c r="I14" s="87">
        <f>F14-G14+H14</f>
        <v>-2</v>
      </c>
      <c r="J14" s="87">
        <v>13</v>
      </c>
      <c r="K14" s="87">
        <v>29</v>
      </c>
      <c r="L14" s="87">
        <f>J14-K14</f>
        <v>-16</v>
      </c>
      <c r="M14" s="87">
        <v>1</v>
      </c>
      <c r="N14" s="87">
        <v>1</v>
      </c>
      <c r="O14" s="87">
        <f>M14-N14</f>
        <v>0</v>
      </c>
      <c r="P14" s="56">
        <f t="shared" si="5"/>
        <v>-18</v>
      </c>
      <c r="Q14" s="68">
        <f>SUM('R7地区別社会動態'!N14+'R7地区別自然動態'!K14+'R7職権その他の増減'!K14)</f>
        <v>-20</v>
      </c>
      <c r="R14" s="68">
        <f>SUM('R7地区別社会動態'!O14+'R7地区別自然動態'!L14+'R7職権その他の増減'!L14)</f>
        <v>2</v>
      </c>
    </row>
    <row r="15" spans="2:18" ht="18.75" customHeight="1" x14ac:dyDescent="0.15">
      <c r="B15" s="57" t="s">
        <v>24</v>
      </c>
      <c r="C15" s="58"/>
      <c r="D15" s="93">
        <f>SUM(D5:D14)</f>
        <v>54078</v>
      </c>
      <c r="E15" s="93">
        <f>SUM(E5:E14)</f>
        <v>54739</v>
      </c>
      <c r="F15" s="88">
        <f t="shared" ref="F15:G15" si="6">SUM(F5:F14)</f>
        <v>2269</v>
      </c>
      <c r="G15" s="88">
        <f t="shared" si="6"/>
        <v>2144</v>
      </c>
      <c r="H15" s="88">
        <f>SUM(H5:H14)</f>
        <v>0</v>
      </c>
      <c r="I15" s="88">
        <f>SUM(I5:I14)</f>
        <v>125</v>
      </c>
      <c r="J15" s="88">
        <f t="shared" ref="J15:K15" si="7">SUM(J5:J14)</f>
        <v>247</v>
      </c>
      <c r="K15" s="88">
        <f t="shared" si="7"/>
        <v>707</v>
      </c>
      <c r="L15" s="94">
        <f>SUM(L5:L14)</f>
        <v>-460</v>
      </c>
      <c r="M15" s="88">
        <f>SUM(M5:M14)</f>
        <v>27</v>
      </c>
      <c r="N15" s="88">
        <f>SUM(N5:N14)</f>
        <v>31</v>
      </c>
      <c r="O15" s="89">
        <f>SUM(O5:O14)</f>
        <v>-4</v>
      </c>
      <c r="P15" s="89">
        <f>I15+L15+O15</f>
        <v>-339</v>
      </c>
      <c r="Q15" s="68">
        <f>SUM('R7地区別社会動態'!N15+'R7地区別自然動態'!K15+'R7職権その他の増減'!K15)</f>
        <v>-191</v>
      </c>
      <c r="R15" s="68">
        <f>SUM('R7地区別社会動態'!O15+'R7地区別自然動態'!L15+'R7職権その他の増減'!L15)</f>
        <v>-148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150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104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45292</v>
      </c>
      <c r="E22" s="86">
        <v>45658</v>
      </c>
      <c r="F22" s="111" t="s">
        <v>129</v>
      </c>
      <c r="G22" s="111" t="s">
        <v>130</v>
      </c>
      <c r="H22" s="111" t="s">
        <v>131</v>
      </c>
      <c r="I22" s="111" t="s">
        <v>132</v>
      </c>
      <c r="J22" s="111" t="s">
        <v>133</v>
      </c>
      <c r="K22" s="111" t="s">
        <v>134</v>
      </c>
      <c r="L22" s="111" t="s">
        <v>132</v>
      </c>
      <c r="M22" s="111" t="s">
        <v>135</v>
      </c>
      <c r="N22" s="111" t="s">
        <v>136</v>
      </c>
      <c r="O22" s="111" t="s">
        <v>132</v>
      </c>
      <c r="P22" s="111" t="s">
        <v>137</v>
      </c>
      <c r="Q22" s="111" t="s">
        <v>138</v>
      </c>
      <c r="R22" s="111" t="s">
        <v>139</v>
      </c>
    </row>
    <row r="23" spans="2:18" ht="18.75" customHeight="1" x14ac:dyDescent="0.15">
      <c r="B23" s="53" t="s">
        <v>8</v>
      </c>
      <c r="C23" s="54"/>
      <c r="D23" s="92">
        <v>11085</v>
      </c>
      <c r="E23" s="92">
        <v>11012</v>
      </c>
      <c r="F23" s="87">
        <v>559</v>
      </c>
      <c r="G23" s="87">
        <v>529</v>
      </c>
      <c r="H23" s="87">
        <v>-38</v>
      </c>
      <c r="I23" s="87">
        <f>F23-G23+H23</f>
        <v>-8</v>
      </c>
      <c r="J23" s="87">
        <v>63</v>
      </c>
      <c r="K23" s="87">
        <v>120</v>
      </c>
      <c r="L23" s="87">
        <f>J23-K23</f>
        <v>-57</v>
      </c>
      <c r="M23" s="87">
        <v>10</v>
      </c>
      <c r="N23" s="87">
        <v>18</v>
      </c>
      <c r="O23" s="87">
        <f>M23-N23</f>
        <v>-8</v>
      </c>
      <c r="P23" s="56">
        <f>I23+L23+O23</f>
        <v>-73</v>
      </c>
      <c r="Q23" s="68">
        <f>SUM('R7地区別社会動態'!N23+'R7地区別自然動態'!K23+'R7職権その他の増減'!K23)</f>
        <v>-55</v>
      </c>
      <c r="R23" s="68">
        <f>SUM('R7地区別社会動態'!O23+'R7地区別自然動態'!L23+'R7職権その他の増減'!L23)</f>
        <v>-18</v>
      </c>
    </row>
    <row r="24" spans="2:18" ht="18.75" customHeight="1" x14ac:dyDescent="0.15">
      <c r="B24" s="57" t="s">
        <v>12</v>
      </c>
      <c r="C24" s="58"/>
      <c r="D24" s="92">
        <v>11351</v>
      </c>
      <c r="E24" s="92">
        <v>11205</v>
      </c>
      <c r="F24" s="87">
        <v>365</v>
      </c>
      <c r="G24" s="87">
        <v>408</v>
      </c>
      <c r="H24" s="87">
        <v>-25</v>
      </c>
      <c r="I24" s="87">
        <f t="shared" ref="I24:I31" si="8">F24-G24+H24</f>
        <v>-68</v>
      </c>
      <c r="J24" s="87">
        <v>77</v>
      </c>
      <c r="K24" s="87">
        <v>159</v>
      </c>
      <c r="L24" s="87">
        <f t="shared" ref="L24:L31" si="9">J24-K24</f>
        <v>-82</v>
      </c>
      <c r="M24" s="87">
        <v>9</v>
      </c>
      <c r="N24" s="87">
        <v>5</v>
      </c>
      <c r="O24" s="87">
        <f t="shared" ref="O24" si="10">M24-N24</f>
        <v>4</v>
      </c>
      <c r="P24" s="56">
        <f t="shared" ref="P24" si="11">I24+L24+O24</f>
        <v>-146</v>
      </c>
      <c r="Q24" s="68">
        <f>SUM('R7地区別社会動態'!N24+'R7地区別自然動態'!K24+'R7職権その他の増減'!K24)</f>
        <v>-89</v>
      </c>
      <c r="R24" s="68">
        <f>SUM('R7地区別社会動態'!O24+'R7地区別自然動態'!L24+'R7職権その他の増減'!L24)</f>
        <v>-57</v>
      </c>
    </row>
    <row r="25" spans="2:18" ht="18.75" customHeight="1" x14ac:dyDescent="0.15">
      <c r="B25" s="57" t="s">
        <v>13</v>
      </c>
      <c r="C25" s="58"/>
      <c r="D25" s="92">
        <v>2871</v>
      </c>
      <c r="E25" s="92">
        <v>2835</v>
      </c>
      <c r="F25" s="87">
        <v>87</v>
      </c>
      <c r="G25" s="87">
        <v>115</v>
      </c>
      <c r="H25" s="87">
        <v>8</v>
      </c>
      <c r="I25" s="87">
        <f t="shared" si="8"/>
        <v>-20</v>
      </c>
      <c r="J25" s="87">
        <v>17</v>
      </c>
      <c r="K25" s="87">
        <v>35</v>
      </c>
      <c r="L25" s="87">
        <f t="shared" si="9"/>
        <v>-18</v>
      </c>
      <c r="M25" s="87">
        <v>3</v>
      </c>
      <c r="N25" s="87">
        <v>1</v>
      </c>
      <c r="O25" s="87">
        <f>M25-N25</f>
        <v>2</v>
      </c>
      <c r="P25" s="56">
        <f>I25+L25+O25</f>
        <v>-36</v>
      </c>
      <c r="Q25" s="68">
        <f>SUM('R7地区別社会動態'!N25+'R7地区別自然動態'!K25+'R7職権その他の増減'!K25)</f>
        <v>-14</v>
      </c>
      <c r="R25" s="68">
        <f>SUM('R7地区別社会動態'!O25+'R7地区別自然動態'!L25+'R7職権その他の増減'!L25)</f>
        <v>-22</v>
      </c>
    </row>
    <row r="26" spans="2:18" ht="18.75" customHeight="1" x14ac:dyDescent="0.15">
      <c r="B26" s="57" t="s">
        <v>14</v>
      </c>
      <c r="C26" s="58"/>
      <c r="D26" s="92">
        <v>5384</v>
      </c>
      <c r="E26" s="92">
        <v>5504</v>
      </c>
      <c r="F26" s="87">
        <v>355</v>
      </c>
      <c r="G26" s="87">
        <v>240</v>
      </c>
      <c r="H26" s="87">
        <v>43</v>
      </c>
      <c r="I26" s="87">
        <f t="shared" si="8"/>
        <v>158</v>
      </c>
      <c r="J26" s="87">
        <v>25</v>
      </c>
      <c r="K26" s="87">
        <v>61</v>
      </c>
      <c r="L26" s="87">
        <f t="shared" si="9"/>
        <v>-36</v>
      </c>
      <c r="M26" s="87">
        <v>5</v>
      </c>
      <c r="N26" s="87">
        <v>7</v>
      </c>
      <c r="O26" s="87">
        <f t="shared" ref="O26:O31" si="12">M26-N26</f>
        <v>-2</v>
      </c>
      <c r="P26" s="56">
        <f t="shared" ref="P26:P32" si="13">I26+L26+O26</f>
        <v>120</v>
      </c>
      <c r="Q26" s="68">
        <f>SUM('R7地区別社会動態'!N26+'R7地区別自然動態'!K26+'R7職権その他の増減'!K26)</f>
        <v>42</v>
      </c>
      <c r="R26" s="68">
        <f>SUM('R7地区別社会動態'!O26+'R7地区別自然動態'!L26+'R7職権その他の増減'!L26)</f>
        <v>78</v>
      </c>
    </row>
    <row r="27" spans="2:18" ht="18.75" customHeight="1" x14ac:dyDescent="0.15">
      <c r="B27" s="57" t="s">
        <v>15</v>
      </c>
      <c r="C27" s="58"/>
      <c r="D27" s="92">
        <v>11358</v>
      </c>
      <c r="E27" s="92">
        <v>11330</v>
      </c>
      <c r="F27" s="87">
        <v>370</v>
      </c>
      <c r="G27" s="87">
        <v>334</v>
      </c>
      <c r="H27" s="87">
        <v>6</v>
      </c>
      <c r="I27" s="87">
        <f t="shared" si="8"/>
        <v>42</v>
      </c>
      <c r="J27" s="87">
        <v>47</v>
      </c>
      <c r="K27" s="87">
        <v>117</v>
      </c>
      <c r="L27" s="87">
        <f t="shared" si="9"/>
        <v>-70</v>
      </c>
      <c r="M27" s="87">
        <v>4</v>
      </c>
      <c r="N27" s="87">
        <v>4</v>
      </c>
      <c r="O27" s="87">
        <f t="shared" si="12"/>
        <v>0</v>
      </c>
      <c r="P27" s="56">
        <f t="shared" si="13"/>
        <v>-28</v>
      </c>
      <c r="Q27" s="68">
        <f>SUM('R7地区別社会動態'!N27+'R7地区別自然動態'!K27+'R7職権その他の増減'!K27)</f>
        <v>8</v>
      </c>
      <c r="R27" s="68">
        <f>SUM('R7地区別社会動態'!O27+'R7地区別自然動態'!L27+'R7職権その他の増減'!L27)</f>
        <v>-36</v>
      </c>
    </row>
    <row r="28" spans="2:18" ht="18.75" customHeight="1" x14ac:dyDescent="0.15">
      <c r="B28" s="57" t="s">
        <v>16</v>
      </c>
      <c r="C28" s="58"/>
      <c r="D28" s="92">
        <v>1900</v>
      </c>
      <c r="E28" s="92">
        <v>1883</v>
      </c>
      <c r="F28" s="87">
        <v>46</v>
      </c>
      <c r="G28" s="87">
        <v>40</v>
      </c>
      <c r="H28" s="87">
        <v>-2</v>
      </c>
      <c r="I28" s="87">
        <f t="shared" si="8"/>
        <v>4</v>
      </c>
      <c r="J28" s="87">
        <v>8</v>
      </c>
      <c r="K28" s="87">
        <v>30</v>
      </c>
      <c r="L28" s="87">
        <f t="shared" si="9"/>
        <v>-22</v>
      </c>
      <c r="M28" s="87">
        <v>1</v>
      </c>
      <c r="N28" s="87">
        <v>0</v>
      </c>
      <c r="O28" s="87">
        <f t="shared" si="12"/>
        <v>1</v>
      </c>
      <c r="P28" s="56">
        <f t="shared" si="13"/>
        <v>-17</v>
      </c>
      <c r="Q28" s="68">
        <f>SUM('R7地区別社会動態'!N28+'R7地区別自然動態'!K28+'R7職権その他の増減'!K28)</f>
        <v>-13</v>
      </c>
      <c r="R28" s="68">
        <f>SUM('R7地区別社会動態'!O28+'R7地区別自然動態'!L28+'R7職権その他の増減'!L28)</f>
        <v>-4</v>
      </c>
    </row>
    <row r="29" spans="2:18" ht="18.75" customHeight="1" x14ac:dyDescent="0.15">
      <c r="B29" s="57" t="s">
        <v>17</v>
      </c>
      <c r="C29" s="58"/>
      <c r="D29" s="92">
        <v>2343</v>
      </c>
      <c r="E29" s="92">
        <v>2342</v>
      </c>
      <c r="F29" s="87">
        <v>84</v>
      </c>
      <c r="G29" s="87">
        <v>60</v>
      </c>
      <c r="H29" s="87">
        <v>7</v>
      </c>
      <c r="I29" s="87">
        <f t="shared" si="8"/>
        <v>31</v>
      </c>
      <c r="J29" s="87">
        <v>4</v>
      </c>
      <c r="K29" s="87">
        <v>36</v>
      </c>
      <c r="L29" s="87">
        <f t="shared" si="9"/>
        <v>-32</v>
      </c>
      <c r="M29" s="87">
        <v>1</v>
      </c>
      <c r="N29" s="87">
        <v>1</v>
      </c>
      <c r="O29" s="87">
        <f t="shared" si="12"/>
        <v>0</v>
      </c>
      <c r="P29" s="56">
        <f t="shared" si="13"/>
        <v>-1</v>
      </c>
      <c r="Q29" s="68">
        <f>SUM('R7地区別社会動態'!N29+'R7地区別自然動態'!K29+'R7職権その他の増減'!K29)</f>
        <v>-1</v>
      </c>
      <c r="R29" s="68">
        <f>SUM('R7地区別社会動態'!O29+'R7地区別自然動態'!L29+'R7職権その他の増減'!L29)</f>
        <v>0</v>
      </c>
    </row>
    <row r="30" spans="2:18" ht="18.75" customHeight="1" x14ac:dyDescent="0.15">
      <c r="B30" s="57" t="s">
        <v>18</v>
      </c>
      <c r="C30" s="58"/>
      <c r="D30" s="92">
        <v>2879</v>
      </c>
      <c r="E30" s="92">
        <v>2846</v>
      </c>
      <c r="F30" s="87">
        <v>66</v>
      </c>
      <c r="G30" s="87">
        <v>81</v>
      </c>
      <c r="H30" s="87">
        <v>4</v>
      </c>
      <c r="I30" s="87">
        <f t="shared" si="8"/>
        <v>-11</v>
      </c>
      <c r="J30" s="87">
        <v>12</v>
      </c>
      <c r="K30" s="87">
        <v>34</v>
      </c>
      <c r="L30" s="87">
        <f t="shared" si="9"/>
        <v>-22</v>
      </c>
      <c r="M30" s="87">
        <v>0</v>
      </c>
      <c r="N30" s="87">
        <v>0</v>
      </c>
      <c r="O30" s="87">
        <f t="shared" si="12"/>
        <v>0</v>
      </c>
      <c r="P30" s="56">
        <f t="shared" si="13"/>
        <v>-33</v>
      </c>
      <c r="Q30" s="68">
        <f>SUM('R7地区別社会動態'!N30+'R7地区別自然動態'!K30+'R7職権その他の増減'!K30)</f>
        <v>-17</v>
      </c>
      <c r="R30" s="68">
        <f>SUM('R7地区別社会動態'!O30+'R7地区別自然動態'!L30+'R7職権その他の増減'!L30)</f>
        <v>-16</v>
      </c>
    </row>
    <row r="31" spans="2:18" ht="18.75" customHeight="1" x14ac:dyDescent="0.15">
      <c r="B31" s="57" t="s">
        <v>19</v>
      </c>
      <c r="C31" s="58"/>
      <c r="D31" s="92">
        <v>3398</v>
      </c>
      <c r="E31" s="92">
        <v>2431</v>
      </c>
      <c r="F31" s="87">
        <v>237</v>
      </c>
      <c r="G31" s="87">
        <v>155</v>
      </c>
      <c r="H31" s="87">
        <v>6</v>
      </c>
      <c r="I31" s="87">
        <f t="shared" si="8"/>
        <v>88</v>
      </c>
      <c r="J31" s="87">
        <v>5</v>
      </c>
      <c r="K31" s="87">
        <v>60</v>
      </c>
      <c r="L31" s="87">
        <f t="shared" si="9"/>
        <v>-55</v>
      </c>
      <c r="M31" s="87">
        <v>1</v>
      </c>
      <c r="N31" s="87">
        <v>1</v>
      </c>
      <c r="O31" s="87">
        <f t="shared" si="12"/>
        <v>0</v>
      </c>
      <c r="P31" s="56">
        <f t="shared" si="13"/>
        <v>33</v>
      </c>
      <c r="Q31" s="68">
        <f>SUM('R7地区別社会動態'!N31+'R7地区別自然動態'!K31+'R7職権その他の増減'!K31)</f>
        <v>0</v>
      </c>
      <c r="R31" s="68">
        <f>SUM('R7地区別社会動態'!O31+'R7地区別自然動態'!L31+'R7職権その他の増減'!L31)</f>
        <v>33</v>
      </c>
    </row>
    <row r="32" spans="2:18" ht="18.75" customHeight="1" x14ac:dyDescent="0.15">
      <c r="B32" s="131" t="s">
        <v>20</v>
      </c>
      <c r="C32" s="132"/>
      <c r="D32" s="92">
        <v>2721</v>
      </c>
      <c r="E32" s="92">
        <v>2690</v>
      </c>
      <c r="F32" s="87">
        <v>98</v>
      </c>
      <c r="G32" s="87">
        <v>97</v>
      </c>
      <c r="H32" s="87">
        <v>-9</v>
      </c>
      <c r="I32" s="87">
        <f>F32-G32+H32</f>
        <v>-8</v>
      </c>
      <c r="J32" s="87">
        <v>11</v>
      </c>
      <c r="K32" s="87">
        <v>35</v>
      </c>
      <c r="L32" s="87">
        <f>J32-K32</f>
        <v>-24</v>
      </c>
      <c r="M32" s="87">
        <v>1</v>
      </c>
      <c r="N32" s="87">
        <v>0</v>
      </c>
      <c r="O32" s="87">
        <f>M32-N32</f>
        <v>1</v>
      </c>
      <c r="P32" s="56">
        <f t="shared" si="13"/>
        <v>-31</v>
      </c>
      <c r="Q32" s="68">
        <f>SUM('R7地区別社会動態'!N32+'R7地区別自然動態'!K32+'R7職権その他の増減'!K32)</f>
        <v>-10</v>
      </c>
      <c r="R32" s="68">
        <f>SUM('R7地区別社会動態'!O32+'R7地区別自然動態'!L32+'R7職権その他の増減'!L32)</f>
        <v>-21</v>
      </c>
    </row>
    <row r="33" spans="2:19" ht="18.75" customHeight="1" x14ac:dyDescent="0.15">
      <c r="B33" s="57" t="s">
        <v>24</v>
      </c>
      <c r="C33" s="58"/>
      <c r="D33" s="93">
        <f>SUM(D23:D32)</f>
        <v>55290</v>
      </c>
      <c r="E33" s="93">
        <f>SUM(E23:E32)</f>
        <v>54078</v>
      </c>
      <c r="F33" s="88">
        <f t="shared" ref="F33:H33" si="14">SUM(F23:F32)</f>
        <v>2267</v>
      </c>
      <c r="G33" s="88">
        <f t="shared" si="14"/>
        <v>2059</v>
      </c>
      <c r="H33" s="88">
        <f t="shared" si="14"/>
        <v>0</v>
      </c>
      <c r="I33" s="88">
        <f>SUM(I23:I32)</f>
        <v>208</v>
      </c>
      <c r="J33" s="88">
        <f t="shared" ref="J33:K33" si="15">SUM(J23:J32)</f>
        <v>269</v>
      </c>
      <c r="K33" s="88">
        <f t="shared" si="15"/>
        <v>687</v>
      </c>
      <c r="L33" s="94">
        <f>SUM(L23:L32)</f>
        <v>-418</v>
      </c>
      <c r="M33" s="94">
        <f t="shared" ref="M33:N33" si="16">SUM(M23:M32)</f>
        <v>35</v>
      </c>
      <c r="N33" s="94">
        <f t="shared" si="16"/>
        <v>37</v>
      </c>
      <c r="O33" s="89">
        <f>SUM(O23:O32)</f>
        <v>-2</v>
      </c>
      <c r="P33" s="89">
        <f>I33+L33+O33</f>
        <v>-212</v>
      </c>
      <c r="Q33" s="68">
        <f>SUM('R7地区別社会動態'!N33+'R7地区別自然動態'!K33+'R7職権その他の増減'!K33)</f>
        <v>-149</v>
      </c>
      <c r="R33" s="68">
        <f>SUM('R7地区別社会動態'!O33+'R7地区別自然動態'!L33+'R7職権その他の増減'!L33)</f>
        <v>-63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155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141</v>
      </c>
      <c r="F40" s="111" t="s">
        <v>41</v>
      </c>
      <c r="G40" s="111" t="s">
        <v>42</v>
      </c>
      <c r="H40" s="111" t="s">
        <v>43</v>
      </c>
      <c r="I40" s="111" t="s">
        <v>23</v>
      </c>
      <c r="J40" s="111" t="s">
        <v>9</v>
      </c>
      <c r="K40" s="111" t="s">
        <v>10</v>
      </c>
      <c r="L40" s="111" t="s">
        <v>23</v>
      </c>
      <c r="M40" s="111" t="s">
        <v>45</v>
      </c>
      <c r="N40" s="111" t="s">
        <v>46</v>
      </c>
      <c r="O40" s="111" t="s">
        <v>23</v>
      </c>
      <c r="P40" s="111" t="s">
        <v>1</v>
      </c>
      <c r="Q40" s="111" t="s">
        <v>2</v>
      </c>
      <c r="R40" s="111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-67</v>
      </c>
      <c r="F41" s="87">
        <f>F5-F23</f>
        <v>28</v>
      </c>
      <c r="G41" s="87">
        <f>G5-G23</f>
        <v>54</v>
      </c>
      <c r="H41" s="87">
        <f>H5-H23</f>
        <v>47</v>
      </c>
      <c r="I41" s="87">
        <f>SUM(I5-I23)</f>
        <v>21</v>
      </c>
      <c r="J41" s="87">
        <f>J5-J23</f>
        <v>-9</v>
      </c>
      <c r="K41" s="87">
        <f>K5-K23</f>
        <v>18</v>
      </c>
      <c r="L41" s="87">
        <f>SUM(L5-L23)</f>
        <v>-27</v>
      </c>
      <c r="M41" s="87">
        <f t="shared" ref="M41:N50" si="17">M5-M23</f>
        <v>-2</v>
      </c>
      <c r="N41" s="87">
        <f>N5-N23</f>
        <v>-14</v>
      </c>
      <c r="O41" s="87">
        <f>SUM(O5-O23)</f>
        <v>12</v>
      </c>
      <c r="P41" s="63">
        <f>I41+L41+O41</f>
        <v>6</v>
      </c>
      <c r="Q41" s="56">
        <f>Q5-Q23</f>
        <v>21</v>
      </c>
      <c r="R41" s="56">
        <f>R5-R23</f>
        <v>-15</v>
      </c>
    </row>
    <row r="42" spans="2:19" ht="18.75" customHeight="1" x14ac:dyDescent="0.15">
      <c r="B42" s="57" t="s">
        <v>12</v>
      </c>
      <c r="C42" s="58"/>
      <c r="D42" s="87"/>
      <c r="E42" s="87">
        <f t="shared" ref="E42:H51" si="18">E6-E24</f>
        <v>-23</v>
      </c>
      <c r="F42" s="87">
        <f t="shared" si="18"/>
        <v>49</v>
      </c>
      <c r="G42" s="87">
        <f t="shared" si="18"/>
        <v>-31</v>
      </c>
      <c r="H42" s="87">
        <f t="shared" si="18"/>
        <v>32</v>
      </c>
      <c r="I42" s="87">
        <f t="shared" ref="I42:I51" si="19">SUM(I6-I24)</f>
        <v>112</v>
      </c>
      <c r="J42" s="87">
        <f t="shared" ref="J42:K51" si="20">J6-J24</f>
        <v>-15</v>
      </c>
      <c r="K42" s="87">
        <f t="shared" si="20"/>
        <v>-27</v>
      </c>
      <c r="L42" s="87">
        <f t="shared" ref="L42:L51" si="21">SUM(L6-L24)</f>
        <v>12</v>
      </c>
      <c r="M42" s="87">
        <f t="shared" si="17"/>
        <v>-3</v>
      </c>
      <c r="N42" s="87">
        <f t="shared" si="17"/>
        <v>-2</v>
      </c>
      <c r="O42" s="87">
        <f t="shared" ref="O42" si="22">SUM(O6-O24)</f>
        <v>-1</v>
      </c>
      <c r="P42" s="63">
        <f t="shared" ref="P42:P51" si="23">I42+L42+O42</f>
        <v>123</v>
      </c>
      <c r="Q42" s="56">
        <f t="shared" ref="Q42:R51" si="24">Q6-Q24</f>
        <v>63</v>
      </c>
      <c r="R42" s="56">
        <f t="shared" si="24"/>
        <v>60</v>
      </c>
    </row>
    <row r="43" spans="2:19" ht="18.75" customHeight="1" x14ac:dyDescent="0.15">
      <c r="B43" s="57" t="s">
        <v>13</v>
      </c>
      <c r="C43" s="58"/>
      <c r="D43" s="87"/>
      <c r="E43" s="87">
        <f t="shared" si="18"/>
        <v>1</v>
      </c>
      <c r="F43" s="87">
        <f>F7-F25</f>
        <v>4</v>
      </c>
      <c r="G43" s="87">
        <f>G7-G25</f>
        <v>-40</v>
      </c>
      <c r="H43" s="87">
        <f>H7-H25</f>
        <v>9</v>
      </c>
      <c r="I43" s="87">
        <f t="shared" si="19"/>
        <v>53</v>
      </c>
      <c r="J43" s="87">
        <f t="shared" si="20"/>
        <v>-6</v>
      </c>
      <c r="K43" s="87">
        <f t="shared" si="20"/>
        <v>9</v>
      </c>
      <c r="L43" s="87">
        <f t="shared" si="21"/>
        <v>-15</v>
      </c>
      <c r="M43" s="87">
        <f>M7-M25</f>
        <v>-2</v>
      </c>
      <c r="N43" s="87">
        <f>N7-N25</f>
        <v>-1</v>
      </c>
      <c r="O43" s="87">
        <f>SUM(O7-O25)</f>
        <v>-1</v>
      </c>
      <c r="P43" s="63">
        <f t="shared" si="23"/>
        <v>37</v>
      </c>
      <c r="Q43" s="68">
        <f t="shared" si="24"/>
        <v>17</v>
      </c>
      <c r="R43" s="68">
        <f t="shared" si="24"/>
        <v>20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8"/>
        <v>-69</v>
      </c>
      <c r="F44" s="87">
        <f t="shared" si="18"/>
        <v>-122</v>
      </c>
      <c r="G44" s="87">
        <f t="shared" si="18"/>
        <v>21</v>
      </c>
      <c r="H44" s="87">
        <f t="shared" si="18"/>
        <v>-43</v>
      </c>
      <c r="I44" s="87">
        <f t="shared" si="19"/>
        <v>-186</v>
      </c>
      <c r="J44" s="87">
        <f t="shared" si="20"/>
        <v>6</v>
      </c>
      <c r="K44" s="87">
        <f t="shared" si="20"/>
        <v>7</v>
      </c>
      <c r="L44" s="87">
        <f t="shared" si="21"/>
        <v>-1</v>
      </c>
      <c r="M44" s="87">
        <f t="shared" si="17"/>
        <v>-3</v>
      </c>
      <c r="N44" s="87">
        <f t="shared" si="17"/>
        <v>-1</v>
      </c>
      <c r="O44" s="87">
        <f t="shared" ref="O44:O51" si="25">SUM(O8-O26)</f>
        <v>-2</v>
      </c>
      <c r="P44" s="63">
        <f t="shared" si="23"/>
        <v>-189</v>
      </c>
      <c r="Q44" s="56">
        <f t="shared" si="24"/>
        <v>-78</v>
      </c>
      <c r="R44" s="56">
        <f t="shared" si="24"/>
        <v>-111</v>
      </c>
    </row>
    <row r="45" spans="2:19" ht="18.75" customHeight="1" x14ac:dyDescent="0.15">
      <c r="B45" s="57" t="s">
        <v>15</v>
      </c>
      <c r="C45" s="58"/>
      <c r="D45" s="87"/>
      <c r="E45" s="87">
        <f t="shared" si="18"/>
        <v>-67</v>
      </c>
      <c r="F45" s="87">
        <f t="shared" si="18"/>
        <v>-25</v>
      </c>
      <c r="G45" s="87">
        <f t="shared" si="18"/>
        <v>-6</v>
      </c>
      <c r="H45" s="87">
        <f t="shared" si="18"/>
        <v>-4</v>
      </c>
      <c r="I45" s="87">
        <f t="shared" si="19"/>
        <v>-23</v>
      </c>
      <c r="J45" s="87">
        <f t="shared" si="20"/>
        <v>-2</v>
      </c>
      <c r="K45" s="87">
        <f t="shared" si="20"/>
        <v>7</v>
      </c>
      <c r="L45" s="87">
        <f t="shared" si="21"/>
        <v>-9</v>
      </c>
      <c r="M45" s="87">
        <f t="shared" si="17"/>
        <v>1</v>
      </c>
      <c r="N45" s="87">
        <f t="shared" si="17"/>
        <v>8</v>
      </c>
      <c r="O45" s="87">
        <f t="shared" si="25"/>
        <v>-7</v>
      </c>
      <c r="P45" s="63">
        <f t="shared" si="23"/>
        <v>-39</v>
      </c>
      <c r="Q45" s="56">
        <f t="shared" si="24"/>
        <v>-29</v>
      </c>
      <c r="R45" s="56">
        <f t="shared" si="24"/>
        <v>-10</v>
      </c>
    </row>
    <row r="46" spans="2:19" ht="18.75" customHeight="1" x14ac:dyDescent="0.15">
      <c r="B46" s="57" t="s">
        <v>16</v>
      </c>
      <c r="C46" s="58"/>
      <c r="D46" s="87"/>
      <c r="E46" s="87">
        <f t="shared" si="18"/>
        <v>-23</v>
      </c>
      <c r="F46" s="87">
        <f t="shared" si="18"/>
        <v>4</v>
      </c>
      <c r="G46" s="87">
        <f t="shared" si="18"/>
        <v>12</v>
      </c>
      <c r="H46" s="87">
        <f t="shared" si="18"/>
        <v>8</v>
      </c>
      <c r="I46" s="87">
        <f t="shared" si="19"/>
        <v>0</v>
      </c>
      <c r="J46" s="87">
        <f t="shared" si="20"/>
        <v>-3</v>
      </c>
      <c r="K46" s="87">
        <f t="shared" si="20"/>
        <v>2</v>
      </c>
      <c r="L46" s="87">
        <f t="shared" si="21"/>
        <v>-5</v>
      </c>
      <c r="M46" s="87">
        <f t="shared" si="17"/>
        <v>-1</v>
      </c>
      <c r="N46" s="87">
        <f t="shared" si="17"/>
        <v>0</v>
      </c>
      <c r="O46" s="87">
        <f t="shared" si="25"/>
        <v>-1</v>
      </c>
      <c r="P46" s="63">
        <f t="shared" si="23"/>
        <v>-6</v>
      </c>
      <c r="Q46" s="56">
        <f t="shared" si="24"/>
        <v>8</v>
      </c>
      <c r="R46" s="56">
        <f t="shared" si="24"/>
        <v>-14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-42</v>
      </c>
      <c r="F47" s="87">
        <f t="shared" si="18"/>
        <v>8</v>
      </c>
      <c r="G47" s="87">
        <f t="shared" si="18"/>
        <v>42</v>
      </c>
      <c r="H47" s="87">
        <f t="shared" si="18"/>
        <v>-7</v>
      </c>
      <c r="I47" s="87">
        <f t="shared" si="19"/>
        <v>-41</v>
      </c>
      <c r="J47" s="87">
        <f t="shared" si="20"/>
        <v>3</v>
      </c>
      <c r="K47" s="87">
        <f t="shared" si="20"/>
        <v>5</v>
      </c>
      <c r="L47" s="87">
        <f t="shared" si="21"/>
        <v>-2</v>
      </c>
      <c r="M47" s="87">
        <f t="shared" si="17"/>
        <v>1</v>
      </c>
      <c r="N47" s="87">
        <f t="shared" si="17"/>
        <v>-1</v>
      </c>
      <c r="O47" s="87">
        <f t="shared" si="25"/>
        <v>2</v>
      </c>
      <c r="P47" s="63">
        <f t="shared" si="23"/>
        <v>-41</v>
      </c>
      <c r="Q47" s="56">
        <f t="shared" si="24"/>
        <v>-20</v>
      </c>
      <c r="R47" s="56">
        <f t="shared" si="24"/>
        <v>-21</v>
      </c>
    </row>
    <row r="48" spans="2:19" ht="18.75" customHeight="1" x14ac:dyDescent="0.15">
      <c r="B48" s="57" t="s">
        <v>18</v>
      </c>
      <c r="C48" s="58"/>
      <c r="D48" s="87"/>
      <c r="E48" s="87">
        <f t="shared" si="18"/>
        <v>-19</v>
      </c>
      <c r="F48" s="87">
        <f t="shared" si="18"/>
        <v>-14</v>
      </c>
      <c r="G48" s="87">
        <f t="shared" si="18"/>
        <v>-33</v>
      </c>
      <c r="H48" s="87">
        <f t="shared" si="18"/>
        <v>6</v>
      </c>
      <c r="I48" s="87">
        <f t="shared" si="19"/>
        <v>25</v>
      </c>
      <c r="J48" s="87">
        <f t="shared" si="20"/>
        <v>2</v>
      </c>
      <c r="K48" s="87">
        <f t="shared" si="20"/>
        <v>14</v>
      </c>
      <c r="L48" s="87">
        <f t="shared" si="21"/>
        <v>-12</v>
      </c>
      <c r="M48" s="87">
        <f t="shared" si="17"/>
        <v>1</v>
      </c>
      <c r="N48" s="87">
        <f t="shared" si="17"/>
        <v>0</v>
      </c>
      <c r="O48" s="87">
        <f t="shared" si="25"/>
        <v>1</v>
      </c>
      <c r="P48" s="63">
        <f t="shared" si="23"/>
        <v>14</v>
      </c>
      <c r="Q48" s="56">
        <f t="shared" si="24"/>
        <v>15</v>
      </c>
      <c r="R48" s="56">
        <f t="shared" si="24"/>
        <v>-1</v>
      </c>
    </row>
    <row r="49" spans="2:18" ht="18.75" customHeight="1" x14ac:dyDescent="0.15">
      <c r="B49" s="57" t="s">
        <v>19</v>
      </c>
      <c r="C49" s="58"/>
      <c r="D49" s="87"/>
      <c r="E49" s="87">
        <f t="shared" si="18"/>
        <v>988</v>
      </c>
      <c r="F49" s="87">
        <f t="shared" si="18"/>
        <v>52</v>
      </c>
      <c r="G49" s="87">
        <f t="shared" si="18"/>
        <v>75</v>
      </c>
      <c r="H49" s="87">
        <f t="shared" si="18"/>
        <v>-27</v>
      </c>
      <c r="I49" s="87">
        <f t="shared" si="19"/>
        <v>-50</v>
      </c>
      <c r="J49" s="87">
        <f t="shared" si="20"/>
        <v>0</v>
      </c>
      <c r="K49" s="87">
        <f t="shared" si="20"/>
        <v>-9</v>
      </c>
      <c r="L49" s="87">
        <f t="shared" si="21"/>
        <v>9</v>
      </c>
      <c r="M49" s="87">
        <f t="shared" si="17"/>
        <v>0</v>
      </c>
      <c r="N49" s="87">
        <f t="shared" si="17"/>
        <v>4</v>
      </c>
      <c r="O49" s="87">
        <f t="shared" si="25"/>
        <v>-4</v>
      </c>
      <c r="P49" s="63">
        <f t="shared" si="23"/>
        <v>-45</v>
      </c>
      <c r="Q49" s="56">
        <f t="shared" si="24"/>
        <v>-29</v>
      </c>
      <c r="R49" s="56">
        <f t="shared" si="24"/>
        <v>-16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-18</v>
      </c>
      <c r="F50" s="87">
        <f t="shared" si="18"/>
        <v>18</v>
      </c>
      <c r="G50" s="87">
        <f t="shared" si="18"/>
        <v>-9</v>
      </c>
      <c r="H50" s="87">
        <f t="shared" si="18"/>
        <v>-21</v>
      </c>
      <c r="I50" s="87">
        <f t="shared" si="19"/>
        <v>6</v>
      </c>
      <c r="J50" s="87">
        <f t="shared" si="20"/>
        <v>2</v>
      </c>
      <c r="K50" s="87">
        <f t="shared" si="20"/>
        <v>-6</v>
      </c>
      <c r="L50" s="87">
        <f t="shared" si="21"/>
        <v>8</v>
      </c>
      <c r="M50" s="87">
        <f t="shared" si="17"/>
        <v>0</v>
      </c>
      <c r="N50" s="87">
        <f t="shared" si="17"/>
        <v>1</v>
      </c>
      <c r="O50" s="87">
        <f t="shared" si="25"/>
        <v>-1</v>
      </c>
      <c r="P50" s="63">
        <f t="shared" si="23"/>
        <v>13</v>
      </c>
      <c r="Q50" s="56">
        <f t="shared" si="24"/>
        <v>-10</v>
      </c>
      <c r="R50" s="56">
        <f t="shared" si="24"/>
        <v>23</v>
      </c>
    </row>
    <row r="51" spans="2:18" ht="18.75" customHeight="1" x14ac:dyDescent="0.15">
      <c r="B51" s="57" t="s">
        <v>24</v>
      </c>
      <c r="C51" s="58"/>
      <c r="D51" s="87"/>
      <c r="E51" s="87">
        <f t="shared" si="18"/>
        <v>661</v>
      </c>
      <c r="F51" s="88">
        <f>SUM(F41:F50)</f>
        <v>2</v>
      </c>
      <c r="G51" s="88">
        <f t="shared" si="18"/>
        <v>85</v>
      </c>
      <c r="H51" s="87">
        <f>SUM(H41:H50)</f>
        <v>0</v>
      </c>
      <c r="I51" s="87">
        <f t="shared" si="19"/>
        <v>-83</v>
      </c>
      <c r="J51" s="87">
        <f t="shared" si="20"/>
        <v>-22</v>
      </c>
      <c r="K51" s="87">
        <f t="shared" si="20"/>
        <v>20</v>
      </c>
      <c r="L51" s="87">
        <f t="shared" si="21"/>
        <v>-42</v>
      </c>
      <c r="M51" s="89">
        <f>SUM(M41:M50)</f>
        <v>-8</v>
      </c>
      <c r="N51" s="89">
        <f>SUM(N41:N50)</f>
        <v>-6</v>
      </c>
      <c r="O51" s="87">
        <f t="shared" si="25"/>
        <v>-2</v>
      </c>
      <c r="P51" s="63">
        <f t="shared" si="23"/>
        <v>-127</v>
      </c>
      <c r="Q51" s="56">
        <f t="shared" si="24"/>
        <v>-42</v>
      </c>
      <c r="R51" s="56">
        <f t="shared" si="24"/>
        <v>-85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:T51"/>
  <sheetViews>
    <sheetView workbookViewId="0">
      <selection activeCell="B3" sqref="B3:C4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5" width="7.5" bestFit="1" customWidth="1"/>
    <col min="6" max="16" width="6.125" customWidth="1"/>
    <col min="17" max="18" width="5.125" customWidth="1"/>
  </cols>
  <sheetData>
    <row r="1" spans="2:20" ht="32.25" customHeight="1" x14ac:dyDescent="0.15">
      <c r="B1" s="116" t="s">
        <v>68</v>
      </c>
      <c r="C1" s="123"/>
      <c r="D1" s="123"/>
      <c r="E1" s="123"/>
      <c r="F1" s="123"/>
      <c r="G1" s="123"/>
      <c r="H1" s="123"/>
      <c r="I1" s="123"/>
    </row>
    <row r="2" spans="2:20" x14ac:dyDescent="0.15">
      <c r="B2" t="s">
        <v>6</v>
      </c>
    </row>
    <row r="3" spans="2:20" ht="18.75" customHeight="1" x14ac:dyDescent="0.15">
      <c r="B3" s="117" t="s">
        <v>51</v>
      </c>
      <c r="C3" s="117"/>
      <c r="D3" s="145" t="s">
        <v>47</v>
      </c>
      <c r="E3" s="147"/>
      <c r="F3" s="145" t="s">
        <v>40</v>
      </c>
      <c r="G3" s="146"/>
      <c r="H3" s="146"/>
      <c r="I3" s="147"/>
      <c r="J3" s="145" t="s">
        <v>11</v>
      </c>
      <c r="K3" s="146"/>
      <c r="L3" s="147"/>
      <c r="M3" s="148" t="s">
        <v>50</v>
      </c>
      <c r="N3" s="149"/>
      <c r="O3" s="150"/>
      <c r="P3" s="141" t="s">
        <v>23</v>
      </c>
      <c r="Q3" s="141"/>
      <c r="R3" s="141"/>
    </row>
    <row r="4" spans="2:20" ht="18.75" customHeight="1" x14ac:dyDescent="0.15">
      <c r="B4" s="117"/>
      <c r="C4" s="117"/>
      <c r="D4" s="37">
        <v>42370</v>
      </c>
      <c r="E4" s="37">
        <v>42736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9</v>
      </c>
      <c r="K4" s="30" t="s">
        <v>10</v>
      </c>
      <c r="L4" s="30" t="s">
        <v>23</v>
      </c>
      <c r="M4" s="36" t="s">
        <v>45</v>
      </c>
      <c r="N4" s="36" t="s">
        <v>46</v>
      </c>
      <c r="O4" s="36" t="s">
        <v>23</v>
      </c>
      <c r="P4" s="2" t="s">
        <v>1</v>
      </c>
      <c r="Q4" s="2" t="s">
        <v>2</v>
      </c>
      <c r="R4" s="2" t="s">
        <v>3</v>
      </c>
    </row>
    <row r="5" spans="2:20" ht="18.75" customHeight="1" x14ac:dyDescent="0.15">
      <c r="B5" s="16" t="s">
        <v>8</v>
      </c>
      <c r="C5" s="17"/>
      <c r="D5" s="38">
        <v>10916</v>
      </c>
      <c r="E5" s="38">
        <v>10989</v>
      </c>
      <c r="F5" s="17">
        <v>562</v>
      </c>
      <c r="G5" s="17">
        <v>509</v>
      </c>
      <c r="H5" s="17">
        <v>40</v>
      </c>
      <c r="I5" s="17">
        <f>F5-G5+H5</f>
        <v>93</v>
      </c>
      <c r="J5" s="17">
        <v>93</v>
      </c>
      <c r="K5" s="17">
        <v>113</v>
      </c>
      <c r="L5" s="17">
        <f>J5-K5</f>
        <v>-20</v>
      </c>
      <c r="M5" s="17">
        <v>10</v>
      </c>
      <c r="N5" s="17">
        <v>10</v>
      </c>
      <c r="O5" s="17">
        <f>M5-N5</f>
        <v>0</v>
      </c>
      <c r="P5" s="9">
        <f>I5+L5+O5</f>
        <v>73</v>
      </c>
      <c r="Q5" s="8">
        <f>H28地区別社会動態!N5+H28地区別自然動態!K5+H28職権その他の増減!K5</f>
        <v>60</v>
      </c>
      <c r="R5" s="8">
        <f>H28地区別社会動態!O5+H28地区別自然動態!L5+H28職権その他の増減!L5</f>
        <v>13</v>
      </c>
      <c r="S5" s="39"/>
      <c r="T5" s="40"/>
    </row>
    <row r="6" spans="2:20" ht="18.75" customHeight="1" x14ac:dyDescent="0.15">
      <c r="B6" s="13" t="s">
        <v>12</v>
      </c>
      <c r="C6" s="14"/>
      <c r="D6" s="38">
        <v>11641</v>
      </c>
      <c r="E6" s="38">
        <v>11667</v>
      </c>
      <c r="F6" s="17">
        <v>405</v>
      </c>
      <c r="G6" s="17">
        <v>372</v>
      </c>
      <c r="H6" s="17">
        <v>8</v>
      </c>
      <c r="I6" s="17">
        <f t="shared" ref="I6:I14" si="0">F6-G6+H6</f>
        <v>41</v>
      </c>
      <c r="J6" s="17">
        <v>102</v>
      </c>
      <c r="K6" s="17">
        <v>112</v>
      </c>
      <c r="L6" s="17">
        <f t="shared" ref="L6:L14" si="1">J6-K6</f>
        <v>-10</v>
      </c>
      <c r="M6" s="17">
        <v>5</v>
      </c>
      <c r="N6" s="17">
        <v>10</v>
      </c>
      <c r="O6" s="17">
        <f t="shared" ref="O6:O14" si="2">M6-N6</f>
        <v>-5</v>
      </c>
      <c r="P6" s="9">
        <f t="shared" ref="P6:P14" si="3">I6+L6+O6</f>
        <v>26</v>
      </c>
      <c r="Q6" s="4">
        <f>H28地区別社会動態!N6+H28地区別自然動態!K6+H28職権その他の増減!K6</f>
        <v>22</v>
      </c>
      <c r="R6" s="4">
        <f>H28地区別社会動態!O6+H28地区別自然動態!L6+H28職権その他の増減!L6</f>
        <v>4</v>
      </c>
      <c r="S6" s="39"/>
      <c r="T6" s="40"/>
    </row>
    <row r="7" spans="2:20" ht="18.75" customHeight="1" x14ac:dyDescent="0.15">
      <c r="B7" s="13" t="s">
        <v>13</v>
      </c>
      <c r="C7" s="14"/>
      <c r="D7" s="38">
        <v>2904</v>
      </c>
      <c r="E7" s="38">
        <v>2884</v>
      </c>
      <c r="F7" s="17">
        <v>91</v>
      </c>
      <c r="G7" s="17">
        <v>76</v>
      </c>
      <c r="H7" s="17">
        <v>-22</v>
      </c>
      <c r="I7" s="17">
        <f t="shared" si="0"/>
        <v>-7</v>
      </c>
      <c r="J7" s="17">
        <v>24</v>
      </c>
      <c r="K7" s="17">
        <v>28</v>
      </c>
      <c r="L7" s="17">
        <f t="shared" si="1"/>
        <v>-4</v>
      </c>
      <c r="M7" s="17">
        <v>1</v>
      </c>
      <c r="N7" s="17">
        <v>10</v>
      </c>
      <c r="O7" s="17">
        <f t="shared" si="2"/>
        <v>-9</v>
      </c>
      <c r="P7" s="9">
        <f t="shared" si="3"/>
        <v>-20</v>
      </c>
      <c r="Q7" s="4">
        <f>H28地区別社会動態!N7+H28地区別自然動態!K7+H28職権その他の増減!K7</f>
        <v>-11</v>
      </c>
      <c r="R7" s="4">
        <f>H28地区別社会動態!O7+H28地区別自然動態!L7+H28職権その他の増減!L7</f>
        <v>-9</v>
      </c>
      <c r="S7" s="39"/>
      <c r="T7" s="40"/>
    </row>
    <row r="8" spans="2:20" ht="18.75" customHeight="1" x14ac:dyDescent="0.15">
      <c r="B8" s="13" t="s">
        <v>14</v>
      </c>
      <c r="C8" s="14"/>
      <c r="D8" s="38">
        <v>5033</v>
      </c>
      <c r="E8" s="38">
        <v>5015</v>
      </c>
      <c r="F8" s="17">
        <v>215</v>
      </c>
      <c r="G8" s="17">
        <v>196</v>
      </c>
      <c r="H8" s="17">
        <v>-11</v>
      </c>
      <c r="I8" s="17">
        <f t="shared" si="0"/>
        <v>8</v>
      </c>
      <c r="J8" s="17">
        <v>31</v>
      </c>
      <c r="K8" s="17">
        <v>57</v>
      </c>
      <c r="L8" s="17">
        <f t="shared" si="1"/>
        <v>-26</v>
      </c>
      <c r="M8" s="17">
        <v>4</v>
      </c>
      <c r="N8" s="17">
        <v>4</v>
      </c>
      <c r="O8" s="17">
        <f t="shared" si="2"/>
        <v>0</v>
      </c>
      <c r="P8" s="9">
        <f t="shared" si="3"/>
        <v>-18</v>
      </c>
      <c r="Q8" s="4">
        <f>H28地区別社会動態!N8+H28地区別自然動態!K8+H28職権その他の増減!K8</f>
        <v>14</v>
      </c>
      <c r="R8" s="4">
        <f>H28地区別社会動態!O8+H28地区別自然動態!L8+H28職権その他の増減!L8</f>
        <v>-32</v>
      </c>
      <c r="S8" s="39"/>
      <c r="T8" s="40"/>
    </row>
    <row r="9" spans="2:20" ht="18.75" customHeight="1" x14ac:dyDescent="0.15">
      <c r="B9" s="13" t="s">
        <v>15</v>
      </c>
      <c r="C9" s="14"/>
      <c r="D9" s="38">
        <v>11590</v>
      </c>
      <c r="E9" s="38">
        <v>11566</v>
      </c>
      <c r="F9" s="17">
        <v>317</v>
      </c>
      <c r="G9" s="17">
        <v>325</v>
      </c>
      <c r="H9" s="17">
        <v>-12</v>
      </c>
      <c r="I9" s="17">
        <f t="shared" si="0"/>
        <v>-20</v>
      </c>
      <c r="J9" s="17">
        <v>93</v>
      </c>
      <c r="K9" s="17">
        <v>103</v>
      </c>
      <c r="L9" s="17">
        <f t="shared" si="1"/>
        <v>-10</v>
      </c>
      <c r="M9" s="17">
        <v>9</v>
      </c>
      <c r="N9" s="17">
        <v>3</v>
      </c>
      <c r="O9" s="17">
        <f t="shared" si="2"/>
        <v>6</v>
      </c>
      <c r="P9" s="9">
        <f t="shared" si="3"/>
        <v>-24</v>
      </c>
      <c r="Q9" s="4">
        <f>H28地区別社会動態!N9+H28地区別自然動態!K9+H28職権その他の増減!K9</f>
        <v>-21</v>
      </c>
      <c r="R9" s="4">
        <f>H28地区別社会動態!O9+H28地区別自然動態!L9+H28職権その他の増減!L9</f>
        <v>-3</v>
      </c>
      <c r="S9" s="39"/>
      <c r="T9" s="40"/>
    </row>
    <row r="10" spans="2:20" ht="18.75" customHeight="1" x14ac:dyDescent="0.15">
      <c r="B10" s="13" t="s">
        <v>16</v>
      </c>
      <c r="C10" s="14"/>
      <c r="D10" s="38">
        <v>1970</v>
      </c>
      <c r="E10" s="38">
        <v>1957</v>
      </c>
      <c r="F10" s="17">
        <v>56</v>
      </c>
      <c r="G10" s="17">
        <v>52</v>
      </c>
      <c r="H10" s="17">
        <v>7</v>
      </c>
      <c r="I10" s="17">
        <f t="shared" si="0"/>
        <v>11</v>
      </c>
      <c r="J10" s="17">
        <v>8</v>
      </c>
      <c r="K10" s="17">
        <v>32</v>
      </c>
      <c r="L10" s="17">
        <f t="shared" si="1"/>
        <v>-24</v>
      </c>
      <c r="M10" s="17">
        <v>0</v>
      </c>
      <c r="N10" s="17">
        <v>0</v>
      </c>
      <c r="O10" s="17">
        <f t="shared" si="2"/>
        <v>0</v>
      </c>
      <c r="P10" s="9">
        <f t="shared" si="3"/>
        <v>-13</v>
      </c>
      <c r="Q10" s="4">
        <f>H28地区別社会動態!N10+H28地区別自然動態!K10+H28職権その他の増減!K10</f>
        <v>-6</v>
      </c>
      <c r="R10" s="4">
        <f>H28地区別社会動態!O10+H28地区別自然動態!L10+H28職権その他の増減!L10</f>
        <v>-7</v>
      </c>
      <c r="S10" s="39"/>
      <c r="T10" s="40"/>
    </row>
    <row r="11" spans="2:20" ht="18.75" customHeight="1" x14ac:dyDescent="0.15">
      <c r="B11" s="13" t="s">
        <v>17</v>
      </c>
      <c r="C11" s="14"/>
      <c r="D11" s="38">
        <v>2689</v>
      </c>
      <c r="E11" s="38">
        <v>2653</v>
      </c>
      <c r="F11" s="17">
        <v>69</v>
      </c>
      <c r="G11" s="17">
        <v>67</v>
      </c>
      <c r="H11" s="17">
        <v>-10</v>
      </c>
      <c r="I11" s="17">
        <f t="shared" si="0"/>
        <v>-8</v>
      </c>
      <c r="J11" s="17">
        <v>7</v>
      </c>
      <c r="K11" s="17">
        <v>31</v>
      </c>
      <c r="L11" s="17">
        <f t="shared" si="1"/>
        <v>-24</v>
      </c>
      <c r="M11" s="17">
        <v>1</v>
      </c>
      <c r="N11" s="17">
        <v>5</v>
      </c>
      <c r="O11" s="17">
        <f t="shared" si="2"/>
        <v>-4</v>
      </c>
      <c r="P11" s="9">
        <f t="shared" si="3"/>
        <v>-36</v>
      </c>
      <c r="Q11" s="4">
        <f>H28地区別社会動態!N11+H28地区別自然動態!K11+H28職権その他の増減!K11</f>
        <v>-15</v>
      </c>
      <c r="R11" s="4">
        <f>H28地区別社会動態!O11+H28地区別自然動態!L11+H28職権その他の増減!L11</f>
        <v>-21</v>
      </c>
      <c r="S11" s="39"/>
      <c r="T11" s="40"/>
    </row>
    <row r="12" spans="2:20" ht="18.75" customHeight="1" x14ac:dyDescent="0.15">
      <c r="B12" s="13" t="s">
        <v>18</v>
      </c>
      <c r="C12" s="14"/>
      <c r="D12" s="38">
        <v>3016</v>
      </c>
      <c r="E12" s="38">
        <v>3013</v>
      </c>
      <c r="F12" s="17">
        <v>51</v>
      </c>
      <c r="G12" s="17">
        <v>60</v>
      </c>
      <c r="H12" s="17">
        <v>26</v>
      </c>
      <c r="I12" s="17">
        <f t="shared" si="0"/>
        <v>17</v>
      </c>
      <c r="J12" s="17">
        <v>22</v>
      </c>
      <c r="K12" s="17">
        <v>42</v>
      </c>
      <c r="L12" s="17">
        <f t="shared" si="1"/>
        <v>-20</v>
      </c>
      <c r="M12" s="17">
        <v>1</v>
      </c>
      <c r="N12" s="17">
        <v>1</v>
      </c>
      <c r="O12" s="17">
        <f t="shared" si="2"/>
        <v>0</v>
      </c>
      <c r="P12" s="9">
        <f t="shared" si="3"/>
        <v>-3</v>
      </c>
      <c r="Q12" s="4">
        <f>H28地区別社会動態!N12+H28地区別自然動態!K12+H28職権その他の増減!K12</f>
        <v>2</v>
      </c>
      <c r="R12" s="4">
        <f>H28地区別社会動態!O12+H28地区別自然動態!L12+H28職権その他の増減!L12</f>
        <v>-5</v>
      </c>
      <c r="S12" s="39"/>
      <c r="T12" s="40"/>
    </row>
    <row r="13" spans="2:20" ht="18.75" customHeight="1" x14ac:dyDescent="0.15">
      <c r="B13" s="13" t="s">
        <v>19</v>
      </c>
      <c r="C13" s="14"/>
      <c r="D13" s="38">
        <v>3326</v>
      </c>
      <c r="E13" s="38">
        <v>3312</v>
      </c>
      <c r="F13" s="17">
        <v>177</v>
      </c>
      <c r="G13" s="17">
        <v>167</v>
      </c>
      <c r="H13" s="17">
        <v>-3</v>
      </c>
      <c r="I13" s="17">
        <f t="shared" si="0"/>
        <v>7</v>
      </c>
      <c r="J13" s="17">
        <v>15</v>
      </c>
      <c r="K13" s="17">
        <v>35</v>
      </c>
      <c r="L13" s="17">
        <f t="shared" si="1"/>
        <v>-20</v>
      </c>
      <c r="M13" s="17">
        <v>5</v>
      </c>
      <c r="N13" s="17">
        <v>6</v>
      </c>
      <c r="O13" s="17">
        <f t="shared" si="2"/>
        <v>-1</v>
      </c>
      <c r="P13" s="9">
        <f t="shared" si="3"/>
        <v>-14</v>
      </c>
      <c r="Q13" s="4">
        <f>H28地区別社会動態!N13+H28地区別自然動態!K13+H28職権その他の増減!K13</f>
        <v>-9</v>
      </c>
      <c r="R13" s="4">
        <f>H28地区別社会動態!O13+H28地区別自然動態!L13+H28職権その他の増減!L13</f>
        <v>-5</v>
      </c>
      <c r="S13" s="39"/>
      <c r="T13" s="40"/>
    </row>
    <row r="14" spans="2:20" ht="18.75" customHeight="1" x14ac:dyDescent="0.15">
      <c r="B14" s="151" t="s">
        <v>20</v>
      </c>
      <c r="C14" s="152"/>
      <c r="D14" s="38">
        <v>2845</v>
      </c>
      <c r="E14" s="38">
        <v>2792</v>
      </c>
      <c r="F14" s="17">
        <v>68</v>
      </c>
      <c r="G14" s="17">
        <v>97</v>
      </c>
      <c r="H14" s="17">
        <v>-23</v>
      </c>
      <c r="I14" s="17">
        <f t="shared" si="0"/>
        <v>-52</v>
      </c>
      <c r="J14" s="17">
        <v>27</v>
      </c>
      <c r="K14" s="17">
        <v>23</v>
      </c>
      <c r="L14" s="17">
        <f t="shared" si="1"/>
        <v>4</v>
      </c>
      <c r="M14" s="17">
        <v>1</v>
      </c>
      <c r="N14" s="17">
        <v>6</v>
      </c>
      <c r="O14" s="17">
        <f t="shared" si="2"/>
        <v>-5</v>
      </c>
      <c r="P14" s="9">
        <f t="shared" si="3"/>
        <v>-53</v>
      </c>
      <c r="Q14" s="4">
        <f>H28地区別社会動態!N14+H28地区別自然動態!K14+H28職権その他の増減!K14</f>
        <v>-33</v>
      </c>
      <c r="R14" s="4">
        <f>H28地区別社会動態!O14+H28地区別自然動態!L14+H28職権その他の増減!L14</f>
        <v>-20</v>
      </c>
      <c r="S14" s="39"/>
      <c r="T14" s="40"/>
    </row>
    <row r="15" spans="2:20" ht="18.75" customHeight="1" x14ac:dyDescent="0.15">
      <c r="B15" s="13" t="s">
        <v>24</v>
      </c>
      <c r="C15" s="14"/>
      <c r="D15" s="31">
        <v>55930</v>
      </c>
      <c r="E15" s="31">
        <v>55848</v>
      </c>
      <c r="F15" s="31">
        <v>2011</v>
      </c>
      <c r="G15" s="31">
        <v>1921</v>
      </c>
      <c r="H15" s="14">
        <v>0</v>
      </c>
      <c r="I15" s="14">
        <f>SUM(I5:I14)</f>
        <v>90</v>
      </c>
      <c r="J15" s="14">
        <v>422</v>
      </c>
      <c r="K15" s="14">
        <v>576</v>
      </c>
      <c r="L15" s="14">
        <f t="shared" ref="L15:R15" si="4">SUM(L5:L14)</f>
        <v>-154</v>
      </c>
      <c r="M15" s="14">
        <v>37</v>
      </c>
      <c r="N15" s="14">
        <v>55</v>
      </c>
      <c r="O15" s="14">
        <f t="shared" si="4"/>
        <v>-18</v>
      </c>
      <c r="P15" s="14">
        <f t="shared" si="4"/>
        <v>-82</v>
      </c>
      <c r="Q15" s="14">
        <f t="shared" si="4"/>
        <v>3</v>
      </c>
      <c r="R15" s="14">
        <f t="shared" si="4"/>
        <v>-85</v>
      </c>
      <c r="S15" s="39"/>
      <c r="T15" s="40"/>
    </row>
    <row r="16" spans="2:20" ht="18.75" customHeight="1" x14ac:dyDescent="0.15"/>
    <row r="19" spans="2:19" ht="39" customHeight="1" x14ac:dyDescent="0.15">
      <c r="B19" s="116" t="s">
        <v>69</v>
      </c>
      <c r="C19" s="123"/>
      <c r="D19" s="123"/>
      <c r="E19" s="123"/>
      <c r="F19" s="123"/>
      <c r="G19" s="123"/>
      <c r="H19" s="123"/>
      <c r="I19" s="123"/>
    </row>
    <row r="20" spans="2:19" x14ac:dyDescent="0.15">
      <c r="B20" t="s">
        <v>6</v>
      </c>
    </row>
    <row r="21" spans="2:19" ht="18.75" customHeight="1" x14ac:dyDescent="0.15">
      <c r="B21" s="117" t="s">
        <v>64</v>
      </c>
      <c r="C21" s="117"/>
      <c r="D21" s="145" t="s">
        <v>47</v>
      </c>
      <c r="E21" s="147"/>
      <c r="F21" s="145" t="s">
        <v>40</v>
      </c>
      <c r="G21" s="146"/>
      <c r="H21" s="146"/>
      <c r="I21" s="147"/>
      <c r="J21" s="145" t="s">
        <v>11</v>
      </c>
      <c r="K21" s="146"/>
      <c r="L21" s="147"/>
      <c r="M21" s="145" t="s">
        <v>39</v>
      </c>
      <c r="N21" s="146"/>
      <c r="O21" s="147"/>
      <c r="P21" s="141" t="s">
        <v>23</v>
      </c>
      <c r="Q21" s="141"/>
      <c r="R21" s="141"/>
    </row>
    <row r="22" spans="2:19" ht="18.75" customHeight="1" x14ac:dyDescent="0.15">
      <c r="B22" s="117"/>
      <c r="C22" s="117"/>
      <c r="D22" s="43">
        <v>42005</v>
      </c>
      <c r="E22" s="43">
        <v>42370</v>
      </c>
      <c r="F22" s="33" t="s">
        <v>41</v>
      </c>
      <c r="G22" s="33" t="s">
        <v>42</v>
      </c>
      <c r="H22" s="33" t="s">
        <v>43</v>
      </c>
      <c r="I22" s="33" t="s">
        <v>23</v>
      </c>
      <c r="J22" s="33" t="s">
        <v>9</v>
      </c>
      <c r="K22" s="33" t="s">
        <v>10</v>
      </c>
      <c r="L22" s="33" t="s">
        <v>23</v>
      </c>
      <c r="M22" s="33" t="s">
        <v>45</v>
      </c>
      <c r="N22" s="33" t="s">
        <v>46</v>
      </c>
      <c r="O22" s="33" t="s">
        <v>23</v>
      </c>
      <c r="P22" s="34" t="s">
        <v>1</v>
      </c>
      <c r="Q22" s="34" t="s">
        <v>2</v>
      </c>
      <c r="R22" s="34" t="s">
        <v>3</v>
      </c>
    </row>
    <row r="23" spans="2:19" ht="18.75" customHeight="1" x14ac:dyDescent="0.15">
      <c r="B23" s="16" t="s">
        <v>8</v>
      </c>
      <c r="C23" s="17"/>
      <c r="D23" s="38">
        <v>10710</v>
      </c>
      <c r="E23" s="38">
        <v>10916</v>
      </c>
      <c r="F23" s="17">
        <v>529</v>
      </c>
      <c r="G23" s="17">
        <v>506</v>
      </c>
      <c r="H23" s="17">
        <v>-52</v>
      </c>
      <c r="I23" s="17">
        <f>F23-G23+H23</f>
        <v>-29</v>
      </c>
      <c r="J23" s="17">
        <v>90</v>
      </c>
      <c r="K23" s="17">
        <v>112</v>
      </c>
      <c r="L23" s="17">
        <f>J23-K23</f>
        <v>-22</v>
      </c>
      <c r="M23" s="17">
        <v>3</v>
      </c>
      <c r="N23" s="17">
        <v>18</v>
      </c>
      <c r="O23" s="17">
        <f>M23-N23</f>
        <v>-15</v>
      </c>
      <c r="P23" s="9">
        <f>I23+L23+O23</f>
        <v>-66</v>
      </c>
      <c r="Q23" s="8">
        <f>H28地区別社会動態!N23+H28地区別自然動態!K23+H28職権その他の増減!K23</f>
        <v>17</v>
      </c>
      <c r="R23" s="8">
        <f>H28地区別社会動態!O23+H28地区別自然動態!L23+H28職権その他の増減!L23</f>
        <v>-83</v>
      </c>
      <c r="S23" s="39"/>
    </row>
    <row r="24" spans="2:19" ht="18.75" customHeight="1" x14ac:dyDescent="0.15">
      <c r="B24" s="13" t="s">
        <v>12</v>
      </c>
      <c r="C24" s="14"/>
      <c r="D24" s="38">
        <v>11512</v>
      </c>
      <c r="E24" s="38">
        <v>11641</v>
      </c>
      <c r="F24" s="17">
        <v>407</v>
      </c>
      <c r="G24" s="17">
        <v>420</v>
      </c>
      <c r="H24" s="17">
        <v>110</v>
      </c>
      <c r="I24" s="17">
        <f t="shared" ref="I24:I32" si="5">F24-G24+H24</f>
        <v>97</v>
      </c>
      <c r="J24" s="17">
        <v>108</v>
      </c>
      <c r="K24" s="17">
        <v>112</v>
      </c>
      <c r="L24" s="17">
        <f t="shared" ref="L24:L32" si="6">J24-K24</f>
        <v>-4</v>
      </c>
      <c r="M24" s="17">
        <v>21</v>
      </c>
      <c r="N24" s="17">
        <v>29</v>
      </c>
      <c r="O24" s="17">
        <f t="shared" ref="O24:O32" si="7">M24-N24</f>
        <v>-8</v>
      </c>
      <c r="P24" s="9">
        <f t="shared" ref="P24:P32" si="8">I24+L24+O24</f>
        <v>85</v>
      </c>
      <c r="Q24" s="4">
        <f>H28地区別社会動態!N24+H28地区別自然動態!K24+H28職権その他の増減!K24</f>
        <v>43</v>
      </c>
      <c r="R24" s="4">
        <f>H28地区別社会動態!O24+H28地区別自然動態!L24+H28職権その他の増減!L24</f>
        <v>42</v>
      </c>
      <c r="S24" s="39"/>
    </row>
    <row r="25" spans="2:19" ht="18.75" customHeight="1" x14ac:dyDescent="0.15">
      <c r="B25" s="13" t="s">
        <v>13</v>
      </c>
      <c r="C25" s="14"/>
      <c r="D25" s="38">
        <v>2830</v>
      </c>
      <c r="E25" s="38">
        <v>2904</v>
      </c>
      <c r="F25" s="17">
        <v>65</v>
      </c>
      <c r="G25" s="17">
        <v>77</v>
      </c>
      <c r="H25" s="17">
        <v>-18</v>
      </c>
      <c r="I25" s="17">
        <f t="shared" si="5"/>
        <v>-30</v>
      </c>
      <c r="J25" s="17">
        <v>27</v>
      </c>
      <c r="K25" s="17">
        <v>31</v>
      </c>
      <c r="L25" s="17">
        <f t="shared" si="6"/>
        <v>-4</v>
      </c>
      <c r="M25" s="17">
        <v>2</v>
      </c>
      <c r="N25" s="17">
        <v>3</v>
      </c>
      <c r="O25" s="17">
        <f t="shared" si="7"/>
        <v>-1</v>
      </c>
      <c r="P25" s="9">
        <f t="shared" si="8"/>
        <v>-35</v>
      </c>
      <c r="Q25" s="4">
        <f>H28地区別社会動態!N25+H28地区別自然動態!K25+H28職権その他の増減!K25</f>
        <v>-12</v>
      </c>
      <c r="R25" s="4">
        <f>H28地区別社会動態!O25+H28地区別自然動態!L25+H28職権その他の増減!L25</f>
        <v>-23</v>
      </c>
      <c r="S25" s="39"/>
    </row>
    <row r="26" spans="2:19" ht="18.75" customHeight="1" x14ac:dyDescent="0.15">
      <c r="B26" s="13" t="s">
        <v>14</v>
      </c>
      <c r="C26" s="14"/>
      <c r="D26" s="38">
        <v>5033</v>
      </c>
      <c r="E26" s="38">
        <v>5033</v>
      </c>
      <c r="F26" s="17">
        <v>188</v>
      </c>
      <c r="G26" s="17">
        <v>189</v>
      </c>
      <c r="H26" s="17">
        <v>20</v>
      </c>
      <c r="I26" s="17">
        <f t="shared" si="5"/>
        <v>19</v>
      </c>
      <c r="J26" s="17">
        <v>42</v>
      </c>
      <c r="K26" s="17">
        <v>54</v>
      </c>
      <c r="L26" s="17">
        <f t="shared" si="6"/>
        <v>-12</v>
      </c>
      <c r="M26" s="17">
        <v>15</v>
      </c>
      <c r="N26" s="17">
        <v>19</v>
      </c>
      <c r="O26" s="17">
        <f t="shared" si="7"/>
        <v>-4</v>
      </c>
      <c r="P26" s="9">
        <f t="shared" si="8"/>
        <v>3</v>
      </c>
      <c r="Q26" s="4">
        <f>H28地区別社会動態!N26+H28地区別自然動態!K26+H28職権その他の増減!K26</f>
        <v>1</v>
      </c>
      <c r="R26" s="4">
        <f>H28地区別社会動態!O26+H28地区別自然動態!L26+H28職権その他の増減!L26</f>
        <v>2</v>
      </c>
      <c r="S26" s="39"/>
    </row>
    <row r="27" spans="2:19" ht="18.75" customHeight="1" x14ac:dyDescent="0.15">
      <c r="B27" s="13" t="s">
        <v>15</v>
      </c>
      <c r="C27" s="14"/>
      <c r="D27" s="38">
        <v>11490</v>
      </c>
      <c r="E27" s="38">
        <v>11590</v>
      </c>
      <c r="F27" s="17">
        <v>313</v>
      </c>
      <c r="G27" s="17">
        <v>344</v>
      </c>
      <c r="H27" s="17">
        <v>-33</v>
      </c>
      <c r="I27" s="17">
        <f t="shared" si="5"/>
        <v>-64</v>
      </c>
      <c r="J27" s="17">
        <v>95</v>
      </c>
      <c r="K27" s="17">
        <v>99</v>
      </c>
      <c r="L27" s="17">
        <f t="shared" si="6"/>
        <v>-4</v>
      </c>
      <c r="M27" s="17">
        <v>4</v>
      </c>
      <c r="N27" s="17">
        <v>7</v>
      </c>
      <c r="O27" s="17">
        <f t="shared" si="7"/>
        <v>-3</v>
      </c>
      <c r="P27" s="9">
        <f t="shared" si="8"/>
        <v>-71</v>
      </c>
      <c r="Q27" s="4">
        <f>H28地区別社会動態!N27+H28地区別自然動態!K27+H28職権その他の増減!K27</f>
        <v>-47</v>
      </c>
      <c r="R27" s="4">
        <f>H28地区別社会動態!O27+H28地区別自然動態!L27+H28職権その他の増減!L27</f>
        <v>-24</v>
      </c>
      <c r="S27" s="39"/>
    </row>
    <row r="28" spans="2:19" ht="18.75" customHeight="1" x14ac:dyDescent="0.15">
      <c r="B28" s="13" t="s">
        <v>16</v>
      </c>
      <c r="C28" s="14"/>
      <c r="D28" s="38">
        <v>1938</v>
      </c>
      <c r="E28" s="38">
        <v>1970</v>
      </c>
      <c r="F28" s="17">
        <v>32</v>
      </c>
      <c r="G28" s="17">
        <v>61</v>
      </c>
      <c r="H28" s="17">
        <v>10</v>
      </c>
      <c r="I28" s="17">
        <f t="shared" si="5"/>
        <v>-19</v>
      </c>
      <c r="J28" s="17">
        <v>12</v>
      </c>
      <c r="K28" s="17">
        <v>24</v>
      </c>
      <c r="L28" s="17">
        <f t="shared" si="6"/>
        <v>-12</v>
      </c>
      <c r="M28" s="17">
        <v>0</v>
      </c>
      <c r="N28" s="17">
        <v>0</v>
      </c>
      <c r="O28" s="17">
        <f t="shared" si="7"/>
        <v>0</v>
      </c>
      <c r="P28" s="9">
        <f t="shared" si="8"/>
        <v>-31</v>
      </c>
      <c r="Q28" s="4">
        <f>H28地区別社会動態!N28+H28地区別自然動態!K28+H28職権その他の増減!K28</f>
        <v>-12</v>
      </c>
      <c r="R28" s="4">
        <f>H28地区別社会動態!O28+H28地区別自然動態!L28+H28職権その他の増減!L28</f>
        <v>-19</v>
      </c>
      <c r="S28" s="39"/>
    </row>
    <row r="29" spans="2:19" ht="18.75" customHeight="1" x14ac:dyDescent="0.15">
      <c r="B29" s="13" t="s">
        <v>17</v>
      </c>
      <c r="C29" s="14"/>
      <c r="D29" s="38">
        <v>2658</v>
      </c>
      <c r="E29" s="38">
        <v>2689</v>
      </c>
      <c r="F29" s="17">
        <v>105</v>
      </c>
      <c r="G29" s="17">
        <v>89</v>
      </c>
      <c r="H29" s="17">
        <v>-21</v>
      </c>
      <c r="I29" s="17">
        <f t="shared" si="5"/>
        <v>-5</v>
      </c>
      <c r="J29" s="17">
        <v>13</v>
      </c>
      <c r="K29" s="17">
        <v>30</v>
      </c>
      <c r="L29" s="17">
        <f t="shared" si="6"/>
        <v>-17</v>
      </c>
      <c r="M29" s="17">
        <v>1</v>
      </c>
      <c r="N29" s="17">
        <v>5</v>
      </c>
      <c r="O29" s="17">
        <f t="shared" si="7"/>
        <v>-4</v>
      </c>
      <c r="P29" s="9">
        <f t="shared" si="8"/>
        <v>-26</v>
      </c>
      <c r="Q29" s="4">
        <f>H28地区別社会動態!N29+H28地区別自然動態!K29+H28職権その他の増減!K29</f>
        <v>9</v>
      </c>
      <c r="R29" s="4">
        <f>H28地区別社会動態!O29+H28地区別自然動態!L29+H28職権その他の増減!L29</f>
        <v>-35</v>
      </c>
      <c r="S29" s="39"/>
    </row>
    <row r="30" spans="2:19" ht="18.75" customHeight="1" x14ac:dyDescent="0.15">
      <c r="B30" s="13" t="s">
        <v>18</v>
      </c>
      <c r="C30" s="14"/>
      <c r="D30" s="38">
        <v>3043</v>
      </c>
      <c r="E30" s="38">
        <v>3016</v>
      </c>
      <c r="F30" s="17">
        <v>57</v>
      </c>
      <c r="G30" s="17">
        <v>63</v>
      </c>
      <c r="H30" s="17">
        <v>25</v>
      </c>
      <c r="I30" s="17">
        <f t="shared" si="5"/>
        <v>19</v>
      </c>
      <c r="J30" s="17">
        <v>18</v>
      </c>
      <c r="K30" s="17">
        <v>33</v>
      </c>
      <c r="L30" s="17">
        <f t="shared" si="6"/>
        <v>-15</v>
      </c>
      <c r="M30" s="17">
        <v>4</v>
      </c>
      <c r="N30" s="17">
        <v>2</v>
      </c>
      <c r="O30" s="17">
        <f t="shared" si="7"/>
        <v>2</v>
      </c>
      <c r="P30" s="9">
        <f t="shared" si="8"/>
        <v>6</v>
      </c>
      <c r="Q30" s="4">
        <f>H28地区別社会動態!N30+H28地区別自然動態!K30+H28職権その他の増減!K30</f>
        <v>3</v>
      </c>
      <c r="R30" s="4">
        <f>H28地区別社会動態!O30+H28地区別自然動態!L30+H28職権その他の増減!L30</f>
        <v>3</v>
      </c>
      <c r="S30" s="39"/>
    </row>
    <row r="31" spans="2:19" ht="18.75" customHeight="1" x14ac:dyDescent="0.15">
      <c r="B31" s="13" t="s">
        <v>19</v>
      </c>
      <c r="C31" s="14"/>
      <c r="D31" s="38">
        <v>3426</v>
      </c>
      <c r="E31" s="38">
        <v>3326</v>
      </c>
      <c r="F31" s="17">
        <v>188</v>
      </c>
      <c r="G31" s="17">
        <v>170</v>
      </c>
      <c r="H31" s="17">
        <v>-36</v>
      </c>
      <c r="I31" s="17">
        <f t="shared" si="5"/>
        <v>-18</v>
      </c>
      <c r="J31" s="17">
        <v>13</v>
      </c>
      <c r="K31" s="17">
        <v>48</v>
      </c>
      <c r="L31" s="17">
        <f t="shared" si="6"/>
        <v>-35</v>
      </c>
      <c r="M31" s="17">
        <v>2</v>
      </c>
      <c r="N31" s="17">
        <v>9</v>
      </c>
      <c r="O31" s="17">
        <f t="shared" si="7"/>
        <v>-7</v>
      </c>
      <c r="P31" s="9">
        <f t="shared" si="8"/>
        <v>-60</v>
      </c>
      <c r="Q31" s="4">
        <f>H28地区別社会動態!N31+H28地区別自然動態!K31+H28職権その他の増減!K31</f>
        <v>-29</v>
      </c>
      <c r="R31" s="4">
        <f>H28地区別社会動態!O31+H28地区別自然動態!L31+H28職権その他の増減!L31</f>
        <v>-31</v>
      </c>
      <c r="S31" s="39"/>
    </row>
    <row r="32" spans="2:19" ht="18.75" customHeight="1" x14ac:dyDescent="0.15">
      <c r="B32" s="151" t="s">
        <v>20</v>
      </c>
      <c r="C32" s="152"/>
      <c r="D32" s="38">
        <v>2779</v>
      </c>
      <c r="E32" s="38">
        <v>2845</v>
      </c>
      <c r="F32" s="17">
        <v>109</v>
      </c>
      <c r="G32" s="17">
        <v>87</v>
      </c>
      <c r="H32" s="17">
        <v>-5</v>
      </c>
      <c r="I32" s="17">
        <f t="shared" si="5"/>
        <v>17</v>
      </c>
      <c r="J32" s="17">
        <v>25</v>
      </c>
      <c r="K32" s="17">
        <v>16</v>
      </c>
      <c r="L32" s="17">
        <f t="shared" si="6"/>
        <v>9</v>
      </c>
      <c r="M32" s="17">
        <v>2</v>
      </c>
      <c r="N32" s="17">
        <v>4</v>
      </c>
      <c r="O32" s="17">
        <f t="shared" si="7"/>
        <v>-2</v>
      </c>
      <c r="P32" s="9">
        <f t="shared" si="8"/>
        <v>24</v>
      </c>
      <c r="Q32" s="4">
        <f>H28地区別社会動態!N32+H28地区別自然動態!K32+H28職権その他の増減!K32</f>
        <v>17</v>
      </c>
      <c r="R32" s="4">
        <f>H28地区別社会動態!O32+H28地区別自然動態!L32+H28職権その他の増減!L32</f>
        <v>7</v>
      </c>
      <c r="S32" s="39"/>
    </row>
    <row r="33" spans="2:19" ht="18.75" customHeight="1" x14ac:dyDescent="0.15">
      <c r="B33" s="13" t="s">
        <v>24</v>
      </c>
      <c r="C33" s="14"/>
      <c r="D33" s="31">
        <v>55419</v>
      </c>
      <c r="E33" s="31">
        <v>55930</v>
      </c>
      <c r="F33" s="31">
        <f>SUM(F23:F32)</f>
        <v>1993</v>
      </c>
      <c r="G33" s="31">
        <f>SUM(G23:G32)</f>
        <v>2006</v>
      </c>
      <c r="H33" s="14">
        <v>0</v>
      </c>
      <c r="I33" s="14">
        <f>SUM(I23:I32)</f>
        <v>-13</v>
      </c>
      <c r="J33" s="14">
        <f>SUM(J23:J32)</f>
        <v>443</v>
      </c>
      <c r="K33" s="14">
        <f t="shared" ref="K33:R33" si="9">SUM(K23:K32)</f>
        <v>559</v>
      </c>
      <c r="L33" s="14">
        <f t="shared" si="9"/>
        <v>-116</v>
      </c>
      <c r="M33" s="14">
        <f t="shared" si="9"/>
        <v>54</v>
      </c>
      <c r="N33" s="14">
        <f t="shared" si="9"/>
        <v>96</v>
      </c>
      <c r="O33" s="14">
        <f t="shared" si="9"/>
        <v>-42</v>
      </c>
      <c r="P33" s="14">
        <f t="shared" si="9"/>
        <v>-171</v>
      </c>
      <c r="Q33" s="14">
        <f t="shared" si="9"/>
        <v>-10</v>
      </c>
      <c r="R33" s="14">
        <f t="shared" si="9"/>
        <v>-161</v>
      </c>
      <c r="S33" s="39"/>
    </row>
    <row r="34" spans="2:19" x14ac:dyDescent="0.15">
      <c r="B34" s="41" t="s">
        <v>48</v>
      </c>
    </row>
    <row r="37" spans="2:19" ht="42.75" customHeight="1" x14ac:dyDescent="0.15">
      <c r="B37" s="116" t="s">
        <v>70</v>
      </c>
      <c r="C37" s="116"/>
      <c r="D37" s="116"/>
      <c r="E37" s="116"/>
      <c r="F37" s="116"/>
      <c r="G37" s="116"/>
      <c r="H37" s="116"/>
      <c r="I37" s="116"/>
      <c r="J37" s="116"/>
      <c r="K37" s="116"/>
    </row>
    <row r="38" spans="2:19" x14ac:dyDescent="0.15">
      <c r="B38" t="s">
        <v>6</v>
      </c>
    </row>
    <row r="39" spans="2:19" x14ac:dyDescent="0.15">
      <c r="B39" s="117" t="s">
        <v>64</v>
      </c>
      <c r="C39" s="117"/>
      <c r="D39" s="145" t="s">
        <v>47</v>
      </c>
      <c r="E39" s="147"/>
      <c r="F39" s="145" t="s">
        <v>40</v>
      </c>
      <c r="G39" s="146"/>
      <c r="H39" s="146"/>
      <c r="I39" s="147"/>
      <c r="J39" s="145" t="s">
        <v>11</v>
      </c>
      <c r="K39" s="146"/>
      <c r="L39" s="147"/>
      <c r="M39" s="145" t="s">
        <v>39</v>
      </c>
      <c r="N39" s="146"/>
      <c r="O39" s="147"/>
      <c r="P39" s="141" t="s">
        <v>23</v>
      </c>
      <c r="Q39" s="141"/>
      <c r="R39" s="141"/>
    </row>
    <row r="40" spans="2:19" x14ac:dyDescent="0.15">
      <c r="B40" s="117"/>
      <c r="C40" s="117"/>
      <c r="D40" s="43"/>
      <c r="E40" s="43" t="s">
        <v>49</v>
      </c>
      <c r="F40" s="32" t="s">
        <v>41</v>
      </c>
      <c r="G40" s="32" t="s">
        <v>42</v>
      </c>
      <c r="H40" s="32" t="s">
        <v>43</v>
      </c>
      <c r="I40" s="32" t="s">
        <v>23</v>
      </c>
      <c r="J40" s="32" t="s">
        <v>9</v>
      </c>
      <c r="K40" s="32" t="s">
        <v>10</v>
      </c>
      <c r="L40" s="32" t="s">
        <v>23</v>
      </c>
      <c r="M40" s="32" t="s">
        <v>45</v>
      </c>
      <c r="N40" s="32" t="s">
        <v>46</v>
      </c>
      <c r="O40" s="32" t="s">
        <v>23</v>
      </c>
      <c r="P40" s="34" t="s">
        <v>1</v>
      </c>
      <c r="Q40" s="34" t="s">
        <v>2</v>
      </c>
      <c r="R40" s="34" t="s">
        <v>3</v>
      </c>
    </row>
    <row r="41" spans="2:19" ht="18.75" customHeight="1" x14ac:dyDescent="0.15">
      <c r="B41" s="16" t="s">
        <v>8</v>
      </c>
      <c r="C41" s="17"/>
      <c r="D41" s="42"/>
      <c r="E41" s="42">
        <f t="shared" ref="E41:H51" si="10">E5-E23</f>
        <v>73</v>
      </c>
      <c r="F41" s="17">
        <f t="shared" si="10"/>
        <v>33</v>
      </c>
      <c r="G41" s="17">
        <f t="shared" si="10"/>
        <v>3</v>
      </c>
      <c r="H41" s="17">
        <f t="shared" si="10"/>
        <v>92</v>
      </c>
      <c r="I41" s="17">
        <f t="shared" ref="I41:I50" si="11">F41-G41+H41</f>
        <v>122</v>
      </c>
      <c r="J41" s="17">
        <f t="shared" ref="J41:K51" si="12">J5-J23</f>
        <v>3</v>
      </c>
      <c r="K41" s="17">
        <f t="shared" si="12"/>
        <v>1</v>
      </c>
      <c r="L41" s="17">
        <f>J41-K41</f>
        <v>2</v>
      </c>
      <c r="M41" s="17">
        <f t="shared" ref="M41:N51" si="13">M5-M23</f>
        <v>7</v>
      </c>
      <c r="N41" s="17">
        <f t="shared" si="13"/>
        <v>-8</v>
      </c>
      <c r="O41" s="17">
        <f>M41-N41</f>
        <v>15</v>
      </c>
      <c r="P41" s="9">
        <f t="shared" ref="P41:R51" si="14">P5-P23</f>
        <v>139</v>
      </c>
      <c r="Q41" s="9">
        <f t="shared" si="14"/>
        <v>43</v>
      </c>
      <c r="R41" s="9">
        <f t="shared" si="14"/>
        <v>96</v>
      </c>
    </row>
    <row r="42" spans="2:19" ht="18.75" customHeight="1" x14ac:dyDescent="0.15">
      <c r="B42" s="13" t="s">
        <v>12</v>
      </c>
      <c r="C42" s="14"/>
      <c r="D42" s="42"/>
      <c r="E42" s="42">
        <f t="shared" si="10"/>
        <v>26</v>
      </c>
      <c r="F42" s="17">
        <f t="shared" si="10"/>
        <v>-2</v>
      </c>
      <c r="G42" s="17">
        <f t="shared" si="10"/>
        <v>-48</v>
      </c>
      <c r="H42" s="17">
        <f t="shared" si="10"/>
        <v>-102</v>
      </c>
      <c r="I42" s="17">
        <f t="shared" si="11"/>
        <v>-56</v>
      </c>
      <c r="J42" s="17">
        <f t="shared" si="12"/>
        <v>-6</v>
      </c>
      <c r="K42" s="17">
        <f t="shared" si="12"/>
        <v>0</v>
      </c>
      <c r="L42" s="17">
        <f t="shared" ref="L42:L50" si="15">J42-K42</f>
        <v>-6</v>
      </c>
      <c r="M42" s="17">
        <f t="shared" si="13"/>
        <v>-16</v>
      </c>
      <c r="N42" s="17">
        <f t="shared" si="13"/>
        <v>-19</v>
      </c>
      <c r="O42" s="17">
        <f t="shared" ref="O42:O50" si="16">M42-N42</f>
        <v>3</v>
      </c>
      <c r="P42" s="9">
        <f t="shared" si="14"/>
        <v>-59</v>
      </c>
      <c r="Q42" s="9">
        <f t="shared" si="14"/>
        <v>-21</v>
      </c>
      <c r="R42" s="9">
        <f t="shared" si="14"/>
        <v>-38</v>
      </c>
    </row>
    <row r="43" spans="2:19" ht="18.75" customHeight="1" x14ac:dyDescent="0.15">
      <c r="B43" s="13" t="s">
        <v>13</v>
      </c>
      <c r="C43" s="14"/>
      <c r="D43" s="42"/>
      <c r="E43" s="42">
        <f t="shared" si="10"/>
        <v>-20</v>
      </c>
      <c r="F43" s="17">
        <f t="shared" si="10"/>
        <v>26</v>
      </c>
      <c r="G43" s="17">
        <f t="shared" si="10"/>
        <v>-1</v>
      </c>
      <c r="H43" s="17">
        <f t="shared" si="10"/>
        <v>-4</v>
      </c>
      <c r="I43" s="17">
        <f t="shared" si="11"/>
        <v>23</v>
      </c>
      <c r="J43" s="17">
        <f t="shared" si="12"/>
        <v>-3</v>
      </c>
      <c r="K43" s="17">
        <f t="shared" si="12"/>
        <v>-3</v>
      </c>
      <c r="L43" s="17">
        <f t="shared" si="15"/>
        <v>0</v>
      </c>
      <c r="M43" s="17">
        <f t="shared" si="13"/>
        <v>-1</v>
      </c>
      <c r="N43" s="17">
        <f t="shared" si="13"/>
        <v>7</v>
      </c>
      <c r="O43" s="17">
        <f t="shared" si="16"/>
        <v>-8</v>
      </c>
      <c r="P43" s="9">
        <f t="shared" si="14"/>
        <v>15</v>
      </c>
      <c r="Q43" s="9">
        <f t="shared" si="14"/>
        <v>1</v>
      </c>
      <c r="R43" s="9">
        <f t="shared" si="14"/>
        <v>14</v>
      </c>
    </row>
    <row r="44" spans="2:19" ht="18.75" customHeight="1" x14ac:dyDescent="0.15">
      <c r="B44" s="13" t="s">
        <v>14</v>
      </c>
      <c r="C44" s="14"/>
      <c r="D44" s="42"/>
      <c r="E44" s="42">
        <f t="shared" si="10"/>
        <v>-18</v>
      </c>
      <c r="F44" s="17">
        <f t="shared" si="10"/>
        <v>27</v>
      </c>
      <c r="G44" s="17">
        <f t="shared" si="10"/>
        <v>7</v>
      </c>
      <c r="H44" s="17">
        <f t="shared" si="10"/>
        <v>-31</v>
      </c>
      <c r="I44" s="17">
        <f t="shared" si="11"/>
        <v>-11</v>
      </c>
      <c r="J44" s="17">
        <f t="shared" si="12"/>
        <v>-11</v>
      </c>
      <c r="K44" s="17">
        <f t="shared" si="12"/>
        <v>3</v>
      </c>
      <c r="L44" s="17">
        <f t="shared" si="15"/>
        <v>-14</v>
      </c>
      <c r="M44" s="17">
        <f t="shared" si="13"/>
        <v>-11</v>
      </c>
      <c r="N44" s="17">
        <f t="shared" si="13"/>
        <v>-15</v>
      </c>
      <c r="O44" s="17">
        <f t="shared" si="16"/>
        <v>4</v>
      </c>
      <c r="P44" s="9">
        <f t="shared" si="14"/>
        <v>-21</v>
      </c>
      <c r="Q44" s="9">
        <f t="shared" si="14"/>
        <v>13</v>
      </c>
      <c r="R44" s="9">
        <f t="shared" si="14"/>
        <v>-34</v>
      </c>
    </row>
    <row r="45" spans="2:19" ht="18.75" customHeight="1" x14ac:dyDescent="0.15">
      <c r="B45" s="13" t="s">
        <v>15</v>
      </c>
      <c r="C45" s="14"/>
      <c r="D45" s="42"/>
      <c r="E45" s="42">
        <f t="shared" si="10"/>
        <v>-24</v>
      </c>
      <c r="F45" s="17">
        <f t="shared" si="10"/>
        <v>4</v>
      </c>
      <c r="G45" s="17">
        <f t="shared" si="10"/>
        <v>-19</v>
      </c>
      <c r="H45" s="17">
        <f t="shared" si="10"/>
        <v>21</v>
      </c>
      <c r="I45" s="17">
        <f t="shared" si="11"/>
        <v>44</v>
      </c>
      <c r="J45" s="17">
        <f t="shared" si="12"/>
        <v>-2</v>
      </c>
      <c r="K45" s="17">
        <f t="shared" si="12"/>
        <v>4</v>
      </c>
      <c r="L45" s="17">
        <f t="shared" si="15"/>
        <v>-6</v>
      </c>
      <c r="M45" s="17">
        <f t="shared" si="13"/>
        <v>5</v>
      </c>
      <c r="N45" s="17">
        <f t="shared" si="13"/>
        <v>-4</v>
      </c>
      <c r="O45" s="17">
        <f t="shared" si="16"/>
        <v>9</v>
      </c>
      <c r="P45" s="9">
        <f t="shared" si="14"/>
        <v>47</v>
      </c>
      <c r="Q45" s="9">
        <f t="shared" si="14"/>
        <v>26</v>
      </c>
      <c r="R45" s="9">
        <f t="shared" si="14"/>
        <v>21</v>
      </c>
    </row>
    <row r="46" spans="2:19" ht="18.75" customHeight="1" x14ac:dyDescent="0.15">
      <c r="B46" s="13" t="s">
        <v>16</v>
      </c>
      <c r="C46" s="14"/>
      <c r="D46" s="42"/>
      <c r="E46" s="42">
        <f t="shared" si="10"/>
        <v>-13</v>
      </c>
      <c r="F46" s="17">
        <f t="shared" si="10"/>
        <v>24</v>
      </c>
      <c r="G46" s="17">
        <f t="shared" si="10"/>
        <v>-9</v>
      </c>
      <c r="H46" s="17">
        <f t="shared" si="10"/>
        <v>-3</v>
      </c>
      <c r="I46" s="17">
        <f t="shared" si="11"/>
        <v>30</v>
      </c>
      <c r="J46" s="17">
        <f t="shared" si="12"/>
        <v>-4</v>
      </c>
      <c r="K46" s="17">
        <f t="shared" si="12"/>
        <v>8</v>
      </c>
      <c r="L46" s="17">
        <f t="shared" si="15"/>
        <v>-12</v>
      </c>
      <c r="M46" s="17">
        <f t="shared" si="13"/>
        <v>0</v>
      </c>
      <c r="N46" s="17">
        <f t="shared" si="13"/>
        <v>0</v>
      </c>
      <c r="O46" s="17">
        <f t="shared" si="16"/>
        <v>0</v>
      </c>
      <c r="P46" s="9">
        <f t="shared" si="14"/>
        <v>18</v>
      </c>
      <c r="Q46" s="9">
        <f t="shared" si="14"/>
        <v>6</v>
      </c>
      <c r="R46" s="9">
        <f t="shared" si="14"/>
        <v>12</v>
      </c>
    </row>
    <row r="47" spans="2:19" ht="18.75" customHeight="1" x14ac:dyDescent="0.15">
      <c r="B47" s="13" t="s">
        <v>17</v>
      </c>
      <c r="C47" s="14"/>
      <c r="D47" s="42"/>
      <c r="E47" s="42">
        <f t="shared" si="10"/>
        <v>-36</v>
      </c>
      <c r="F47" s="17">
        <f t="shared" si="10"/>
        <v>-36</v>
      </c>
      <c r="G47" s="17">
        <f t="shared" si="10"/>
        <v>-22</v>
      </c>
      <c r="H47" s="17">
        <f t="shared" si="10"/>
        <v>11</v>
      </c>
      <c r="I47" s="17">
        <f t="shared" si="11"/>
        <v>-3</v>
      </c>
      <c r="J47" s="17">
        <f t="shared" si="12"/>
        <v>-6</v>
      </c>
      <c r="K47" s="17">
        <f t="shared" si="12"/>
        <v>1</v>
      </c>
      <c r="L47" s="17">
        <f t="shared" si="15"/>
        <v>-7</v>
      </c>
      <c r="M47" s="17">
        <f t="shared" si="13"/>
        <v>0</v>
      </c>
      <c r="N47" s="17">
        <f t="shared" si="13"/>
        <v>0</v>
      </c>
      <c r="O47" s="17">
        <f t="shared" si="16"/>
        <v>0</v>
      </c>
      <c r="P47" s="9">
        <f t="shared" si="14"/>
        <v>-10</v>
      </c>
      <c r="Q47" s="9">
        <f t="shared" si="14"/>
        <v>-24</v>
      </c>
      <c r="R47" s="9">
        <f t="shared" si="14"/>
        <v>14</v>
      </c>
    </row>
    <row r="48" spans="2:19" ht="18.75" customHeight="1" x14ac:dyDescent="0.15">
      <c r="B48" s="13" t="s">
        <v>18</v>
      </c>
      <c r="C48" s="14"/>
      <c r="D48" s="42"/>
      <c r="E48" s="42">
        <f t="shared" si="10"/>
        <v>-3</v>
      </c>
      <c r="F48" s="17">
        <f t="shared" si="10"/>
        <v>-6</v>
      </c>
      <c r="G48" s="17">
        <f t="shared" si="10"/>
        <v>-3</v>
      </c>
      <c r="H48" s="17">
        <f t="shared" si="10"/>
        <v>1</v>
      </c>
      <c r="I48" s="17">
        <f t="shared" si="11"/>
        <v>-2</v>
      </c>
      <c r="J48" s="17">
        <f t="shared" si="12"/>
        <v>4</v>
      </c>
      <c r="K48" s="17">
        <f t="shared" si="12"/>
        <v>9</v>
      </c>
      <c r="L48" s="17">
        <f t="shared" si="15"/>
        <v>-5</v>
      </c>
      <c r="M48" s="17">
        <f t="shared" si="13"/>
        <v>-3</v>
      </c>
      <c r="N48" s="17">
        <f t="shared" si="13"/>
        <v>-1</v>
      </c>
      <c r="O48" s="17">
        <f t="shared" si="16"/>
        <v>-2</v>
      </c>
      <c r="P48" s="9">
        <f t="shared" si="14"/>
        <v>-9</v>
      </c>
      <c r="Q48" s="9">
        <f t="shared" si="14"/>
        <v>-1</v>
      </c>
      <c r="R48" s="9">
        <f t="shared" si="14"/>
        <v>-8</v>
      </c>
    </row>
    <row r="49" spans="2:18" ht="18.75" customHeight="1" x14ac:dyDescent="0.15">
      <c r="B49" s="13" t="s">
        <v>19</v>
      </c>
      <c r="C49" s="14"/>
      <c r="D49" s="42"/>
      <c r="E49" s="42">
        <f t="shared" si="10"/>
        <v>-14</v>
      </c>
      <c r="F49" s="17">
        <f t="shared" si="10"/>
        <v>-11</v>
      </c>
      <c r="G49" s="17">
        <f t="shared" si="10"/>
        <v>-3</v>
      </c>
      <c r="H49" s="17">
        <f t="shared" si="10"/>
        <v>33</v>
      </c>
      <c r="I49" s="17">
        <f t="shared" si="11"/>
        <v>25</v>
      </c>
      <c r="J49" s="17">
        <f t="shared" si="12"/>
        <v>2</v>
      </c>
      <c r="K49" s="17">
        <f t="shared" si="12"/>
        <v>-13</v>
      </c>
      <c r="L49" s="17">
        <f t="shared" si="15"/>
        <v>15</v>
      </c>
      <c r="M49" s="17">
        <f t="shared" si="13"/>
        <v>3</v>
      </c>
      <c r="N49" s="17">
        <f t="shared" si="13"/>
        <v>-3</v>
      </c>
      <c r="O49" s="17">
        <f t="shared" si="16"/>
        <v>6</v>
      </c>
      <c r="P49" s="9">
        <f t="shared" si="14"/>
        <v>46</v>
      </c>
      <c r="Q49" s="9">
        <f t="shared" si="14"/>
        <v>20</v>
      </c>
      <c r="R49" s="9">
        <f t="shared" si="14"/>
        <v>26</v>
      </c>
    </row>
    <row r="50" spans="2:18" ht="18.75" customHeight="1" x14ac:dyDescent="0.15">
      <c r="B50" s="151" t="s">
        <v>20</v>
      </c>
      <c r="C50" s="152"/>
      <c r="D50" s="42"/>
      <c r="E50" s="42">
        <f t="shared" si="10"/>
        <v>-53</v>
      </c>
      <c r="F50" s="17">
        <f t="shared" si="10"/>
        <v>-41</v>
      </c>
      <c r="G50" s="17">
        <f t="shared" si="10"/>
        <v>10</v>
      </c>
      <c r="H50" s="17">
        <f t="shared" si="10"/>
        <v>-18</v>
      </c>
      <c r="I50" s="17">
        <f t="shared" si="11"/>
        <v>-69</v>
      </c>
      <c r="J50" s="17">
        <f t="shared" si="12"/>
        <v>2</v>
      </c>
      <c r="K50" s="17">
        <f t="shared" si="12"/>
        <v>7</v>
      </c>
      <c r="L50" s="17">
        <f t="shared" si="15"/>
        <v>-5</v>
      </c>
      <c r="M50" s="17">
        <f t="shared" si="13"/>
        <v>-1</v>
      </c>
      <c r="N50" s="17">
        <f t="shared" si="13"/>
        <v>2</v>
      </c>
      <c r="O50" s="17">
        <f t="shared" si="16"/>
        <v>-3</v>
      </c>
      <c r="P50" s="9">
        <f t="shared" si="14"/>
        <v>-77</v>
      </c>
      <c r="Q50" s="9">
        <f t="shared" si="14"/>
        <v>-50</v>
      </c>
      <c r="R50" s="9">
        <f t="shared" si="14"/>
        <v>-27</v>
      </c>
    </row>
    <row r="51" spans="2:18" ht="18.75" customHeight="1" x14ac:dyDescent="0.15">
      <c r="B51" s="13" t="s">
        <v>24</v>
      </c>
      <c r="C51" s="14"/>
      <c r="D51" s="42"/>
      <c r="E51" s="42">
        <f t="shared" si="10"/>
        <v>-82</v>
      </c>
      <c r="F51" s="35">
        <f t="shared" si="10"/>
        <v>18</v>
      </c>
      <c r="G51" s="35">
        <f t="shared" si="10"/>
        <v>-85</v>
      </c>
      <c r="H51" s="14">
        <f t="shared" si="10"/>
        <v>0</v>
      </c>
      <c r="I51" s="14">
        <f>F51-G51+H51</f>
        <v>103</v>
      </c>
      <c r="J51" s="14">
        <f t="shared" si="12"/>
        <v>-21</v>
      </c>
      <c r="K51" s="14">
        <f t="shared" si="12"/>
        <v>17</v>
      </c>
      <c r="L51" s="14">
        <f t="shared" ref="L51" si="17">SUM(L41:L50)</f>
        <v>-38</v>
      </c>
      <c r="M51" s="14">
        <f t="shared" si="13"/>
        <v>-17</v>
      </c>
      <c r="N51" s="14">
        <f t="shared" si="13"/>
        <v>-41</v>
      </c>
      <c r="O51" s="14">
        <f t="shared" ref="O51" si="18">SUM(O41:O50)</f>
        <v>24</v>
      </c>
      <c r="P51" s="9">
        <f t="shared" si="14"/>
        <v>89</v>
      </c>
      <c r="Q51" s="9">
        <f t="shared" si="14"/>
        <v>13</v>
      </c>
      <c r="R51" s="9">
        <f t="shared" si="14"/>
        <v>76</v>
      </c>
    </row>
  </sheetData>
  <mergeCells count="24">
    <mergeCell ref="B50:C50"/>
    <mergeCell ref="B32:C32"/>
    <mergeCell ref="B14:C14"/>
    <mergeCell ref="M39:O39"/>
    <mergeCell ref="B37:K37"/>
    <mergeCell ref="D21:E21"/>
    <mergeCell ref="D39:E39"/>
    <mergeCell ref="P21:R21"/>
    <mergeCell ref="P39:R39"/>
    <mergeCell ref="B19:I19"/>
    <mergeCell ref="B21:C22"/>
    <mergeCell ref="F21:I21"/>
    <mergeCell ref="J21:L21"/>
    <mergeCell ref="M21:O21"/>
    <mergeCell ref="B39:C40"/>
    <mergeCell ref="F39:I39"/>
    <mergeCell ref="J39:L39"/>
    <mergeCell ref="B1:I1"/>
    <mergeCell ref="B3:C4"/>
    <mergeCell ref="P3:R3"/>
    <mergeCell ref="F3:I3"/>
    <mergeCell ref="J3:L3"/>
    <mergeCell ref="M3:O3"/>
    <mergeCell ref="D3:E3"/>
  </mergeCells>
  <phoneticPr fontId="2"/>
  <pageMargins left="0.55118110236220474" right="0.35433070866141736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A53"/>
  <sheetViews>
    <sheetView zoomScaleNormal="100" workbookViewId="0">
      <selection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147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22" t="s">
        <v>0</v>
      </c>
      <c r="K3" s="122"/>
      <c r="L3" s="122"/>
      <c r="M3" s="119" t="s">
        <v>63</v>
      </c>
      <c r="N3" s="120"/>
      <c r="O3" s="121"/>
      <c r="P3" s="71">
        <v>45292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106" t="s">
        <v>1</v>
      </c>
      <c r="E4" s="106" t="s">
        <v>2</v>
      </c>
      <c r="F4" s="106" t="s">
        <v>3</v>
      </c>
      <c r="G4" s="106" t="s">
        <v>1</v>
      </c>
      <c r="H4" s="106" t="s">
        <v>2</v>
      </c>
      <c r="I4" s="106" t="s">
        <v>3</v>
      </c>
      <c r="J4" s="106" t="s">
        <v>1</v>
      </c>
      <c r="K4" s="106" t="s">
        <v>2</v>
      </c>
      <c r="L4" s="106" t="s">
        <v>3</v>
      </c>
      <c r="M4" s="106" t="s">
        <v>1</v>
      </c>
      <c r="N4" s="106" t="s">
        <v>2</v>
      </c>
      <c r="O4" s="106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559</v>
      </c>
      <c r="E5" s="56">
        <v>320</v>
      </c>
      <c r="F5" s="56">
        <v>239</v>
      </c>
      <c r="G5" s="56">
        <f>H5+I5</f>
        <v>529</v>
      </c>
      <c r="H5" s="56">
        <v>321</v>
      </c>
      <c r="I5" s="56">
        <v>208</v>
      </c>
      <c r="J5" s="56">
        <f>K5+L5</f>
        <v>-38</v>
      </c>
      <c r="K5" s="56">
        <v>-24</v>
      </c>
      <c r="L5" s="56">
        <v>-14</v>
      </c>
      <c r="M5" s="56">
        <f t="shared" ref="M5:M14" si="0">N5+O5</f>
        <v>-8</v>
      </c>
      <c r="N5" s="56">
        <f>E5-H5+K5</f>
        <v>-25</v>
      </c>
      <c r="O5" s="56">
        <f t="shared" ref="N5:O14" si="1">F5-I5+L5</f>
        <v>17</v>
      </c>
      <c r="P5" s="92">
        <v>11085</v>
      </c>
      <c r="Q5" s="79">
        <f>ROUND(D5/P5*100,2)</f>
        <v>5.04</v>
      </c>
      <c r="R5" s="79">
        <f>ROUND(G5/P5*100,2)</f>
        <v>4.7699999999999996</v>
      </c>
      <c r="S5" s="79">
        <f>ROUND(J5/P5*100,2)</f>
        <v>-0.34</v>
      </c>
      <c r="T5" s="79">
        <f>ROUND(M5/P5*100,2)</f>
        <v>-7.0000000000000007E-2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365</v>
      </c>
      <c r="E6" s="63">
        <v>191</v>
      </c>
      <c r="F6" s="63">
        <v>174</v>
      </c>
      <c r="G6" s="56">
        <f t="shared" ref="G6:G14" si="3">H6+I6</f>
        <v>408</v>
      </c>
      <c r="H6" s="63">
        <v>221</v>
      </c>
      <c r="I6" s="63">
        <v>187</v>
      </c>
      <c r="J6" s="56">
        <f t="shared" ref="J6:J14" si="4">K6+L6</f>
        <v>-25</v>
      </c>
      <c r="K6" s="63">
        <v>-18</v>
      </c>
      <c r="L6" s="63">
        <v>-7</v>
      </c>
      <c r="M6" s="56">
        <f t="shared" si="0"/>
        <v>-68</v>
      </c>
      <c r="N6" s="56">
        <f t="shared" si="1"/>
        <v>-48</v>
      </c>
      <c r="O6" s="56">
        <f t="shared" si="1"/>
        <v>-20</v>
      </c>
      <c r="P6" s="92">
        <v>11351</v>
      </c>
      <c r="Q6" s="79">
        <f t="shared" ref="Q6:Q15" si="5">ROUND(D6/P6*100,2)</f>
        <v>3.22</v>
      </c>
      <c r="R6" s="79">
        <f t="shared" ref="R6:R15" si="6">ROUND(G6/P6*100,2)</f>
        <v>3.59</v>
      </c>
      <c r="S6" s="79">
        <f t="shared" ref="S6:S14" si="7">ROUND(J6/P6*100,2)</f>
        <v>-0.22</v>
      </c>
      <c r="T6" s="79">
        <f t="shared" ref="T6:T15" si="8">ROUND(M6/P6*100,2)</f>
        <v>-0.6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87</v>
      </c>
      <c r="E7" s="63">
        <v>48</v>
      </c>
      <c r="F7" s="63">
        <v>39</v>
      </c>
      <c r="G7" s="56">
        <f t="shared" si="3"/>
        <v>115</v>
      </c>
      <c r="H7" s="63">
        <v>68</v>
      </c>
      <c r="I7" s="63">
        <v>47</v>
      </c>
      <c r="J7" s="56">
        <f t="shared" si="4"/>
        <v>8</v>
      </c>
      <c r="K7" s="63">
        <v>15</v>
      </c>
      <c r="L7" s="63">
        <v>-7</v>
      </c>
      <c r="M7" s="56">
        <f t="shared" si="0"/>
        <v>-20</v>
      </c>
      <c r="N7" s="56">
        <f t="shared" si="1"/>
        <v>-5</v>
      </c>
      <c r="O7" s="56">
        <f t="shared" si="1"/>
        <v>-15</v>
      </c>
      <c r="P7" s="92">
        <v>2871</v>
      </c>
      <c r="Q7" s="79">
        <f t="shared" si="5"/>
        <v>3.03</v>
      </c>
      <c r="R7" s="79">
        <f t="shared" si="6"/>
        <v>4.01</v>
      </c>
      <c r="S7" s="79">
        <f t="shared" si="7"/>
        <v>0.28000000000000003</v>
      </c>
      <c r="T7" s="79">
        <f t="shared" si="8"/>
        <v>-0.7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355</v>
      </c>
      <c r="E8" s="63">
        <v>203</v>
      </c>
      <c r="F8" s="63">
        <v>152</v>
      </c>
      <c r="G8" s="56">
        <f t="shared" si="3"/>
        <v>240</v>
      </c>
      <c r="H8" s="63">
        <v>160</v>
      </c>
      <c r="I8" s="63">
        <v>80</v>
      </c>
      <c r="J8" s="56">
        <f t="shared" si="4"/>
        <v>43</v>
      </c>
      <c r="K8" s="63">
        <v>22</v>
      </c>
      <c r="L8" s="63">
        <v>21</v>
      </c>
      <c r="M8" s="56">
        <f t="shared" si="0"/>
        <v>158</v>
      </c>
      <c r="N8" s="56">
        <f t="shared" si="1"/>
        <v>65</v>
      </c>
      <c r="O8" s="56">
        <f t="shared" si="1"/>
        <v>93</v>
      </c>
      <c r="P8" s="92">
        <v>5384</v>
      </c>
      <c r="Q8" s="79">
        <f t="shared" si="5"/>
        <v>6.59</v>
      </c>
      <c r="R8" s="79">
        <f t="shared" si="6"/>
        <v>4.46</v>
      </c>
      <c r="S8" s="79">
        <f t="shared" si="7"/>
        <v>0.8</v>
      </c>
      <c r="T8" s="79">
        <f t="shared" si="8"/>
        <v>2.93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370</v>
      </c>
      <c r="E9" s="63">
        <v>197</v>
      </c>
      <c r="F9" s="63">
        <v>173</v>
      </c>
      <c r="G9" s="56">
        <f t="shared" si="3"/>
        <v>334</v>
      </c>
      <c r="H9" s="63">
        <v>160</v>
      </c>
      <c r="I9" s="63">
        <v>174</v>
      </c>
      <c r="J9" s="56">
        <f>K9+L9</f>
        <v>6</v>
      </c>
      <c r="K9" s="63">
        <v>9</v>
      </c>
      <c r="L9" s="63">
        <v>-3</v>
      </c>
      <c r="M9" s="56">
        <f t="shared" si="0"/>
        <v>42</v>
      </c>
      <c r="N9" s="56">
        <f t="shared" si="1"/>
        <v>46</v>
      </c>
      <c r="O9" s="56">
        <f t="shared" si="1"/>
        <v>-4</v>
      </c>
      <c r="P9" s="92">
        <v>11358</v>
      </c>
      <c r="Q9" s="79">
        <f t="shared" si="5"/>
        <v>3.26</v>
      </c>
      <c r="R9" s="79">
        <f t="shared" si="6"/>
        <v>2.94</v>
      </c>
      <c r="S9" s="79">
        <f t="shared" si="7"/>
        <v>0.05</v>
      </c>
      <c r="T9" s="79">
        <f t="shared" si="8"/>
        <v>0.37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46</v>
      </c>
      <c r="E10" s="63">
        <v>16</v>
      </c>
      <c r="F10" s="63">
        <v>30</v>
      </c>
      <c r="G10" s="56">
        <f t="shared" si="3"/>
        <v>40</v>
      </c>
      <c r="H10" s="63">
        <v>14</v>
      </c>
      <c r="I10" s="63">
        <v>26</v>
      </c>
      <c r="J10" s="56">
        <f t="shared" si="4"/>
        <v>-2</v>
      </c>
      <c r="K10" s="63">
        <v>-3</v>
      </c>
      <c r="L10" s="63">
        <v>1</v>
      </c>
      <c r="M10" s="56">
        <f t="shared" si="0"/>
        <v>4</v>
      </c>
      <c r="N10" s="56">
        <f t="shared" si="1"/>
        <v>-1</v>
      </c>
      <c r="O10" s="56">
        <f t="shared" si="1"/>
        <v>5</v>
      </c>
      <c r="P10" s="92">
        <v>1900</v>
      </c>
      <c r="Q10" s="79">
        <f t="shared" si="5"/>
        <v>2.42</v>
      </c>
      <c r="R10" s="79">
        <f t="shared" si="6"/>
        <v>2.11</v>
      </c>
      <c r="S10" s="79">
        <f t="shared" si="7"/>
        <v>-0.11</v>
      </c>
      <c r="T10" s="79">
        <f t="shared" si="8"/>
        <v>0.21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84</v>
      </c>
      <c r="E11" s="63">
        <v>48</v>
      </c>
      <c r="F11" s="63">
        <v>36</v>
      </c>
      <c r="G11" s="56">
        <f t="shared" si="3"/>
        <v>60</v>
      </c>
      <c r="H11" s="63">
        <v>30</v>
      </c>
      <c r="I11" s="63">
        <v>30</v>
      </c>
      <c r="J11" s="56">
        <f>K11+L11</f>
        <v>7</v>
      </c>
      <c r="K11" s="63">
        <v>1</v>
      </c>
      <c r="L11" s="63">
        <v>6</v>
      </c>
      <c r="M11" s="56">
        <f t="shared" si="0"/>
        <v>31</v>
      </c>
      <c r="N11" s="56">
        <f t="shared" si="1"/>
        <v>19</v>
      </c>
      <c r="O11" s="56">
        <f t="shared" si="1"/>
        <v>12</v>
      </c>
      <c r="P11" s="92">
        <v>2343</v>
      </c>
      <c r="Q11" s="79">
        <f t="shared" si="5"/>
        <v>3.59</v>
      </c>
      <c r="R11" s="79">
        <f t="shared" si="6"/>
        <v>2.56</v>
      </c>
      <c r="S11" s="79">
        <f t="shared" si="7"/>
        <v>0.3</v>
      </c>
      <c r="T11" s="79">
        <f t="shared" si="8"/>
        <v>1.32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66</v>
      </c>
      <c r="E12" s="63">
        <v>25</v>
      </c>
      <c r="F12" s="63">
        <v>41</v>
      </c>
      <c r="G12" s="56">
        <f t="shared" si="3"/>
        <v>81</v>
      </c>
      <c r="H12" s="63">
        <v>38</v>
      </c>
      <c r="I12" s="63">
        <v>43</v>
      </c>
      <c r="J12" s="56">
        <f t="shared" si="4"/>
        <v>4</v>
      </c>
      <c r="K12" s="63">
        <v>1</v>
      </c>
      <c r="L12" s="63">
        <v>3</v>
      </c>
      <c r="M12" s="56">
        <f t="shared" si="0"/>
        <v>-11</v>
      </c>
      <c r="N12" s="56">
        <f t="shared" si="1"/>
        <v>-12</v>
      </c>
      <c r="O12" s="56">
        <f t="shared" si="1"/>
        <v>1</v>
      </c>
      <c r="P12" s="92">
        <v>2879</v>
      </c>
      <c r="Q12" s="79">
        <f t="shared" si="5"/>
        <v>2.29</v>
      </c>
      <c r="R12" s="79">
        <f t="shared" si="6"/>
        <v>2.81</v>
      </c>
      <c r="S12" s="79">
        <f t="shared" si="7"/>
        <v>0.14000000000000001</v>
      </c>
      <c r="T12" s="79">
        <f t="shared" si="8"/>
        <v>-0.38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237</v>
      </c>
      <c r="E13" s="63">
        <v>117</v>
      </c>
      <c r="F13" s="63">
        <v>120</v>
      </c>
      <c r="G13" s="56">
        <f t="shared" si="3"/>
        <v>155</v>
      </c>
      <c r="H13" s="63">
        <v>87</v>
      </c>
      <c r="I13" s="63">
        <v>68</v>
      </c>
      <c r="J13" s="56">
        <f t="shared" si="4"/>
        <v>6</v>
      </c>
      <c r="K13" s="63">
        <v>4</v>
      </c>
      <c r="L13" s="63">
        <v>2</v>
      </c>
      <c r="M13" s="56">
        <f t="shared" si="0"/>
        <v>88</v>
      </c>
      <c r="N13" s="56">
        <f t="shared" si="1"/>
        <v>34</v>
      </c>
      <c r="O13" s="56">
        <f t="shared" si="1"/>
        <v>54</v>
      </c>
      <c r="P13" s="92">
        <v>3398</v>
      </c>
      <c r="Q13" s="79">
        <f t="shared" si="5"/>
        <v>6.97</v>
      </c>
      <c r="R13" s="79">
        <f t="shared" si="6"/>
        <v>4.5599999999999996</v>
      </c>
      <c r="S13" s="79">
        <f t="shared" si="7"/>
        <v>0.18</v>
      </c>
      <c r="T13" s="79">
        <f t="shared" si="8"/>
        <v>2.59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98</v>
      </c>
      <c r="E14" s="63">
        <v>62</v>
      </c>
      <c r="F14" s="63">
        <v>36</v>
      </c>
      <c r="G14" s="56">
        <f t="shared" si="3"/>
        <v>97</v>
      </c>
      <c r="H14" s="63">
        <v>54</v>
      </c>
      <c r="I14" s="63">
        <v>43</v>
      </c>
      <c r="J14" s="56">
        <f t="shared" si="4"/>
        <v>-9</v>
      </c>
      <c r="K14" s="63">
        <v>-7</v>
      </c>
      <c r="L14" s="63">
        <v>-2</v>
      </c>
      <c r="M14" s="56">
        <f t="shared" si="0"/>
        <v>-8</v>
      </c>
      <c r="N14" s="56">
        <f t="shared" si="1"/>
        <v>1</v>
      </c>
      <c r="O14" s="56">
        <f t="shared" si="1"/>
        <v>-9</v>
      </c>
      <c r="P14" s="92">
        <v>2721</v>
      </c>
      <c r="Q14" s="79">
        <f t="shared" si="5"/>
        <v>3.6</v>
      </c>
      <c r="R14" s="79">
        <f t="shared" si="6"/>
        <v>3.56</v>
      </c>
      <c r="S14" s="79">
        <f t="shared" si="7"/>
        <v>-0.33</v>
      </c>
      <c r="T14" s="79">
        <f t="shared" si="8"/>
        <v>-0.28999999999999998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2267</v>
      </c>
      <c r="E15" s="63">
        <f>SUM(E5:E14)</f>
        <v>1227</v>
      </c>
      <c r="F15" s="63">
        <f>SUM(F5:F14)</f>
        <v>1040</v>
      </c>
      <c r="G15" s="63">
        <f t="shared" ref="G15:P15" si="9">SUM(G5:G14)</f>
        <v>2059</v>
      </c>
      <c r="H15" s="63">
        <f t="shared" si="9"/>
        <v>1153</v>
      </c>
      <c r="I15" s="63">
        <f t="shared" si="9"/>
        <v>906</v>
      </c>
      <c r="J15" s="63">
        <f t="shared" si="9"/>
        <v>0</v>
      </c>
      <c r="K15" s="63">
        <f>SUM(K5:K14)</f>
        <v>0</v>
      </c>
      <c r="L15" s="63">
        <f t="shared" si="9"/>
        <v>0</v>
      </c>
      <c r="M15" s="63">
        <f t="shared" si="9"/>
        <v>208</v>
      </c>
      <c r="N15" s="63">
        <f t="shared" si="9"/>
        <v>74</v>
      </c>
      <c r="O15" s="63">
        <f t="shared" si="9"/>
        <v>134</v>
      </c>
      <c r="P15" s="63">
        <f t="shared" si="9"/>
        <v>55290</v>
      </c>
      <c r="Q15" s="79">
        <f t="shared" si="5"/>
        <v>4.0999999999999996</v>
      </c>
      <c r="R15" s="79">
        <f t="shared" si="6"/>
        <v>3.72</v>
      </c>
      <c r="S15" s="80" t="s">
        <v>34</v>
      </c>
      <c r="T15" s="79">
        <f t="shared" si="8"/>
        <v>0.38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144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44927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06" t="s">
        <v>1</v>
      </c>
      <c r="E22" s="106" t="s">
        <v>2</v>
      </c>
      <c r="F22" s="106" t="s">
        <v>3</v>
      </c>
      <c r="G22" s="106" t="s">
        <v>1</v>
      </c>
      <c r="H22" s="106" t="s">
        <v>2</v>
      </c>
      <c r="I22" s="106" t="s">
        <v>3</v>
      </c>
      <c r="J22" s="106" t="s">
        <v>1</v>
      </c>
      <c r="K22" s="106" t="s">
        <v>2</v>
      </c>
      <c r="L22" s="106" t="s">
        <v>3</v>
      </c>
      <c r="M22" s="106" t="s">
        <v>1</v>
      </c>
      <c r="N22" s="106" t="s">
        <v>2</v>
      </c>
      <c r="O22" s="106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595</v>
      </c>
      <c r="E23" s="56">
        <v>364</v>
      </c>
      <c r="F23" s="56">
        <v>231</v>
      </c>
      <c r="G23" s="56">
        <f>H23+I23</f>
        <v>547</v>
      </c>
      <c r="H23" s="56">
        <v>318</v>
      </c>
      <c r="I23" s="56">
        <v>229</v>
      </c>
      <c r="J23" s="56">
        <f>K23+L23</f>
        <v>21</v>
      </c>
      <c r="K23" s="56">
        <v>5</v>
      </c>
      <c r="L23" s="56">
        <v>16</v>
      </c>
      <c r="M23" s="56">
        <f>N23+O23</f>
        <v>69</v>
      </c>
      <c r="N23" s="56">
        <f>E23-H23+K23</f>
        <v>51</v>
      </c>
      <c r="O23" s="56">
        <f>F23-I23+L23</f>
        <v>18</v>
      </c>
      <c r="P23" s="92">
        <v>11057</v>
      </c>
      <c r="Q23" s="79">
        <f>ROUND(D23/P23*100,2)</f>
        <v>5.38</v>
      </c>
      <c r="R23" s="79">
        <f>ROUND(G23/P23*100,2)</f>
        <v>4.95</v>
      </c>
      <c r="S23" s="79">
        <f>ROUND(J23/P23*100,2)</f>
        <v>0.19</v>
      </c>
      <c r="T23" s="79">
        <f>ROUND(M23/P23*100,2)</f>
        <v>0.62</v>
      </c>
    </row>
    <row r="24" spans="2:20" ht="18" customHeight="1" x14ac:dyDescent="0.15">
      <c r="B24" s="3" t="s">
        <v>12</v>
      </c>
      <c r="C24" s="4"/>
      <c r="D24" s="56">
        <f t="shared" ref="D24:D32" si="10">E24+F24</f>
        <v>358</v>
      </c>
      <c r="E24" s="63">
        <v>197</v>
      </c>
      <c r="F24" s="63">
        <v>161</v>
      </c>
      <c r="G24" s="56">
        <f t="shared" ref="G24:G32" si="11">H24+I24</f>
        <v>384</v>
      </c>
      <c r="H24" s="63">
        <v>186</v>
      </c>
      <c r="I24" s="63">
        <v>198</v>
      </c>
      <c r="J24" s="56">
        <f t="shared" ref="J24:J26" si="12">K24+L24</f>
        <v>-26</v>
      </c>
      <c r="K24" s="63">
        <v>-4</v>
      </c>
      <c r="L24" s="63">
        <v>-22</v>
      </c>
      <c r="M24" s="56">
        <f t="shared" ref="M24:M32" si="13">N24+O24</f>
        <v>-52</v>
      </c>
      <c r="N24" s="56">
        <f t="shared" ref="N24:O32" si="14">E24-H24+K24</f>
        <v>7</v>
      </c>
      <c r="O24" s="56">
        <f t="shared" si="14"/>
        <v>-59</v>
      </c>
      <c r="P24" s="92">
        <v>11452</v>
      </c>
      <c r="Q24" s="79">
        <f t="shared" ref="Q24:Q33" si="15">ROUND(D24/P24*100,2)</f>
        <v>3.13</v>
      </c>
      <c r="R24" s="79">
        <f t="shared" ref="R24:R33" si="16">ROUND(G24/P24*100,2)</f>
        <v>3.35</v>
      </c>
      <c r="S24" s="79">
        <f t="shared" ref="S24:S32" si="17">ROUND(J24/P24*100,2)</f>
        <v>-0.23</v>
      </c>
      <c r="T24" s="79">
        <f t="shared" ref="T24:T33" si="18">ROUND(M24/P24*100,2)</f>
        <v>-0.45</v>
      </c>
    </row>
    <row r="25" spans="2:20" ht="18" customHeight="1" x14ac:dyDescent="0.15">
      <c r="B25" s="3" t="s">
        <v>13</v>
      </c>
      <c r="C25" s="4"/>
      <c r="D25" s="56">
        <f t="shared" si="10"/>
        <v>80</v>
      </c>
      <c r="E25" s="63">
        <v>49</v>
      </c>
      <c r="F25" s="63">
        <v>31</v>
      </c>
      <c r="G25" s="56">
        <f t="shared" si="11"/>
        <v>78</v>
      </c>
      <c r="H25" s="63">
        <v>41</v>
      </c>
      <c r="I25" s="63">
        <v>37</v>
      </c>
      <c r="J25" s="56">
        <f t="shared" si="12"/>
        <v>-5</v>
      </c>
      <c r="K25" s="63">
        <v>-2</v>
      </c>
      <c r="L25" s="63">
        <v>-3</v>
      </c>
      <c r="M25" s="56">
        <f t="shared" si="13"/>
        <v>-3</v>
      </c>
      <c r="N25" s="56">
        <f t="shared" si="14"/>
        <v>6</v>
      </c>
      <c r="O25" s="56">
        <f t="shared" si="14"/>
        <v>-9</v>
      </c>
      <c r="P25" s="92">
        <v>2894</v>
      </c>
      <c r="Q25" s="79">
        <f t="shared" si="15"/>
        <v>2.76</v>
      </c>
      <c r="R25" s="79">
        <f t="shared" si="16"/>
        <v>2.7</v>
      </c>
      <c r="S25" s="79">
        <f t="shared" si="17"/>
        <v>-0.17</v>
      </c>
      <c r="T25" s="79">
        <f t="shared" si="18"/>
        <v>-0.1</v>
      </c>
    </row>
    <row r="26" spans="2:20" ht="18" customHeight="1" x14ac:dyDescent="0.15">
      <c r="B26" s="3" t="s">
        <v>14</v>
      </c>
      <c r="C26" s="4"/>
      <c r="D26" s="56">
        <f t="shared" si="10"/>
        <v>295</v>
      </c>
      <c r="E26" s="63">
        <v>180</v>
      </c>
      <c r="F26" s="63">
        <v>115</v>
      </c>
      <c r="G26" s="56">
        <f t="shared" si="11"/>
        <v>229</v>
      </c>
      <c r="H26" s="63">
        <v>138</v>
      </c>
      <c r="I26" s="63">
        <v>91</v>
      </c>
      <c r="J26" s="56">
        <f t="shared" si="12"/>
        <v>6</v>
      </c>
      <c r="K26" s="63">
        <v>2</v>
      </c>
      <c r="L26" s="63">
        <v>4</v>
      </c>
      <c r="M26" s="56">
        <f t="shared" si="13"/>
        <v>72</v>
      </c>
      <c r="N26" s="56">
        <f t="shared" si="14"/>
        <v>44</v>
      </c>
      <c r="O26" s="56">
        <f t="shared" si="14"/>
        <v>28</v>
      </c>
      <c r="P26" s="92">
        <v>5369</v>
      </c>
      <c r="Q26" s="79">
        <f t="shared" si="15"/>
        <v>5.49</v>
      </c>
      <c r="R26" s="79">
        <f t="shared" si="16"/>
        <v>4.2699999999999996</v>
      </c>
      <c r="S26" s="79">
        <f t="shared" si="17"/>
        <v>0.11</v>
      </c>
      <c r="T26" s="79">
        <f t="shared" si="18"/>
        <v>1.34</v>
      </c>
    </row>
    <row r="27" spans="2:20" ht="18" customHeight="1" x14ac:dyDescent="0.15">
      <c r="B27" s="3" t="s">
        <v>15</v>
      </c>
      <c r="C27" s="4"/>
      <c r="D27" s="56">
        <f t="shared" si="10"/>
        <v>302</v>
      </c>
      <c r="E27" s="63">
        <v>163</v>
      </c>
      <c r="F27" s="63">
        <v>139</v>
      </c>
      <c r="G27" s="56">
        <f t="shared" si="11"/>
        <v>366</v>
      </c>
      <c r="H27" s="63">
        <v>185</v>
      </c>
      <c r="I27" s="63">
        <v>181</v>
      </c>
      <c r="J27" s="56">
        <f>K27+L27</f>
        <v>-12</v>
      </c>
      <c r="K27" s="63">
        <v>-14</v>
      </c>
      <c r="L27" s="63">
        <v>2</v>
      </c>
      <c r="M27" s="56">
        <f t="shared" si="13"/>
        <v>-76</v>
      </c>
      <c r="N27" s="56">
        <f t="shared" si="14"/>
        <v>-36</v>
      </c>
      <c r="O27" s="56">
        <f t="shared" si="14"/>
        <v>-40</v>
      </c>
      <c r="P27" s="92">
        <v>11477</v>
      </c>
      <c r="Q27" s="79">
        <f t="shared" si="15"/>
        <v>2.63</v>
      </c>
      <c r="R27" s="79">
        <f t="shared" si="16"/>
        <v>3.19</v>
      </c>
      <c r="S27" s="79">
        <f t="shared" si="17"/>
        <v>-0.1</v>
      </c>
      <c r="T27" s="79">
        <f t="shared" si="18"/>
        <v>-0.66</v>
      </c>
    </row>
    <row r="28" spans="2:20" ht="18" customHeight="1" x14ac:dyDescent="0.15">
      <c r="B28" s="3" t="s">
        <v>16</v>
      </c>
      <c r="C28" s="4"/>
      <c r="D28" s="56">
        <f t="shared" si="10"/>
        <v>36</v>
      </c>
      <c r="E28" s="63">
        <v>18</v>
      </c>
      <c r="F28" s="63">
        <v>18</v>
      </c>
      <c r="G28" s="56">
        <f t="shared" si="11"/>
        <v>52</v>
      </c>
      <c r="H28" s="63">
        <v>25</v>
      </c>
      <c r="I28" s="63">
        <v>27</v>
      </c>
      <c r="J28" s="56">
        <f t="shared" ref="J28" si="19">K28+L28</f>
        <v>2</v>
      </c>
      <c r="K28" s="63">
        <v>0</v>
      </c>
      <c r="L28" s="63">
        <v>2</v>
      </c>
      <c r="M28" s="56">
        <f t="shared" si="13"/>
        <v>-14</v>
      </c>
      <c r="N28" s="56">
        <f t="shared" si="14"/>
        <v>-7</v>
      </c>
      <c r="O28" s="56">
        <f t="shared" si="14"/>
        <v>-7</v>
      </c>
      <c r="P28" s="92">
        <v>1935</v>
      </c>
      <c r="Q28" s="79">
        <f t="shared" si="15"/>
        <v>1.86</v>
      </c>
      <c r="R28" s="79">
        <f t="shared" si="16"/>
        <v>2.69</v>
      </c>
      <c r="S28" s="79">
        <f t="shared" si="17"/>
        <v>0.1</v>
      </c>
      <c r="T28" s="79">
        <f t="shared" si="18"/>
        <v>-0.72</v>
      </c>
    </row>
    <row r="29" spans="2:20" ht="18" customHeight="1" x14ac:dyDescent="0.15">
      <c r="B29" s="3" t="s">
        <v>17</v>
      </c>
      <c r="C29" s="4"/>
      <c r="D29" s="56">
        <f t="shared" si="10"/>
        <v>80</v>
      </c>
      <c r="E29" s="63">
        <v>38</v>
      </c>
      <c r="F29" s="63">
        <v>42</v>
      </c>
      <c r="G29" s="56">
        <f t="shared" si="11"/>
        <v>81</v>
      </c>
      <c r="H29" s="63">
        <v>40</v>
      </c>
      <c r="I29" s="63">
        <v>41</v>
      </c>
      <c r="J29" s="56">
        <f>K29+L29</f>
        <v>8</v>
      </c>
      <c r="K29" s="63">
        <v>6</v>
      </c>
      <c r="L29" s="63">
        <v>2</v>
      </c>
      <c r="M29" s="56">
        <f t="shared" si="13"/>
        <v>7</v>
      </c>
      <c r="N29" s="56">
        <f t="shared" si="14"/>
        <v>4</v>
      </c>
      <c r="O29" s="56">
        <f t="shared" si="14"/>
        <v>3</v>
      </c>
      <c r="P29" s="92">
        <v>2389</v>
      </c>
      <c r="Q29" s="79">
        <f t="shared" si="15"/>
        <v>3.35</v>
      </c>
      <c r="R29" s="79">
        <f t="shared" si="16"/>
        <v>3.39</v>
      </c>
      <c r="S29" s="79">
        <f t="shared" si="17"/>
        <v>0.33</v>
      </c>
      <c r="T29" s="79">
        <f t="shared" si="18"/>
        <v>0.28999999999999998</v>
      </c>
    </row>
    <row r="30" spans="2:20" ht="18" customHeight="1" x14ac:dyDescent="0.15">
      <c r="B30" s="3" t="s">
        <v>18</v>
      </c>
      <c r="C30" s="4"/>
      <c r="D30" s="56">
        <f t="shared" si="10"/>
        <v>57</v>
      </c>
      <c r="E30" s="63">
        <v>35</v>
      </c>
      <c r="F30" s="63">
        <v>22</v>
      </c>
      <c r="G30" s="56">
        <f t="shared" si="11"/>
        <v>72</v>
      </c>
      <c r="H30" s="63">
        <v>39</v>
      </c>
      <c r="I30" s="63">
        <v>33</v>
      </c>
      <c r="J30" s="56">
        <f t="shared" ref="J30:J32" si="20">K30+L30</f>
        <v>-1</v>
      </c>
      <c r="K30" s="63">
        <v>4</v>
      </c>
      <c r="L30" s="63">
        <v>-5</v>
      </c>
      <c r="M30" s="56">
        <f t="shared" si="13"/>
        <v>-16</v>
      </c>
      <c r="N30" s="56">
        <f t="shared" si="14"/>
        <v>0</v>
      </c>
      <c r="O30" s="56">
        <f t="shared" si="14"/>
        <v>-16</v>
      </c>
      <c r="P30" s="92">
        <v>2941</v>
      </c>
      <c r="Q30" s="79">
        <f t="shared" si="15"/>
        <v>1.94</v>
      </c>
      <c r="R30" s="79">
        <f t="shared" si="16"/>
        <v>2.4500000000000002</v>
      </c>
      <c r="S30" s="79">
        <f t="shared" si="17"/>
        <v>-0.03</v>
      </c>
      <c r="T30" s="79">
        <f t="shared" si="18"/>
        <v>-0.54</v>
      </c>
    </row>
    <row r="31" spans="2:20" ht="18" customHeight="1" x14ac:dyDescent="0.15">
      <c r="B31" s="3" t="s">
        <v>19</v>
      </c>
      <c r="C31" s="4"/>
      <c r="D31" s="56">
        <f t="shared" si="10"/>
        <v>203</v>
      </c>
      <c r="E31" s="63">
        <v>118</v>
      </c>
      <c r="F31" s="63">
        <v>85</v>
      </c>
      <c r="G31" s="56">
        <f t="shared" si="11"/>
        <v>167</v>
      </c>
      <c r="H31" s="63">
        <v>80</v>
      </c>
      <c r="I31" s="63">
        <v>87</v>
      </c>
      <c r="J31" s="56">
        <f t="shared" si="20"/>
        <v>-13</v>
      </c>
      <c r="K31" s="63">
        <v>-8</v>
      </c>
      <c r="L31" s="63">
        <v>-5</v>
      </c>
      <c r="M31" s="56">
        <f t="shared" si="13"/>
        <v>23</v>
      </c>
      <c r="N31" s="56">
        <f t="shared" si="14"/>
        <v>30</v>
      </c>
      <c r="O31" s="56">
        <f t="shared" si="14"/>
        <v>-7</v>
      </c>
      <c r="P31" s="92">
        <v>3424</v>
      </c>
      <c r="Q31" s="79">
        <f t="shared" si="15"/>
        <v>5.93</v>
      </c>
      <c r="R31" s="79">
        <f t="shared" si="16"/>
        <v>4.88</v>
      </c>
      <c r="S31" s="79">
        <f t="shared" si="17"/>
        <v>-0.38</v>
      </c>
      <c r="T31" s="79">
        <f t="shared" si="18"/>
        <v>0.67</v>
      </c>
    </row>
    <row r="32" spans="2:20" ht="18" customHeight="1" x14ac:dyDescent="0.15">
      <c r="B32" s="3" t="s">
        <v>20</v>
      </c>
      <c r="C32" s="4"/>
      <c r="D32" s="56">
        <f t="shared" si="10"/>
        <v>100</v>
      </c>
      <c r="E32" s="63">
        <v>69</v>
      </c>
      <c r="F32" s="63">
        <v>31</v>
      </c>
      <c r="G32" s="56">
        <f t="shared" si="11"/>
        <v>104</v>
      </c>
      <c r="H32" s="63">
        <v>61</v>
      </c>
      <c r="I32" s="63">
        <v>43</v>
      </c>
      <c r="J32" s="56">
        <f t="shared" si="20"/>
        <v>20</v>
      </c>
      <c r="K32" s="63">
        <v>11</v>
      </c>
      <c r="L32" s="63">
        <v>9</v>
      </c>
      <c r="M32" s="56">
        <f t="shared" si="13"/>
        <v>16</v>
      </c>
      <c r="N32" s="56">
        <f t="shared" si="14"/>
        <v>19</v>
      </c>
      <c r="O32" s="56">
        <f t="shared" si="14"/>
        <v>-3</v>
      </c>
      <c r="P32" s="92">
        <v>2719</v>
      </c>
      <c r="Q32" s="79">
        <f t="shared" si="15"/>
        <v>3.68</v>
      </c>
      <c r="R32" s="79">
        <f t="shared" si="16"/>
        <v>3.82</v>
      </c>
      <c r="S32" s="79">
        <f t="shared" si="17"/>
        <v>0.74</v>
      </c>
      <c r="T32" s="79">
        <f t="shared" si="18"/>
        <v>0.59</v>
      </c>
    </row>
    <row r="33" spans="2:20" ht="18" customHeight="1" x14ac:dyDescent="0.15">
      <c r="B33" s="3" t="s">
        <v>24</v>
      </c>
      <c r="C33" s="4"/>
      <c r="D33" s="63">
        <f>SUM(D23:D32)</f>
        <v>2106</v>
      </c>
      <c r="E33" s="63">
        <f>SUM(E23:E32)</f>
        <v>1231</v>
      </c>
      <c r="F33" s="63">
        <f>SUM(F23:F32)</f>
        <v>875</v>
      </c>
      <c r="G33" s="63">
        <f t="shared" ref="G33:P33" si="21">SUM(G23:G32)</f>
        <v>2080</v>
      </c>
      <c r="H33" s="63">
        <f t="shared" si="21"/>
        <v>1113</v>
      </c>
      <c r="I33" s="63">
        <f t="shared" si="21"/>
        <v>967</v>
      </c>
      <c r="J33" s="63">
        <f t="shared" si="21"/>
        <v>0</v>
      </c>
      <c r="K33" s="63">
        <f t="shared" si="21"/>
        <v>0</v>
      </c>
      <c r="L33" s="63">
        <f t="shared" si="21"/>
        <v>0</v>
      </c>
      <c r="M33" s="63">
        <f t="shared" si="21"/>
        <v>26</v>
      </c>
      <c r="N33" s="63">
        <f>SUM(N23:N32)</f>
        <v>118</v>
      </c>
      <c r="O33" s="63">
        <f t="shared" si="21"/>
        <v>-92</v>
      </c>
      <c r="P33" s="63">
        <f t="shared" si="21"/>
        <v>55657</v>
      </c>
      <c r="Q33" s="79">
        <f t="shared" si="15"/>
        <v>3.78</v>
      </c>
      <c r="R33" s="79">
        <f t="shared" si="16"/>
        <v>3.74</v>
      </c>
      <c r="S33" s="80" t="s">
        <v>34</v>
      </c>
      <c r="T33" s="79">
        <f t="shared" si="18"/>
        <v>0.05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151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106" t="s">
        <v>1</v>
      </c>
      <c r="E40" s="106" t="s">
        <v>2</v>
      </c>
      <c r="F40" s="106" t="s">
        <v>3</v>
      </c>
      <c r="G40" s="106" t="s">
        <v>1</v>
      </c>
      <c r="H40" s="106" t="s">
        <v>2</v>
      </c>
      <c r="I40" s="106" t="s">
        <v>3</v>
      </c>
      <c r="J40" s="106" t="s">
        <v>1</v>
      </c>
      <c r="K40" s="106" t="s">
        <v>2</v>
      </c>
      <c r="L40" s="106" t="s">
        <v>3</v>
      </c>
      <c r="M40" s="106" t="s">
        <v>1</v>
      </c>
      <c r="N40" s="106" t="s">
        <v>2</v>
      </c>
      <c r="O40" s="106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2">D5-D23</f>
        <v>-36</v>
      </c>
      <c r="E41" s="56">
        <f t="shared" si="22"/>
        <v>-44</v>
      </c>
      <c r="F41" s="56">
        <f t="shared" si="22"/>
        <v>8</v>
      </c>
      <c r="G41" s="56">
        <f t="shared" si="22"/>
        <v>-18</v>
      </c>
      <c r="H41" s="56">
        <f t="shared" si="22"/>
        <v>3</v>
      </c>
      <c r="I41" s="56">
        <f t="shared" si="22"/>
        <v>-21</v>
      </c>
      <c r="J41" s="56">
        <f t="shared" si="22"/>
        <v>-59</v>
      </c>
      <c r="K41" s="56">
        <f t="shared" si="22"/>
        <v>-29</v>
      </c>
      <c r="L41" s="56">
        <f t="shared" si="22"/>
        <v>-30</v>
      </c>
      <c r="M41" s="56">
        <f t="shared" si="22"/>
        <v>-77</v>
      </c>
      <c r="N41" s="56">
        <f t="shared" si="22"/>
        <v>-76</v>
      </c>
      <c r="O41" s="56">
        <f t="shared" si="22"/>
        <v>-1</v>
      </c>
      <c r="P41" s="56">
        <f t="shared" si="22"/>
        <v>28</v>
      </c>
      <c r="Q41" s="79">
        <f t="shared" si="22"/>
        <v>-0.33999999999999986</v>
      </c>
      <c r="R41" s="79">
        <f t="shared" si="22"/>
        <v>-0.1800000000000006</v>
      </c>
      <c r="S41" s="79">
        <f t="shared" si="22"/>
        <v>-0.53</v>
      </c>
      <c r="T41" s="79">
        <f t="shared" si="22"/>
        <v>-0.69</v>
      </c>
    </row>
    <row r="42" spans="2:20" ht="18" customHeight="1" x14ac:dyDescent="0.15">
      <c r="B42" s="3" t="s">
        <v>12</v>
      </c>
      <c r="C42" s="4"/>
      <c r="D42" s="63">
        <f t="shared" si="22"/>
        <v>7</v>
      </c>
      <c r="E42" s="63">
        <f t="shared" si="22"/>
        <v>-6</v>
      </c>
      <c r="F42" s="63">
        <f t="shared" si="22"/>
        <v>13</v>
      </c>
      <c r="G42" s="63">
        <f t="shared" si="22"/>
        <v>24</v>
      </c>
      <c r="H42" s="63">
        <f t="shared" si="22"/>
        <v>35</v>
      </c>
      <c r="I42" s="63">
        <f t="shared" si="22"/>
        <v>-11</v>
      </c>
      <c r="J42" s="63">
        <f t="shared" si="22"/>
        <v>1</v>
      </c>
      <c r="K42" s="63">
        <f t="shared" si="22"/>
        <v>-14</v>
      </c>
      <c r="L42" s="63">
        <f t="shared" si="22"/>
        <v>15</v>
      </c>
      <c r="M42" s="63">
        <f t="shared" si="22"/>
        <v>-16</v>
      </c>
      <c r="N42" s="63">
        <f t="shared" si="22"/>
        <v>-55</v>
      </c>
      <c r="O42" s="63">
        <f t="shared" si="22"/>
        <v>39</v>
      </c>
      <c r="P42" s="63">
        <f t="shared" si="22"/>
        <v>-101</v>
      </c>
      <c r="Q42" s="79">
        <f t="shared" si="22"/>
        <v>9.0000000000000302E-2</v>
      </c>
      <c r="R42" s="79">
        <f t="shared" si="22"/>
        <v>0.23999999999999977</v>
      </c>
      <c r="S42" s="79">
        <f t="shared" si="22"/>
        <v>1.0000000000000009E-2</v>
      </c>
      <c r="T42" s="79">
        <f t="shared" si="22"/>
        <v>-0.14999999999999997</v>
      </c>
    </row>
    <row r="43" spans="2:20" ht="18" customHeight="1" x14ac:dyDescent="0.15">
      <c r="B43" s="3" t="s">
        <v>13</v>
      </c>
      <c r="C43" s="4"/>
      <c r="D43" s="63">
        <f t="shared" si="22"/>
        <v>7</v>
      </c>
      <c r="E43" s="63">
        <f t="shared" si="22"/>
        <v>-1</v>
      </c>
      <c r="F43" s="63">
        <f t="shared" si="22"/>
        <v>8</v>
      </c>
      <c r="G43" s="63">
        <f t="shared" si="22"/>
        <v>37</v>
      </c>
      <c r="H43" s="63">
        <f t="shared" si="22"/>
        <v>27</v>
      </c>
      <c r="I43" s="63">
        <f t="shared" si="22"/>
        <v>10</v>
      </c>
      <c r="J43" s="63">
        <f t="shared" si="22"/>
        <v>13</v>
      </c>
      <c r="K43" s="63">
        <f t="shared" si="22"/>
        <v>17</v>
      </c>
      <c r="L43" s="63">
        <f t="shared" si="22"/>
        <v>-4</v>
      </c>
      <c r="M43" s="63">
        <f t="shared" si="22"/>
        <v>-17</v>
      </c>
      <c r="N43" s="63">
        <f t="shared" si="22"/>
        <v>-11</v>
      </c>
      <c r="O43" s="63">
        <f t="shared" si="22"/>
        <v>-6</v>
      </c>
      <c r="P43" s="63">
        <f t="shared" si="22"/>
        <v>-23</v>
      </c>
      <c r="Q43" s="79">
        <f t="shared" si="22"/>
        <v>0.27</v>
      </c>
      <c r="R43" s="79">
        <f t="shared" si="22"/>
        <v>1.3099999999999996</v>
      </c>
      <c r="S43" s="79">
        <f t="shared" si="22"/>
        <v>0.45000000000000007</v>
      </c>
      <c r="T43" s="79">
        <f t="shared" si="22"/>
        <v>-0.6</v>
      </c>
    </row>
    <row r="44" spans="2:20" ht="18" customHeight="1" x14ac:dyDescent="0.15">
      <c r="B44" s="3" t="s">
        <v>14</v>
      </c>
      <c r="C44" s="4"/>
      <c r="D44" s="63">
        <f t="shared" si="22"/>
        <v>60</v>
      </c>
      <c r="E44" s="63">
        <f t="shared" si="22"/>
        <v>23</v>
      </c>
      <c r="F44" s="63">
        <f t="shared" si="22"/>
        <v>37</v>
      </c>
      <c r="G44" s="63">
        <f t="shared" si="22"/>
        <v>11</v>
      </c>
      <c r="H44" s="63">
        <f t="shared" si="22"/>
        <v>22</v>
      </c>
      <c r="I44" s="63">
        <f t="shared" si="22"/>
        <v>-11</v>
      </c>
      <c r="J44" s="63">
        <f t="shared" si="22"/>
        <v>37</v>
      </c>
      <c r="K44" s="63">
        <f t="shared" si="22"/>
        <v>20</v>
      </c>
      <c r="L44" s="63">
        <f t="shared" si="22"/>
        <v>17</v>
      </c>
      <c r="M44" s="63">
        <f t="shared" si="22"/>
        <v>86</v>
      </c>
      <c r="N44" s="63">
        <f t="shared" si="22"/>
        <v>21</v>
      </c>
      <c r="O44" s="63">
        <f t="shared" si="22"/>
        <v>65</v>
      </c>
      <c r="P44" s="63">
        <f t="shared" si="22"/>
        <v>15</v>
      </c>
      <c r="Q44" s="79">
        <f t="shared" si="22"/>
        <v>1.0999999999999996</v>
      </c>
      <c r="R44" s="79">
        <f t="shared" si="22"/>
        <v>0.19000000000000039</v>
      </c>
      <c r="S44" s="79">
        <f t="shared" si="22"/>
        <v>0.69000000000000006</v>
      </c>
      <c r="T44" s="79">
        <f t="shared" si="22"/>
        <v>1.59</v>
      </c>
    </row>
    <row r="45" spans="2:20" ht="18" customHeight="1" x14ac:dyDescent="0.15">
      <c r="B45" s="3" t="s">
        <v>15</v>
      </c>
      <c r="C45" s="4"/>
      <c r="D45" s="63">
        <f t="shared" si="22"/>
        <v>68</v>
      </c>
      <c r="E45" s="63">
        <f t="shared" si="22"/>
        <v>34</v>
      </c>
      <c r="F45" s="63">
        <f t="shared" si="22"/>
        <v>34</v>
      </c>
      <c r="G45" s="63">
        <f t="shared" si="22"/>
        <v>-32</v>
      </c>
      <c r="H45" s="63">
        <f t="shared" si="22"/>
        <v>-25</v>
      </c>
      <c r="I45" s="63">
        <f t="shared" si="22"/>
        <v>-7</v>
      </c>
      <c r="J45" s="63">
        <f t="shared" si="22"/>
        <v>18</v>
      </c>
      <c r="K45" s="63">
        <f t="shared" si="22"/>
        <v>23</v>
      </c>
      <c r="L45" s="63">
        <f t="shared" si="22"/>
        <v>-5</v>
      </c>
      <c r="M45" s="63">
        <f t="shared" si="22"/>
        <v>118</v>
      </c>
      <c r="N45" s="63">
        <f t="shared" si="22"/>
        <v>82</v>
      </c>
      <c r="O45" s="63">
        <f t="shared" si="22"/>
        <v>36</v>
      </c>
      <c r="P45" s="63">
        <f t="shared" si="22"/>
        <v>-119</v>
      </c>
      <c r="Q45" s="79">
        <f t="shared" si="22"/>
        <v>0.62999999999999989</v>
      </c>
      <c r="R45" s="79">
        <f t="shared" si="22"/>
        <v>-0.25</v>
      </c>
      <c r="S45" s="79">
        <f t="shared" si="22"/>
        <v>0.15000000000000002</v>
      </c>
      <c r="T45" s="79">
        <f t="shared" si="22"/>
        <v>1.03</v>
      </c>
    </row>
    <row r="46" spans="2:20" ht="18" customHeight="1" x14ac:dyDescent="0.15">
      <c r="B46" s="3" t="s">
        <v>16</v>
      </c>
      <c r="C46" s="4"/>
      <c r="D46" s="63">
        <f t="shared" si="22"/>
        <v>10</v>
      </c>
      <c r="E46" s="63">
        <f t="shared" si="22"/>
        <v>-2</v>
      </c>
      <c r="F46" s="63">
        <f t="shared" si="22"/>
        <v>12</v>
      </c>
      <c r="G46" s="63">
        <f t="shared" si="22"/>
        <v>-12</v>
      </c>
      <c r="H46" s="63">
        <f t="shared" si="22"/>
        <v>-11</v>
      </c>
      <c r="I46" s="63">
        <f t="shared" si="22"/>
        <v>-1</v>
      </c>
      <c r="J46" s="63">
        <f t="shared" si="22"/>
        <v>-4</v>
      </c>
      <c r="K46" s="63">
        <f t="shared" si="22"/>
        <v>-3</v>
      </c>
      <c r="L46" s="63">
        <f t="shared" si="22"/>
        <v>-1</v>
      </c>
      <c r="M46" s="63">
        <f t="shared" si="22"/>
        <v>18</v>
      </c>
      <c r="N46" s="63">
        <f t="shared" si="22"/>
        <v>6</v>
      </c>
      <c r="O46" s="63">
        <f t="shared" si="22"/>
        <v>12</v>
      </c>
      <c r="P46" s="63">
        <f t="shared" si="22"/>
        <v>-35</v>
      </c>
      <c r="Q46" s="79">
        <f t="shared" si="22"/>
        <v>0.55999999999999983</v>
      </c>
      <c r="R46" s="79">
        <f t="shared" si="22"/>
        <v>-0.58000000000000007</v>
      </c>
      <c r="S46" s="79">
        <f t="shared" si="22"/>
        <v>-0.21000000000000002</v>
      </c>
      <c r="T46" s="79">
        <f t="shared" si="22"/>
        <v>0.92999999999999994</v>
      </c>
    </row>
    <row r="47" spans="2:20" ht="18" customHeight="1" x14ac:dyDescent="0.15">
      <c r="B47" s="3" t="s">
        <v>17</v>
      </c>
      <c r="C47" s="4"/>
      <c r="D47" s="63">
        <f t="shared" si="22"/>
        <v>4</v>
      </c>
      <c r="E47" s="63">
        <f t="shared" si="22"/>
        <v>10</v>
      </c>
      <c r="F47" s="63">
        <f t="shared" si="22"/>
        <v>-6</v>
      </c>
      <c r="G47" s="63">
        <f t="shared" si="22"/>
        <v>-21</v>
      </c>
      <c r="H47" s="63">
        <f t="shared" si="22"/>
        <v>-10</v>
      </c>
      <c r="I47" s="63">
        <f t="shared" si="22"/>
        <v>-11</v>
      </c>
      <c r="J47" s="63">
        <f t="shared" si="22"/>
        <v>-1</v>
      </c>
      <c r="K47" s="63">
        <f t="shared" si="22"/>
        <v>-5</v>
      </c>
      <c r="L47" s="63">
        <f t="shared" si="22"/>
        <v>4</v>
      </c>
      <c r="M47" s="63">
        <f t="shared" si="22"/>
        <v>24</v>
      </c>
      <c r="N47" s="63">
        <f t="shared" si="22"/>
        <v>15</v>
      </c>
      <c r="O47" s="63">
        <f t="shared" si="22"/>
        <v>9</v>
      </c>
      <c r="P47" s="63">
        <f t="shared" si="22"/>
        <v>-46</v>
      </c>
      <c r="Q47" s="79">
        <f t="shared" si="22"/>
        <v>0.23999999999999977</v>
      </c>
      <c r="R47" s="79">
        <f t="shared" si="22"/>
        <v>-0.83000000000000007</v>
      </c>
      <c r="S47" s="79">
        <f t="shared" si="22"/>
        <v>-3.0000000000000027E-2</v>
      </c>
      <c r="T47" s="79">
        <f t="shared" si="22"/>
        <v>1.03</v>
      </c>
    </row>
    <row r="48" spans="2:20" ht="18" customHeight="1" x14ac:dyDescent="0.15">
      <c r="B48" s="3" t="s">
        <v>18</v>
      </c>
      <c r="C48" s="4"/>
      <c r="D48" s="63">
        <f t="shared" si="22"/>
        <v>9</v>
      </c>
      <c r="E48" s="63">
        <f t="shared" si="22"/>
        <v>-10</v>
      </c>
      <c r="F48" s="63">
        <f t="shared" si="22"/>
        <v>19</v>
      </c>
      <c r="G48" s="63">
        <f t="shared" si="22"/>
        <v>9</v>
      </c>
      <c r="H48" s="63">
        <f t="shared" si="22"/>
        <v>-1</v>
      </c>
      <c r="I48" s="63">
        <f t="shared" si="22"/>
        <v>10</v>
      </c>
      <c r="J48" s="63">
        <f t="shared" si="22"/>
        <v>5</v>
      </c>
      <c r="K48" s="63">
        <f t="shared" si="22"/>
        <v>-3</v>
      </c>
      <c r="L48" s="63">
        <f t="shared" si="22"/>
        <v>8</v>
      </c>
      <c r="M48" s="63">
        <f t="shared" si="22"/>
        <v>5</v>
      </c>
      <c r="N48" s="63">
        <f t="shared" si="22"/>
        <v>-12</v>
      </c>
      <c r="O48" s="63">
        <f t="shared" si="22"/>
        <v>17</v>
      </c>
      <c r="P48" s="63">
        <f t="shared" si="22"/>
        <v>-62</v>
      </c>
      <c r="Q48" s="79">
        <f t="shared" si="22"/>
        <v>0.35000000000000009</v>
      </c>
      <c r="R48" s="79">
        <f t="shared" si="22"/>
        <v>0.35999999999999988</v>
      </c>
      <c r="S48" s="79">
        <f t="shared" si="22"/>
        <v>0.17</v>
      </c>
      <c r="T48" s="79">
        <f t="shared" si="22"/>
        <v>0.16000000000000003</v>
      </c>
    </row>
    <row r="49" spans="2:20" ht="18" customHeight="1" x14ac:dyDescent="0.15">
      <c r="B49" s="3" t="s">
        <v>19</v>
      </c>
      <c r="C49" s="4"/>
      <c r="D49" s="63">
        <f t="shared" si="22"/>
        <v>34</v>
      </c>
      <c r="E49" s="63">
        <f t="shared" si="22"/>
        <v>-1</v>
      </c>
      <c r="F49" s="63">
        <f t="shared" si="22"/>
        <v>35</v>
      </c>
      <c r="G49" s="63">
        <f t="shared" si="22"/>
        <v>-12</v>
      </c>
      <c r="H49" s="63">
        <f t="shared" si="22"/>
        <v>7</v>
      </c>
      <c r="I49" s="63">
        <f t="shared" si="22"/>
        <v>-19</v>
      </c>
      <c r="J49" s="63">
        <f t="shared" si="22"/>
        <v>19</v>
      </c>
      <c r="K49" s="63">
        <f t="shared" si="22"/>
        <v>12</v>
      </c>
      <c r="L49" s="63">
        <f t="shared" si="22"/>
        <v>7</v>
      </c>
      <c r="M49" s="63">
        <f t="shared" si="22"/>
        <v>65</v>
      </c>
      <c r="N49" s="63">
        <f t="shared" si="22"/>
        <v>4</v>
      </c>
      <c r="O49" s="63">
        <f t="shared" si="22"/>
        <v>61</v>
      </c>
      <c r="P49" s="63">
        <f t="shared" si="22"/>
        <v>-26</v>
      </c>
      <c r="Q49" s="79">
        <f t="shared" si="22"/>
        <v>1.04</v>
      </c>
      <c r="R49" s="79">
        <f t="shared" si="22"/>
        <v>-0.32000000000000028</v>
      </c>
      <c r="S49" s="79">
        <f t="shared" si="22"/>
        <v>0.56000000000000005</v>
      </c>
      <c r="T49" s="79">
        <f t="shared" si="22"/>
        <v>1.92</v>
      </c>
    </row>
    <row r="50" spans="2:20" ht="18" customHeight="1" x14ac:dyDescent="0.15">
      <c r="B50" s="3" t="s">
        <v>20</v>
      </c>
      <c r="C50" s="4"/>
      <c r="D50" s="63">
        <f t="shared" si="22"/>
        <v>-2</v>
      </c>
      <c r="E50" s="63">
        <f t="shared" si="22"/>
        <v>-7</v>
      </c>
      <c r="F50" s="63">
        <f t="shared" si="22"/>
        <v>5</v>
      </c>
      <c r="G50" s="63">
        <f t="shared" si="22"/>
        <v>-7</v>
      </c>
      <c r="H50" s="63">
        <f t="shared" si="22"/>
        <v>-7</v>
      </c>
      <c r="I50" s="63">
        <f t="shared" si="22"/>
        <v>0</v>
      </c>
      <c r="J50" s="63">
        <f t="shared" si="22"/>
        <v>-29</v>
      </c>
      <c r="K50" s="63">
        <f t="shared" si="22"/>
        <v>-18</v>
      </c>
      <c r="L50" s="63">
        <f t="shared" si="22"/>
        <v>-11</v>
      </c>
      <c r="M50" s="63">
        <f t="shared" si="22"/>
        <v>-24</v>
      </c>
      <c r="N50" s="63">
        <f t="shared" si="22"/>
        <v>-18</v>
      </c>
      <c r="O50" s="63">
        <f t="shared" si="22"/>
        <v>-6</v>
      </c>
      <c r="P50" s="63">
        <f t="shared" si="22"/>
        <v>2</v>
      </c>
      <c r="Q50" s="79">
        <f t="shared" si="22"/>
        <v>-8.0000000000000071E-2</v>
      </c>
      <c r="R50" s="79">
        <f t="shared" si="22"/>
        <v>-0.25999999999999979</v>
      </c>
      <c r="S50" s="79">
        <f t="shared" si="22"/>
        <v>-1.07</v>
      </c>
      <c r="T50" s="79">
        <f t="shared" si="22"/>
        <v>-0.87999999999999989</v>
      </c>
    </row>
    <row r="51" spans="2:20" ht="18" customHeight="1" x14ac:dyDescent="0.15">
      <c r="B51" s="3" t="s">
        <v>24</v>
      </c>
      <c r="C51" s="4"/>
      <c r="D51" s="63">
        <f t="shared" si="22"/>
        <v>161</v>
      </c>
      <c r="E51" s="63">
        <f t="shared" si="22"/>
        <v>-4</v>
      </c>
      <c r="F51" s="63">
        <f t="shared" si="22"/>
        <v>165</v>
      </c>
      <c r="G51" s="63">
        <f t="shared" si="22"/>
        <v>-21</v>
      </c>
      <c r="H51" s="63">
        <f t="shared" si="22"/>
        <v>40</v>
      </c>
      <c r="I51" s="63">
        <f t="shared" si="22"/>
        <v>-61</v>
      </c>
      <c r="J51" s="63">
        <f t="shared" si="22"/>
        <v>0</v>
      </c>
      <c r="K51" s="63">
        <f t="shared" si="22"/>
        <v>0</v>
      </c>
      <c r="L51" s="63">
        <f t="shared" si="22"/>
        <v>0</v>
      </c>
      <c r="M51" s="63">
        <f t="shared" si="22"/>
        <v>182</v>
      </c>
      <c r="N51" s="63">
        <f t="shared" si="22"/>
        <v>-44</v>
      </c>
      <c r="O51" s="63">
        <f t="shared" si="22"/>
        <v>226</v>
      </c>
      <c r="P51" s="63">
        <f t="shared" si="22"/>
        <v>-367</v>
      </c>
      <c r="Q51" s="79">
        <f t="shared" si="22"/>
        <v>0.31999999999999984</v>
      </c>
      <c r="R51" s="79">
        <f t="shared" si="22"/>
        <v>-2.0000000000000018E-2</v>
      </c>
      <c r="S51" s="80" t="s">
        <v>34</v>
      </c>
      <c r="T51" s="79">
        <f>T15-T33</f>
        <v>0.33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B1:O1"/>
    <mergeCell ref="B3:C4"/>
    <mergeCell ref="D3:F3"/>
    <mergeCell ref="G3:I3"/>
    <mergeCell ref="J3:L3"/>
    <mergeCell ref="M3:O3"/>
    <mergeCell ref="Q3:T3"/>
    <mergeCell ref="B19:O19"/>
    <mergeCell ref="B21:C22"/>
    <mergeCell ref="D21:F21"/>
    <mergeCell ref="G21:I21"/>
    <mergeCell ref="J21:L21"/>
    <mergeCell ref="M21:O21"/>
    <mergeCell ref="Q21:T21"/>
    <mergeCell ref="Q39:T39"/>
    <mergeCell ref="B37:O37"/>
    <mergeCell ref="B39:C40"/>
    <mergeCell ref="D39:F39"/>
    <mergeCell ref="G39:I39"/>
    <mergeCell ref="J39:L39"/>
    <mergeCell ref="M39:O39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P53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  <col min="13" max="13" width="10.625" style="51" customWidth="1"/>
    <col min="14" max="16" width="9" style="76"/>
  </cols>
  <sheetData>
    <row r="1" spans="2:16" ht="32.25" customHeight="1" x14ac:dyDescent="0.15">
      <c r="B1" s="116" t="s">
        <v>148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x14ac:dyDescent="0.15">
      <c r="B2" t="s">
        <v>6</v>
      </c>
    </row>
    <row r="3" spans="2:16" ht="18.75" customHeight="1" x14ac:dyDescent="0.15">
      <c r="B3" s="124" t="s">
        <v>64</v>
      </c>
      <c r="C3" s="125"/>
      <c r="D3" s="118" t="s">
        <v>9</v>
      </c>
      <c r="E3" s="118"/>
      <c r="F3" s="118"/>
      <c r="G3" s="118" t="s">
        <v>10</v>
      </c>
      <c r="H3" s="118"/>
      <c r="I3" s="118"/>
      <c r="J3" s="118" t="s">
        <v>11</v>
      </c>
      <c r="K3" s="118"/>
      <c r="L3" s="118"/>
      <c r="M3" s="71">
        <v>45292</v>
      </c>
      <c r="N3" s="113" t="s">
        <v>27</v>
      </c>
      <c r="O3" s="114"/>
      <c r="P3" s="115"/>
    </row>
    <row r="4" spans="2:16" ht="18.75" customHeight="1" x14ac:dyDescent="0.15">
      <c r="B4" s="126"/>
      <c r="C4" s="127"/>
      <c r="D4" s="106" t="s">
        <v>1</v>
      </c>
      <c r="E4" s="106" t="s">
        <v>2</v>
      </c>
      <c r="F4" s="106" t="s">
        <v>3</v>
      </c>
      <c r="G4" s="106" t="s">
        <v>1</v>
      </c>
      <c r="H4" s="106" t="s">
        <v>2</v>
      </c>
      <c r="I4" s="106" t="s">
        <v>3</v>
      </c>
      <c r="J4" s="106" t="s">
        <v>1</v>
      </c>
      <c r="K4" s="106" t="s">
        <v>2</v>
      </c>
      <c r="L4" s="106" t="s">
        <v>3</v>
      </c>
      <c r="M4" s="67" t="s">
        <v>35</v>
      </c>
      <c r="N4" s="77" t="s">
        <v>26</v>
      </c>
      <c r="O4" s="77" t="s">
        <v>28</v>
      </c>
      <c r="P4" s="77" t="s">
        <v>32</v>
      </c>
    </row>
    <row r="5" spans="2:16" ht="18.75" customHeight="1" x14ac:dyDescent="0.15">
      <c r="B5" s="10" t="s">
        <v>8</v>
      </c>
      <c r="C5" s="11"/>
      <c r="D5" s="56">
        <f>E5+F5</f>
        <v>63</v>
      </c>
      <c r="E5" s="56">
        <v>39</v>
      </c>
      <c r="F5" s="56">
        <v>24</v>
      </c>
      <c r="G5" s="56">
        <f>H5+I5</f>
        <v>120</v>
      </c>
      <c r="H5" s="56">
        <v>60</v>
      </c>
      <c r="I5" s="56">
        <v>60</v>
      </c>
      <c r="J5" s="56">
        <f>K5+L5</f>
        <v>-57</v>
      </c>
      <c r="K5" s="56">
        <f>E5-H5</f>
        <v>-21</v>
      </c>
      <c r="L5" s="56">
        <f>F5-I5</f>
        <v>-36</v>
      </c>
      <c r="M5" s="92">
        <v>11085</v>
      </c>
      <c r="N5" s="83">
        <f>ROUND(D5*1000/M5,2)</f>
        <v>5.68</v>
      </c>
      <c r="O5" s="83">
        <f>ROUND(G5/M5*1000,2)</f>
        <v>10.83</v>
      </c>
      <c r="P5" s="83">
        <f>ROUND(J5/M5*1000,2)</f>
        <v>-5.14</v>
      </c>
    </row>
    <row r="6" spans="2:16" ht="18.75" customHeight="1" x14ac:dyDescent="0.15">
      <c r="B6" s="3" t="s">
        <v>12</v>
      </c>
      <c r="C6" s="12"/>
      <c r="D6" s="56">
        <f t="shared" ref="D6:D14" si="0">E6+F6</f>
        <v>77</v>
      </c>
      <c r="E6" s="63">
        <v>38</v>
      </c>
      <c r="F6" s="63">
        <v>39</v>
      </c>
      <c r="G6" s="56">
        <f t="shared" ref="G6:G14" si="1">H6+I6</f>
        <v>159</v>
      </c>
      <c r="H6" s="63">
        <v>83</v>
      </c>
      <c r="I6" s="63">
        <v>76</v>
      </c>
      <c r="J6" s="56">
        <f t="shared" ref="J6:J14" si="2">K6+L6</f>
        <v>-82</v>
      </c>
      <c r="K6" s="56">
        <f t="shared" ref="K6:L14" si="3">E6-H6</f>
        <v>-45</v>
      </c>
      <c r="L6" s="56">
        <f t="shared" si="3"/>
        <v>-37</v>
      </c>
      <c r="M6" s="92">
        <v>11351</v>
      </c>
      <c r="N6" s="83">
        <f t="shared" ref="N6:N15" si="4">ROUND(D6*1000/M6,2)</f>
        <v>6.78</v>
      </c>
      <c r="O6" s="83">
        <f t="shared" ref="O6:O15" si="5">ROUND(G6/M6*1000,2)</f>
        <v>14.01</v>
      </c>
      <c r="P6" s="83">
        <f>ROUND(J6/M6*1000,2)</f>
        <v>-7.22</v>
      </c>
    </row>
    <row r="7" spans="2:16" ht="18.75" customHeight="1" x14ac:dyDescent="0.15">
      <c r="B7" s="3" t="s">
        <v>13</v>
      </c>
      <c r="C7" s="12"/>
      <c r="D7" s="56">
        <f t="shared" si="0"/>
        <v>17</v>
      </c>
      <c r="E7" s="63">
        <v>7</v>
      </c>
      <c r="F7" s="63">
        <v>10</v>
      </c>
      <c r="G7" s="56">
        <f t="shared" si="1"/>
        <v>35</v>
      </c>
      <c r="H7" s="63">
        <v>18</v>
      </c>
      <c r="I7" s="63">
        <v>17</v>
      </c>
      <c r="J7" s="56">
        <f t="shared" si="2"/>
        <v>-18</v>
      </c>
      <c r="K7" s="56">
        <f t="shared" si="3"/>
        <v>-11</v>
      </c>
      <c r="L7" s="56">
        <f t="shared" si="3"/>
        <v>-7</v>
      </c>
      <c r="M7" s="92">
        <v>2871</v>
      </c>
      <c r="N7" s="83">
        <f t="shared" si="4"/>
        <v>5.92</v>
      </c>
      <c r="O7" s="83">
        <f t="shared" si="5"/>
        <v>12.19</v>
      </c>
      <c r="P7" s="83">
        <f t="shared" ref="P7:P15" si="6">ROUND(J7/M7*1000,2)</f>
        <v>-6.27</v>
      </c>
    </row>
    <row r="8" spans="2:16" ht="18.75" customHeight="1" x14ac:dyDescent="0.15">
      <c r="B8" s="3" t="s">
        <v>14</v>
      </c>
      <c r="C8" s="12"/>
      <c r="D8" s="56">
        <f t="shared" si="0"/>
        <v>25</v>
      </c>
      <c r="E8" s="63">
        <v>11</v>
      </c>
      <c r="F8" s="63">
        <v>14</v>
      </c>
      <c r="G8" s="56">
        <f t="shared" si="1"/>
        <v>61</v>
      </c>
      <c r="H8" s="63">
        <v>34</v>
      </c>
      <c r="I8" s="63">
        <v>27</v>
      </c>
      <c r="J8" s="56">
        <f t="shared" si="2"/>
        <v>-36</v>
      </c>
      <c r="K8" s="56">
        <f t="shared" si="3"/>
        <v>-23</v>
      </c>
      <c r="L8" s="56">
        <f t="shared" si="3"/>
        <v>-13</v>
      </c>
      <c r="M8" s="92">
        <v>5384</v>
      </c>
      <c r="N8" s="83">
        <f t="shared" si="4"/>
        <v>4.6399999999999997</v>
      </c>
      <c r="O8" s="83">
        <f t="shared" si="5"/>
        <v>11.33</v>
      </c>
      <c r="P8" s="83">
        <f t="shared" si="6"/>
        <v>-6.69</v>
      </c>
    </row>
    <row r="9" spans="2:16" ht="18.75" customHeight="1" x14ac:dyDescent="0.15">
      <c r="B9" s="3" t="s">
        <v>15</v>
      </c>
      <c r="C9" s="12"/>
      <c r="D9" s="56">
        <f t="shared" si="0"/>
        <v>47</v>
      </c>
      <c r="E9" s="63">
        <v>22</v>
      </c>
      <c r="F9" s="63">
        <v>25</v>
      </c>
      <c r="G9" s="56">
        <f t="shared" si="1"/>
        <v>117</v>
      </c>
      <c r="H9" s="63">
        <v>58</v>
      </c>
      <c r="I9" s="63">
        <v>59</v>
      </c>
      <c r="J9" s="56">
        <f t="shared" si="2"/>
        <v>-70</v>
      </c>
      <c r="K9" s="56">
        <f t="shared" si="3"/>
        <v>-36</v>
      </c>
      <c r="L9" s="56">
        <f t="shared" si="3"/>
        <v>-34</v>
      </c>
      <c r="M9" s="92">
        <v>11358</v>
      </c>
      <c r="N9" s="83">
        <f t="shared" si="4"/>
        <v>4.1399999999999997</v>
      </c>
      <c r="O9" s="83">
        <f t="shared" si="5"/>
        <v>10.3</v>
      </c>
      <c r="P9" s="83">
        <f t="shared" si="6"/>
        <v>-6.16</v>
      </c>
    </row>
    <row r="10" spans="2:16" ht="18.75" customHeight="1" x14ac:dyDescent="0.15">
      <c r="B10" s="3" t="s">
        <v>16</v>
      </c>
      <c r="C10" s="12"/>
      <c r="D10" s="56">
        <f t="shared" si="0"/>
        <v>8</v>
      </c>
      <c r="E10" s="63">
        <v>2</v>
      </c>
      <c r="F10" s="63">
        <v>6</v>
      </c>
      <c r="G10" s="56">
        <f t="shared" si="1"/>
        <v>30</v>
      </c>
      <c r="H10" s="63">
        <v>14</v>
      </c>
      <c r="I10" s="63">
        <v>16</v>
      </c>
      <c r="J10" s="56">
        <f t="shared" si="2"/>
        <v>-22</v>
      </c>
      <c r="K10" s="56">
        <f t="shared" si="3"/>
        <v>-12</v>
      </c>
      <c r="L10" s="56">
        <f t="shared" si="3"/>
        <v>-10</v>
      </c>
      <c r="M10" s="92">
        <v>1900</v>
      </c>
      <c r="N10" s="83">
        <f t="shared" si="4"/>
        <v>4.21</v>
      </c>
      <c r="O10" s="83">
        <f t="shared" si="5"/>
        <v>15.79</v>
      </c>
      <c r="P10" s="83">
        <f t="shared" si="6"/>
        <v>-11.58</v>
      </c>
    </row>
    <row r="11" spans="2:16" ht="18.75" customHeight="1" x14ac:dyDescent="0.15">
      <c r="B11" s="3" t="s">
        <v>17</v>
      </c>
      <c r="C11" s="12"/>
      <c r="D11" s="56">
        <f t="shared" si="0"/>
        <v>4</v>
      </c>
      <c r="E11" s="63">
        <v>4</v>
      </c>
      <c r="F11" s="63">
        <v>0</v>
      </c>
      <c r="G11" s="56">
        <f t="shared" si="1"/>
        <v>36</v>
      </c>
      <c r="H11" s="63">
        <v>23</v>
      </c>
      <c r="I11" s="63">
        <v>13</v>
      </c>
      <c r="J11" s="56">
        <f t="shared" si="2"/>
        <v>-32</v>
      </c>
      <c r="K11" s="56">
        <f t="shared" si="3"/>
        <v>-19</v>
      </c>
      <c r="L11" s="56">
        <f t="shared" si="3"/>
        <v>-13</v>
      </c>
      <c r="M11" s="92">
        <v>2343</v>
      </c>
      <c r="N11" s="83">
        <f t="shared" si="4"/>
        <v>1.71</v>
      </c>
      <c r="O11" s="83">
        <f t="shared" si="5"/>
        <v>15.36</v>
      </c>
      <c r="P11" s="83">
        <f t="shared" si="6"/>
        <v>-13.66</v>
      </c>
    </row>
    <row r="12" spans="2:16" ht="18.75" customHeight="1" x14ac:dyDescent="0.15">
      <c r="B12" s="3" t="s">
        <v>18</v>
      </c>
      <c r="C12" s="12"/>
      <c r="D12" s="56">
        <f t="shared" si="0"/>
        <v>12</v>
      </c>
      <c r="E12" s="63">
        <v>7</v>
      </c>
      <c r="F12" s="63">
        <v>5</v>
      </c>
      <c r="G12" s="56">
        <f t="shared" si="1"/>
        <v>34</v>
      </c>
      <c r="H12" s="63">
        <v>12</v>
      </c>
      <c r="I12" s="63">
        <v>22</v>
      </c>
      <c r="J12" s="56">
        <f t="shared" si="2"/>
        <v>-22</v>
      </c>
      <c r="K12" s="56">
        <f t="shared" si="3"/>
        <v>-5</v>
      </c>
      <c r="L12" s="56">
        <f t="shared" si="3"/>
        <v>-17</v>
      </c>
      <c r="M12" s="92">
        <v>2879</v>
      </c>
      <c r="N12" s="83">
        <f t="shared" si="4"/>
        <v>4.17</v>
      </c>
      <c r="O12" s="83">
        <f t="shared" si="5"/>
        <v>11.81</v>
      </c>
      <c r="P12" s="83">
        <f t="shared" si="6"/>
        <v>-7.64</v>
      </c>
    </row>
    <row r="13" spans="2:16" ht="18.75" customHeight="1" x14ac:dyDescent="0.15">
      <c r="B13" s="3" t="s">
        <v>19</v>
      </c>
      <c r="C13" s="12"/>
      <c r="D13" s="56">
        <f t="shared" si="0"/>
        <v>5</v>
      </c>
      <c r="E13" s="63">
        <v>3</v>
      </c>
      <c r="F13" s="63">
        <v>2</v>
      </c>
      <c r="G13" s="56">
        <f t="shared" si="1"/>
        <v>60</v>
      </c>
      <c r="H13" s="63">
        <v>38</v>
      </c>
      <c r="I13" s="63">
        <v>22</v>
      </c>
      <c r="J13" s="56">
        <f t="shared" si="2"/>
        <v>-55</v>
      </c>
      <c r="K13" s="56">
        <f t="shared" si="3"/>
        <v>-35</v>
      </c>
      <c r="L13" s="56">
        <f t="shared" si="3"/>
        <v>-20</v>
      </c>
      <c r="M13" s="92">
        <v>3398</v>
      </c>
      <c r="N13" s="83">
        <f t="shared" si="4"/>
        <v>1.47</v>
      </c>
      <c r="O13" s="83">
        <f t="shared" si="5"/>
        <v>17.66</v>
      </c>
      <c r="P13" s="83">
        <f t="shared" si="6"/>
        <v>-16.190000000000001</v>
      </c>
    </row>
    <row r="14" spans="2:16" ht="18.75" customHeight="1" x14ac:dyDescent="0.15">
      <c r="B14" s="3" t="s">
        <v>20</v>
      </c>
      <c r="C14" s="12"/>
      <c r="D14" s="56">
        <f t="shared" si="0"/>
        <v>11</v>
      </c>
      <c r="E14" s="63">
        <v>5</v>
      </c>
      <c r="F14" s="63">
        <v>6</v>
      </c>
      <c r="G14" s="56">
        <f t="shared" si="1"/>
        <v>35</v>
      </c>
      <c r="H14" s="63">
        <v>17</v>
      </c>
      <c r="I14" s="63">
        <v>18</v>
      </c>
      <c r="J14" s="56">
        <f t="shared" si="2"/>
        <v>-24</v>
      </c>
      <c r="K14" s="56">
        <f t="shared" si="3"/>
        <v>-12</v>
      </c>
      <c r="L14" s="56">
        <f t="shared" si="3"/>
        <v>-12</v>
      </c>
      <c r="M14" s="92">
        <v>2721</v>
      </c>
      <c r="N14" s="83">
        <f t="shared" si="4"/>
        <v>4.04</v>
      </c>
      <c r="O14" s="83">
        <f t="shared" si="5"/>
        <v>12.86</v>
      </c>
      <c r="P14" s="83">
        <f t="shared" si="6"/>
        <v>-8.82</v>
      </c>
    </row>
    <row r="15" spans="2:16" ht="18.75" customHeight="1" x14ac:dyDescent="0.15">
      <c r="B15" s="13" t="s">
        <v>24</v>
      </c>
      <c r="C15" s="14"/>
      <c r="D15" s="63">
        <f>SUM(D5:D14)</f>
        <v>269</v>
      </c>
      <c r="E15" s="63">
        <f t="shared" ref="E15:M15" si="7">SUM(E5:E14)</f>
        <v>138</v>
      </c>
      <c r="F15" s="63">
        <f t="shared" si="7"/>
        <v>131</v>
      </c>
      <c r="G15" s="63">
        <f>SUM(G5:G14)</f>
        <v>687</v>
      </c>
      <c r="H15" s="63">
        <f t="shared" si="7"/>
        <v>357</v>
      </c>
      <c r="I15" s="63">
        <f t="shared" si="7"/>
        <v>330</v>
      </c>
      <c r="J15" s="63">
        <f>SUM(J5:J14)</f>
        <v>-418</v>
      </c>
      <c r="K15" s="63">
        <f t="shared" si="7"/>
        <v>-219</v>
      </c>
      <c r="L15" s="63">
        <f t="shared" si="7"/>
        <v>-199</v>
      </c>
      <c r="M15" s="63">
        <f t="shared" si="7"/>
        <v>55290</v>
      </c>
      <c r="N15" s="83">
        <f t="shared" si="4"/>
        <v>4.87</v>
      </c>
      <c r="O15" s="83">
        <f t="shared" si="5"/>
        <v>12.43</v>
      </c>
      <c r="P15" s="83">
        <f t="shared" si="6"/>
        <v>-7.56</v>
      </c>
    </row>
    <row r="16" spans="2:16" x14ac:dyDescent="0.15">
      <c r="P16" s="81" t="s">
        <v>54</v>
      </c>
    </row>
    <row r="17" spans="2:16" x14ac:dyDescent="0.15">
      <c r="P17" s="82" t="s">
        <v>52</v>
      </c>
    </row>
    <row r="19" spans="2:16" ht="31.5" customHeight="1" x14ac:dyDescent="0.15">
      <c r="B19" s="116" t="s">
        <v>142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6" x14ac:dyDescent="0.15">
      <c r="B20" t="s">
        <v>6</v>
      </c>
    </row>
    <row r="21" spans="2:16" x14ac:dyDescent="0.15">
      <c r="B21" s="124" t="s">
        <v>64</v>
      </c>
      <c r="C21" s="125"/>
      <c r="D21" s="118" t="s">
        <v>9</v>
      </c>
      <c r="E21" s="118"/>
      <c r="F21" s="118"/>
      <c r="G21" s="118" t="s">
        <v>10</v>
      </c>
      <c r="H21" s="118"/>
      <c r="I21" s="118"/>
      <c r="J21" s="118" t="s">
        <v>11</v>
      </c>
      <c r="K21" s="118"/>
      <c r="L21" s="118"/>
      <c r="M21" s="71">
        <v>44927</v>
      </c>
      <c r="N21" s="113" t="s">
        <v>27</v>
      </c>
      <c r="O21" s="114"/>
      <c r="P21" s="115"/>
    </row>
    <row r="22" spans="2:16" x14ac:dyDescent="0.15">
      <c r="B22" s="126"/>
      <c r="C22" s="127"/>
      <c r="D22" s="106" t="s">
        <v>1</v>
      </c>
      <c r="E22" s="106" t="s">
        <v>2</v>
      </c>
      <c r="F22" s="106" t="s">
        <v>3</v>
      </c>
      <c r="G22" s="106" t="s">
        <v>1</v>
      </c>
      <c r="H22" s="106" t="s">
        <v>2</v>
      </c>
      <c r="I22" s="106" t="s">
        <v>3</v>
      </c>
      <c r="J22" s="106" t="s">
        <v>1</v>
      </c>
      <c r="K22" s="106" t="s">
        <v>2</v>
      </c>
      <c r="L22" s="106" t="s">
        <v>3</v>
      </c>
      <c r="M22" s="67" t="s">
        <v>35</v>
      </c>
      <c r="N22" s="77" t="s">
        <v>26</v>
      </c>
      <c r="O22" s="77" t="s">
        <v>28</v>
      </c>
      <c r="P22" s="77" t="s">
        <v>32</v>
      </c>
    </row>
    <row r="23" spans="2:16" ht="16.5" x14ac:dyDescent="0.15">
      <c r="B23" s="10" t="s">
        <v>8</v>
      </c>
      <c r="C23" s="11"/>
      <c r="D23" s="56">
        <f>E23+F23</f>
        <v>70</v>
      </c>
      <c r="E23" s="56">
        <v>39</v>
      </c>
      <c r="F23" s="56">
        <v>31</v>
      </c>
      <c r="G23" s="56">
        <f>H23+I23</f>
        <v>114</v>
      </c>
      <c r="H23" s="56">
        <v>58</v>
      </c>
      <c r="I23" s="56">
        <v>56</v>
      </c>
      <c r="J23" s="56">
        <f>K23+L23</f>
        <v>-44</v>
      </c>
      <c r="K23" s="56">
        <f>E23-H23</f>
        <v>-19</v>
      </c>
      <c r="L23" s="56">
        <f>F23-I23</f>
        <v>-25</v>
      </c>
      <c r="M23" s="92">
        <v>11057</v>
      </c>
      <c r="N23" s="83">
        <f>ROUND(D23*1000/M23,2)</f>
        <v>6.33</v>
      </c>
      <c r="O23" s="83">
        <f>ROUND(G23/M23*1000,2)</f>
        <v>10.31</v>
      </c>
      <c r="P23" s="83">
        <f>ROUND(J23/M23*1000,2)</f>
        <v>-3.98</v>
      </c>
    </row>
    <row r="24" spans="2:16" ht="16.5" x14ac:dyDescent="0.15">
      <c r="B24" s="3" t="s">
        <v>12</v>
      </c>
      <c r="C24" s="12"/>
      <c r="D24" s="56">
        <f t="shared" ref="D24:D32" si="8">E24+F24</f>
        <v>76</v>
      </c>
      <c r="E24" s="63">
        <v>38</v>
      </c>
      <c r="F24" s="63">
        <v>38</v>
      </c>
      <c r="G24" s="56">
        <f t="shared" ref="G24:G32" si="9">H24+I24</f>
        <v>139</v>
      </c>
      <c r="H24" s="63">
        <v>75</v>
      </c>
      <c r="I24" s="63">
        <v>64</v>
      </c>
      <c r="J24" s="56">
        <f t="shared" ref="J24:J32" si="10">K24+L24</f>
        <v>-63</v>
      </c>
      <c r="K24" s="56">
        <f t="shared" ref="K24:L32" si="11">E24-H24</f>
        <v>-37</v>
      </c>
      <c r="L24" s="56">
        <f t="shared" si="11"/>
        <v>-26</v>
      </c>
      <c r="M24" s="92">
        <v>11452</v>
      </c>
      <c r="N24" s="83">
        <f t="shared" ref="N24:N33" si="12">ROUND(D24*1000/M24,2)</f>
        <v>6.64</v>
      </c>
      <c r="O24" s="83">
        <f t="shared" ref="O24:O33" si="13">ROUND(G24/M24*1000,2)</f>
        <v>12.14</v>
      </c>
      <c r="P24" s="83">
        <f>ROUND(J24/M24*1000,2)</f>
        <v>-5.5</v>
      </c>
    </row>
    <row r="25" spans="2:16" ht="16.5" x14ac:dyDescent="0.15">
      <c r="B25" s="3" t="s">
        <v>13</v>
      </c>
      <c r="C25" s="12"/>
      <c r="D25" s="56">
        <f t="shared" si="8"/>
        <v>19</v>
      </c>
      <c r="E25" s="63">
        <v>12</v>
      </c>
      <c r="F25" s="63">
        <v>7</v>
      </c>
      <c r="G25" s="56">
        <f t="shared" si="9"/>
        <v>38</v>
      </c>
      <c r="H25" s="63">
        <v>21</v>
      </c>
      <c r="I25" s="63">
        <v>17</v>
      </c>
      <c r="J25" s="56">
        <f t="shared" si="10"/>
        <v>-19</v>
      </c>
      <c r="K25" s="56">
        <f t="shared" si="11"/>
        <v>-9</v>
      </c>
      <c r="L25" s="56">
        <f t="shared" si="11"/>
        <v>-10</v>
      </c>
      <c r="M25" s="92">
        <v>2894</v>
      </c>
      <c r="N25" s="83">
        <f t="shared" si="12"/>
        <v>6.57</v>
      </c>
      <c r="O25" s="83">
        <f t="shared" si="13"/>
        <v>13.13</v>
      </c>
      <c r="P25" s="83">
        <f t="shared" ref="P25:P33" si="14">ROUND(J25/M25*1000,2)</f>
        <v>-6.57</v>
      </c>
    </row>
    <row r="26" spans="2:16" ht="16.5" x14ac:dyDescent="0.15">
      <c r="B26" s="3" t="s">
        <v>14</v>
      </c>
      <c r="C26" s="12"/>
      <c r="D26" s="56">
        <f t="shared" si="8"/>
        <v>22</v>
      </c>
      <c r="E26" s="63">
        <v>8</v>
      </c>
      <c r="F26" s="63">
        <v>14</v>
      </c>
      <c r="G26" s="56">
        <f t="shared" si="9"/>
        <v>77</v>
      </c>
      <c r="H26" s="63">
        <v>43</v>
      </c>
      <c r="I26" s="63">
        <v>34</v>
      </c>
      <c r="J26" s="56">
        <f t="shared" si="10"/>
        <v>-55</v>
      </c>
      <c r="K26" s="56">
        <f t="shared" si="11"/>
        <v>-35</v>
      </c>
      <c r="L26" s="56">
        <f t="shared" si="11"/>
        <v>-20</v>
      </c>
      <c r="M26" s="92">
        <v>5369</v>
      </c>
      <c r="N26" s="83">
        <f t="shared" si="12"/>
        <v>4.0999999999999996</v>
      </c>
      <c r="O26" s="83">
        <f t="shared" si="13"/>
        <v>14.34</v>
      </c>
      <c r="P26" s="83">
        <f t="shared" si="14"/>
        <v>-10.24</v>
      </c>
    </row>
    <row r="27" spans="2:16" ht="16.5" x14ac:dyDescent="0.15">
      <c r="B27" s="3" t="s">
        <v>15</v>
      </c>
      <c r="C27" s="12"/>
      <c r="D27" s="56">
        <f t="shared" si="8"/>
        <v>76</v>
      </c>
      <c r="E27" s="63">
        <v>45</v>
      </c>
      <c r="F27" s="63">
        <v>31</v>
      </c>
      <c r="G27" s="56">
        <f t="shared" si="9"/>
        <v>123</v>
      </c>
      <c r="H27" s="63">
        <v>69</v>
      </c>
      <c r="I27" s="63">
        <v>54</v>
      </c>
      <c r="J27" s="56">
        <f t="shared" si="10"/>
        <v>-47</v>
      </c>
      <c r="K27" s="56">
        <f t="shared" si="11"/>
        <v>-24</v>
      </c>
      <c r="L27" s="56">
        <f t="shared" si="11"/>
        <v>-23</v>
      </c>
      <c r="M27" s="92">
        <v>11477</v>
      </c>
      <c r="N27" s="83">
        <f t="shared" si="12"/>
        <v>6.62</v>
      </c>
      <c r="O27" s="83">
        <f t="shared" si="13"/>
        <v>10.72</v>
      </c>
      <c r="P27" s="83">
        <f t="shared" si="14"/>
        <v>-4.0999999999999996</v>
      </c>
    </row>
    <row r="28" spans="2:16" ht="16.5" x14ac:dyDescent="0.15">
      <c r="B28" s="3" t="s">
        <v>16</v>
      </c>
      <c r="C28" s="12"/>
      <c r="D28" s="56">
        <f t="shared" si="8"/>
        <v>9</v>
      </c>
      <c r="E28" s="63">
        <v>6</v>
      </c>
      <c r="F28" s="63">
        <v>3</v>
      </c>
      <c r="G28" s="56">
        <f t="shared" si="9"/>
        <v>32</v>
      </c>
      <c r="H28" s="63">
        <v>9</v>
      </c>
      <c r="I28" s="63">
        <v>23</v>
      </c>
      <c r="J28" s="56">
        <f t="shared" si="10"/>
        <v>-23</v>
      </c>
      <c r="K28" s="56">
        <f t="shared" si="11"/>
        <v>-3</v>
      </c>
      <c r="L28" s="56">
        <f t="shared" si="11"/>
        <v>-20</v>
      </c>
      <c r="M28" s="92">
        <v>1935</v>
      </c>
      <c r="N28" s="83">
        <f t="shared" si="12"/>
        <v>4.6500000000000004</v>
      </c>
      <c r="O28" s="83">
        <f t="shared" si="13"/>
        <v>16.54</v>
      </c>
      <c r="P28" s="83">
        <f t="shared" si="14"/>
        <v>-11.89</v>
      </c>
    </row>
    <row r="29" spans="2:16" ht="16.5" x14ac:dyDescent="0.15">
      <c r="B29" s="3" t="s">
        <v>17</v>
      </c>
      <c r="C29" s="12"/>
      <c r="D29" s="56">
        <f t="shared" si="8"/>
        <v>9</v>
      </c>
      <c r="E29" s="63">
        <v>2</v>
      </c>
      <c r="F29" s="63">
        <v>7</v>
      </c>
      <c r="G29" s="56">
        <f t="shared" si="9"/>
        <v>60</v>
      </c>
      <c r="H29" s="63">
        <v>35</v>
      </c>
      <c r="I29" s="63">
        <v>25</v>
      </c>
      <c r="J29" s="56">
        <f t="shared" si="10"/>
        <v>-51</v>
      </c>
      <c r="K29" s="56">
        <f t="shared" si="11"/>
        <v>-33</v>
      </c>
      <c r="L29" s="56">
        <f t="shared" si="11"/>
        <v>-18</v>
      </c>
      <c r="M29" s="92">
        <v>2389</v>
      </c>
      <c r="N29" s="83">
        <f t="shared" si="12"/>
        <v>3.77</v>
      </c>
      <c r="O29" s="83">
        <f t="shared" si="13"/>
        <v>25.12</v>
      </c>
      <c r="P29" s="83">
        <f t="shared" si="14"/>
        <v>-21.35</v>
      </c>
    </row>
    <row r="30" spans="2:16" ht="16.5" x14ac:dyDescent="0.15">
      <c r="B30" s="3" t="s">
        <v>18</v>
      </c>
      <c r="C30" s="12"/>
      <c r="D30" s="56">
        <f t="shared" si="8"/>
        <v>13</v>
      </c>
      <c r="E30" s="63">
        <v>7</v>
      </c>
      <c r="F30" s="63">
        <v>6</v>
      </c>
      <c r="G30" s="56">
        <f t="shared" si="9"/>
        <v>54</v>
      </c>
      <c r="H30" s="63">
        <v>26</v>
      </c>
      <c r="I30" s="63">
        <v>28</v>
      </c>
      <c r="J30" s="56">
        <f t="shared" si="10"/>
        <v>-41</v>
      </c>
      <c r="K30" s="56">
        <f t="shared" si="11"/>
        <v>-19</v>
      </c>
      <c r="L30" s="56">
        <f t="shared" si="11"/>
        <v>-22</v>
      </c>
      <c r="M30" s="92">
        <v>2941</v>
      </c>
      <c r="N30" s="83">
        <f t="shared" si="12"/>
        <v>4.42</v>
      </c>
      <c r="O30" s="83">
        <f t="shared" si="13"/>
        <v>18.36</v>
      </c>
      <c r="P30" s="83">
        <f t="shared" si="14"/>
        <v>-13.94</v>
      </c>
    </row>
    <row r="31" spans="2:16" ht="16.5" x14ac:dyDescent="0.15">
      <c r="B31" s="3" t="s">
        <v>19</v>
      </c>
      <c r="C31" s="12"/>
      <c r="D31" s="56">
        <f t="shared" si="8"/>
        <v>4</v>
      </c>
      <c r="E31" s="63">
        <v>3</v>
      </c>
      <c r="F31" s="63">
        <v>1</v>
      </c>
      <c r="G31" s="56">
        <f t="shared" si="9"/>
        <v>55</v>
      </c>
      <c r="H31" s="63">
        <v>25</v>
      </c>
      <c r="I31" s="63">
        <v>30</v>
      </c>
      <c r="J31" s="56">
        <f t="shared" si="10"/>
        <v>-51</v>
      </c>
      <c r="K31" s="56">
        <f t="shared" si="11"/>
        <v>-22</v>
      </c>
      <c r="L31" s="56">
        <f t="shared" si="11"/>
        <v>-29</v>
      </c>
      <c r="M31" s="92">
        <v>3424</v>
      </c>
      <c r="N31" s="83">
        <f t="shared" si="12"/>
        <v>1.17</v>
      </c>
      <c r="O31" s="83">
        <f t="shared" si="13"/>
        <v>16.059999999999999</v>
      </c>
      <c r="P31" s="83">
        <f t="shared" si="14"/>
        <v>-14.89</v>
      </c>
    </row>
    <row r="32" spans="2:16" ht="16.5" x14ac:dyDescent="0.15">
      <c r="B32" s="3" t="s">
        <v>20</v>
      </c>
      <c r="C32" s="12"/>
      <c r="D32" s="56">
        <f t="shared" si="8"/>
        <v>12</v>
      </c>
      <c r="E32" s="63">
        <v>6</v>
      </c>
      <c r="F32" s="63">
        <v>6</v>
      </c>
      <c r="G32" s="56">
        <f t="shared" si="9"/>
        <v>24</v>
      </c>
      <c r="H32" s="63">
        <v>8</v>
      </c>
      <c r="I32" s="63">
        <v>16</v>
      </c>
      <c r="J32" s="56">
        <f t="shared" si="10"/>
        <v>-12</v>
      </c>
      <c r="K32" s="56">
        <f t="shared" si="11"/>
        <v>-2</v>
      </c>
      <c r="L32" s="56">
        <f t="shared" si="11"/>
        <v>-10</v>
      </c>
      <c r="M32" s="92">
        <v>2719</v>
      </c>
      <c r="N32" s="83">
        <f t="shared" si="12"/>
        <v>4.41</v>
      </c>
      <c r="O32" s="83">
        <f t="shared" si="13"/>
        <v>8.83</v>
      </c>
      <c r="P32" s="83">
        <f t="shared" si="14"/>
        <v>-4.41</v>
      </c>
    </row>
    <row r="33" spans="2:16" ht="16.5" x14ac:dyDescent="0.15">
      <c r="B33" s="13" t="s">
        <v>24</v>
      </c>
      <c r="C33" s="14"/>
      <c r="D33" s="63">
        <f>SUM(D23:D32)</f>
        <v>310</v>
      </c>
      <c r="E33" s="63">
        <f t="shared" ref="E33:F33" si="15">SUM(E23:E32)</f>
        <v>166</v>
      </c>
      <c r="F33" s="63">
        <f t="shared" si="15"/>
        <v>144</v>
      </c>
      <c r="G33" s="63">
        <f>SUM(G23:G32)</f>
        <v>716</v>
      </c>
      <c r="H33" s="63">
        <f t="shared" ref="H33:I33" si="16">SUM(H23:H32)</f>
        <v>369</v>
      </c>
      <c r="I33" s="63">
        <f t="shared" si="16"/>
        <v>347</v>
      </c>
      <c r="J33" s="63">
        <f>SUM(J23:J32)</f>
        <v>-406</v>
      </c>
      <c r="K33" s="63">
        <f t="shared" ref="K33:L33" si="17">SUM(K23:K32)</f>
        <v>-203</v>
      </c>
      <c r="L33" s="63">
        <f t="shared" si="17"/>
        <v>-203</v>
      </c>
      <c r="M33" s="93">
        <v>55657</v>
      </c>
      <c r="N33" s="83">
        <f t="shared" si="12"/>
        <v>5.57</v>
      </c>
      <c r="O33" s="83">
        <f t="shared" si="13"/>
        <v>12.86</v>
      </c>
      <c r="P33" s="83">
        <f t="shared" si="14"/>
        <v>-7.29</v>
      </c>
    </row>
    <row r="34" spans="2:16" x14ac:dyDescent="0.15">
      <c r="P34" s="81" t="s">
        <v>54</v>
      </c>
    </row>
    <row r="35" spans="2:16" x14ac:dyDescent="0.15">
      <c r="P35" s="82" t="s">
        <v>52</v>
      </c>
    </row>
    <row r="37" spans="2:16" ht="34.5" customHeight="1" x14ac:dyDescent="0.15">
      <c r="B37" s="116" t="s">
        <v>152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2:16" x14ac:dyDescent="0.15">
      <c r="B38" t="s">
        <v>6</v>
      </c>
    </row>
    <row r="39" spans="2:16" x14ac:dyDescent="0.15">
      <c r="B39" s="124" t="s">
        <v>64</v>
      </c>
      <c r="C39" s="125"/>
      <c r="D39" s="118" t="s">
        <v>9</v>
      </c>
      <c r="E39" s="118"/>
      <c r="F39" s="118"/>
      <c r="G39" s="118" t="s">
        <v>10</v>
      </c>
      <c r="H39" s="118"/>
      <c r="I39" s="118"/>
      <c r="J39" s="118" t="s">
        <v>11</v>
      </c>
      <c r="K39" s="118"/>
      <c r="L39" s="118"/>
      <c r="M39" s="66" t="s">
        <v>36</v>
      </c>
      <c r="N39" s="113" t="s">
        <v>27</v>
      </c>
      <c r="O39" s="114"/>
      <c r="P39" s="115"/>
    </row>
    <row r="40" spans="2:16" x14ac:dyDescent="0.15">
      <c r="B40" s="126"/>
      <c r="C40" s="127"/>
      <c r="D40" s="106" t="s">
        <v>1</v>
      </c>
      <c r="E40" s="106" t="s">
        <v>2</v>
      </c>
      <c r="F40" s="106" t="s">
        <v>3</v>
      </c>
      <c r="G40" s="106" t="s">
        <v>1</v>
      </c>
      <c r="H40" s="106" t="s">
        <v>2</v>
      </c>
      <c r="I40" s="106" t="s">
        <v>3</v>
      </c>
      <c r="J40" s="106" t="s">
        <v>1</v>
      </c>
      <c r="K40" s="106" t="s">
        <v>2</v>
      </c>
      <c r="L40" s="106" t="s">
        <v>3</v>
      </c>
      <c r="M40" s="67"/>
      <c r="N40" s="77" t="s">
        <v>26</v>
      </c>
      <c r="O40" s="77" t="s">
        <v>28</v>
      </c>
      <c r="P40" s="77" t="s">
        <v>32</v>
      </c>
    </row>
    <row r="41" spans="2:16" ht="16.5" x14ac:dyDescent="0.15">
      <c r="B41" s="10" t="s">
        <v>8</v>
      </c>
      <c r="C41" s="11"/>
      <c r="D41" s="56">
        <f t="shared" ref="D41:P51" si="18">D5-D23</f>
        <v>-7</v>
      </c>
      <c r="E41" s="56">
        <f t="shared" si="18"/>
        <v>0</v>
      </c>
      <c r="F41" s="56">
        <f t="shared" si="18"/>
        <v>-7</v>
      </c>
      <c r="G41" s="56">
        <f t="shared" si="18"/>
        <v>6</v>
      </c>
      <c r="H41" s="56">
        <f t="shared" si="18"/>
        <v>2</v>
      </c>
      <c r="I41" s="56">
        <f t="shared" si="18"/>
        <v>4</v>
      </c>
      <c r="J41" s="56">
        <f t="shared" si="18"/>
        <v>-13</v>
      </c>
      <c r="K41" s="56">
        <f t="shared" si="18"/>
        <v>-2</v>
      </c>
      <c r="L41" s="56">
        <f t="shared" si="18"/>
        <v>-11</v>
      </c>
      <c r="M41" s="56">
        <f t="shared" si="18"/>
        <v>28</v>
      </c>
      <c r="N41" s="79">
        <f t="shared" si="18"/>
        <v>-0.65000000000000036</v>
      </c>
      <c r="O41" s="79">
        <f t="shared" si="18"/>
        <v>0.51999999999999957</v>
      </c>
      <c r="P41" s="79">
        <f t="shared" si="18"/>
        <v>-1.1599999999999997</v>
      </c>
    </row>
    <row r="42" spans="2:16" ht="16.5" x14ac:dyDescent="0.15">
      <c r="B42" s="3" t="s">
        <v>12</v>
      </c>
      <c r="C42" s="12"/>
      <c r="D42" s="56">
        <f t="shared" si="18"/>
        <v>1</v>
      </c>
      <c r="E42" s="56">
        <f t="shared" si="18"/>
        <v>0</v>
      </c>
      <c r="F42" s="56">
        <f t="shared" si="18"/>
        <v>1</v>
      </c>
      <c r="G42" s="56">
        <f t="shared" si="18"/>
        <v>20</v>
      </c>
      <c r="H42" s="56">
        <f t="shared" si="18"/>
        <v>8</v>
      </c>
      <c r="I42" s="56">
        <f t="shared" si="18"/>
        <v>12</v>
      </c>
      <c r="J42" s="56">
        <f t="shared" si="18"/>
        <v>-19</v>
      </c>
      <c r="K42" s="56">
        <f t="shared" si="18"/>
        <v>-8</v>
      </c>
      <c r="L42" s="56">
        <f t="shared" si="18"/>
        <v>-11</v>
      </c>
      <c r="M42" s="56">
        <f t="shared" si="18"/>
        <v>-101</v>
      </c>
      <c r="N42" s="79">
        <f t="shared" si="18"/>
        <v>0.14000000000000057</v>
      </c>
      <c r="O42" s="79">
        <f t="shared" si="18"/>
        <v>1.8699999999999992</v>
      </c>
      <c r="P42" s="79">
        <f t="shared" si="18"/>
        <v>-1.7199999999999998</v>
      </c>
    </row>
    <row r="43" spans="2:16" ht="16.5" x14ac:dyDescent="0.15">
      <c r="B43" s="3" t="s">
        <v>13</v>
      </c>
      <c r="C43" s="12"/>
      <c r="D43" s="56">
        <f t="shared" si="18"/>
        <v>-2</v>
      </c>
      <c r="E43" s="56">
        <f t="shared" si="18"/>
        <v>-5</v>
      </c>
      <c r="F43" s="56">
        <f t="shared" si="18"/>
        <v>3</v>
      </c>
      <c r="G43" s="56">
        <f t="shared" si="18"/>
        <v>-3</v>
      </c>
      <c r="H43" s="56">
        <f t="shared" si="18"/>
        <v>-3</v>
      </c>
      <c r="I43" s="56">
        <f t="shared" si="18"/>
        <v>0</v>
      </c>
      <c r="J43" s="56">
        <f t="shared" si="18"/>
        <v>1</v>
      </c>
      <c r="K43" s="56">
        <f t="shared" si="18"/>
        <v>-2</v>
      </c>
      <c r="L43" s="56">
        <f t="shared" si="18"/>
        <v>3</v>
      </c>
      <c r="M43" s="56">
        <f t="shared" si="18"/>
        <v>-23</v>
      </c>
      <c r="N43" s="79">
        <f t="shared" si="18"/>
        <v>-0.65000000000000036</v>
      </c>
      <c r="O43" s="79">
        <f t="shared" si="18"/>
        <v>-0.94000000000000128</v>
      </c>
      <c r="P43" s="79">
        <f t="shared" si="18"/>
        <v>0.30000000000000071</v>
      </c>
    </row>
    <row r="44" spans="2:16" ht="16.5" x14ac:dyDescent="0.15">
      <c r="B44" s="3" t="s">
        <v>14</v>
      </c>
      <c r="C44" s="12"/>
      <c r="D44" s="56">
        <f t="shared" si="18"/>
        <v>3</v>
      </c>
      <c r="E44" s="56">
        <f t="shared" si="18"/>
        <v>3</v>
      </c>
      <c r="F44" s="56">
        <f t="shared" si="18"/>
        <v>0</v>
      </c>
      <c r="G44" s="56">
        <f t="shared" si="18"/>
        <v>-16</v>
      </c>
      <c r="H44" s="56">
        <f t="shared" si="18"/>
        <v>-9</v>
      </c>
      <c r="I44" s="56">
        <f t="shared" si="18"/>
        <v>-7</v>
      </c>
      <c r="J44" s="56">
        <f t="shared" si="18"/>
        <v>19</v>
      </c>
      <c r="K44" s="56">
        <f t="shared" si="18"/>
        <v>12</v>
      </c>
      <c r="L44" s="56">
        <f t="shared" si="18"/>
        <v>7</v>
      </c>
      <c r="M44" s="56">
        <f t="shared" si="18"/>
        <v>15</v>
      </c>
      <c r="N44" s="79">
        <f t="shared" si="18"/>
        <v>0.54</v>
      </c>
      <c r="O44" s="79">
        <f t="shared" si="18"/>
        <v>-3.01</v>
      </c>
      <c r="P44" s="79">
        <f t="shared" si="18"/>
        <v>3.55</v>
      </c>
    </row>
    <row r="45" spans="2:16" ht="16.5" x14ac:dyDescent="0.15">
      <c r="B45" s="3" t="s">
        <v>15</v>
      </c>
      <c r="C45" s="12"/>
      <c r="D45" s="56">
        <f t="shared" si="18"/>
        <v>-29</v>
      </c>
      <c r="E45" s="56">
        <f t="shared" si="18"/>
        <v>-23</v>
      </c>
      <c r="F45" s="56">
        <f t="shared" si="18"/>
        <v>-6</v>
      </c>
      <c r="G45" s="56">
        <f t="shared" si="18"/>
        <v>-6</v>
      </c>
      <c r="H45" s="56">
        <f t="shared" si="18"/>
        <v>-11</v>
      </c>
      <c r="I45" s="56">
        <f t="shared" si="18"/>
        <v>5</v>
      </c>
      <c r="J45" s="56">
        <f t="shared" si="18"/>
        <v>-23</v>
      </c>
      <c r="K45" s="56">
        <f t="shared" si="18"/>
        <v>-12</v>
      </c>
      <c r="L45" s="56">
        <f t="shared" si="18"/>
        <v>-11</v>
      </c>
      <c r="M45" s="56">
        <f t="shared" si="18"/>
        <v>-119</v>
      </c>
      <c r="N45" s="79">
        <f t="shared" si="18"/>
        <v>-2.4800000000000004</v>
      </c>
      <c r="O45" s="79">
        <f t="shared" si="18"/>
        <v>-0.41999999999999993</v>
      </c>
      <c r="P45" s="79">
        <f t="shared" si="18"/>
        <v>-2.0600000000000005</v>
      </c>
    </row>
    <row r="46" spans="2:16" ht="16.5" x14ac:dyDescent="0.15">
      <c r="B46" s="3" t="s">
        <v>16</v>
      </c>
      <c r="C46" s="12"/>
      <c r="D46" s="56">
        <f t="shared" si="18"/>
        <v>-1</v>
      </c>
      <c r="E46" s="56">
        <f t="shared" si="18"/>
        <v>-4</v>
      </c>
      <c r="F46" s="56">
        <f t="shared" si="18"/>
        <v>3</v>
      </c>
      <c r="G46" s="56">
        <f t="shared" si="18"/>
        <v>-2</v>
      </c>
      <c r="H46" s="56">
        <f>H10-H28</f>
        <v>5</v>
      </c>
      <c r="I46" s="56">
        <f t="shared" si="18"/>
        <v>-7</v>
      </c>
      <c r="J46" s="56">
        <f t="shared" si="18"/>
        <v>1</v>
      </c>
      <c r="K46" s="56">
        <f t="shared" si="18"/>
        <v>-9</v>
      </c>
      <c r="L46" s="56">
        <f t="shared" si="18"/>
        <v>10</v>
      </c>
      <c r="M46" s="56">
        <f t="shared" si="18"/>
        <v>-35</v>
      </c>
      <c r="N46" s="79">
        <f t="shared" si="18"/>
        <v>-0.44000000000000039</v>
      </c>
      <c r="O46" s="79">
        <f t="shared" si="18"/>
        <v>-0.75</v>
      </c>
      <c r="P46" s="79">
        <f t="shared" si="18"/>
        <v>0.3100000000000005</v>
      </c>
    </row>
    <row r="47" spans="2:16" ht="16.5" x14ac:dyDescent="0.15">
      <c r="B47" s="3" t="s">
        <v>17</v>
      </c>
      <c r="C47" s="12"/>
      <c r="D47" s="56">
        <f t="shared" si="18"/>
        <v>-5</v>
      </c>
      <c r="E47" s="56">
        <f t="shared" si="18"/>
        <v>2</v>
      </c>
      <c r="F47" s="56">
        <f t="shared" si="18"/>
        <v>-7</v>
      </c>
      <c r="G47" s="56">
        <f t="shared" si="18"/>
        <v>-24</v>
      </c>
      <c r="H47" s="56">
        <f t="shared" si="18"/>
        <v>-12</v>
      </c>
      <c r="I47" s="56">
        <f t="shared" si="18"/>
        <v>-12</v>
      </c>
      <c r="J47" s="56">
        <f t="shared" si="18"/>
        <v>19</v>
      </c>
      <c r="K47" s="56">
        <f t="shared" si="18"/>
        <v>14</v>
      </c>
      <c r="L47" s="56">
        <f t="shared" si="18"/>
        <v>5</v>
      </c>
      <c r="M47" s="56">
        <f t="shared" si="18"/>
        <v>-46</v>
      </c>
      <c r="N47" s="79">
        <f t="shared" si="18"/>
        <v>-2.06</v>
      </c>
      <c r="O47" s="79">
        <f t="shared" si="18"/>
        <v>-9.7600000000000016</v>
      </c>
      <c r="P47" s="79">
        <f t="shared" si="18"/>
        <v>7.6900000000000013</v>
      </c>
    </row>
    <row r="48" spans="2:16" ht="16.5" x14ac:dyDescent="0.15">
      <c r="B48" s="3" t="s">
        <v>18</v>
      </c>
      <c r="C48" s="12"/>
      <c r="D48" s="56">
        <f t="shared" si="18"/>
        <v>-1</v>
      </c>
      <c r="E48" s="56">
        <f t="shared" si="18"/>
        <v>0</v>
      </c>
      <c r="F48" s="56">
        <f t="shared" si="18"/>
        <v>-1</v>
      </c>
      <c r="G48" s="56">
        <f t="shared" si="18"/>
        <v>-20</v>
      </c>
      <c r="H48" s="56">
        <f t="shared" si="18"/>
        <v>-14</v>
      </c>
      <c r="I48" s="56">
        <f t="shared" si="18"/>
        <v>-6</v>
      </c>
      <c r="J48" s="56">
        <f t="shared" si="18"/>
        <v>19</v>
      </c>
      <c r="K48" s="56">
        <f t="shared" si="18"/>
        <v>14</v>
      </c>
      <c r="L48" s="56">
        <f t="shared" si="18"/>
        <v>5</v>
      </c>
      <c r="M48" s="56">
        <f t="shared" si="18"/>
        <v>-62</v>
      </c>
      <c r="N48" s="79">
        <f t="shared" si="18"/>
        <v>-0.25</v>
      </c>
      <c r="O48" s="79">
        <f t="shared" si="18"/>
        <v>-6.5499999999999989</v>
      </c>
      <c r="P48" s="79">
        <f t="shared" si="18"/>
        <v>6.3</v>
      </c>
    </row>
    <row r="49" spans="2:16" ht="16.5" x14ac:dyDescent="0.15">
      <c r="B49" s="3" t="s">
        <v>19</v>
      </c>
      <c r="C49" s="12"/>
      <c r="D49" s="56">
        <f t="shared" si="18"/>
        <v>1</v>
      </c>
      <c r="E49" s="56">
        <f t="shared" si="18"/>
        <v>0</v>
      </c>
      <c r="F49" s="56">
        <f t="shared" si="18"/>
        <v>1</v>
      </c>
      <c r="G49" s="56">
        <f t="shared" si="18"/>
        <v>5</v>
      </c>
      <c r="H49" s="56">
        <f t="shared" si="18"/>
        <v>13</v>
      </c>
      <c r="I49" s="56">
        <f t="shared" si="18"/>
        <v>-8</v>
      </c>
      <c r="J49" s="56">
        <f t="shared" si="18"/>
        <v>-4</v>
      </c>
      <c r="K49" s="56">
        <f t="shared" si="18"/>
        <v>-13</v>
      </c>
      <c r="L49" s="56">
        <f t="shared" si="18"/>
        <v>9</v>
      </c>
      <c r="M49" s="56">
        <f t="shared" si="18"/>
        <v>-26</v>
      </c>
      <c r="N49" s="79">
        <f t="shared" si="18"/>
        <v>0.30000000000000004</v>
      </c>
      <c r="O49" s="79">
        <f t="shared" si="18"/>
        <v>1.6000000000000014</v>
      </c>
      <c r="P49" s="79">
        <f t="shared" si="18"/>
        <v>-1.3000000000000007</v>
      </c>
    </row>
    <row r="50" spans="2:16" ht="16.5" x14ac:dyDescent="0.15">
      <c r="B50" s="3" t="s">
        <v>20</v>
      </c>
      <c r="C50" s="12"/>
      <c r="D50" s="56">
        <f t="shared" si="18"/>
        <v>-1</v>
      </c>
      <c r="E50" s="56">
        <f t="shared" si="18"/>
        <v>-1</v>
      </c>
      <c r="F50" s="56">
        <f t="shared" si="18"/>
        <v>0</v>
      </c>
      <c r="G50" s="56">
        <f t="shared" si="18"/>
        <v>11</v>
      </c>
      <c r="H50" s="56">
        <f t="shared" si="18"/>
        <v>9</v>
      </c>
      <c r="I50" s="56">
        <f t="shared" si="18"/>
        <v>2</v>
      </c>
      <c r="J50" s="56">
        <f t="shared" si="18"/>
        <v>-12</v>
      </c>
      <c r="K50" s="56">
        <f t="shared" si="18"/>
        <v>-10</v>
      </c>
      <c r="L50" s="56">
        <f t="shared" si="18"/>
        <v>-2</v>
      </c>
      <c r="M50" s="56">
        <f t="shared" si="18"/>
        <v>2</v>
      </c>
      <c r="N50" s="79">
        <f t="shared" si="18"/>
        <v>-0.37000000000000011</v>
      </c>
      <c r="O50" s="79">
        <f t="shared" si="18"/>
        <v>4.0299999999999994</v>
      </c>
      <c r="P50" s="79">
        <f t="shared" si="18"/>
        <v>-4.41</v>
      </c>
    </row>
    <row r="51" spans="2:16" ht="16.5" x14ac:dyDescent="0.15">
      <c r="B51" s="13" t="s">
        <v>24</v>
      </c>
      <c r="C51" s="14"/>
      <c r="D51" s="56">
        <f t="shared" si="18"/>
        <v>-41</v>
      </c>
      <c r="E51" s="56">
        <f t="shared" si="18"/>
        <v>-28</v>
      </c>
      <c r="F51" s="56">
        <f t="shared" si="18"/>
        <v>-13</v>
      </c>
      <c r="G51" s="56">
        <f t="shared" si="18"/>
        <v>-29</v>
      </c>
      <c r="H51" s="56">
        <f t="shared" si="18"/>
        <v>-12</v>
      </c>
      <c r="I51" s="56">
        <f t="shared" si="18"/>
        <v>-17</v>
      </c>
      <c r="J51" s="56">
        <f t="shared" si="18"/>
        <v>-12</v>
      </c>
      <c r="K51" s="56">
        <f t="shared" si="18"/>
        <v>-16</v>
      </c>
      <c r="L51" s="56">
        <f t="shared" si="18"/>
        <v>4</v>
      </c>
      <c r="M51" s="56">
        <f t="shared" si="18"/>
        <v>-367</v>
      </c>
      <c r="N51" s="79">
        <f t="shared" si="18"/>
        <v>-0.70000000000000018</v>
      </c>
      <c r="O51" s="79">
        <f t="shared" si="18"/>
        <v>-0.42999999999999972</v>
      </c>
      <c r="P51" s="79">
        <f t="shared" si="18"/>
        <v>-0.26999999999999957</v>
      </c>
    </row>
    <row r="52" spans="2:16" x14ac:dyDescent="0.15">
      <c r="P52" s="81" t="s">
        <v>54</v>
      </c>
    </row>
    <row r="53" spans="2:16" x14ac:dyDescent="0.15">
      <c r="P53" s="82" t="s">
        <v>52</v>
      </c>
    </row>
  </sheetData>
  <mergeCells count="18">
    <mergeCell ref="N3:P3"/>
    <mergeCell ref="B1:L1"/>
    <mergeCell ref="B3:C4"/>
    <mergeCell ref="D3:F3"/>
    <mergeCell ref="G3:I3"/>
    <mergeCell ref="J3:L3"/>
    <mergeCell ref="N39:P39"/>
    <mergeCell ref="B19:L19"/>
    <mergeCell ref="B21:C22"/>
    <mergeCell ref="D21:F21"/>
    <mergeCell ref="G21:I21"/>
    <mergeCell ref="J21:L21"/>
    <mergeCell ref="N21:P21"/>
    <mergeCell ref="B37:L37"/>
    <mergeCell ref="B39:C40"/>
    <mergeCell ref="D39:F39"/>
    <mergeCell ref="G39:I39"/>
    <mergeCell ref="J39:L39"/>
  </mergeCells>
  <phoneticPr fontId="2"/>
  <pageMargins left="0.74803149606299213" right="0.74803149606299213" top="0.51181102362204722" bottom="0.39370078740157483" header="0.35433070866141736" footer="0.27559055118110237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M35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5" sqref="Q5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2" width="9" style="51"/>
  </cols>
  <sheetData>
    <row r="1" spans="2:13" ht="32.25" customHeight="1" x14ac:dyDescent="0.15">
      <c r="B1" s="116" t="s">
        <v>149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3" x14ac:dyDescent="0.15">
      <c r="B2" t="s">
        <v>6</v>
      </c>
    </row>
    <row r="3" spans="2:13" ht="18.75" customHeight="1" x14ac:dyDescent="0.15">
      <c r="B3" s="124" t="s">
        <v>64</v>
      </c>
      <c r="C3" s="125"/>
      <c r="D3" s="118" t="s">
        <v>22</v>
      </c>
      <c r="E3" s="118"/>
      <c r="F3" s="118"/>
      <c r="G3" s="118" t="s">
        <v>21</v>
      </c>
      <c r="H3" s="118"/>
      <c r="I3" s="118"/>
      <c r="J3" s="118" t="s">
        <v>23</v>
      </c>
      <c r="K3" s="118"/>
      <c r="L3" s="118"/>
    </row>
    <row r="4" spans="2:13" ht="18.75" customHeight="1" x14ac:dyDescent="0.15">
      <c r="B4" s="126"/>
      <c r="C4" s="127"/>
      <c r="D4" s="106" t="s">
        <v>1</v>
      </c>
      <c r="E4" s="106" t="s">
        <v>2</v>
      </c>
      <c r="F4" s="106" t="s">
        <v>3</v>
      </c>
      <c r="G4" s="106" t="s">
        <v>1</v>
      </c>
      <c r="H4" s="106" t="s">
        <v>2</v>
      </c>
      <c r="I4" s="106" t="s">
        <v>3</v>
      </c>
      <c r="J4" s="106" t="s">
        <v>1</v>
      </c>
      <c r="K4" s="106" t="s">
        <v>2</v>
      </c>
      <c r="L4" s="106" t="s">
        <v>3</v>
      </c>
    </row>
    <row r="5" spans="2:13" ht="18.75" customHeight="1" x14ac:dyDescent="0.15">
      <c r="B5" s="16" t="s">
        <v>8</v>
      </c>
      <c r="C5" s="17"/>
      <c r="D5" s="63">
        <f t="shared" ref="D5:D15" si="0">E5+F5</f>
        <v>10</v>
      </c>
      <c r="E5" s="72">
        <v>5</v>
      </c>
      <c r="F5" s="72">
        <v>5</v>
      </c>
      <c r="G5" s="63">
        <f t="shared" ref="G5:G15" si="1">H5+I5</f>
        <v>18</v>
      </c>
      <c r="H5" s="72">
        <v>14</v>
      </c>
      <c r="I5" s="72">
        <v>4</v>
      </c>
      <c r="J5" s="63">
        <f t="shared" ref="J5:J15" si="2">K5+L5</f>
        <v>-8</v>
      </c>
      <c r="K5" s="63">
        <f>E5-H5</f>
        <v>-9</v>
      </c>
      <c r="L5" s="63">
        <f>F5-I5</f>
        <v>1</v>
      </c>
    </row>
    <row r="6" spans="2:13" ht="18.75" customHeight="1" x14ac:dyDescent="0.15">
      <c r="B6" s="13" t="s">
        <v>12</v>
      </c>
      <c r="C6" s="14"/>
      <c r="D6" s="63">
        <f t="shared" si="0"/>
        <v>9</v>
      </c>
      <c r="E6" s="63">
        <v>5</v>
      </c>
      <c r="F6" s="63">
        <v>4</v>
      </c>
      <c r="G6" s="63">
        <f t="shared" si="1"/>
        <v>5</v>
      </c>
      <c r="H6" s="63">
        <v>1</v>
      </c>
      <c r="I6" s="63">
        <v>4</v>
      </c>
      <c r="J6" s="63">
        <f t="shared" si="2"/>
        <v>4</v>
      </c>
      <c r="K6" s="63">
        <f t="shared" ref="K6:L14" si="3">E6-H6</f>
        <v>4</v>
      </c>
      <c r="L6" s="63">
        <f t="shared" si="3"/>
        <v>0</v>
      </c>
      <c r="M6" s="1"/>
    </row>
    <row r="7" spans="2:13" ht="18.75" customHeight="1" x14ac:dyDescent="0.15">
      <c r="B7" s="13" t="s">
        <v>13</v>
      </c>
      <c r="C7" s="14"/>
      <c r="D7" s="63">
        <f t="shared" si="0"/>
        <v>3</v>
      </c>
      <c r="E7" s="63">
        <v>2</v>
      </c>
      <c r="F7" s="63">
        <v>1</v>
      </c>
      <c r="G7" s="63">
        <f t="shared" si="1"/>
        <v>1</v>
      </c>
      <c r="H7" s="63">
        <v>0</v>
      </c>
      <c r="I7" s="63">
        <v>1</v>
      </c>
      <c r="J7" s="63">
        <f>K7+L7</f>
        <v>2</v>
      </c>
      <c r="K7" s="63">
        <f t="shared" si="3"/>
        <v>2</v>
      </c>
      <c r="L7" s="63">
        <f t="shared" si="3"/>
        <v>0</v>
      </c>
      <c r="M7" s="1"/>
    </row>
    <row r="8" spans="2:13" ht="18.75" customHeight="1" x14ac:dyDescent="0.15">
      <c r="B8" s="13" t="s">
        <v>14</v>
      </c>
      <c r="C8" s="14"/>
      <c r="D8" s="63">
        <f t="shared" si="0"/>
        <v>5</v>
      </c>
      <c r="E8" s="63">
        <v>4</v>
      </c>
      <c r="F8" s="63">
        <v>1</v>
      </c>
      <c r="G8" s="63">
        <f t="shared" si="1"/>
        <v>7</v>
      </c>
      <c r="H8" s="63">
        <v>4</v>
      </c>
      <c r="I8" s="63">
        <v>3</v>
      </c>
      <c r="J8" s="63">
        <f t="shared" si="2"/>
        <v>-2</v>
      </c>
      <c r="K8" s="63">
        <f t="shared" si="3"/>
        <v>0</v>
      </c>
      <c r="L8" s="63">
        <f t="shared" si="3"/>
        <v>-2</v>
      </c>
      <c r="M8" s="1"/>
    </row>
    <row r="9" spans="2:13" ht="18.75" customHeight="1" x14ac:dyDescent="0.15">
      <c r="B9" s="13" t="s">
        <v>15</v>
      </c>
      <c r="C9" s="14"/>
      <c r="D9" s="63">
        <f t="shared" si="0"/>
        <v>4</v>
      </c>
      <c r="E9" s="63">
        <v>1</v>
      </c>
      <c r="F9" s="63">
        <v>3</v>
      </c>
      <c r="G9" s="63">
        <f t="shared" si="1"/>
        <v>4</v>
      </c>
      <c r="H9" s="63">
        <v>3</v>
      </c>
      <c r="I9" s="63">
        <v>1</v>
      </c>
      <c r="J9" s="63">
        <f t="shared" si="2"/>
        <v>0</v>
      </c>
      <c r="K9" s="63">
        <f t="shared" si="3"/>
        <v>-2</v>
      </c>
      <c r="L9" s="63">
        <f t="shared" si="3"/>
        <v>2</v>
      </c>
      <c r="M9" s="1"/>
    </row>
    <row r="10" spans="2:13" ht="18.75" customHeight="1" x14ac:dyDescent="0.15">
      <c r="B10" s="13" t="s">
        <v>16</v>
      </c>
      <c r="C10" s="14"/>
      <c r="D10" s="63">
        <f t="shared" si="0"/>
        <v>1</v>
      </c>
      <c r="E10" s="63">
        <v>0</v>
      </c>
      <c r="F10" s="63">
        <v>1</v>
      </c>
      <c r="G10" s="63">
        <f t="shared" si="1"/>
        <v>0</v>
      </c>
      <c r="H10" s="63">
        <v>0</v>
      </c>
      <c r="I10" s="63">
        <v>0</v>
      </c>
      <c r="J10" s="63">
        <f t="shared" si="2"/>
        <v>1</v>
      </c>
      <c r="K10" s="63">
        <f t="shared" si="3"/>
        <v>0</v>
      </c>
      <c r="L10" s="63">
        <f t="shared" si="3"/>
        <v>1</v>
      </c>
      <c r="M10" s="1"/>
    </row>
    <row r="11" spans="2:13" ht="18.75" customHeight="1" x14ac:dyDescent="0.15">
      <c r="B11" s="13" t="s">
        <v>17</v>
      </c>
      <c r="C11" s="14"/>
      <c r="D11" s="63">
        <f t="shared" si="0"/>
        <v>1</v>
      </c>
      <c r="E11" s="63">
        <v>0</v>
      </c>
      <c r="F11" s="63">
        <v>1</v>
      </c>
      <c r="G11" s="63">
        <f t="shared" si="1"/>
        <v>1</v>
      </c>
      <c r="H11" s="63">
        <v>1</v>
      </c>
      <c r="I11" s="63">
        <v>0</v>
      </c>
      <c r="J11" s="63">
        <f t="shared" si="2"/>
        <v>0</v>
      </c>
      <c r="K11" s="63">
        <f t="shared" si="3"/>
        <v>-1</v>
      </c>
      <c r="L11" s="63">
        <f t="shared" si="3"/>
        <v>1</v>
      </c>
      <c r="M11" s="1"/>
    </row>
    <row r="12" spans="2:13" ht="18.75" customHeight="1" x14ac:dyDescent="0.15">
      <c r="B12" s="13" t="s">
        <v>18</v>
      </c>
      <c r="C12" s="14"/>
      <c r="D12" s="63">
        <f t="shared" si="0"/>
        <v>0</v>
      </c>
      <c r="E12" s="63">
        <v>0</v>
      </c>
      <c r="F12" s="63">
        <v>0</v>
      </c>
      <c r="G12" s="63">
        <f t="shared" si="1"/>
        <v>0</v>
      </c>
      <c r="H12" s="63">
        <v>0</v>
      </c>
      <c r="I12" s="63">
        <v>0</v>
      </c>
      <c r="J12" s="63">
        <f t="shared" si="2"/>
        <v>0</v>
      </c>
      <c r="K12" s="63">
        <f t="shared" si="3"/>
        <v>0</v>
      </c>
      <c r="L12" s="63">
        <f t="shared" si="3"/>
        <v>0</v>
      </c>
      <c r="M12" s="1"/>
    </row>
    <row r="13" spans="2:13" ht="18.75" customHeight="1" x14ac:dyDescent="0.15">
      <c r="B13" s="13" t="s">
        <v>19</v>
      </c>
      <c r="C13" s="14"/>
      <c r="D13" s="63">
        <f t="shared" si="0"/>
        <v>1</v>
      </c>
      <c r="E13" s="63">
        <v>1</v>
      </c>
      <c r="F13" s="63">
        <v>0</v>
      </c>
      <c r="G13" s="63">
        <f t="shared" si="1"/>
        <v>1</v>
      </c>
      <c r="H13" s="63">
        <v>0</v>
      </c>
      <c r="I13" s="63">
        <v>1</v>
      </c>
      <c r="J13" s="63">
        <f t="shared" si="2"/>
        <v>0</v>
      </c>
      <c r="K13" s="63">
        <f t="shared" si="3"/>
        <v>1</v>
      </c>
      <c r="L13" s="63">
        <f t="shared" si="3"/>
        <v>-1</v>
      </c>
      <c r="M13" s="1"/>
    </row>
    <row r="14" spans="2:13" ht="18.75" customHeight="1" x14ac:dyDescent="0.15">
      <c r="B14" s="13" t="s">
        <v>20</v>
      </c>
      <c r="C14" s="14"/>
      <c r="D14" s="63">
        <f t="shared" si="0"/>
        <v>1</v>
      </c>
      <c r="E14" s="63">
        <v>1</v>
      </c>
      <c r="F14" s="63">
        <v>0</v>
      </c>
      <c r="G14" s="63">
        <f t="shared" si="1"/>
        <v>0</v>
      </c>
      <c r="H14" s="63">
        <v>0</v>
      </c>
      <c r="I14" s="63">
        <v>0</v>
      </c>
      <c r="J14" s="63">
        <f t="shared" si="2"/>
        <v>1</v>
      </c>
      <c r="K14" s="63">
        <f t="shared" si="3"/>
        <v>1</v>
      </c>
      <c r="L14" s="63">
        <f t="shared" si="3"/>
        <v>0</v>
      </c>
      <c r="M14" s="1"/>
    </row>
    <row r="15" spans="2:13" ht="18.75" customHeight="1" x14ac:dyDescent="0.15">
      <c r="B15" s="16" t="s">
        <v>24</v>
      </c>
      <c r="C15" s="17"/>
      <c r="D15" s="56">
        <f t="shared" si="0"/>
        <v>35</v>
      </c>
      <c r="E15" s="56">
        <f>SUM(E5:E14)</f>
        <v>19</v>
      </c>
      <c r="F15" s="56">
        <f>SUM(F5:F14)</f>
        <v>16</v>
      </c>
      <c r="G15" s="56">
        <f t="shared" si="1"/>
        <v>37</v>
      </c>
      <c r="H15" s="56">
        <f>SUM(H5:H14)</f>
        <v>23</v>
      </c>
      <c r="I15" s="56">
        <f>SUM(I5:I14)</f>
        <v>14</v>
      </c>
      <c r="J15" s="56">
        <f t="shared" si="2"/>
        <v>-2</v>
      </c>
      <c r="K15" s="56">
        <f t="shared" ref="K15:L15" si="4">SUM(K5:K14)</f>
        <v>-4</v>
      </c>
      <c r="L15" s="56">
        <f t="shared" si="4"/>
        <v>2</v>
      </c>
    </row>
    <row r="16" spans="2:13" x14ac:dyDescent="0.15">
      <c r="L16" s="60" t="s">
        <v>54</v>
      </c>
    </row>
    <row r="17" spans="2:12" x14ac:dyDescent="0.15">
      <c r="L17" s="61" t="s">
        <v>52</v>
      </c>
    </row>
    <row r="19" spans="2:12" ht="27.75" customHeight="1" x14ac:dyDescent="0.15">
      <c r="B19" s="116" t="s">
        <v>140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2:12" x14ac:dyDescent="0.15">
      <c r="B20" t="s">
        <v>6</v>
      </c>
    </row>
    <row r="21" spans="2:12" ht="18.75" customHeight="1" x14ac:dyDescent="0.15">
      <c r="B21" s="124" t="s">
        <v>64</v>
      </c>
      <c r="C21" s="125"/>
      <c r="D21" s="118" t="s">
        <v>22</v>
      </c>
      <c r="E21" s="118"/>
      <c r="F21" s="118"/>
      <c r="G21" s="118" t="s">
        <v>21</v>
      </c>
      <c r="H21" s="118"/>
      <c r="I21" s="118"/>
      <c r="J21" s="118" t="s">
        <v>23</v>
      </c>
      <c r="K21" s="118"/>
      <c r="L21" s="118"/>
    </row>
    <row r="22" spans="2:12" ht="18.75" customHeight="1" x14ac:dyDescent="0.15">
      <c r="B22" s="126"/>
      <c r="C22" s="127"/>
      <c r="D22" s="106" t="s">
        <v>1</v>
      </c>
      <c r="E22" s="106" t="s">
        <v>2</v>
      </c>
      <c r="F22" s="106" t="s">
        <v>3</v>
      </c>
      <c r="G22" s="106" t="s">
        <v>1</v>
      </c>
      <c r="H22" s="106" t="s">
        <v>2</v>
      </c>
      <c r="I22" s="106" t="s">
        <v>3</v>
      </c>
      <c r="J22" s="106" t="s">
        <v>1</v>
      </c>
      <c r="K22" s="106" t="s">
        <v>2</v>
      </c>
      <c r="L22" s="106" t="s">
        <v>3</v>
      </c>
    </row>
    <row r="23" spans="2:12" ht="18.75" customHeight="1" x14ac:dyDescent="0.15">
      <c r="B23" s="16" t="s">
        <v>8</v>
      </c>
      <c r="C23" s="17"/>
      <c r="D23" s="63">
        <f t="shared" ref="D23:D33" si="5">E23+F23</f>
        <v>14</v>
      </c>
      <c r="E23" s="72">
        <v>6</v>
      </c>
      <c r="F23" s="72">
        <v>8</v>
      </c>
      <c r="G23" s="63">
        <f t="shared" ref="G23:G32" si="6">H23+I23</f>
        <v>11</v>
      </c>
      <c r="H23" s="72">
        <v>6</v>
      </c>
      <c r="I23" s="72">
        <v>5</v>
      </c>
      <c r="J23" s="63">
        <f t="shared" ref="J23:J33" si="7">K23+L23</f>
        <v>3</v>
      </c>
      <c r="K23" s="63">
        <f>E23-H23</f>
        <v>0</v>
      </c>
      <c r="L23" s="63">
        <f>F23-I23</f>
        <v>3</v>
      </c>
    </row>
    <row r="24" spans="2:12" ht="18.75" customHeight="1" x14ac:dyDescent="0.15">
      <c r="B24" s="13" t="s">
        <v>12</v>
      </c>
      <c r="C24" s="14"/>
      <c r="D24" s="63">
        <f t="shared" si="5"/>
        <v>18</v>
      </c>
      <c r="E24" s="63">
        <v>9</v>
      </c>
      <c r="F24" s="63">
        <v>9</v>
      </c>
      <c r="G24" s="63">
        <f t="shared" si="6"/>
        <v>4</v>
      </c>
      <c r="H24" s="63">
        <v>2</v>
      </c>
      <c r="I24" s="63">
        <v>2</v>
      </c>
      <c r="J24" s="63">
        <f t="shared" si="7"/>
        <v>14</v>
      </c>
      <c r="K24" s="63">
        <f t="shared" ref="K24:L32" si="8">E24-H24</f>
        <v>7</v>
      </c>
      <c r="L24" s="63">
        <f t="shared" si="8"/>
        <v>7</v>
      </c>
    </row>
    <row r="25" spans="2:12" ht="18.75" customHeight="1" x14ac:dyDescent="0.15">
      <c r="B25" s="13" t="s">
        <v>13</v>
      </c>
      <c r="C25" s="14"/>
      <c r="D25" s="63">
        <f t="shared" si="5"/>
        <v>1</v>
      </c>
      <c r="E25" s="63">
        <v>0</v>
      </c>
      <c r="F25" s="63">
        <v>1</v>
      </c>
      <c r="G25" s="63">
        <f t="shared" si="6"/>
        <v>2</v>
      </c>
      <c r="H25" s="63">
        <v>1</v>
      </c>
      <c r="I25" s="63">
        <v>1</v>
      </c>
      <c r="J25" s="63">
        <f t="shared" si="7"/>
        <v>-1</v>
      </c>
      <c r="K25" s="63">
        <f t="shared" si="8"/>
        <v>-1</v>
      </c>
      <c r="L25" s="63">
        <f t="shared" si="8"/>
        <v>0</v>
      </c>
    </row>
    <row r="26" spans="2:12" ht="18.75" customHeight="1" x14ac:dyDescent="0.15">
      <c r="B26" s="13" t="s">
        <v>14</v>
      </c>
      <c r="C26" s="14"/>
      <c r="D26" s="63">
        <f t="shared" si="5"/>
        <v>3</v>
      </c>
      <c r="E26" s="63">
        <v>2</v>
      </c>
      <c r="F26" s="63">
        <v>1</v>
      </c>
      <c r="G26" s="63">
        <f t="shared" si="6"/>
        <v>5</v>
      </c>
      <c r="H26" s="63">
        <v>3</v>
      </c>
      <c r="I26" s="63">
        <v>2</v>
      </c>
      <c r="J26" s="63">
        <f t="shared" si="7"/>
        <v>-2</v>
      </c>
      <c r="K26" s="63">
        <f t="shared" si="8"/>
        <v>-1</v>
      </c>
      <c r="L26" s="63">
        <f t="shared" si="8"/>
        <v>-1</v>
      </c>
    </row>
    <row r="27" spans="2:12" ht="18.75" customHeight="1" x14ac:dyDescent="0.15">
      <c r="B27" s="13" t="s">
        <v>15</v>
      </c>
      <c r="C27" s="14"/>
      <c r="D27" s="63">
        <f t="shared" si="5"/>
        <v>8</v>
      </c>
      <c r="E27" s="63">
        <v>4</v>
      </c>
      <c r="F27" s="63">
        <v>4</v>
      </c>
      <c r="G27" s="63">
        <f t="shared" si="6"/>
        <v>4</v>
      </c>
      <c r="H27" s="63">
        <v>1</v>
      </c>
      <c r="I27" s="63">
        <v>3</v>
      </c>
      <c r="J27" s="63">
        <f t="shared" si="7"/>
        <v>4</v>
      </c>
      <c r="K27" s="63">
        <f t="shared" si="8"/>
        <v>3</v>
      </c>
      <c r="L27" s="63">
        <f t="shared" si="8"/>
        <v>1</v>
      </c>
    </row>
    <row r="28" spans="2:12" ht="18.75" customHeight="1" x14ac:dyDescent="0.15">
      <c r="B28" s="13" t="s">
        <v>16</v>
      </c>
      <c r="C28" s="14"/>
      <c r="D28" s="63">
        <f t="shared" si="5"/>
        <v>2</v>
      </c>
      <c r="E28" s="63">
        <v>1</v>
      </c>
      <c r="F28" s="63">
        <v>1</v>
      </c>
      <c r="G28" s="63">
        <f t="shared" si="6"/>
        <v>0</v>
      </c>
      <c r="H28" s="63">
        <v>0</v>
      </c>
      <c r="I28" s="63">
        <v>0</v>
      </c>
      <c r="J28" s="63">
        <f t="shared" si="7"/>
        <v>2</v>
      </c>
      <c r="K28" s="63">
        <f t="shared" si="8"/>
        <v>1</v>
      </c>
      <c r="L28" s="63">
        <f t="shared" si="8"/>
        <v>1</v>
      </c>
    </row>
    <row r="29" spans="2:12" ht="18.75" customHeight="1" x14ac:dyDescent="0.15">
      <c r="B29" s="13" t="s">
        <v>17</v>
      </c>
      <c r="C29" s="14"/>
      <c r="D29" s="63">
        <f t="shared" si="5"/>
        <v>1</v>
      </c>
      <c r="E29" s="63">
        <v>0</v>
      </c>
      <c r="F29" s="63">
        <v>1</v>
      </c>
      <c r="G29" s="63">
        <f t="shared" si="6"/>
        <v>3</v>
      </c>
      <c r="H29" s="63">
        <v>2</v>
      </c>
      <c r="I29" s="63">
        <v>1</v>
      </c>
      <c r="J29" s="63">
        <f t="shared" si="7"/>
        <v>-2</v>
      </c>
      <c r="K29" s="63">
        <f t="shared" si="8"/>
        <v>-2</v>
      </c>
      <c r="L29" s="63">
        <f t="shared" si="8"/>
        <v>0</v>
      </c>
    </row>
    <row r="30" spans="2:12" ht="18.75" customHeight="1" x14ac:dyDescent="0.15">
      <c r="B30" s="13" t="s">
        <v>18</v>
      </c>
      <c r="C30" s="14"/>
      <c r="D30" s="63">
        <f t="shared" si="5"/>
        <v>1</v>
      </c>
      <c r="E30" s="63">
        <v>1</v>
      </c>
      <c r="F30" s="63">
        <v>0</v>
      </c>
      <c r="G30" s="63">
        <f t="shared" si="6"/>
        <v>6</v>
      </c>
      <c r="H30" s="63">
        <v>5</v>
      </c>
      <c r="I30" s="63">
        <v>1</v>
      </c>
      <c r="J30" s="63">
        <f t="shared" si="7"/>
        <v>-5</v>
      </c>
      <c r="K30" s="63">
        <f t="shared" si="8"/>
        <v>-4</v>
      </c>
      <c r="L30" s="63">
        <f t="shared" si="8"/>
        <v>-1</v>
      </c>
    </row>
    <row r="31" spans="2:12" ht="18.75" customHeight="1" x14ac:dyDescent="0.15">
      <c r="B31" s="13" t="s">
        <v>19</v>
      </c>
      <c r="C31" s="14"/>
      <c r="D31" s="63">
        <f t="shared" si="5"/>
        <v>3</v>
      </c>
      <c r="E31" s="63">
        <v>2</v>
      </c>
      <c r="F31" s="63">
        <v>1</v>
      </c>
      <c r="G31" s="63">
        <f t="shared" si="6"/>
        <v>1</v>
      </c>
      <c r="H31" s="63">
        <v>1</v>
      </c>
      <c r="I31" s="63">
        <v>0</v>
      </c>
      <c r="J31" s="63">
        <f t="shared" si="7"/>
        <v>2</v>
      </c>
      <c r="K31" s="63">
        <f t="shared" si="8"/>
        <v>1</v>
      </c>
      <c r="L31" s="63">
        <f t="shared" si="8"/>
        <v>1</v>
      </c>
    </row>
    <row r="32" spans="2:12" ht="18.75" customHeight="1" x14ac:dyDescent="0.15">
      <c r="B32" s="13" t="s">
        <v>20</v>
      </c>
      <c r="C32" s="14"/>
      <c r="D32" s="63">
        <f t="shared" si="5"/>
        <v>1</v>
      </c>
      <c r="E32" s="63">
        <v>1</v>
      </c>
      <c r="F32" s="63">
        <v>0</v>
      </c>
      <c r="G32" s="63">
        <f t="shared" si="6"/>
        <v>3</v>
      </c>
      <c r="H32" s="63">
        <v>1</v>
      </c>
      <c r="I32" s="63">
        <v>2</v>
      </c>
      <c r="J32" s="63">
        <f t="shared" si="7"/>
        <v>-2</v>
      </c>
      <c r="K32" s="63">
        <f t="shared" si="8"/>
        <v>0</v>
      </c>
      <c r="L32" s="63">
        <f t="shared" si="8"/>
        <v>-2</v>
      </c>
    </row>
    <row r="33" spans="2:12" ht="18.75" customHeight="1" x14ac:dyDescent="0.15">
      <c r="B33" s="16" t="s">
        <v>24</v>
      </c>
      <c r="C33" s="17"/>
      <c r="D33" s="56">
        <f t="shared" si="5"/>
        <v>52</v>
      </c>
      <c r="E33" s="56">
        <f>SUM(E23:E32)</f>
        <v>26</v>
      </c>
      <c r="F33" s="56">
        <f>SUM(F23:F32)</f>
        <v>26</v>
      </c>
      <c r="G33" s="56">
        <f>H33+I33</f>
        <v>39</v>
      </c>
      <c r="H33" s="56">
        <f>SUM(H23:H32)</f>
        <v>22</v>
      </c>
      <c r="I33" s="56">
        <f t="shared" ref="I33" si="9">SUM(I23:I32)</f>
        <v>17</v>
      </c>
      <c r="J33" s="56">
        <f t="shared" si="7"/>
        <v>13</v>
      </c>
      <c r="K33" s="56">
        <f t="shared" ref="K33:L33" si="10">SUM(K23:K32)</f>
        <v>4</v>
      </c>
      <c r="L33" s="56">
        <f t="shared" si="10"/>
        <v>9</v>
      </c>
    </row>
    <row r="34" spans="2:12" x14ac:dyDescent="0.15">
      <c r="L34" s="60" t="s">
        <v>54</v>
      </c>
    </row>
    <row r="35" spans="2:12" x14ac:dyDescent="0.15">
      <c r="L35" s="61" t="s">
        <v>52</v>
      </c>
    </row>
  </sheetData>
  <mergeCells count="10">
    <mergeCell ref="B21:C22"/>
    <mergeCell ref="D21:F21"/>
    <mergeCell ref="G21:I21"/>
    <mergeCell ref="J21:L21"/>
    <mergeCell ref="B1:L1"/>
    <mergeCell ref="B3:C4"/>
    <mergeCell ref="D3:F3"/>
    <mergeCell ref="G3:I3"/>
    <mergeCell ref="J3:L3"/>
    <mergeCell ref="B19:L19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S53"/>
  <sheetViews>
    <sheetView zoomScaleNormal="100" workbookViewId="0">
      <pane xSplit="3" ySplit="4" topLeftCell="D5" activePane="bottomRight" state="frozen"/>
      <selection activeCell="Q5" sqref="Q5"/>
      <selection pane="topRight" activeCell="Q5" sqref="Q5"/>
      <selection pane="bottomLeft" activeCell="Q5" sqref="Q5"/>
      <selection pane="bottomRight" activeCell="Q5" sqref="Q5"/>
    </sheetView>
  </sheetViews>
  <sheetFormatPr defaultColWidth="9" defaultRowHeight="13.5" x14ac:dyDescent="0.15"/>
  <cols>
    <col min="1" max="1" width="1.5" style="51" customWidth="1"/>
    <col min="2" max="2" width="5.375" style="51" customWidth="1"/>
    <col min="3" max="3" width="5" style="51" bestFit="1" customWidth="1"/>
    <col min="4" max="4" width="7.5" style="51" bestFit="1" customWidth="1"/>
    <col min="5" max="5" width="9.125" style="51" bestFit="1" customWidth="1"/>
    <col min="6" max="8" width="6.125" style="51" customWidth="1"/>
    <col min="9" max="9" width="6.625" style="51" bestFit="1" customWidth="1"/>
    <col min="10" max="15" width="6.125" style="51" customWidth="1"/>
    <col min="16" max="18" width="8.125" style="51" customWidth="1"/>
    <col min="19" max="16384" width="9" style="51"/>
  </cols>
  <sheetData>
    <row r="1" spans="2:18" ht="32.25" customHeight="1" x14ac:dyDescent="0.15">
      <c r="B1" s="133" t="s">
        <v>150</v>
      </c>
      <c r="C1" s="134"/>
      <c r="D1" s="134"/>
      <c r="E1" s="134"/>
      <c r="F1" s="134"/>
      <c r="G1" s="134"/>
      <c r="H1" s="134"/>
      <c r="I1" s="134"/>
    </row>
    <row r="2" spans="2:18" x14ac:dyDescent="0.15">
      <c r="B2" s="51" t="s">
        <v>6</v>
      </c>
    </row>
    <row r="3" spans="2:18" ht="18.75" customHeight="1" x14ac:dyDescent="0.15">
      <c r="B3" s="118" t="s">
        <v>51</v>
      </c>
      <c r="C3" s="118"/>
      <c r="D3" s="128" t="s">
        <v>104</v>
      </c>
      <c r="E3" s="130"/>
      <c r="F3" s="128" t="s">
        <v>40</v>
      </c>
      <c r="G3" s="129"/>
      <c r="H3" s="129"/>
      <c r="I3" s="130"/>
      <c r="J3" s="128" t="s">
        <v>11</v>
      </c>
      <c r="K3" s="129"/>
      <c r="L3" s="130"/>
      <c r="M3" s="135" t="s">
        <v>50</v>
      </c>
      <c r="N3" s="136"/>
      <c r="O3" s="137"/>
      <c r="P3" s="118" t="s">
        <v>23</v>
      </c>
      <c r="Q3" s="118"/>
      <c r="R3" s="118"/>
    </row>
    <row r="4" spans="2:18" ht="18.75" customHeight="1" x14ac:dyDescent="0.15">
      <c r="B4" s="118"/>
      <c r="C4" s="118"/>
      <c r="D4" s="86">
        <v>45292</v>
      </c>
      <c r="E4" s="86">
        <v>45658</v>
      </c>
      <c r="F4" s="106" t="s">
        <v>41</v>
      </c>
      <c r="G4" s="106" t="s">
        <v>42</v>
      </c>
      <c r="H4" s="110" t="s">
        <v>43</v>
      </c>
      <c r="I4" s="106" t="s">
        <v>23</v>
      </c>
      <c r="J4" s="106" t="s">
        <v>9</v>
      </c>
      <c r="K4" s="106" t="s">
        <v>10</v>
      </c>
      <c r="L4" s="106" t="s">
        <v>23</v>
      </c>
      <c r="M4" s="106" t="s">
        <v>45</v>
      </c>
      <c r="N4" s="106" t="s">
        <v>46</v>
      </c>
      <c r="O4" s="106" t="s">
        <v>23</v>
      </c>
      <c r="P4" s="106" t="s">
        <v>1</v>
      </c>
      <c r="Q4" s="106" t="s">
        <v>2</v>
      </c>
      <c r="R4" s="106" t="s">
        <v>3</v>
      </c>
    </row>
    <row r="5" spans="2:18" ht="18.75" customHeight="1" x14ac:dyDescent="0.15">
      <c r="B5" s="53" t="s">
        <v>8</v>
      </c>
      <c r="C5" s="54"/>
      <c r="D5" s="92">
        <v>11085</v>
      </c>
      <c r="E5" s="92">
        <v>11012</v>
      </c>
      <c r="F5" s="87">
        <v>559</v>
      </c>
      <c r="G5" s="87">
        <v>529</v>
      </c>
      <c r="H5" s="109">
        <v>-38</v>
      </c>
      <c r="I5" s="87">
        <f>F5-G5+H5</f>
        <v>-8</v>
      </c>
      <c r="J5" s="87">
        <v>63</v>
      </c>
      <c r="K5" s="87">
        <v>120</v>
      </c>
      <c r="L5" s="87">
        <f>J5-K5</f>
        <v>-57</v>
      </c>
      <c r="M5" s="87">
        <v>10</v>
      </c>
      <c r="N5" s="87">
        <v>18</v>
      </c>
      <c r="O5" s="87">
        <f>M5-N5</f>
        <v>-8</v>
      </c>
      <c r="P5" s="56">
        <f>I5+L5+O5</f>
        <v>-73</v>
      </c>
      <c r="Q5" s="68">
        <f>SUM('R6地区別社会動態'!N5+'R6地区別自然動態'!K5+'R6職権その他の増減'!K5)</f>
        <v>-55</v>
      </c>
      <c r="R5" s="68">
        <f>SUM('R6地区別社会動態'!O5+'R6地区別自然動態'!L5+'R6職権その他の増減'!L5)</f>
        <v>-18</v>
      </c>
    </row>
    <row r="6" spans="2:18" ht="18.75" customHeight="1" x14ac:dyDescent="0.15">
      <c r="B6" s="57" t="s">
        <v>12</v>
      </c>
      <c r="C6" s="58"/>
      <c r="D6" s="92">
        <v>11351</v>
      </c>
      <c r="E6" s="92">
        <v>11205</v>
      </c>
      <c r="F6" s="87">
        <v>365</v>
      </c>
      <c r="G6" s="87">
        <v>408</v>
      </c>
      <c r="H6" s="109">
        <v>-25</v>
      </c>
      <c r="I6" s="87">
        <f t="shared" ref="I6:I13" si="0">F6-G6+H6</f>
        <v>-68</v>
      </c>
      <c r="J6" s="87">
        <v>77</v>
      </c>
      <c r="K6" s="87">
        <v>159</v>
      </c>
      <c r="L6" s="87">
        <f>J6-K6</f>
        <v>-82</v>
      </c>
      <c r="M6" s="87">
        <v>9</v>
      </c>
      <c r="N6" s="87">
        <v>5</v>
      </c>
      <c r="O6" s="87">
        <f t="shared" ref="O6" si="1">M6-N6</f>
        <v>4</v>
      </c>
      <c r="P6" s="56">
        <f t="shared" ref="P6" si="2">I6+L6+O6</f>
        <v>-146</v>
      </c>
      <c r="Q6" s="68">
        <f>SUM('R6地区別社会動態'!N6+'R6地区別自然動態'!K6+'R6職権その他の増減'!K6)</f>
        <v>-89</v>
      </c>
      <c r="R6" s="68">
        <f>SUM('R6地区別社会動態'!O6+'R6地区別自然動態'!L6+'R6職権その他の増減'!L6)</f>
        <v>-57</v>
      </c>
    </row>
    <row r="7" spans="2:18" ht="18.75" customHeight="1" x14ac:dyDescent="0.15">
      <c r="B7" s="57" t="s">
        <v>13</v>
      </c>
      <c r="C7" s="58"/>
      <c r="D7" s="92">
        <v>2871</v>
      </c>
      <c r="E7" s="92">
        <v>2835</v>
      </c>
      <c r="F7" s="87">
        <v>87</v>
      </c>
      <c r="G7" s="87">
        <v>115</v>
      </c>
      <c r="H7" s="109">
        <v>8</v>
      </c>
      <c r="I7" s="87">
        <f t="shared" si="0"/>
        <v>-20</v>
      </c>
      <c r="J7" s="87">
        <v>17</v>
      </c>
      <c r="K7" s="87">
        <v>35</v>
      </c>
      <c r="L7" s="87">
        <f t="shared" ref="L7:L13" si="3">J7-K7</f>
        <v>-18</v>
      </c>
      <c r="M7" s="87">
        <v>3</v>
      </c>
      <c r="N7" s="87">
        <v>1</v>
      </c>
      <c r="O7" s="87">
        <f>M7-N7</f>
        <v>2</v>
      </c>
      <c r="P7" s="56">
        <f>I7+L7+O7</f>
        <v>-36</v>
      </c>
      <c r="Q7" s="68">
        <f>SUM('R6地区別社会動態'!N7+'R6地区別自然動態'!K7+'R6職権その他の増減'!K7)</f>
        <v>-14</v>
      </c>
      <c r="R7" s="68">
        <f>SUM('R6地区別社会動態'!O7+'R6地区別自然動態'!L7+'R6職権その他の増減'!L7)</f>
        <v>-22</v>
      </c>
    </row>
    <row r="8" spans="2:18" ht="18.75" customHeight="1" x14ac:dyDescent="0.15">
      <c r="B8" s="57" t="s">
        <v>14</v>
      </c>
      <c r="C8" s="58"/>
      <c r="D8" s="92">
        <v>5384</v>
      </c>
      <c r="E8" s="92">
        <v>5504</v>
      </c>
      <c r="F8" s="87">
        <v>355</v>
      </c>
      <c r="G8" s="87">
        <v>240</v>
      </c>
      <c r="H8" s="109">
        <v>43</v>
      </c>
      <c r="I8" s="87">
        <f t="shared" si="0"/>
        <v>158</v>
      </c>
      <c r="J8" s="87">
        <v>25</v>
      </c>
      <c r="K8" s="87">
        <v>61</v>
      </c>
      <c r="L8" s="87">
        <f t="shared" si="3"/>
        <v>-36</v>
      </c>
      <c r="M8" s="87">
        <v>5</v>
      </c>
      <c r="N8" s="87">
        <v>7</v>
      </c>
      <c r="O8" s="87">
        <f t="shared" ref="O8:O13" si="4">M8-N8</f>
        <v>-2</v>
      </c>
      <c r="P8" s="56">
        <f t="shared" ref="P8:P14" si="5">I8+L8+O8</f>
        <v>120</v>
      </c>
      <c r="Q8" s="68">
        <f>SUM('R6地区別社会動態'!N8+'R6地区別自然動態'!K8+'R6職権その他の増減'!K8)</f>
        <v>42</v>
      </c>
      <c r="R8" s="68">
        <f>SUM('R6地区別社会動態'!O8+'R6地区別自然動態'!L8+'R6職権その他の増減'!L8)</f>
        <v>78</v>
      </c>
    </row>
    <row r="9" spans="2:18" ht="18.75" customHeight="1" x14ac:dyDescent="0.15">
      <c r="B9" s="57" t="s">
        <v>15</v>
      </c>
      <c r="C9" s="58"/>
      <c r="D9" s="92">
        <v>11358</v>
      </c>
      <c r="E9" s="92">
        <v>11330</v>
      </c>
      <c r="F9" s="87">
        <v>370</v>
      </c>
      <c r="G9" s="87">
        <v>334</v>
      </c>
      <c r="H9" s="109">
        <v>6</v>
      </c>
      <c r="I9" s="87">
        <f t="shared" si="0"/>
        <v>42</v>
      </c>
      <c r="J9" s="87">
        <v>47</v>
      </c>
      <c r="K9" s="87">
        <v>117</v>
      </c>
      <c r="L9" s="87">
        <f t="shared" si="3"/>
        <v>-70</v>
      </c>
      <c r="M9" s="87">
        <v>4</v>
      </c>
      <c r="N9" s="87">
        <v>4</v>
      </c>
      <c r="O9" s="87">
        <f t="shared" si="4"/>
        <v>0</v>
      </c>
      <c r="P9" s="56">
        <f t="shared" si="5"/>
        <v>-28</v>
      </c>
      <c r="Q9" s="68">
        <f>SUM('R6地区別社会動態'!N9+'R6地区別自然動態'!K9+'R6職権その他の増減'!K9)</f>
        <v>8</v>
      </c>
      <c r="R9" s="68">
        <f>SUM('R6地区別社会動態'!O9+'R6地区別自然動態'!L9+'R6職権その他の増減'!L9)</f>
        <v>-36</v>
      </c>
    </row>
    <row r="10" spans="2:18" ht="18.75" customHeight="1" x14ac:dyDescent="0.15">
      <c r="B10" s="57" t="s">
        <v>16</v>
      </c>
      <c r="C10" s="58"/>
      <c r="D10" s="92">
        <v>1900</v>
      </c>
      <c r="E10" s="92">
        <v>1883</v>
      </c>
      <c r="F10" s="87">
        <v>46</v>
      </c>
      <c r="G10" s="87">
        <v>40</v>
      </c>
      <c r="H10" s="109">
        <v>-2</v>
      </c>
      <c r="I10" s="87">
        <f t="shared" si="0"/>
        <v>4</v>
      </c>
      <c r="J10" s="87">
        <v>8</v>
      </c>
      <c r="K10" s="87">
        <v>30</v>
      </c>
      <c r="L10" s="87">
        <f t="shared" si="3"/>
        <v>-22</v>
      </c>
      <c r="M10" s="87">
        <v>1</v>
      </c>
      <c r="N10" s="87">
        <v>0</v>
      </c>
      <c r="O10" s="87">
        <f t="shared" si="4"/>
        <v>1</v>
      </c>
      <c r="P10" s="56">
        <f t="shared" si="5"/>
        <v>-17</v>
      </c>
      <c r="Q10" s="68">
        <f>SUM('R6地区別社会動態'!N10+'R6地区別自然動態'!K10+'R6職権その他の増減'!K10)</f>
        <v>-13</v>
      </c>
      <c r="R10" s="68">
        <f>SUM('R6地区別社会動態'!O10+'R6地区別自然動態'!L10+'R6職権その他の増減'!L10)</f>
        <v>-4</v>
      </c>
    </row>
    <row r="11" spans="2:18" ht="18.75" customHeight="1" x14ac:dyDescent="0.15">
      <c r="B11" s="57" t="s">
        <v>17</v>
      </c>
      <c r="C11" s="58"/>
      <c r="D11" s="92">
        <v>2343</v>
      </c>
      <c r="E11" s="92">
        <v>2342</v>
      </c>
      <c r="F11" s="87">
        <v>84</v>
      </c>
      <c r="G11" s="87">
        <v>60</v>
      </c>
      <c r="H11" s="109">
        <v>7</v>
      </c>
      <c r="I11" s="87">
        <f t="shared" si="0"/>
        <v>31</v>
      </c>
      <c r="J11" s="87">
        <v>4</v>
      </c>
      <c r="K11" s="87">
        <v>36</v>
      </c>
      <c r="L11" s="87">
        <f t="shared" si="3"/>
        <v>-32</v>
      </c>
      <c r="M11" s="87">
        <v>1</v>
      </c>
      <c r="N11" s="87">
        <v>1</v>
      </c>
      <c r="O11" s="87">
        <f t="shared" si="4"/>
        <v>0</v>
      </c>
      <c r="P11" s="56">
        <f t="shared" si="5"/>
        <v>-1</v>
      </c>
      <c r="Q11" s="68">
        <f>SUM('R6地区別社会動態'!N11+'R6地区別自然動態'!K11+'R6職権その他の増減'!K11)</f>
        <v>-1</v>
      </c>
      <c r="R11" s="68">
        <f>SUM('R6地区別社会動態'!O11+'R6地区別自然動態'!L11+'R6職権その他の増減'!L11)</f>
        <v>0</v>
      </c>
    </row>
    <row r="12" spans="2:18" ht="18.75" customHeight="1" x14ac:dyDescent="0.15">
      <c r="B12" s="57" t="s">
        <v>18</v>
      </c>
      <c r="C12" s="58"/>
      <c r="D12" s="92">
        <v>2879</v>
      </c>
      <c r="E12" s="92">
        <v>2846</v>
      </c>
      <c r="F12" s="87">
        <v>66</v>
      </c>
      <c r="G12" s="87">
        <v>81</v>
      </c>
      <c r="H12" s="109">
        <v>4</v>
      </c>
      <c r="I12" s="87">
        <f t="shared" si="0"/>
        <v>-11</v>
      </c>
      <c r="J12" s="87">
        <v>12</v>
      </c>
      <c r="K12" s="87">
        <v>34</v>
      </c>
      <c r="L12" s="87">
        <f t="shared" si="3"/>
        <v>-22</v>
      </c>
      <c r="M12" s="87">
        <v>0</v>
      </c>
      <c r="N12" s="87">
        <v>0</v>
      </c>
      <c r="O12" s="87">
        <f t="shared" si="4"/>
        <v>0</v>
      </c>
      <c r="P12" s="56">
        <f t="shared" si="5"/>
        <v>-33</v>
      </c>
      <c r="Q12" s="68">
        <f>SUM('R6地区別社会動態'!N12+'R6地区別自然動態'!K12+'R6職権その他の増減'!K12)</f>
        <v>-17</v>
      </c>
      <c r="R12" s="68">
        <f>SUM('R6地区別社会動態'!O12+'R6地区別自然動態'!L12+'R6職権その他の増減'!L12)</f>
        <v>-16</v>
      </c>
    </row>
    <row r="13" spans="2:18" ht="18.75" customHeight="1" x14ac:dyDescent="0.15">
      <c r="B13" s="57" t="s">
        <v>19</v>
      </c>
      <c r="C13" s="58"/>
      <c r="D13" s="92">
        <v>3398</v>
      </c>
      <c r="E13" s="92">
        <v>2431</v>
      </c>
      <c r="F13" s="87">
        <v>237</v>
      </c>
      <c r="G13" s="87">
        <v>155</v>
      </c>
      <c r="H13" s="109">
        <v>6</v>
      </c>
      <c r="I13" s="87">
        <f t="shared" si="0"/>
        <v>88</v>
      </c>
      <c r="J13" s="87">
        <v>5</v>
      </c>
      <c r="K13" s="87">
        <v>60</v>
      </c>
      <c r="L13" s="87">
        <f t="shared" si="3"/>
        <v>-55</v>
      </c>
      <c r="M13" s="87">
        <v>1</v>
      </c>
      <c r="N13" s="87">
        <v>1</v>
      </c>
      <c r="O13" s="87">
        <f t="shared" si="4"/>
        <v>0</v>
      </c>
      <c r="P13" s="56">
        <f t="shared" si="5"/>
        <v>33</v>
      </c>
      <c r="Q13" s="68">
        <f>SUM('R6地区別社会動態'!N13+'R6地区別自然動態'!K13+'R6職権その他の増減'!K13)</f>
        <v>0</v>
      </c>
      <c r="R13" s="68">
        <f>SUM('R6地区別社会動態'!O13+'R6地区別自然動態'!L13+'R6職権その他の増減'!L13)</f>
        <v>33</v>
      </c>
    </row>
    <row r="14" spans="2:18" ht="18.75" customHeight="1" x14ac:dyDescent="0.15">
      <c r="B14" s="131" t="s">
        <v>20</v>
      </c>
      <c r="C14" s="132"/>
      <c r="D14" s="92">
        <v>2721</v>
      </c>
      <c r="E14" s="92">
        <v>2690</v>
      </c>
      <c r="F14" s="87">
        <v>98</v>
      </c>
      <c r="G14" s="87">
        <v>97</v>
      </c>
      <c r="H14" s="109">
        <v>-9</v>
      </c>
      <c r="I14" s="87">
        <f>F14-G14+H14</f>
        <v>-8</v>
      </c>
      <c r="J14" s="87">
        <v>11</v>
      </c>
      <c r="K14" s="87">
        <v>35</v>
      </c>
      <c r="L14" s="87">
        <f>J14-K14</f>
        <v>-24</v>
      </c>
      <c r="M14" s="87">
        <v>1</v>
      </c>
      <c r="N14" s="87">
        <v>0</v>
      </c>
      <c r="O14" s="87">
        <f>M14-N14</f>
        <v>1</v>
      </c>
      <c r="P14" s="56">
        <f t="shared" si="5"/>
        <v>-31</v>
      </c>
      <c r="Q14" s="68">
        <f>SUM('R6地区別社会動態'!N14+'R6地区別自然動態'!K14+'R6職権その他の増減'!K14)</f>
        <v>-10</v>
      </c>
      <c r="R14" s="68">
        <f>SUM('R6地区別社会動態'!O14+'R6地区別自然動態'!L14+'R6職権その他の増減'!L14)</f>
        <v>-21</v>
      </c>
    </row>
    <row r="15" spans="2:18" ht="18.75" customHeight="1" x14ac:dyDescent="0.15">
      <c r="B15" s="57" t="s">
        <v>24</v>
      </c>
      <c r="C15" s="58"/>
      <c r="D15" s="93">
        <f>SUM(D5:D14)</f>
        <v>55290</v>
      </c>
      <c r="E15" s="93">
        <f>SUM(E5:E14)</f>
        <v>54078</v>
      </c>
      <c r="F15" s="88">
        <f t="shared" ref="F15:G15" si="6">SUM(F5:F14)</f>
        <v>2267</v>
      </c>
      <c r="G15" s="88">
        <f t="shared" si="6"/>
        <v>2059</v>
      </c>
      <c r="H15" s="88">
        <f>SUM(H5:H14)</f>
        <v>0</v>
      </c>
      <c r="I15" s="88">
        <f>SUM(I5:I14)</f>
        <v>208</v>
      </c>
      <c r="J15" s="88">
        <f t="shared" ref="J15:K15" si="7">SUM(J5:J14)</f>
        <v>269</v>
      </c>
      <c r="K15" s="88">
        <f t="shared" si="7"/>
        <v>687</v>
      </c>
      <c r="L15" s="94">
        <f>SUM(L5:L14)</f>
        <v>-418</v>
      </c>
      <c r="M15" s="88">
        <f>SUM(M5:M14)</f>
        <v>35</v>
      </c>
      <c r="N15" s="88">
        <f>SUM(N5:N14)</f>
        <v>37</v>
      </c>
      <c r="O15" s="89">
        <f>SUM(O5:O14)</f>
        <v>-2</v>
      </c>
      <c r="P15" s="89">
        <f>I15+L15+O15</f>
        <v>-212</v>
      </c>
      <c r="Q15" s="68">
        <f>SUM('R6地区別社会動態'!N15+'R6地区別自然動態'!K15+'R6職権その他の増減'!K15)</f>
        <v>-149</v>
      </c>
      <c r="R15" s="68">
        <f>SUM('R6地区別社会動態'!O15+'R6地区別自然動態'!L15+'R6職権その他の増減'!L15)</f>
        <v>-63</v>
      </c>
    </row>
    <row r="16" spans="2:18" ht="18.75" customHeight="1" x14ac:dyDescent="0.15">
      <c r="R16" s="60" t="s">
        <v>54</v>
      </c>
    </row>
    <row r="17" spans="2:18" x14ac:dyDescent="0.15">
      <c r="R17" s="61" t="s">
        <v>52</v>
      </c>
    </row>
    <row r="19" spans="2:18" ht="39" customHeight="1" x14ac:dyDescent="0.15">
      <c r="B19" s="133" t="s">
        <v>146</v>
      </c>
      <c r="C19" s="134"/>
      <c r="D19" s="134"/>
      <c r="E19" s="134"/>
      <c r="F19" s="134"/>
      <c r="G19" s="134"/>
      <c r="H19" s="134"/>
      <c r="I19" s="134"/>
    </row>
    <row r="20" spans="2:18" x14ac:dyDescent="0.15">
      <c r="B20" s="51" t="s">
        <v>6</v>
      </c>
    </row>
    <row r="21" spans="2:18" ht="18.75" customHeight="1" x14ac:dyDescent="0.15">
      <c r="B21" s="118" t="s">
        <v>51</v>
      </c>
      <c r="C21" s="118"/>
      <c r="D21" s="128" t="s">
        <v>104</v>
      </c>
      <c r="E21" s="130"/>
      <c r="F21" s="128" t="s">
        <v>40</v>
      </c>
      <c r="G21" s="129"/>
      <c r="H21" s="129"/>
      <c r="I21" s="130"/>
      <c r="J21" s="128" t="s">
        <v>11</v>
      </c>
      <c r="K21" s="129"/>
      <c r="L21" s="130"/>
      <c r="M21" s="135" t="s">
        <v>50</v>
      </c>
      <c r="N21" s="136"/>
      <c r="O21" s="137"/>
      <c r="P21" s="118" t="s">
        <v>23</v>
      </c>
      <c r="Q21" s="118"/>
      <c r="R21" s="118"/>
    </row>
    <row r="22" spans="2:18" ht="18.75" customHeight="1" x14ac:dyDescent="0.15">
      <c r="B22" s="118"/>
      <c r="C22" s="118"/>
      <c r="D22" s="86">
        <v>44927</v>
      </c>
      <c r="E22" s="86">
        <v>45292</v>
      </c>
      <c r="F22" s="106" t="s">
        <v>129</v>
      </c>
      <c r="G22" s="106" t="s">
        <v>130</v>
      </c>
      <c r="H22" s="106" t="s">
        <v>131</v>
      </c>
      <c r="I22" s="106" t="s">
        <v>132</v>
      </c>
      <c r="J22" s="106" t="s">
        <v>133</v>
      </c>
      <c r="K22" s="106" t="s">
        <v>134</v>
      </c>
      <c r="L22" s="106" t="s">
        <v>132</v>
      </c>
      <c r="M22" s="106" t="s">
        <v>135</v>
      </c>
      <c r="N22" s="106" t="s">
        <v>136</v>
      </c>
      <c r="O22" s="106" t="s">
        <v>132</v>
      </c>
      <c r="P22" s="106" t="s">
        <v>137</v>
      </c>
      <c r="Q22" s="106" t="s">
        <v>138</v>
      </c>
      <c r="R22" s="106" t="s">
        <v>139</v>
      </c>
    </row>
    <row r="23" spans="2:18" ht="18.75" customHeight="1" x14ac:dyDescent="0.15">
      <c r="B23" s="53" t="s">
        <v>8</v>
      </c>
      <c r="C23" s="54"/>
      <c r="D23" s="92">
        <v>11057</v>
      </c>
      <c r="E23" s="92">
        <v>11085</v>
      </c>
      <c r="F23" s="87">
        <v>595</v>
      </c>
      <c r="G23" s="87">
        <v>547</v>
      </c>
      <c r="H23" s="87">
        <v>21</v>
      </c>
      <c r="I23" s="87">
        <f>F23-G23+H23</f>
        <v>69</v>
      </c>
      <c r="J23" s="87">
        <v>70</v>
      </c>
      <c r="K23" s="87">
        <v>114</v>
      </c>
      <c r="L23" s="87">
        <f>J23-K23</f>
        <v>-44</v>
      </c>
      <c r="M23" s="87">
        <v>14</v>
      </c>
      <c r="N23" s="87">
        <v>11</v>
      </c>
      <c r="O23" s="87">
        <f>M23-N23</f>
        <v>3</v>
      </c>
      <c r="P23" s="56">
        <f>I23+L23+O23</f>
        <v>28</v>
      </c>
      <c r="Q23" s="68">
        <f>SUM('R6地区別社会動態'!N23+'R6地区別自然動態'!K23+'R6職権その他の増減'!K23)</f>
        <v>32</v>
      </c>
      <c r="R23" s="68">
        <f>SUM('R6地区別社会動態'!O23+'R6地区別自然動態'!L23+'R6職権その他の増減'!L23)</f>
        <v>-4</v>
      </c>
    </row>
    <row r="24" spans="2:18" ht="18.75" customHeight="1" x14ac:dyDescent="0.15">
      <c r="B24" s="57" t="s">
        <v>12</v>
      </c>
      <c r="C24" s="58"/>
      <c r="D24" s="92">
        <v>11452</v>
      </c>
      <c r="E24" s="92">
        <v>11351</v>
      </c>
      <c r="F24" s="87">
        <v>358</v>
      </c>
      <c r="G24" s="87">
        <v>384</v>
      </c>
      <c r="H24" s="87">
        <v>-26</v>
      </c>
      <c r="I24" s="87">
        <f t="shared" ref="I24:I31" si="8">F24-G24+H24</f>
        <v>-52</v>
      </c>
      <c r="J24" s="87">
        <v>76</v>
      </c>
      <c r="K24" s="87">
        <v>139</v>
      </c>
      <c r="L24" s="87">
        <f t="shared" ref="L24:L31" si="9">J24-K24</f>
        <v>-63</v>
      </c>
      <c r="M24" s="87">
        <v>18</v>
      </c>
      <c r="N24" s="87">
        <v>4</v>
      </c>
      <c r="O24" s="87">
        <f t="shared" ref="O24" si="10">M24-N24</f>
        <v>14</v>
      </c>
      <c r="P24" s="56">
        <f t="shared" ref="P24" si="11">I24+L24+O24</f>
        <v>-101</v>
      </c>
      <c r="Q24" s="68">
        <f>SUM('R6地区別社会動態'!N24+'R6地区別自然動態'!K24+'R6職権その他の増減'!K24)</f>
        <v>-23</v>
      </c>
      <c r="R24" s="68">
        <f>SUM('R6地区別社会動態'!O24+'R6地区別自然動態'!L24+'R6職権その他の増減'!L24)</f>
        <v>-78</v>
      </c>
    </row>
    <row r="25" spans="2:18" ht="18.75" customHeight="1" x14ac:dyDescent="0.15">
      <c r="B25" s="57" t="s">
        <v>13</v>
      </c>
      <c r="C25" s="58"/>
      <c r="D25" s="92">
        <v>2894</v>
      </c>
      <c r="E25" s="92">
        <v>2871</v>
      </c>
      <c r="F25" s="87">
        <v>80</v>
      </c>
      <c r="G25" s="87">
        <v>78</v>
      </c>
      <c r="H25" s="87">
        <v>-5</v>
      </c>
      <c r="I25" s="87">
        <f t="shared" si="8"/>
        <v>-3</v>
      </c>
      <c r="J25" s="87">
        <v>19</v>
      </c>
      <c r="K25" s="87">
        <v>38</v>
      </c>
      <c r="L25" s="87">
        <f t="shared" si="9"/>
        <v>-19</v>
      </c>
      <c r="M25" s="87">
        <v>1</v>
      </c>
      <c r="N25" s="87">
        <v>2</v>
      </c>
      <c r="O25" s="87">
        <f>M25-N25</f>
        <v>-1</v>
      </c>
      <c r="P25" s="56">
        <f>I25+L25+O25</f>
        <v>-23</v>
      </c>
      <c r="Q25" s="68">
        <f>SUM('R6地区別社会動態'!N25+'R6地区別自然動態'!K25+'R6職権その他の増減'!K25)</f>
        <v>-4</v>
      </c>
      <c r="R25" s="68">
        <f>SUM('R6地区別社会動態'!O25+'R6地区別自然動態'!L25+'R6職権その他の増減'!L25)</f>
        <v>-19</v>
      </c>
    </row>
    <row r="26" spans="2:18" ht="18.75" customHeight="1" x14ac:dyDescent="0.15">
      <c r="B26" s="57" t="s">
        <v>14</v>
      </c>
      <c r="C26" s="58"/>
      <c r="D26" s="92">
        <v>5369</v>
      </c>
      <c r="E26" s="92">
        <v>5384</v>
      </c>
      <c r="F26" s="87">
        <v>295</v>
      </c>
      <c r="G26" s="87">
        <v>229</v>
      </c>
      <c r="H26" s="87">
        <v>6</v>
      </c>
      <c r="I26" s="87">
        <f t="shared" si="8"/>
        <v>72</v>
      </c>
      <c r="J26" s="87">
        <v>22</v>
      </c>
      <c r="K26" s="87">
        <v>77</v>
      </c>
      <c r="L26" s="87">
        <f t="shared" si="9"/>
        <v>-55</v>
      </c>
      <c r="M26" s="87">
        <v>3</v>
      </c>
      <c r="N26" s="87">
        <v>5</v>
      </c>
      <c r="O26" s="87">
        <f t="shared" ref="O26:O31" si="12">M26-N26</f>
        <v>-2</v>
      </c>
      <c r="P26" s="56">
        <f t="shared" ref="P26:P32" si="13">I26+L26+O26</f>
        <v>15</v>
      </c>
      <c r="Q26" s="68">
        <f>SUM('R6地区別社会動態'!N26+'R6地区別自然動態'!K26+'R6職権その他の増減'!K26)</f>
        <v>8</v>
      </c>
      <c r="R26" s="68">
        <f>SUM('R6地区別社会動態'!O26+'R6地区別自然動態'!L26+'R6職権その他の増減'!L26)</f>
        <v>7</v>
      </c>
    </row>
    <row r="27" spans="2:18" ht="18.75" customHeight="1" x14ac:dyDescent="0.15">
      <c r="B27" s="57" t="s">
        <v>15</v>
      </c>
      <c r="C27" s="58"/>
      <c r="D27" s="92">
        <v>11477</v>
      </c>
      <c r="E27" s="92">
        <v>11358</v>
      </c>
      <c r="F27" s="87">
        <v>302</v>
      </c>
      <c r="G27" s="87">
        <v>366</v>
      </c>
      <c r="H27" s="87">
        <v>-12</v>
      </c>
      <c r="I27" s="87">
        <f t="shared" si="8"/>
        <v>-76</v>
      </c>
      <c r="J27" s="87">
        <v>76</v>
      </c>
      <c r="K27" s="87">
        <v>123</v>
      </c>
      <c r="L27" s="87">
        <f t="shared" si="9"/>
        <v>-47</v>
      </c>
      <c r="M27" s="87">
        <v>8</v>
      </c>
      <c r="N27" s="87">
        <v>4</v>
      </c>
      <c r="O27" s="87">
        <f t="shared" si="12"/>
        <v>4</v>
      </c>
      <c r="P27" s="56">
        <f t="shared" si="13"/>
        <v>-119</v>
      </c>
      <c r="Q27" s="68">
        <f>SUM('R6地区別社会動態'!N27+'R6地区別自然動態'!K27+'R6職権その他の増減'!K27)</f>
        <v>-57</v>
      </c>
      <c r="R27" s="68">
        <f>SUM('R6地区別社会動態'!O27+'R6地区別自然動態'!L27+'R6職権その他の増減'!L27)</f>
        <v>-62</v>
      </c>
    </row>
    <row r="28" spans="2:18" ht="18.75" customHeight="1" x14ac:dyDescent="0.15">
      <c r="B28" s="57" t="s">
        <v>16</v>
      </c>
      <c r="C28" s="58"/>
      <c r="D28" s="92">
        <v>1935</v>
      </c>
      <c r="E28" s="92">
        <v>1900</v>
      </c>
      <c r="F28" s="87">
        <v>36</v>
      </c>
      <c r="G28" s="87">
        <v>52</v>
      </c>
      <c r="H28" s="87">
        <v>2</v>
      </c>
      <c r="I28" s="87">
        <f t="shared" si="8"/>
        <v>-14</v>
      </c>
      <c r="J28" s="87">
        <v>9</v>
      </c>
      <c r="K28" s="87">
        <v>32</v>
      </c>
      <c r="L28" s="87">
        <f t="shared" si="9"/>
        <v>-23</v>
      </c>
      <c r="M28" s="87">
        <v>2</v>
      </c>
      <c r="N28" s="87">
        <v>0</v>
      </c>
      <c r="O28" s="87">
        <f t="shared" si="12"/>
        <v>2</v>
      </c>
      <c r="P28" s="56">
        <f t="shared" si="13"/>
        <v>-35</v>
      </c>
      <c r="Q28" s="68">
        <f>SUM('R6地区別社会動態'!N28+'R6地区別自然動態'!K28+'R6職権その他の増減'!K28)</f>
        <v>-9</v>
      </c>
      <c r="R28" s="68">
        <f>SUM('R6地区別社会動態'!O28+'R6地区別自然動態'!L28+'R6職権その他の増減'!L28)</f>
        <v>-26</v>
      </c>
    </row>
    <row r="29" spans="2:18" ht="18.75" customHeight="1" x14ac:dyDescent="0.15">
      <c r="B29" s="57" t="s">
        <v>17</v>
      </c>
      <c r="C29" s="58"/>
      <c r="D29" s="92">
        <v>2389</v>
      </c>
      <c r="E29" s="92">
        <v>2343</v>
      </c>
      <c r="F29" s="87">
        <v>80</v>
      </c>
      <c r="G29" s="87">
        <v>81</v>
      </c>
      <c r="H29" s="87">
        <v>8</v>
      </c>
      <c r="I29" s="87">
        <f t="shared" si="8"/>
        <v>7</v>
      </c>
      <c r="J29" s="87">
        <v>9</v>
      </c>
      <c r="K29" s="87">
        <v>60</v>
      </c>
      <c r="L29" s="87">
        <f t="shared" si="9"/>
        <v>-51</v>
      </c>
      <c r="M29" s="87">
        <v>1</v>
      </c>
      <c r="N29" s="87">
        <v>3</v>
      </c>
      <c r="O29" s="87">
        <f t="shared" si="12"/>
        <v>-2</v>
      </c>
      <c r="P29" s="56">
        <f t="shared" si="13"/>
        <v>-46</v>
      </c>
      <c r="Q29" s="68">
        <f>SUM('R6地区別社会動態'!N29+'R6地区別自然動態'!K29+'R6職権その他の増減'!K29)</f>
        <v>-31</v>
      </c>
      <c r="R29" s="68">
        <f>SUM('R6地区別社会動態'!O29+'R6地区別自然動態'!L29+'R6職権その他の増減'!L29)</f>
        <v>-15</v>
      </c>
    </row>
    <row r="30" spans="2:18" ht="18.75" customHeight="1" x14ac:dyDescent="0.15">
      <c r="B30" s="57" t="s">
        <v>18</v>
      </c>
      <c r="C30" s="58"/>
      <c r="D30" s="92">
        <v>2941</v>
      </c>
      <c r="E30" s="92">
        <v>2879</v>
      </c>
      <c r="F30" s="87">
        <v>57</v>
      </c>
      <c r="G30" s="87">
        <v>72</v>
      </c>
      <c r="H30" s="87">
        <v>-1</v>
      </c>
      <c r="I30" s="87">
        <f t="shared" si="8"/>
        <v>-16</v>
      </c>
      <c r="J30" s="87">
        <v>13</v>
      </c>
      <c r="K30" s="87">
        <v>54</v>
      </c>
      <c r="L30" s="87">
        <f t="shared" si="9"/>
        <v>-41</v>
      </c>
      <c r="M30" s="87">
        <v>1</v>
      </c>
      <c r="N30" s="87">
        <v>6</v>
      </c>
      <c r="O30" s="87">
        <f t="shared" si="12"/>
        <v>-5</v>
      </c>
      <c r="P30" s="56">
        <f t="shared" si="13"/>
        <v>-62</v>
      </c>
      <c r="Q30" s="68">
        <f>SUM('R6地区別社会動態'!N30+'R6地区別自然動態'!K30+'R6職権その他の増減'!K30)</f>
        <v>-23</v>
      </c>
      <c r="R30" s="68">
        <f>SUM('R6地区別社会動態'!O30+'R6地区別自然動態'!L30+'R6職権その他の増減'!L30)</f>
        <v>-39</v>
      </c>
    </row>
    <row r="31" spans="2:18" ht="18.75" customHeight="1" x14ac:dyDescent="0.15">
      <c r="B31" s="57" t="s">
        <v>19</v>
      </c>
      <c r="C31" s="58"/>
      <c r="D31" s="92">
        <v>3424</v>
      </c>
      <c r="E31" s="92">
        <v>3398</v>
      </c>
      <c r="F31" s="87">
        <v>203</v>
      </c>
      <c r="G31" s="87">
        <v>167</v>
      </c>
      <c r="H31" s="87">
        <v>-13</v>
      </c>
      <c r="I31" s="87">
        <f t="shared" si="8"/>
        <v>23</v>
      </c>
      <c r="J31" s="87">
        <v>4</v>
      </c>
      <c r="K31" s="87">
        <v>55</v>
      </c>
      <c r="L31" s="87">
        <f t="shared" si="9"/>
        <v>-51</v>
      </c>
      <c r="M31" s="87">
        <v>3</v>
      </c>
      <c r="N31" s="87">
        <v>1</v>
      </c>
      <c r="O31" s="87">
        <f t="shared" si="12"/>
        <v>2</v>
      </c>
      <c r="P31" s="56">
        <f t="shared" si="13"/>
        <v>-26</v>
      </c>
      <c r="Q31" s="68">
        <f>SUM('R6地区別社会動態'!N31+'R6地区別自然動態'!K31+'R6職権その他の増減'!K31)</f>
        <v>9</v>
      </c>
      <c r="R31" s="68">
        <f>SUM('R6地区別社会動態'!O31+'R6地区別自然動態'!L31+'R6職権その他の増減'!L31)</f>
        <v>-35</v>
      </c>
    </row>
    <row r="32" spans="2:18" ht="18.75" customHeight="1" x14ac:dyDescent="0.15">
      <c r="B32" s="131" t="s">
        <v>20</v>
      </c>
      <c r="C32" s="132"/>
      <c r="D32" s="107">
        <v>2719</v>
      </c>
      <c r="E32" s="92">
        <v>2721</v>
      </c>
      <c r="F32" s="87">
        <v>100</v>
      </c>
      <c r="G32" s="87">
        <v>104</v>
      </c>
      <c r="H32" s="87">
        <v>20</v>
      </c>
      <c r="I32" s="87">
        <f>F32-G32+H32</f>
        <v>16</v>
      </c>
      <c r="J32" s="87">
        <v>12</v>
      </c>
      <c r="K32" s="87">
        <v>24</v>
      </c>
      <c r="L32" s="87">
        <f>J32-K32</f>
        <v>-12</v>
      </c>
      <c r="M32" s="87">
        <v>1</v>
      </c>
      <c r="N32" s="87">
        <v>3</v>
      </c>
      <c r="O32" s="87">
        <f>M32-N32</f>
        <v>-2</v>
      </c>
      <c r="P32" s="56">
        <f t="shared" si="13"/>
        <v>2</v>
      </c>
      <c r="Q32" s="68">
        <f>SUM('R6地区別社会動態'!N32+'R6地区別自然動態'!K32+'R6職権その他の増減'!K32)</f>
        <v>17</v>
      </c>
      <c r="R32" s="68">
        <f>SUM('R6地区別社会動態'!O32+'R6地区別自然動態'!L32+'R6職権その他の増減'!L32)</f>
        <v>-15</v>
      </c>
    </row>
    <row r="33" spans="2:19" ht="18.75" customHeight="1" x14ac:dyDescent="0.15">
      <c r="B33" s="57" t="s">
        <v>24</v>
      </c>
      <c r="C33" s="58"/>
      <c r="D33" s="93">
        <f>SUM(D23:D32)</f>
        <v>55657</v>
      </c>
      <c r="E33" s="93">
        <f>SUM(E23:E32)</f>
        <v>55290</v>
      </c>
      <c r="F33" s="88">
        <f t="shared" ref="F33:H33" si="14">SUM(F23:F32)</f>
        <v>2106</v>
      </c>
      <c r="G33" s="88">
        <f t="shared" si="14"/>
        <v>2080</v>
      </c>
      <c r="H33" s="88">
        <f t="shared" si="14"/>
        <v>0</v>
      </c>
      <c r="I33" s="88">
        <f>SUM(I23:I32)</f>
        <v>26</v>
      </c>
      <c r="J33" s="88">
        <f t="shared" ref="J33:K33" si="15">SUM(J23:J32)</f>
        <v>310</v>
      </c>
      <c r="K33" s="88">
        <f t="shared" si="15"/>
        <v>716</v>
      </c>
      <c r="L33" s="94">
        <f>SUM(L23:L32)</f>
        <v>-406</v>
      </c>
      <c r="M33" s="94">
        <f t="shared" ref="M33:N33" si="16">SUM(M23:M32)</f>
        <v>52</v>
      </c>
      <c r="N33" s="94">
        <f t="shared" si="16"/>
        <v>39</v>
      </c>
      <c r="O33" s="89">
        <f>SUM(O23:O32)</f>
        <v>13</v>
      </c>
      <c r="P33" s="89">
        <f>I33+L33+O33</f>
        <v>-367</v>
      </c>
      <c r="Q33" s="68">
        <f>SUM('R6地区別社会動態'!N33+'R6地区別自然動態'!K33+'R6職権その他の増減'!K33)</f>
        <v>-81</v>
      </c>
      <c r="R33" s="68">
        <f>SUM('R6地区別社会動態'!O33+'R6地区別自然動態'!L33+'R6職権その他の増減'!L33)</f>
        <v>-286</v>
      </c>
    </row>
    <row r="34" spans="2:19" x14ac:dyDescent="0.15">
      <c r="B34" s="64"/>
      <c r="R34" s="60" t="s">
        <v>54</v>
      </c>
    </row>
    <row r="35" spans="2:19" x14ac:dyDescent="0.15">
      <c r="R35" s="61" t="s">
        <v>52</v>
      </c>
    </row>
    <row r="37" spans="2:19" ht="42.75" customHeight="1" x14ac:dyDescent="0.15">
      <c r="B37" s="133" t="s">
        <v>153</v>
      </c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9" x14ac:dyDescent="0.15">
      <c r="B38" s="51" t="s">
        <v>6</v>
      </c>
    </row>
    <row r="39" spans="2:19" x14ac:dyDescent="0.15">
      <c r="B39" s="118" t="s">
        <v>64</v>
      </c>
      <c r="C39" s="118"/>
      <c r="D39" s="128" t="s">
        <v>47</v>
      </c>
      <c r="E39" s="130"/>
      <c r="F39" s="128" t="s">
        <v>40</v>
      </c>
      <c r="G39" s="129"/>
      <c r="H39" s="129"/>
      <c r="I39" s="130"/>
      <c r="J39" s="128" t="s">
        <v>11</v>
      </c>
      <c r="K39" s="129"/>
      <c r="L39" s="130"/>
      <c r="M39" s="128" t="s">
        <v>39</v>
      </c>
      <c r="N39" s="129"/>
      <c r="O39" s="130"/>
      <c r="P39" s="118" t="s">
        <v>23</v>
      </c>
      <c r="Q39" s="118"/>
      <c r="R39" s="118"/>
    </row>
    <row r="40" spans="2:19" x14ac:dyDescent="0.15">
      <c r="B40" s="118"/>
      <c r="C40" s="118"/>
      <c r="D40" s="62"/>
      <c r="E40" s="62" t="s">
        <v>141</v>
      </c>
      <c r="F40" s="106" t="s">
        <v>41</v>
      </c>
      <c r="G40" s="106" t="s">
        <v>42</v>
      </c>
      <c r="H40" s="106" t="s">
        <v>43</v>
      </c>
      <c r="I40" s="106" t="s">
        <v>23</v>
      </c>
      <c r="J40" s="106" t="s">
        <v>9</v>
      </c>
      <c r="K40" s="106" t="s">
        <v>10</v>
      </c>
      <c r="L40" s="106" t="s">
        <v>23</v>
      </c>
      <c r="M40" s="106" t="s">
        <v>45</v>
      </c>
      <c r="N40" s="106" t="s">
        <v>46</v>
      </c>
      <c r="O40" s="106" t="s">
        <v>23</v>
      </c>
      <c r="P40" s="106" t="s">
        <v>1</v>
      </c>
      <c r="Q40" s="106" t="s">
        <v>2</v>
      </c>
      <c r="R40" s="106" t="s">
        <v>3</v>
      </c>
    </row>
    <row r="41" spans="2:19" ht="18.75" customHeight="1" x14ac:dyDescent="0.15">
      <c r="B41" s="53" t="s">
        <v>8</v>
      </c>
      <c r="C41" s="54"/>
      <c r="D41" s="87"/>
      <c r="E41" s="87">
        <f>E5-E23</f>
        <v>-73</v>
      </c>
      <c r="F41" s="87">
        <f>F5-F23</f>
        <v>-36</v>
      </c>
      <c r="G41" s="87">
        <f>G5-G23</f>
        <v>-18</v>
      </c>
      <c r="H41" s="87">
        <f>H5-H23</f>
        <v>-59</v>
      </c>
      <c r="I41" s="87">
        <f>SUM(I5-I23)</f>
        <v>-77</v>
      </c>
      <c r="J41" s="87">
        <f>J5-J23</f>
        <v>-7</v>
      </c>
      <c r="K41" s="87">
        <f>K5-K23</f>
        <v>6</v>
      </c>
      <c r="L41" s="87">
        <f>SUM(L5-L23)</f>
        <v>-13</v>
      </c>
      <c r="M41" s="87">
        <f t="shared" ref="M41:N50" si="17">M5-M23</f>
        <v>-4</v>
      </c>
      <c r="N41" s="87">
        <f>N5-N23</f>
        <v>7</v>
      </c>
      <c r="O41" s="87">
        <f>SUM(O5-O23)</f>
        <v>-11</v>
      </c>
      <c r="P41" s="63">
        <f>I41+L41+O41</f>
        <v>-101</v>
      </c>
      <c r="Q41" s="56">
        <f>Q5-Q23</f>
        <v>-87</v>
      </c>
      <c r="R41" s="56">
        <f>R5-R23</f>
        <v>-14</v>
      </c>
    </row>
    <row r="42" spans="2:19" ht="18.75" customHeight="1" x14ac:dyDescent="0.15">
      <c r="B42" s="57" t="s">
        <v>12</v>
      </c>
      <c r="C42" s="58"/>
      <c r="D42" s="87"/>
      <c r="E42" s="87">
        <f t="shared" ref="E42:H51" si="18">E6-E24</f>
        <v>-146</v>
      </c>
      <c r="F42" s="87">
        <f t="shared" si="18"/>
        <v>7</v>
      </c>
      <c r="G42" s="87">
        <f t="shared" si="18"/>
        <v>24</v>
      </c>
      <c r="H42" s="87">
        <f t="shared" si="18"/>
        <v>1</v>
      </c>
      <c r="I42" s="87">
        <f t="shared" ref="I42:I51" si="19">SUM(I6-I24)</f>
        <v>-16</v>
      </c>
      <c r="J42" s="87">
        <f t="shared" ref="J42:K51" si="20">J6-J24</f>
        <v>1</v>
      </c>
      <c r="K42" s="87">
        <f t="shared" si="20"/>
        <v>20</v>
      </c>
      <c r="L42" s="87">
        <f t="shared" ref="L42:L51" si="21">SUM(L6-L24)</f>
        <v>-19</v>
      </c>
      <c r="M42" s="87">
        <f t="shared" si="17"/>
        <v>-9</v>
      </c>
      <c r="N42" s="87">
        <f t="shared" si="17"/>
        <v>1</v>
      </c>
      <c r="O42" s="87">
        <f t="shared" ref="O42" si="22">SUM(O6-O24)</f>
        <v>-10</v>
      </c>
      <c r="P42" s="63">
        <f t="shared" ref="P42:P51" si="23">I42+L42+O42</f>
        <v>-45</v>
      </c>
      <c r="Q42" s="56">
        <f t="shared" ref="Q42:R51" si="24">Q6-Q24</f>
        <v>-66</v>
      </c>
      <c r="R42" s="56">
        <f t="shared" si="24"/>
        <v>21</v>
      </c>
    </row>
    <row r="43" spans="2:19" ht="18.75" customHeight="1" x14ac:dyDescent="0.15">
      <c r="B43" s="57" t="s">
        <v>13</v>
      </c>
      <c r="C43" s="58"/>
      <c r="D43" s="87"/>
      <c r="E43" s="87">
        <f t="shared" si="18"/>
        <v>-36</v>
      </c>
      <c r="F43" s="87">
        <f>F7-F25</f>
        <v>7</v>
      </c>
      <c r="G43" s="87">
        <f>G7-G25</f>
        <v>37</v>
      </c>
      <c r="H43" s="87">
        <f>H7-H25</f>
        <v>13</v>
      </c>
      <c r="I43" s="87">
        <f t="shared" si="19"/>
        <v>-17</v>
      </c>
      <c r="J43" s="87">
        <f t="shared" si="20"/>
        <v>-2</v>
      </c>
      <c r="K43" s="87">
        <f t="shared" si="20"/>
        <v>-3</v>
      </c>
      <c r="L43" s="87">
        <f t="shared" si="21"/>
        <v>1</v>
      </c>
      <c r="M43" s="87">
        <f>M7-M25</f>
        <v>2</v>
      </c>
      <c r="N43" s="87">
        <f>N7-N25</f>
        <v>-1</v>
      </c>
      <c r="O43" s="87">
        <f>SUM(O7-O25)</f>
        <v>3</v>
      </c>
      <c r="P43" s="63">
        <f t="shared" si="23"/>
        <v>-13</v>
      </c>
      <c r="Q43" s="68">
        <f t="shared" si="24"/>
        <v>-10</v>
      </c>
      <c r="R43" s="68">
        <f t="shared" si="24"/>
        <v>-3</v>
      </c>
      <c r="S43" s="95"/>
    </row>
    <row r="44" spans="2:19" ht="18.75" customHeight="1" x14ac:dyDescent="0.15">
      <c r="B44" s="57" t="s">
        <v>14</v>
      </c>
      <c r="C44" s="58"/>
      <c r="D44" s="87"/>
      <c r="E44" s="87">
        <f t="shared" si="18"/>
        <v>120</v>
      </c>
      <c r="F44" s="87">
        <f t="shared" si="18"/>
        <v>60</v>
      </c>
      <c r="G44" s="87">
        <f t="shared" si="18"/>
        <v>11</v>
      </c>
      <c r="H44" s="87">
        <f t="shared" si="18"/>
        <v>37</v>
      </c>
      <c r="I44" s="87">
        <f t="shared" si="19"/>
        <v>86</v>
      </c>
      <c r="J44" s="87">
        <f t="shared" si="20"/>
        <v>3</v>
      </c>
      <c r="K44" s="87">
        <f t="shared" si="20"/>
        <v>-16</v>
      </c>
      <c r="L44" s="87">
        <f t="shared" si="21"/>
        <v>19</v>
      </c>
      <c r="M44" s="87">
        <f t="shared" si="17"/>
        <v>2</v>
      </c>
      <c r="N44" s="87">
        <f t="shared" si="17"/>
        <v>2</v>
      </c>
      <c r="O44" s="87">
        <f t="shared" ref="O44:O51" si="25">SUM(O8-O26)</f>
        <v>0</v>
      </c>
      <c r="P44" s="63">
        <f t="shared" si="23"/>
        <v>105</v>
      </c>
      <c r="Q44" s="56">
        <f t="shared" si="24"/>
        <v>34</v>
      </c>
      <c r="R44" s="56">
        <f t="shared" si="24"/>
        <v>71</v>
      </c>
    </row>
    <row r="45" spans="2:19" ht="18.75" customHeight="1" x14ac:dyDescent="0.15">
      <c r="B45" s="57" t="s">
        <v>15</v>
      </c>
      <c r="C45" s="58"/>
      <c r="D45" s="87"/>
      <c r="E45" s="87">
        <f t="shared" si="18"/>
        <v>-28</v>
      </c>
      <c r="F45" s="87">
        <f t="shared" si="18"/>
        <v>68</v>
      </c>
      <c r="G45" s="87">
        <f t="shared" si="18"/>
        <v>-32</v>
      </c>
      <c r="H45" s="87">
        <f t="shared" si="18"/>
        <v>18</v>
      </c>
      <c r="I45" s="87">
        <f t="shared" si="19"/>
        <v>118</v>
      </c>
      <c r="J45" s="87">
        <f t="shared" si="20"/>
        <v>-29</v>
      </c>
      <c r="K45" s="87">
        <f t="shared" si="20"/>
        <v>-6</v>
      </c>
      <c r="L45" s="87">
        <f t="shared" si="21"/>
        <v>-23</v>
      </c>
      <c r="M45" s="87">
        <f t="shared" si="17"/>
        <v>-4</v>
      </c>
      <c r="N45" s="87">
        <f t="shared" si="17"/>
        <v>0</v>
      </c>
      <c r="O45" s="87">
        <f t="shared" si="25"/>
        <v>-4</v>
      </c>
      <c r="P45" s="63">
        <f t="shared" si="23"/>
        <v>91</v>
      </c>
      <c r="Q45" s="56">
        <f t="shared" si="24"/>
        <v>65</v>
      </c>
      <c r="R45" s="56">
        <f t="shared" si="24"/>
        <v>26</v>
      </c>
    </row>
    <row r="46" spans="2:19" ht="18.75" customHeight="1" x14ac:dyDescent="0.15">
      <c r="B46" s="57" t="s">
        <v>16</v>
      </c>
      <c r="C46" s="58"/>
      <c r="D46" s="87"/>
      <c r="E46" s="87">
        <f t="shared" si="18"/>
        <v>-17</v>
      </c>
      <c r="F46" s="87">
        <f t="shared" si="18"/>
        <v>10</v>
      </c>
      <c r="G46" s="87">
        <f t="shared" si="18"/>
        <v>-12</v>
      </c>
      <c r="H46" s="87">
        <f t="shared" si="18"/>
        <v>-4</v>
      </c>
      <c r="I46" s="87">
        <f t="shared" si="19"/>
        <v>18</v>
      </c>
      <c r="J46" s="87">
        <f t="shared" si="20"/>
        <v>-1</v>
      </c>
      <c r="K46" s="87">
        <f t="shared" si="20"/>
        <v>-2</v>
      </c>
      <c r="L46" s="87">
        <f t="shared" si="21"/>
        <v>1</v>
      </c>
      <c r="M46" s="87">
        <f t="shared" si="17"/>
        <v>-1</v>
      </c>
      <c r="N46" s="87">
        <f t="shared" si="17"/>
        <v>0</v>
      </c>
      <c r="O46" s="87">
        <f t="shared" si="25"/>
        <v>-1</v>
      </c>
      <c r="P46" s="63">
        <f t="shared" si="23"/>
        <v>18</v>
      </c>
      <c r="Q46" s="56">
        <f t="shared" si="24"/>
        <v>-4</v>
      </c>
      <c r="R46" s="56">
        <f t="shared" si="24"/>
        <v>22</v>
      </c>
    </row>
    <row r="47" spans="2:19" ht="18.75" customHeight="1" x14ac:dyDescent="0.15">
      <c r="B47" s="57" t="s">
        <v>17</v>
      </c>
      <c r="C47" s="58"/>
      <c r="D47" s="87"/>
      <c r="E47" s="87">
        <f>E11-E29</f>
        <v>-1</v>
      </c>
      <c r="F47" s="87">
        <f t="shared" si="18"/>
        <v>4</v>
      </c>
      <c r="G47" s="87">
        <f t="shared" si="18"/>
        <v>-21</v>
      </c>
      <c r="H47" s="87">
        <f t="shared" si="18"/>
        <v>-1</v>
      </c>
      <c r="I47" s="87">
        <f t="shared" si="19"/>
        <v>24</v>
      </c>
      <c r="J47" s="87">
        <f t="shared" si="20"/>
        <v>-5</v>
      </c>
      <c r="K47" s="87">
        <f t="shared" si="20"/>
        <v>-24</v>
      </c>
      <c r="L47" s="87">
        <f t="shared" si="21"/>
        <v>19</v>
      </c>
      <c r="M47" s="87">
        <f t="shared" si="17"/>
        <v>0</v>
      </c>
      <c r="N47" s="87">
        <f t="shared" si="17"/>
        <v>-2</v>
      </c>
      <c r="O47" s="87">
        <f t="shared" si="25"/>
        <v>2</v>
      </c>
      <c r="P47" s="63">
        <f t="shared" si="23"/>
        <v>45</v>
      </c>
      <c r="Q47" s="56">
        <f t="shared" si="24"/>
        <v>30</v>
      </c>
      <c r="R47" s="56">
        <f t="shared" si="24"/>
        <v>15</v>
      </c>
    </row>
    <row r="48" spans="2:19" ht="18.75" customHeight="1" x14ac:dyDescent="0.15">
      <c r="B48" s="57" t="s">
        <v>18</v>
      </c>
      <c r="C48" s="58"/>
      <c r="D48" s="87"/>
      <c r="E48" s="87">
        <f t="shared" si="18"/>
        <v>-33</v>
      </c>
      <c r="F48" s="87">
        <f t="shared" si="18"/>
        <v>9</v>
      </c>
      <c r="G48" s="87">
        <f t="shared" si="18"/>
        <v>9</v>
      </c>
      <c r="H48" s="87">
        <f t="shared" si="18"/>
        <v>5</v>
      </c>
      <c r="I48" s="87">
        <f t="shared" si="19"/>
        <v>5</v>
      </c>
      <c r="J48" s="87">
        <f t="shared" si="20"/>
        <v>-1</v>
      </c>
      <c r="K48" s="87">
        <f t="shared" si="20"/>
        <v>-20</v>
      </c>
      <c r="L48" s="87">
        <f t="shared" si="21"/>
        <v>19</v>
      </c>
      <c r="M48" s="87">
        <f t="shared" si="17"/>
        <v>-1</v>
      </c>
      <c r="N48" s="87">
        <f t="shared" si="17"/>
        <v>-6</v>
      </c>
      <c r="O48" s="87">
        <f t="shared" si="25"/>
        <v>5</v>
      </c>
      <c r="P48" s="63">
        <f t="shared" si="23"/>
        <v>29</v>
      </c>
      <c r="Q48" s="56">
        <f t="shared" si="24"/>
        <v>6</v>
      </c>
      <c r="R48" s="56">
        <f t="shared" si="24"/>
        <v>23</v>
      </c>
    </row>
    <row r="49" spans="2:18" ht="18.75" customHeight="1" x14ac:dyDescent="0.15">
      <c r="B49" s="57" t="s">
        <v>19</v>
      </c>
      <c r="C49" s="58"/>
      <c r="D49" s="87"/>
      <c r="E49" s="87">
        <f t="shared" si="18"/>
        <v>-967</v>
      </c>
      <c r="F49" s="87">
        <f t="shared" si="18"/>
        <v>34</v>
      </c>
      <c r="G49" s="87">
        <f t="shared" si="18"/>
        <v>-12</v>
      </c>
      <c r="H49" s="87">
        <f t="shared" si="18"/>
        <v>19</v>
      </c>
      <c r="I49" s="87">
        <f t="shared" si="19"/>
        <v>65</v>
      </c>
      <c r="J49" s="87">
        <f t="shared" si="20"/>
        <v>1</v>
      </c>
      <c r="K49" s="87">
        <f t="shared" si="20"/>
        <v>5</v>
      </c>
      <c r="L49" s="87">
        <f t="shared" si="21"/>
        <v>-4</v>
      </c>
      <c r="M49" s="87">
        <f t="shared" si="17"/>
        <v>-2</v>
      </c>
      <c r="N49" s="87">
        <f t="shared" si="17"/>
        <v>0</v>
      </c>
      <c r="O49" s="87">
        <f t="shared" si="25"/>
        <v>-2</v>
      </c>
      <c r="P49" s="63">
        <f t="shared" si="23"/>
        <v>59</v>
      </c>
      <c r="Q49" s="56">
        <f t="shared" si="24"/>
        <v>-9</v>
      </c>
      <c r="R49" s="56">
        <f t="shared" si="24"/>
        <v>68</v>
      </c>
    </row>
    <row r="50" spans="2:18" ht="18.75" customHeight="1" x14ac:dyDescent="0.15">
      <c r="B50" s="131" t="s">
        <v>20</v>
      </c>
      <c r="C50" s="132"/>
      <c r="D50" s="87"/>
      <c r="E50" s="87">
        <f>E14-E32</f>
        <v>-31</v>
      </c>
      <c r="F50" s="87">
        <f t="shared" si="18"/>
        <v>-2</v>
      </c>
      <c r="G50" s="87">
        <f t="shared" si="18"/>
        <v>-7</v>
      </c>
      <c r="H50" s="87">
        <f t="shared" si="18"/>
        <v>-29</v>
      </c>
      <c r="I50" s="87">
        <f t="shared" si="19"/>
        <v>-24</v>
      </c>
      <c r="J50" s="87">
        <f t="shared" si="20"/>
        <v>-1</v>
      </c>
      <c r="K50" s="87">
        <f t="shared" si="20"/>
        <v>11</v>
      </c>
      <c r="L50" s="87">
        <f t="shared" si="21"/>
        <v>-12</v>
      </c>
      <c r="M50" s="87">
        <f t="shared" si="17"/>
        <v>0</v>
      </c>
      <c r="N50" s="87">
        <f t="shared" si="17"/>
        <v>-3</v>
      </c>
      <c r="O50" s="87">
        <f t="shared" si="25"/>
        <v>3</v>
      </c>
      <c r="P50" s="63">
        <f t="shared" si="23"/>
        <v>-33</v>
      </c>
      <c r="Q50" s="56">
        <f t="shared" si="24"/>
        <v>-27</v>
      </c>
      <c r="R50" s="56">
        <f t="shared" si="24"/>
        <v>-6</v>
      </c>
    </row>
    <row r="51" spans="2:18" ht="18.75" customHeight="1" x14ac:dyDescent="0.15">
      <c r="B51" s="57" t="s">
        <v>24</v>
      </c>
      <c r="C51" s="58"/>
      <c r="D51" s="87"/>
      <c r="E51" s="87">
        <f t="shared" si="18"/>
        <v>-1212</v>
      </c>
      <c r="F51" s="88">
        <f>SUM(F41:F50)</f>
        <v>161</v>
      </c>
      <c r="G51" s="88">
        <f t="shared" si="18"/>
        <v>-21</v>
      </c>
      <c r="H51" s="87">
        <f>SUM(H41:H50)</f>
        <v>0</v>
      </c>
      <c r="I51" s="87">
        <f t="shared" si="19"/>
        <v>182</v>
      </c>
      <c r="J51" s="87">
        <f t="shared" si="20"/>
        <v>-41</v>
      </c>
      <c r="K51" s="87">
        <f t="shared" si="20"/>
        <v>-29</v>
      </c>
      <c r="L51" s="87">
        <f t="shared" si="21"/>
        <v>-12</v>
      </c>
      <c r="M51" s="89">
        <f>SUM(M41:M50)</f>
        <v>-17</v>
      </c>
      <c r="N51" s="89">
        <f>SUM(N41:N50)</f>
        <v>-2</v>
      </c>
      <c r="O51" s="87">
        <f t="shared" si="25"/>
        <v>-15</v>
      </c>
      <c r="P51" s="63">
        <f t="shared" si="23"/>
        <v>155</v>
      </c>
      <c r="Q51" s="56">
        <f t="shared" si="24"/>
        <v>-68</v>
      </c>
      <c r="R51" s="56">
        <f t="shared" si="24"/>
        <v>223</v>
      </c>
    </row>
    <row r="52" spans="2:18" x14ac:dyDescent="0.15">
      <c r="R52" s="60" t="s">
        <v>54</v>
      </c>
    </row>
    <row r="53" spans="2:18" x14ac:dyDescent="0.15">
      <c r="R53" s="61" t="s">
        <v>52</v>
      </c>
    </row>
  </sheetData>
  <mergeCells count="24">
    <mergeCell ref="B1:I1"/>
    <mergeCell ref="B3:C4"/>
    <mergeCell ref="D3:E3"/>
    <mergeCell ref="F3:I3"/>
    <mergeCell ref="J3:L3"/>
    <mergeCell ref="P3:R3"/>
    <mergeCell ref="B14:C14"/>
    <mergeCell ref="B19:I19"/>
    <mergeCell ref="B21:C22"/>
    <mergeCell ref="D21:E21"/>
    <mergeCell ref="F21:I21"/>
    <mergeCell ref="J21:L21"/>
    <mergeCell ref="M21:O21"/>
    <mergeCell ref="P21:R21"/>
    <mergeCell ref="M3:O3"/>
    <mergeCell ref="M39:O39"/>
    <mergeCell ref="P39:R39"/>
    <mergeCell ref="B50:C50"/>
    <mergeCell ref="B32:C32"/>
    <mergeCell ref="B37:K37"/>
    <mergeCell ref="B39:C40"/>
    <mergeCell ref="D39:E39"/>
    <mergeCell ref="F39:I39"/>
    <mergeCell ref="J39:L39"/>
  </mergeCells>
  <phoneticPr fontId="2"/>
  <pageMargins left="0.55118110236220474" right="0.35433070866141736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AA53"/>
  <sheetViews>
    <sheetView zoomScaleNormal="100" workbookViewId="0">
      <selection activeCell="R13" sqref="R13"/>
    </sheetView>
  </sheetViews>
  <sheetFormatPr defaultRowHeight="13.5" x14ac:dyDescent="0.15"/>
  <cols>
    <col min="1" max="1" width="1.5" customWidth="1"/>
    <col min="2" max="2" width="5.375" customWidth="1"/>
    <col min="3" max="3" width="5" bestFit="1" customWidth="1"/>
    <col min="4" max="15" width="7.125" style="51" customWidth="1"/>
    <col min="16" max="16" width="8.375" style="51" customWidth="1"/>
    <col min="17" max="20" width="7.125" style="76" customWidth="1"/>
    <col min="22" max="27" width="4.75" customWidth="1"/>
  </cols>
  <sheetData>
    <row r="1" spans="2:27" ht="32.25" customHeight="1" x14ac:dyDescent="0.15">
      <c r="B1" s="116" t="s">
        <v>144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27" x14ac:dyDescent="0.15">
      <c r="B2" t="s">
        <v>6</v>
      </c>
    </row>
    <row r="3" spans="2:27" x14ac:dyDescent="0.15">
      <c r="B3" s="117" t="s">
        <v>25</v>
      </c>
      <c r="C3" s="117"/>
      <c r="D3" s="118" t="s">
        <v>55</v>
      </c>
      <c r="E3" s="118"/>
      <c r="F3" s="118"/>
      <c r="G3" s="118" t="s">
        <v>56</v>
      </c>
      <c r="H3" s="118"/>
      <c r="I3" s="118"/>
      <c r="J3" s="122" t="s">
        <v>0</v>
      </c>
      <c r="K3" s="122"/>
      <c r="L3" s="122"/>
      <c r="M3" s="119" t="s">
        <v>63</v>
      </c>
      <c r="N3" s="120"/>
      <c r="O3" s="121"/>
      <c r="P3" s="71">
        <v>44927</v>
      </c>
      <c r="Q3" s="113" t="s">
        <v>29</v>
      </c>
      <c r="R3" s="114"/>
      <c r="S3" s="114"/>
      <c r="T3" s="115"/>
      <c r="X3" s="1"/>
      <c r="Y3" s="1"/>
    </row>
    <row r="4" spans="2:27" x14ac:dyDescent="0.15">
      <c r="B4" s="117"/>
      <c r="C4" s="117"/>
      <c r="D4" s="105" t="s">
        <v>1</v>
      </c>
      <c r="E4" s="105" t="s">
        <v>2</v>
      </c>
      <c r="F4" s="105" t="s">
        <v>3</v>
      </c>
      <c r="G4" s="105" t="s">
        <v>1</v>
      </c>
      <c r="H4" s="105" t="s">
        <v>2</v>
      </c>
      <c r="I4" s="105" t="s">
        <v>3</v>
      </c>
      <c r="J4" s="105" t="s">
        <v>1</v>
      </c>
      <c r="K4" s="105" t="s">
        <v>2</v>
      </c>
      <c r="L4" s="105" t="s">
        <v>3</v>
      </c>
      <c r="M4" s="105" t="s">
        <v>1</v>
      </c>
      <c r="N4" s="105" t="s">
        <v>2</v>
      </c>
      <c r="O4" s="105" t="s">
        <v>3</v>
      </c>
      <c r="P4" s="67" t="s">
        <v>35</v>
      </c>
      <c r="Q4" s="77" t="s">
        <v>30</v>
      </c>
      <c r="R4" s="78" t="s">
        <v>31</v>
      </c>
      <c r="S4" s="78" t="s">
        <v>33</v>
      </c>
      <c r="T4" s="78" t="s">
        <v>38</v>
      </c>
      <c r="V4" s="44"/>
      <c r="W4" s="44"/>
      <c r="X4" s="44"/>
      <c r="Y4" s="44"/>
      <c r="Z4" s="44"/>
      <c r="AA4" s="44"/>
    </row>
    <row r="5" spans="2:27" ht="18" customHeight="1" x14ac:dyDescent="0.15">
      <c r="B5" s="7" t="s">
        <v>8</v>
      </c>
      <c r="C5" s="8"/>
      <c r="D5" s="56">
        <f>E5+F5</f>
        <v>595</v>
      </c>
      <c r="E5" s="56">
        <v>364</v>
      </c>
      <c r="F5" s="56">
        <v>231</v>
      </c>
      <c r="G5" s="56">
        <f>H5+I5</f>
        <v>547</v>
      </c>
      <c r="H5" s="56">
        <v>318</v>
      </c>
      <c r="I5" s="56">
        <v>229</v>
      </c>
      <c r="J5" s="56">
        <f>K5+L5</f>
        <v>21</v>
      </c>
      <c r="K5" s="56">
        <v>5</v>
      </c>
      <c r="L5" s="56">
        <v>16</v>
      </c>
      <c r="M5" s="56">
        <f t="shared" ref="M5:M14" si="0">N5+O5</f>
        <v>69</v>
      </c>
      <c r="N5" s="56">
        <f>E5-H5+K5</f>
        <v>51</v>
      </c>
      <c r="O5" s="56">
        <f t="shared" ref="N5:O14" si="1">F5-I5+L5</f>
        <v>18</v>
      </c>
      <c r="P5" s="92">
        <v>11057</v>
      </c>
      <c r="Q5" s="79">
        <f>ROUND(D5/P5*100,2)</f>
        <v>5.38</v>
      </c>
      <c r="R5" s="79">
        <f>ROUND(G5/P5*100,2)</f>
        <v>4.95</v>
      </c>
      <c r="S5" s="79">
        <f>ROUND(J5/P5*100,2)</f>
        <v>0.19</v>
      </c>
      <c r="T5" s="79">
        <f>ROUND(M5/P5*100,2)</f>
        <v>0.62</v>
      </c>
      <c r="X5" s="1"/>
      <c r="Y5" s="1"/>
      <c r="Z5" s="47"/>
    </row>
    <row r="6" spans="2:27" ht="18" customHeight="1" x14ac:dyDescent="0.15">
      <c r="B6" s="3" t="s">
        <v>12</v>
      </c>
      <c r="C6" s="4"/>
      <c r="D6" s="56">
        <f t="shared" ref="D6:D14" si="2">E6+F6</f>
        <v>358</v>
      </c>
      <c r="E6" s="63">
        <v>197</v>
      </c>
      <c r="F6" s="63">
        <v>161</v>
      </c>
      <c r="G6" s="56">
        <f t="shared" ref="G6:G14" si="3">H6+I6</f>
        <v>384</v>
      </c>
      <c r="H6" s="63">
        <v>186</v>
      </c>
      <c r="I6" s="63">
        <v>198</v>
      </c>
      <c r="J6" s="56">
        <f t="shared" ref="J6:J14" si="4">K6+L6</f>
        <v>-26</v>
      </c>
      <c r="K6" s="63">
        <v>-4</v>
      </c>
      <c r="L6" s="63">
        <v>-22</v>
      </c>
      <c r="M6" s="56">
        <f t="shared" si="0"/>
        <v>-52</v>
      </c>
      <c r="N6" s="56">
        <f t="shared" si="1"/>
        <v>7</v>
      </c>
      <c r="O6" s="56">
        <f t="shared" si="1"/>
        <v>-59</v>
      </c>
      <c r="P6" s="92">
        <v>11452</v>
      </c>
      <c r="Q6" s="79">
        <f t="shared" ref="Q6:Q15" si="5">ROUND(D6/P6*100,2)</f>
        <v>3.13</v>
      </c>
      <c r="R6" s="79">
        <f t="shared" ref="R6:R15" si="6">ROUND(G6/P6*100,2)</f>
        <v>3.35</v>
      </c>
      <c r="S6" s="79">
        <f t="shared" ref="S6:S14" si="7">ROUND(J6/P6*100,2)</f>
        <v>-0.23</v>
      </c>
      <c r="T6" s="79">
        <f t="shared" ref="T6:T15" si="8">ROUND(M6/P6*100,2)</f>
        <v>-0.45</v>
      </c>
      <c r="X6" s="1"/>
      <c r="Y6" s="1"/>
      <c r="Z6" s="47"/>
    </row>
    <row r="7" spans="2:27" ht="18" customHeight="1" x14ac:dyDescent="0.15">
      <c r="B7" s="3" t="s">
        <v>13</v>
      </c>
      <c r="C7" s="4"/>
      <c r="D7" s="56">
        <f t="shared" si="2"/>
        <v>80</v>
      </c>
      <c r="E7" s="63">
        <v>49</v>
      </c>
      <c r="F7" s="63">
        <v>31</v>
      </c>
      <c r="G7" s="56">
        <f t="shared" si="3"/>
        <v>78</v>
      </c>
      <c r="H7" s="63">
        <v>41</v>
      </c>
      <c r="I7" s="63">
        <v>37</v>
      </c>
      <c r="J7" s="56">
        <f t="shared" si="4"/>
        <v>-5</v>
      </c>
      <c r="K7" s="63">
        <v>-2</v>
      </c>
      <c r="L7" s="63">
        <v>-3</v>
      </c>
      <c r="M7" s="56">
        <f t="shared" si="0"/>
        <v>-3</v>
      </c>
      <c r="N7" s="56">
        <f t="shared" si="1"/>
        <v>6</v>
      </c>
      <c r="O7" s="56">
        <f t="shared" si="1"/>
        <v>-9</v>
      </c>
      <c r="P7" s="92">
        <v>2894</v>
      </c>
      <c r="Q7" s="79">
        <f t="shared" si="5"/>
        <v>2.76</v>
      </c>
      <c r="R7" s="79">
        <f t="shared" si="6"/>
        <v>2.7</v>
      </c>
      <c r="S7" s="79">
        <f t="shared" si="7"/>
        <v>-0.17</v>
      </c>
      <c r="T7" s="79">
        <f t="shared" si="8"/>
        <v>-0.1</v>
      </c>
      <c r="X7" s="1"/>
      <c r="Y7" s="1"/>
      <c r="Z7" s="47"/>
    </row>
    <row r="8" spans="2:27" ht="18" customHeight="1" x14ac:dyDescent="0.15">
      <c r="B8" s="3" t="s">
        <v>14</v>
      </c>
      <c r="C8" s="4"/>
      <c r="D8" s="56">
        <f t="shared" si="2"/>
        <v>295</v>
      </c>
      <c r="E8" s="63">
        <v>180</v>
      </c>
      <c r="F8" s="63">
        <v>115</v>
      </c>
      <c r="G8" s="56">
        <f t="shared" si="3"/>
        <v>229</v>
      </c>
      <c r="H8" s="63">
        <v>138</v>
      </c>
      <c r="I8" s="63">
        <v>91</v>
      </c>
      <c r="J8" s="56">
        <f t="shared" si="4"/>
        <v>6</v>
      </c>
      <c r="K8" s="63">
        <v>2</v>
      </c>
      <c r="L8" s="63">
        <v>4</v>
      </c>
      <c r="M8" s="56">
        <f t="shared" si="0"/>
        <v>72</v>
      </c>
      <c r="N8" s="56">
        <f t="shared" si="1"/>
        <v>44</v>
      </c>
      <c r="O8" s="56">
        <f t="shared" si="1"/>
        <v>28</v>
      </c>
      <c r="P8" s="92">
        <v>5369</v>
      </c>
      <c r="Q8" s="79">
        <f t="shared" si="5"/>
        <v>5.49</v>
      </c>
      <c r="R8" s="79">
        <f t="shared" si="6"/>
        <v>4.2699999999999996</v>
      </c>
      <c r="S8" s="79">
        <f t="shared" si="7"/>
        <v>0.11</v>
      </c>
      <c r="T8" s="79">
        <f t="shared" si="8"/>
        <v>1.34</v>
      </c>
      <c r="X8" s="1"/>
      <c r="Y8" s="1"/>
      <c r="Z8" s="47"/>
    </row>
    <row r="9" spans="2:27" ht="18" customHeight="1" x14ac:dyDescent="0.15">
      <c r="B9" s="3" t="s">
        <v>15</v>
      </c>
      <c r="C9" s="4"/>
      <c r="D9" s="56">
        <f t="shared" si="2"/>
        <v>302</v>
      </c>
      <c r="E9" s="63">
        <v>163</v>
      </c>
      <c r="F9" s="63">
        <v>139</v>
      </c>
      <c r="G9" s="56">
        <f t="shared" si="3"/>
        <v>366</v>
      </c>
      <c r="H9" s="63">
        <v>185</v>
      </c>
      <c r="I9" s="63">
        <v>181</v>
      </c>
      <c r="J9" s="56">
        <f>K9+L9</f>
        <v>-12</v>
      </c>
      <c r="K9" s="63">
        <v>-14</v>
      </c>
      <c r="L9" s="63">
        <v>2</v>
      </c>
      <c r="M9" s="56">
        <f t="shared" si="0"/>
        <v>-76</v>
      </c>
      <c r="N9" s="56">
        <f t="shared" si="1"/>
        <v>-36</v>
      </c>
      <c r="O9" s="56">
        <f t="shared" si="1"/>
        <v>-40</v>
      </c>
      <c r="P9" s="92">
        <v>11477</v>
      </c>
      <c r="Q9" s="79">
        <f t="shared" si="5"/>
        <v>2.63</v>
      </c>
      <c r="R9" s="79">
        <f t="shared" si="6"/>
        <v>3.19</v>
      </c>
      <c r="S9" s="79">
        <f t="shared" si="7"/>
        <v>-0.1</v>
      </c>
      <c r="T9" s="79">
        <f t="shared" si="8"/>
        <v>-0.66</v>
      </c>
      <c r="X9" s="1"/>
      <c r="Y9" s="1"/>
      <c r="Z9" s="47"/>
    </row>
    <row r="10" spans="2:27" ht="18" customHeight="1" x14ac:dyDescent="0.15">
      <c r="B10" s="3" t="s">
        <v>16</v>
      </c>
      <c r="C10" s="4"/>
      <c r="D10" s="56">
        <f t="shared" si="2"/>
        <v>36</v>
      </c>
      <c r="E10" s="63">
        <v>18</v>
      </c>
      <c r="F10" s="63">
        <v>18</v>
      </c>
      <c r="G10" s="56">
        <f t="shared" si="3"/>
        <v>52</v>
      </c>
      <c r="H10" s="63">
        <v>25</v>
      </c>
      <c r="I10" s="63">
        <v>27</v>
      </c>
      <c r="J10" s="56">
        <f t="shared" si="4"/>
        <v>2</v>
      </c>
      <c r="K10" s="63">
        <v>0</v>
      </c>
      <c r="L10" s="63">
        <v>2</v>
      </c>
      <c r="M10" s="56">
        <f t="shared" si="0"/>
        <v>-14</v>
      </c>
      <c r="N10" s="56">
        <f t="shared" si="1"/>
        <v>-7</v>
      </c>
      <c r="O10" s="56">
        <f t="shared" si="1"/>
        <v>-7</v>
      </c>
      <c r="P10" s="92">
        <v>1935</v>
      </c>
      <c r="Q10" s="79">
        <f t="shared" si="5"/>
        <v>1.86</v>
      </c>
      <c r="R10" s="79">
        <f t="shared" si="6"/>
        <v>2.69</v>
      </c>
      <c r="S10" s="79">
        <f t="shared" si="7"/>
        <v>0.1</v>
      </c>
      <c r="T10" s="79">
        <f t="shared" si="8"/>
        <v>-0.72</v>
      </c>
      <c r="X10" s="1"/>
      <c r="Y10" s="1"/>
      <c r="Z10" s="47"/>
    </row>
    <row r="11" spans="2:27" ht="18" customHeight="1" x14ac:dyDescent="0.15">
      <c r="B11" s="3" t="s">
        <v>17</v>
      </c>
      <c r="C11" s="4"/>
      <c r="D11" s="56">
        <f t="shared" si="2"/>
        <v>80</v>
      </c>
      <c r="E11" s="63">
        <v>38</v>
      </c>
      <c r="F11" s="63">
        <v>42</v>
      </c>
      <c r="G11" s="56">
        <f t="shared" si="3"/>
        <v>81</v>
      </c>
      <c r="H11" s="63">
        <v>40</v>
      </c>
      <c r="I11" s="63">
        <v>41</v>
      </c>
      <c r="J11" s="56">
        <f>K11+L11</f>
        <v>8</v>
      </c>
      <c r="K11" s="63">
        <v>6</v>
      </c>
      <c r="L11" s="63">
        <v>2</v>
      </c>
      <c r="M11" s="56">
        <f t="shared" si="0"/>
        <v>7</v>
      </c>
      <c r="N11" s="56">
        <f t="shared" si="1"/>
        <v>4</v>
      </c>
      <c r="O11" s="56">
        <f t="shared" si="1"/>
        <v>3</v>
      </c>
      <c r="P11" s="92">
        <v>2389</v>
      </c>
      <c r="Q11" s="79">
        <f t="shared" si="5"/>
        <v>3.35</v>
      </c>
      <c r="R11" s="79">
        <f t="shared" si="6"/>
        <v>3.39</v>
      </c>
      <c r="S11" s="79">
        <f t="shared" si="7"/>
        <v>0.33</v>
      </c>
      <c r="T11" s="79">
        <f t="shared" si="8"/>
        <v>0.28999999999999998</v>
      </c>
      <c r="X11" s="1"/>
      <c r="Y11" s="1"/>
      <c r="Z11" s="47"/>
    </row>
    <row r="12" spans="2:27" ht="18" customHeight="1" x14ac:dyDescent="0.15">
      <c r="B12" s="3" t="s">
        <v>18</v>
      </c>
      <c r="C12" s="4"/>
      <c r="D12" s="56">
        <f t="shared" si="2"/>
        <v>57</v>
      </c>
      <c r="E12" s="63">
        <v>35</v>
      </c>
      <c r="F12" s="63">
        <v>22</v>
      </c>
      <c r="G12" s="56">
        <f t="shared" si="3"/>
        <v>72</v>
      </c>
      <c r="H12" s="63">
        <v>39</v>
      </c>
      <c r="I12" s="63">
        <v>33</v>
      </c>
      <c r="J12" s="56">
        <f t="shared" si="4"/>
        <v>-1</v>
      </c>
      <c r="K12" s="63">
        <v>4</v>
      </c>
      <c r="L12" s="63">
        <v>-5</v>
      </c>
      <c r="M12" s="56">
        <f t="shared" si="0"/>
        <v>-16</v>
      </c>
      <c r="N12" s="56">
        <f t="shared" si="1"/>
        <v>0</v>
      </c>
      <c r="O12" s="56">
        <f t="shared" si="1"/>
        <v>-16</v>
      </c>
      <c r="P12" s="92">
        <v>2941</v>
      </c>
      <c r="Q12" s="79">
        <f t="shared" si="5"/>
        <v>1.94</v>
      </c>
      <c r="R12" s="79">
        <f t="shared" si="6"/>
        <v>2.4500000000000002</v>
      </c>
      <c r="S12" s="79">
        <f t="shared" si="7"/>
        <v>-0.03</v>
      </c>
      <c r="T12" s="79">
        <f t="shared" si="8"/>
        <v>-0.54</v>
      </c>
      <c r="X12" s="1"/>
      <c r="Y12" s="1"/>
      <c r="Z12" s="47"/>
      <c r="AA12" s="1"/>
    </row>
    <row r="13" spans="2:27" ht="18" customHeight="1" x14ac:dyDescent="0.15">
      <c r="B13" s="3" t="s">
        <v>19</v>
      </c>
      <c r="C13" s="4"/>
      <c r="D13" s="56">
        <f t="shared" si="2"/>
        <v>203</v>
      </c>
      <c r="E13" s="63">
        <v>118</v>
      </c>
      <c r="F13" s="63">
        <v>85</v>
      </c>
      <c r="G13" s="56">
        <f t="shared" si="3"/>
        <v>167</v>
      </c>
      <c r="H13" s="63">
        <v>80</v>
      </c>
      <c r="I13" s="63">
        <v>87</v>
      </c>
      <c r="J13" s="56">
        <f t="shared" si="4"/>
        <v>-13</v>
      </c>
      <c r="K13" s="63">
        <v>-8</v>
      </c>
      <c r="L13" s="63">
        <v>-5</v>
      </c>
      <c r="M13" s="56">
        <f t="shared" si="0"/>
        <v>23</v>
      </c>
      <c r="N13" s="56">
        <f t="shared" si="1"/>
        <v>30</v>
      </c>
      <c r="O13" s="56">
        <f t="shared" si="1"/>
        <v>-7</v>
      </c>
      <c r="P13" s="92">
        <v>3424</v>
      </c>
      <c r="Q13" s="79">
        <f t="shared" si="5"/>
        <v>5.93</v>
      </c>
      <c r="R13" s="79">
        <f t="shared" si="6"/>
        <v>4.88</v>
      </c>
      <c r="S13" s="79">
        <f t="shared" si="7"/>
        <v>-0.38</v>
      </c>
      <c r="T13" s="79">
        <f t="shared" si="8"/>
        <v>0.67</v>
      </c>
      <c r="X13" s="1"/>
      <c r="Y13" s="1"/>
      <c r="Z13" s="47"/>
    </row>
    <row r="14" spans="2:27" ht="18" customHeight="1" x14ac:dyDescent="0.15">
      <c r="B14" s="3" t="s">
        <v>20</v>
      </c>
      <c r="C14" s="4"/>
      <c r="D14" s="56">
        <f t="shared" si="2"/>
        <v>100</v>
      </c>
      <c r="E14" s="63">
        <v>69</v>
      </c>
      <c r="F14" s="63">
        <v>31</v>
      </c>
      <c r="G14" s="56">
        <f t="shared" si="3"/>
        <v>104</v>
      </c>
      <c r="H14" s="63">
        <v>61</v>
      </c>
      <c r="I14" s="63">
        <v>43</v>
      </c>
      <c r="J14" s="56">
        <f t="shared" si="4"/>
        <v>20</v>
      </c>
      <c r="K14" s="63">
        <v>11</v>
      </c>
      <c r="L14" s="63">
        <v>9</v>
      </c>
      <c r="M14" s="56">
        <f t="shared" si="0"/>
        <v>16</v>
      </c>
      <c r="N14" s="56">
        <f t="shared" si="1"/>
        <v>19</v>
      </c>
      <c r="O14" s="56">
        <f t="shared" si="1"/>
        <v>-3</v>
      </c>
      <c r="P14" s="92">
        <v>2719</v>
      </c>
      <c r="Q14" s="79">
        <f t="shared" si="5"/>
        <v>3.68</v>
      </c>
      <c r="R14" s="79">
        <f t="shared" si="6"/>
        <v>3.82</v>
      </c>
      <c r="S14" s="79">
        <f t="shared" si="7"/>
        <v>0.74</v>
      </c>
      <c r="T14" s="79">
        <f t="shared" si="8"/>
        <v>0.59</v>
      </c>
      <c r="U14" s="45"/>
      <c r="V14" s="1"/>
      <c r="W14" s="1"/>
      <c r="X14" s="1"/>
      <c r="Y14" s="1"/>
      <c r="Z14" s="47"/>
      <c r="AA14" s="1"/>
    </row>
    <row r="15" spans="2:27" ht="18" customHeight="1" x14ac:dyDescent="0.15">
      <c r="B15" s="3" t="s">
        <v>24</v>
      </c>
      <c r="C15" s="4"/>
      <c r="D15" s="63">
        <f>SUM(D5:D14)</f>
        <v>2106</v>
      </c>
      <c r="E15" s="63">
        <f>SUM(E5:E14)</f>
        <v>1231</v>
      </c>
      <c r="F15" s="63">
        <f>SUM(F5:F14)</f>
        <v>875</v>
      </c>
      <c r="G15" s="63">
        <f t="shared" ref="G15:O15" si="9">SUM(G5:G14)</f>
        <v>2080</v>
      </c>
      <c r="H15" s="63">
        <f t="shared" si="9"/>
        <v>1113</v>
      </c>
      <c r="I15" s="63">
        <f t="shared" si="9"/>
        <v>967</v>
      </c>
      <c r="J15" s="63">
        <f t="shared" si="9"/>
        <v>0</v>
      </c>
      <c r="K15" s="63">
        <f>SUM(K5:K14)</f>
        <v>0</v>
      </c>
      <c r="L15" s="63">
        <f t="shared" si="9"/>
        <v>0</v>
      </c>
      <c r="M15" s="63">
        <f t="shared" si="9"/>
        <v>26</v>
      </c>
      <c r="N15" s="63">
        <f t="shared" si="9"/>
        <v>118</v>
      </c>
      <c r="O15" s="63">
        <f t="shared" si="9"/>
        <v>-92</v>
      </c>
      <c r="P15" s="93">
        <v>55657</v>
      </c>
      <c r="Q15" s="79">
        <f t="shared" si="5"/>
        <v>3.78</v>
      </c>
      <c r="R15" s="79">
        <f t="shared" si="6"/>
        <v>3.74</v>
      </c>
      <c r="S15" s="80" t="s">
        <v>34</v>
      </c>
      <c r="T15" s="79">
        <f t="shared" si="8"/>
        <v>0.05</v>
      </c>
      <c r="X15" s="1"/>
      <c r="Y15" s="1"/>
    </row>
    <row r="16" spans="2:27" x14ac:dyDescent="0.15">
      <c r="T16" s="81" t="s">
        <v>54</v>
      </c>
      <c r="X16" s="1"/>
    </row>
    <row r="17" spans="2:20" x14ac:dyDescent="0.15">
      <c r="T17" s="82" t="s">
        <v>52</v>
      </c>
    </row>
    <row r="19" spans="2:20" ht="33.75" customHeight="1" x14ac:dyDescent="0.15">
      <c r="B19" s="116" t="s">
        <v>121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2:20" x14ac:dyDescent="0.15">
      <c r="B20" t="s">
        <v>6</v>
      </c>
    </row>
    <row r="21" spans="2:20" x14ac:dyDescent="0.15">
      <c r="B21" s="117" t="s">
        <v>25</v>
      </c>
      <c r="C21" s="117"/>
      <c r="D21" s="118" t="s">
        <v>55</v>
      </c>
      <c r="E21" s="118"/>
      <c r="F21" s="118"/>
      <c r="G21" s="118" t="s">
        <v>56</v>
      </c>
      <c r="H21" s="118"/>
      <c r="I21" s="118"/>
      <c r="J21" s="118" t="s">
        <v>0</v>
      </c>
      <c r="K21" s="118"/>
      <c r="L21" s="118"/>
      <c r="M21" s="119" t="s">
        <v>63</v>
      </c>
      <c r="N21" s="120"/>
      <c r="O21" s="121"/>
      <c r="P21" s="71">
        <v>44562</v>
      </c>
      <c r="Q21" s="113" t="s">
        <v>29</v>
      </c>
      <c r="R21" s="114"/>
      <c r="S21" s="114"/>
      <c r="T21" s="115"/>
    </row>
    <row r="22" spans="2:20" x14ac:dyDescent="0.15">
      <c r="B22" s="117"/>
      <c r="C22" s="117"/>
      <c r="D22" s="105" t="s">
        <v>1</v>
      </c>
      <c r="E22" s="105" t="s">
        <v>2</v>
      </c>
      <c r="F22" s="105" t="s">
        <v>3</v>
      </c>
      <c r="G22" s="105" t="s">
        <v>1</v>
      </c>
      <c r="H22" s="105" t="s">
        <v>2</v>
      </c>
      <c r="I22" s="105" t="s">
        <v>3</v>
      </c>
      <c r="J22" s="105" t="s">
        <v>1</v>
      </c>
      <c r="K22" s="105" t="s">
        <v>2</v>
      </c>
      <c r="L22" s="105" t="s">
        <v>3</v>
      </c>
      <c r="M22" s="105" t="s">
        <v>1</v>
      </c>
      <c r="N22" s="105" t="s">
        <v>2</v>
      </c>
      <c r="O22" s="105" t="s">
        <v>3</v>
      </c>
      <c r="P22" s="67" t="s">
        <v>35</v>
      </c>
      <c r="Q22" s="77" t="s">
        <v>30</v>
      </c>
      <c r="R22" s="78" t="s">
        <v>31</v>
      </c>
      <c r="S22" s="78" t="s">
        <v>33</v>
      </c>
      <c r="T22" s="78" t="s">
        <v>38</v>
      </c>
    </row>
    <row r="23" spans="2:20" ht="18" customHeight="1" x14ac:dyDescent="0.15">
      <c r="B23" s="7" t="s">
        <v>8</v>
      </c>
      <c r="C23" s="8"/>
      <c r="D23" s="56">
        <f>E23+F23</f>
        <v>551</v>
      </c>
      <c r="E23" s="56">
        <v>336</v>
      </c>
      <c r="F23" s="56">
        <v>215</v>
      </c>
      <c r="G23" s="56">
        <f>H23+I23</f>
        <v>592</v>
      </c>
      <c r="H23" s="56">
        <v>363</v>
      </c>
      <c r="I23" s="56">
        <v>229</v>
      </c>
      <c r="J23" s="56">
        <f>K23+L23</f>
        <v>-46</v>
      </c>
      <c r="K23" s="56">
        <v>-25</v>
      </c>
      <c r="L23" s="56">
        <v>-21</v>
      </c>
      <c r="M23" s="56">
        <f>N23+O23</f>
        <v>-87</v>
      </c>
      <c r="N23" s="56">
        <f>E23-H23+K23</f>
        <v>-52</v>
      </c>
      <c r="O23" s="56">
        <f>F23-I23+L23</f>
        <v>-35</v>
      </c>
      <c r="P23" s="92">
        <v>11204</v>
      </c>
      <c r="Q23" s="79">
        <f>ROUND(D23/P23*100,2)</f>
        <v>4.92</v>
      </c>
      <c r="R23" s="79">
        <f>ROUND(G23/P23*100,2)</f>
        <v>5.28</v>
      </c>
      <c r="S23" s="79">
        <f>ROUND(J23/P23*100,2)</f>
        <v>-0.41</v>
      </c>
      <c r="T23" s="79">
        <f>ROUND(M23/P23*100,2)</f>
        <v>-0.78</v>
      </c>
    </row>
    <row r="24" spans="2:20" ht="18" customHeight="1" x14ac:dyDescent="0.15">
      <c r="B24" s="3" t="s">
        <v>12</v>
      </c>
      <c r="C24" s="4"/>
      <c r="D24" s="56">
        <f t="shared" ref="D24:D32" si="10">E24+F24</f>
        <v>347</v>
      </c>
      <c r="E24" s="63">
        <v>171</v>
      </c>
      <c r="F24" s="63">
        <v>176</v>
      </c>
      <c r="G24" s="56">
        <f t="shared" ref="G24:G32" si="11">H24+I24</f>
        <v>439</v>
      </c>
      <c r="H24" s="63">
        <v>228</v>
      </c>
      <c r="I24" s="63">
        <v>211</v>
      </c>
      <c r="J24" s="56">
        <f t="shared" ref="J24:J26" si="12">K24+L24</f>
        <v>4</v>
      </c>
      <c r="K24" s="63">
        <v>2</v>
      </c>
      <c r="L24" s="63">
        <v>2</v>
      </c>
      <c r="M24" s="56">
        <f t="shared" ref="M24:M32" si="13">N24+O24</f>
        <v>-88</v>
      </c>
      <c r="N24" s="56">
        <f t="shared" ref="N24:N32" si="14">E24-H24+K24</f>
        <v>-55</v>
      </c>
      <c r="O24" s="56">
        <f t="shared" ref="O24:O32" si="15">F24-I24+L24</f>
        <v>-33</v>
      </c>
      <c r="P24" s="92">
        <v>11618</v>
      </c>
      <c r="Q24" s="79">
        <f t="shared" ref="Q24:Q33" si="16">ROUND(D24/P24*100,2)</f>
        <v>2.99</v>
      </c>
      <c r="R24" s="79">
        <f t="shared" ref="R24:R33" si="17">ROUND(G24/P24*100,2)</f>
        <v>3.78</v>
      </c>
      <c r="S24" s="79">
        <f t="shared" ref="S24:S32" si="18">ROUND(J24/P24*100,2)</f>
        <v>0.03</v>
      </c>
      <c r="T24" s="79">
        <f t="shared" ref="T24:T33" si="19">ROUND(M24/P24*100,2)</f>
        <v>-0.76</v>
      </c>
    </row>
    <row r="25" spans="2:20" ht="18" customHeight="1" x14ac:dyDescent="0.15">
      <c r="B25" s="3" t="s">
        <v>13</v>
      </c>
      <c r="C25" s="4"/>
      <c r="D25" s="56">
        <f t="shared" si="10"/>
        <v>87</v>
      </c>
      <c r="E25" s="63">
        <v>49</v>
      </c>
      <c r="F25" s="63">
        <v>38</v>
      </c>
      <c r="G25" s="56">
        <f t="shared" si="11"/>
        <v>84</v>
      </c>
      <c r="H25" s="63">
        <v>48</v>
      </c>
      <c r="I25" s="63">
        <v>36</v>
      </c>
      <c r="J25" s="56">
        <f t="shared" si="12"/>
        <v>11</v>
      </c>
      <c r="K25" s="63">
        <v>7</v>
      </c>
      <c r="L25" s="63">
        <v>4</v>
      </c>
      <c r="M25" s="56">
        <f t="shared" si="13"/>
        <v>14</v>
      </c>
      <c r="N25" s="56">
        <f t="shared" si="14"/>
        <v>8</v>
      </c>
      <c r="O25" s="56">
        <f t="shared" si="15"/>
        <v>6</v>
      </c>
      <c r="P25" s="92">
        <v>2901</v>
      </c>
      <c r="Q25" s="79">
        <f t="shared" si="16"/>
        <v>3</v>
      </c>
      <c r="R25" s="79">
        <f t="shared" si="17"/>
        <v>2.9</v>
      </c>
      <c r="S25" s="79">
        <f t="shared" si="18"/>
        <v>0.38</v>
      </c>
      <c r="T25" s="79">
        <f t="shared" si="19"/>
        <v>0.48</v>
      </c>
    </row>
    <row r="26" spans="2:20" ht="18" customHeight="1" x14ac:dyDescent="0.15">
      <c r="B26" s="3" t="s">
        <v>14</v>
      </c>
      <c r="C26" s="4"/>
      <c r="D26" s="56">
        <f t="shared" si="10"/>
        <v>312</v>
      </c>
      <c r="E26" s="63">
        <v>180</v>
      </c>
      <c r="F26" s="63">
        <v>132</v>
      </c>
      <c r="G26" s="56">
        <f t="shared" si="11"/>
        <v>208</v>
      </c>
      <c r="H26" s="63">
        <v>135</v>
      </c>
      <c r="I26" s="63">
        <v>73</v>
      </c>
      <c r="J26" s="56">
        <f t="shared" si="12"/>
        <v>26</v>
      </c>
      <c r="K26" s="63">
        <v>9</v>
      </c>
      <c r="L26" s="63">
        <v>17</v>
      </c>
      <c r="M26" s="56">
        <f t="shared" si="13"/>
        <v>130</v>
      </c>
      <c r="N26" s="56">
        <f t="shared" si="14"/>
        <v>54</v>
      </c>
      <c r="O26" s="56">
        <f t="shared" si="15"/>
        <v>76</v>
      </c>
      <c r="P26" s="92">
        <v>5281</v>
      </c>
      <c r="Q26" s="79">
        <f t="shared" si="16"/>
        <v>5.91</v>
      </c>
      <c r="R26" s="79">
        <f t="shared" si="17"/>
        <v>3.94</v>
      </c>
      <c r="S26" s="79">
        <f t="shared" si="18"/>
        <v>0.49</v>
      </c>
      <c r="T26" s="79">
        <f t="shared" si="19"/>
        <v>2.46</v>
      </c>
    </row>
    <row r="27" spans="2:20" ht="18" customHeight="1" x14ac:dyDescent="0.15">
      <c r="B27" s="3" t="s">
        <v>15</v>
      </c>
      <c r="C27" s="4"/>
      <c r="D27" s="56">
        <f t="shared" si="10"/>
        <v>337</v>
      </c>
      <c r="E27" s="63">
        <v>176</v>
      </c>
      <c r="F27" s="63">
        <v>161</v>
      </c>
      <c r="G27" s="56">
        <f t="shared" si="11"/>
        <v>376</v>
      </c>
      <c r="H27" s="63">
        <v>201</v>
      </c>
      <c r="I27" s="63">
        <v>175</v>
      </c>
      <c r="J27" s="56">
        <f>K27+L27</f>
        <v>36</v>
      </c>
      <c r="K27" s="63">
        <v>17</v>
      </c>
      <c r="L27" s="63">
        <v>19</v>
      </c>
      <c r="M27" s="56">
        <f t="shared" si="13"/>
        <v>-3</v>
      </c>
      <c r="N27" s="56">
        <f t="shared" si="14"/>
        <v>-8</v>
      </c>
      <c r="O27" s="56">
        <f t="shared" si="15"/>
        <v>5</v>
      </c>
      <c r="P27" s="92">
        <v>11538</v>
      </c>
      <c r="Q27" s="79">
        <f t="shared" si="16"/>
        <v>2.92</v>
      </c>
      <c r="R27" s="79">
        <f t="shared" si="17"/>
        <v>3.26</v>
      </c>
      <c r="S27" s="79">
        <f t="shared" si="18"/>
        <v>0.31</v>
      </c>
      <c r="T27" s="79">
        <f t="shared" si="19"/>
        <v>-0.03</v>
      </c>
    </row>
    <row r="28" spans="2:20" ht="18" customHeight="1" x14ac:dyDescent="0.15">
      <c r="B28" s="3" t="s">
        <v>16</v>
      </c>
      <c r="C28" s="4"/>
      <c r="D28" s="56">
        <f t="shared" si="10"/>
        <v>37</v>
      </c>
      <c r="E28" s="63">
        <v>17</v>
      </c>
      <c r="F28" s="63">
        <v>20</v>
      </c>
      <c r="G28" s="56">
        <f t="shared" si="11"/>
        <v>48</v>
      </c>
      <c r="H28" s="63">
        <v>23</v>
      </c>
      <c r="I28" s="63">
        <v>25</v>
      </c>
      <c r="J28" s="56">
        <f t="shared" ref="J28" si="20">K28+L28</f>
        <v>3</v>
      </c>
      <c r="K28" s="63">
        <v>-4</v>
      </c>
      <c r="L28" s="63">
        <v>7</v>
      </c>
      <c r="M28" s="56">
        <f t="shared" si="13"/>
        <v>-8</v>
      </c>
      <c r="N28" s="56">
        <f t="shared" si="14"/>
        <v>-10</v>
      </c>
      <c r="O28" s="56">
        <f t="shared" si="15"/>
        <v>2</v>
      </c>
      <c r="P28" s="92">
        <v>1962</v>
      </c>
      <c r="Q28" s="79">
        <f t="shared" si="16"/>
        <v>1.89</v>
      </c>
      <c r="R28" s="79">
        <f t="shared" si="17"/>
        <v>2.4500000000000002</v>
      </c>
      <c r="S28" s="79">
        <f t="shared" si="18"/>
        <v>0.15</v>
      </c>
      <c r="T28" s="79">
        <f t="shared" si="19"/>
        <v>-0.41</v>
      </c>
    </row>
    <row r="29" spans="2:20" ht="18" customHeight="1" x14ac:dyDescent="0.15">
      <c r="B29" s="3" t="s">
        <v>17</v>
      </c>
      <c r="C29" s="4"/>
      <c r="D29" s="56">
        <f t="shared" si="10"/>
        <v>91</v>
      </c>
      <c r="E29" s="63">
        <v>57</v>
      </c>
      <c r="F29" s="63">
        <v>34</v>
      </c>
      <c r="G29" s="56">
        <f t="shared" si="11"/>
        <v>86</v>
      </c>
      <c r="H29" s="63">
        <v>44</v>
      </c>
      <c r="I29" s="63">
        <v>42</v>
      </c>
      <c r="J29" s="56">
        <f>K29+L29</f>
        <v>3</v>
      </c>
      <c r="K29" s="63">
        <v>5</v>
      </c>
      <c r="L29" s="63">
        <v>-2</v>
      </c>
      <c r="M29" s="56">
        <f t="shared" si="13"/>
        <v>8</v>
      </c>
      <c r="N29" s="56">
        <f t="shared" si="14"/>
        <v>18</v>
      </c>
      <c r="O29" s="56">
        <f t="shared" si="15"/>
        <v>-10</v>
      </c>
      <c r="P29" s="92">
        <v>2416</v>
      </c>
      <c r="Q29" s="79">
        <f t="shared" si="16"/>
        <v>3.77</v>
      </c>
      <c r="R29" s="79">
        <f t="shared" si="17"/>
        <v>3.56</v>
      </c>
      <c r="S29" s="79">
        <f t="shared" si="18"/>
        <v>0.12</v>
      </c>
      <c r="T29" s="79">
        <f t="shared" si="19"/>
        <v>0.33</v>
      </c>
    </row>
    <row r="30" spans="2:20" ht="18" customHeight="1" x14ac:dyDescent="0.15">
      <c r="B30" s="3" t="s">
        <v>18</v>
      </c>
      <c r="C30" s="4"/>
      <c r="D30" s="56">
        <f t="shared" si="10"/>
        <v>79</v>
      </c>
      <c r="E30" s="63">
        <v>43</v>
      </c>
      <c r="F30" s="63">
        <v>36</v>
      </c>
      <c r="G30" s="56">
        <f t="shared" si="11"/>
        <v>80</v>
      </c>
      <c r="H30" s="63">
        <v>34</v>
      </c>
      <c r="I30" s="63">
        <v>46</v>
      </c>
      <c r="J30" s="56">
        <f t="shared" ref="J30:J32" si="21">K30+L30</f>
        <v>4</v>
      </c>
      <c r="K30" s="63">
        <v>4</v>
      </c>
      <c r="L30" s="63">
        <v>0</v>
      </c>
      <c r="M30" s="56">
        <f t="shared" si="13"/>
        <v>3</v>
      </c>
      <c r="N30" s="56">
        <f t="shared" si="14"/>
        <v>13</v>
      </c>
      <c r="O30" s="56">
        <f t="shared" si="15"/>
        <v>-10</v>
      </c>
      <c r="P30" s="92">
        <v>2972</v>
      </c>
      <c r="Q30" s="79">
        <f t="shared" si="16"/>
        <v>2.66</v>
      </c>
      <c r="R30" s="79">
        <f t="shared" si="17"/>
        <v>2.69</v>
      </c>
      <c r="S30" s="79">
        <f t="shared" si="18"/>
        <v>0.13</v>
      </c>
      <c r="T30" s="79">
        <f t="shared" si="19"/>
        <v>0.1</v>
      </c>
    </row>
    <row r="31" spans="2:20" ht="18" customHeight="1" x14ac:dyDescent="0.15">
      <c r="B31" s="3" t="s">
        <v>19</v>
      </c>
      <c r="C31" s="4"/>
      <c r="D31" s="56">
        <f t="shared" si="10"/>
        <v>188</v>
      </c>
      <c r="E31" s="63">
        <v>86</v>
      </c>
      <c r="F31" s="63">
        <v>102</v>
      </c>
      <c r="G31" s="56">
        <f t="shared" si="11"/>
        <v>154</v>
      </c>
      <c r="H31" s="63">
        <v>70</v>
      </c>
      <c r="I31" s="63">
        <v>84</v>
      </c>
      <c r="J31" s="56">
        <f t="shared" si="21"/>
        <v>-12</v>
      </c>
      <c r="K31" s="63">
        <v>-5</v>
      </c>
      <c r="L31" s="63">
        <v>-7</v>
      </c>
      <c r="M31" s="56">
        <f t="shared" si="13"/>
        <v>22</v>
      </c>
      <c r="N31" s="56">
        <f t="shared" si="14"/>
        <v>11</v>
      </c>
      <c r="O31" s="56">
        <f t="shared" si="15"/>
        <v>11</v>
      </c>
      <c r="P31" s="92">
        <v>3449</v>
      </c>
      <c r="Q31" s="79">
        <f t="shared" si="16"/>
        <v>5.45</v>
      </c>
      <c r="R31" s="79">
        <f t="shared" si="17"/>
        <v>4.47</v>
      </c>
      <c r="S31" s="79">
        <f t="shared" si="18"/>
        <v>-0.35</v>
      </c>
      <c r="T31" s="79">
        <f t="shared" si="19"/>
        <v>0.64</v>
      </c>
    </row>
    <row r="32" spans="2:20" ht="18" customHeight="1" x14ac:dyDescent="0.15">
      <c r="B32" s="3" t="s">
        <v>20</v>
      </c>
      <c r="C32" s="4"/>
      <c r="D32" s="56">
        <f t="shared" si="10"/>
        <v>103</v>
      </c>
      <c r="E32" s="63">
        <v>56</v>
      </c>
      <c r="F32" s="63">
        <v>47</v>
      </c>
      <c r="G32" s="56">
        <f t="shared" si="11"/>
        <v>98</v>
      </c>
      <c r="H32" s="63">
        <v>52</v>
      </c>
      <c r="I32" s="63">
        <v>46</v>
      </c>
      <c r="J32" s="56">
        <f t="shared" si="21"/>
        <v>-29</v>
      </c>
      <c r="K32" s="63">
        <v>-10</v>
      </c>
      <c r="L32" s="63">
        <v>-19</v>
      </c>
      <c r="M32" s="56">
        <f t="shared" si="13"/>
        <v>-24</v>
      </c>
      <c r="N32" s="56">
        <f t="shared" si="14"/>
        <v>-6</v>
      </c>
      <c r="O32" s="56">
        <f t="shared" si="15"/>
        <v>-18</v>
      </c>
      <c r="P32" s="92">
        <v>2775</v>
      </c>
      <c r="Q32" s="79">
        <f t="shared" si="16"/>
        <v>3.71</v>
      </c>
      <c r="R32" s="79">
        <f t="shared" si="17"/>
        <v>3.53</v>
      </c>
      <c r="S32" s="79">
        <f t="shared" si="18"/>
        <v>-1.05</v>
      </c>
      <c r="T32" s="79">
        <f t="shared" si="19"/>
        <v>-0.86</v>
      </c>
    </row>
    <row r="33" spans="2:20" ht="18" customHeight="1" x14ac:dyDescent="0.15">
      <c r="B33" s="3" t="s">
        <v>24</v>
      </c>
      <c r="C33" s="4"/>
      <c r="D33" s="63">
        <f>SUM(D23:D32)</f>
        <v>2132</v>
      </c>
      <c r="E33" s="63">
        <f>SUM(E23:E32)</f>
        <v>1171</v>
      </c>
      <c r="F33" s="63">
        <f>SUM(F23:F32)</f>
        <v>961</v>
      </c>
      <c r="G33" s="63">
        <f t="shared" ref="G33:O33" si="22">SUM(G23:G32)</f>
        <v>2165</v>
      </c>
      <c r="H33" s="63">
        <f t="shared" si="22"/>
        <v>1198</v>
      </c>
      <c r="I33" s="63">
        <f t="shared" si="22"/>
        <v>967</v>
      </c>
      <c r="J33" s="63">
        <f t="shared" si="22"/>
        <v>0</v>
      </c>
      <c r="K33" s="63">
        <f t="shared" si="22"/>
        <v>0</v>
      </c>
      <c r="L33" s="63">
        <f t="shared" si="22"/>
        <v>0</v>
      </c>
      <c r="M33" s="63">
        <f t="shared" si="22"/>
        <v>-33</v>
      </c>
      <c r="N33" s="63">
        <f>SUM(N23:N32)</f>
        <v>-27</v>
      </c>
      <c r="O33" s="63">
        <f t="shared" si="22"/>
        <v>-6</v>
      </c>
      <c r="P33" s="93">
        <v>56116</v>
      </c>
      <c r="Q33" s="79">
        <f t="shared" si="16"/>
        <v>3.8</v>
      </c>
      <c r="R33" s="79">
        <f t="shared" si="17"/>
        <v>3.86</v>
      </c>
      <c r="S33" s="80" t="s">
        <v>34</v>
      </c>
      <c r="T33" s="79">
        <f t="shared" si="19"/>
        <v>-0.06</v>
      </c>
    </row>
    <row r="34" spans="2:20" ht="18" customHeight="1" x14ac:dyDescent="0.15">
      <c r="T34" s="81" t="s">
        <v>54</v>
      </c>
    </row>
    <row r="35" spans="2:20" x14ac:dyDescent="0.15">
      <c r="T35" s="82" t="s">
        <v>52</v>
      </c>
    </row>
    <row r="37" spans="2:20" ht="41.25" customHeight="1" x14ac:dyDescent="0.15">
      <c r="B37" s="116" t="s">
        <v>145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  <row r="38" spans="2:20" x14ac:dyDescent="0.15">
      <c r="B38" t="s">
        <v>6</v>
      </c>
    </row>
    <row r="39" spans="2:20" x14ac:dyDescent="0.15">
      <c r="B39" s="117" t="s">
        <v>25</v>
      </c>
      <c r="C39" s="117"/>
      <c r="D39" s="118" t="s">
        <v>55</v>
      </c>
      <c r="E39" s="118"/>
      <c r="F39" s="118"/>
      <c r="G39" s="118" t="s">
        <v>56</v>
      </c>
      <c r="H39" s="118"/>
      <c r="I39" s="118"/>
      <c r="J39" s="118" t="s">
        <v>0</v>
      </c>
      <c r="K39" s="118"/>
      <c r="L39" s="118"/>
      <c r="M39" s="119" t="s">
        <v>63</v>
      </c>
      <c r="N39" s="120"/>
      <c r="O39" s="121"/>
      <c r="P39" s="66"/>
      <c r="Q39" s="113" t="s">
        <v>37</v>
      </c>
      <c r="R39" s="114"/>
      <c r="S39" s="114"/>
      <c r="T39" s="115"/>
    </row>
    <row r="40" spans="2:20" x14ac:dyDescent="0.15">
      <c r="B40" s="117"/>
      <c r="C40" s="117"/>
      <c r="D40" s="105" t="s">
        <v>1</v>
      </c>
      <c r="E40" s="105" t="s">
        <v>2</v>
      </c>
      <c r="F40" s="105" t="s">
        <v>3</v>
      </c>
      <c r="G40" s="105" t="s">
        <v>1</v>
      </c>
      <c r="H40" s="105" t="s">
        <v>2</v>
      </c>
      <c r="I40" s="105" t="s">
        <v>3</v>
      </c>
      <c r="J40" s="105" t="s">
        <v>1</v>
      </c>
      <c r="K40" s="105" t="s">
        <v>2</v>
      </c>
      <c r="L40" s="105" t="s">
        <v>3</v>
      </c>
      <c r="M40" s="105" t="s">
        <v>1</v>
      </c>
      <c r="N40" s="105" t="s">
        <v>2</v>
      </c>
      <c r="O40" s="105" t="s">
        <v>3</v>
      </c>
      <c r="P40" s="67" t="s">
        <v>36</v>
      </c>
      <c r="Q40" s="77" t="s">
        <v>30</v>
      </c>
      <c r="R40" s="78" t="s">
        <v>31</v>
      </c>
      <c r="S40" s="78" t="s">
        <v>33</v>
      </c>
      <c r="T40" s="78" t="s">
        <v>32</v>
      </c>
    </row>
    <row r="41" spans="2:20" ht="18" customHeight="1" x14ac:dyDescent="0.15">
      <c r="B41" s="7" t="s">
        <v>8</v>
      </c>
      <c r="C41" s="8"/>
      <c r="D41" s="56">
        <f t="shared" ref="D41:T51" si="23">D5-D23</f>
        <v>44</v>
      </c>
      <c r="E41" s="56">
        <f t="shared" si="23"/>
        <v>28</v>
      </c>
      <c r="F41" s="56">
        <f t="shared" si="23"/>
        <v>16</v>
      </c>
      <c r="G41" s="56">
        <f t="shared" si="23"/>
        <v>-45</v>
      </c>
      <c r="H41" s="56">
        <f t="shared" si="23"/>
        <v>-45</v>
      </c>
      <c r="I41" s="56">
        <f t="shared" si="23"/>
        <v>0</v>
      </c>
      <c r="J41" s="56">
        <f t="shared" si="23"/>
        <v>67</v>
      </c>
      <c r="K41" s="56">
        <f t="shared" si="23"/>
        <v>30</v>
      </c>
      <c r="L41" s="56">
        <f t="shared" si="23"/>
        <v>37</v>
      </c>
      <c r="M41" s="56">
        <f t="shared" si="23"/>
        <v>156</v>
      </c>
      <c r="N41" s="56">
        <f t="shared" si="23"/>
        <v>103</v>
      </c>
      <c r="O41" s="56">
        <f t="shared" si="23"/>
        <v>53</v>
      </c>
      <c r="P41" s="56">
        <f t="shared" si="23"/>
        <v>-147</v>
      </c>
      <c r="Q41" s="79">
        <f t="shared" si="23"/>
        <v>0.45999999999999996</v>
      </c>
      <c r="R41" s="79">
        <f t="shared" si="23"/>
        <v>-0.33000000000000007</v>
      </c>
      <c r="S41" s="79">
        <f t="shared" si="23"/>
        <v>0.6</v>
      </c>
      <c r="T41" s="79">
        <f t="shared" si="23"/>
        <v>1.4</v>
      </c>
    </row>
    <row r="42" spans="2:20" ht="18" customHeight="1" x14ac:dyDescent="0.15">
      <c r="B42" s="3" t="s">
        <v>12</v>
      </c>
      <c r="C42" s="4"/>
      <c r="D42" s="63">
        <f t="shared" si="23"/>
        <v>11</v>
      </c>
      <c r="E42" s="63">
        <f t="shared" si="23"/>
        <v>26</v>
      </c>
      <c r="F42" s="63">
        <f t="shared" si="23"/>
        <v>-15</v>
      </c>
      <c r="G42" s="63">
        <f t="shared" si="23"/>
        <v>-55</v>
      </c>
      <c r="H42" s="63">
        <f t="shared" si="23"/>
        <v>-42</v>
      </c>
      <c r="I42" s="63">
        <f t="shared" si="23"/>
        <v>-13</v>
      </c>
      <c r="J42" s="63">
        <f t="shared" si="23"/>
        <v>-30</v>
      </c>
      <c r="K42" s="63">
        <f t="shared" si="23"/>
        <v>-6</v>
      </c>
      <c r="L42" s="63">
        <f t="shared" si="23"/>
        <v>-24</v>
      </c>
      <c r="M42" s="63">
        <f t="shared" si="23"/>
        <v>36</v>
      </c>
      <c r="N42" s="63">
        <f t="shared" si="23"/>
        <v>62</v>
      </c>
      <c r="O42" s="63">
        <f t="shared" si="23"/>
        <v>-26</v>
      </c>
      <c r="P42" s="63">
        <f t="shared" si="23"/>
        <v>-166</v>
      </c>
      <c r="Q42" s="79">
        <f t="shared" si="23"/>
        <v>0.13999999999999968</v>
      </c>
      <c r="R42" s="79">
        <f t="shared" si="23"/>
        <v>-0.42999999999999972</v>
      </c>
      <c r="S42" s="79">
        <f t="shared" si="23"/>
        <v>-0.26</v>
      </c>
      <c r="T42" s="79">
        <f t="shared" si="23"/>
        <v>0.31</v>
      </c>
    </row>
    <row r="43" spans="2:20" ht="18" customHeight="1" x14ac:dyDescent="0.15">
      <c r="B43" s="3" t="s">
        <v>13</v>
      </c>
      <c r="C43" s="4"/>
      <c r="D43" s="63">
        <f t="shared" si="23"/>
        <v>-7</v>
      </c>
      <c r="E43" s="63">
        <f t="shared" si="23"/>
        <v>0</v>
      </c>
      <c r="F43" s="63">
        <f t="shared" si="23"/>
        <v>-7</v>
      </c>
      <c r="G43" s="63">
        <f t="shared" si="23"/>
        <v>-6</v>
      </c>
      <c r="H43" s="63">
        <f t="shared" si="23"/>
        <v>-7</v>
      </c>
      <c r="I43" s="63">
        <f t="shared" si="23"/>
        <v>1</v>
      </c>
      <c r="J43" s="63">
        <f t="shared" si="23"/>
        <v>-16</v>
      </c>
      <c r="K43" s="63">
        <f t="shared" si="23"/>
        <v>-9</v>
      </c>
      <c r="L43" s="63">
        <f t="shared" si="23"/>
        <v>-7</v>
      </c>
      <c r="M43" s="63">
        <f t="shared" si="23"/>
        <v>-17</v>
      </c>
      <c r="N43" s="63">
        <f t="shared" si="23"/>
        <v>-2</v>
      </c>
      <c r="O43" s="63">
        <f t="shared" si="23"/>
        <v>-15</v>
      </c>
      <c r="P43" s="63">
        <f t="shared" si="23"/>
        <v>-7</v>
      </c>
      <c r="Q43" s="79">
        <f t="shared" si="23"/>
        <v>-0.24000000000000021</v>
      </c>
      <c r="R43" s="79">
        <f t="shared" si="23"/>
        <v>-0.19999999999999973</v>
      </c>
      <c r="S43" s="79">
        <f t="shared" si="23"/>
        <v>-0.55000000000000004</v>
      </c>
      <c r="T43" s="79">
        <f t="shared" si="23"/>
        <v>-0.57999999999999996</v>
      </c>
    </row>
    <row r="44" spans="2:20" ht="18" customHeight="1" x14ac:dyDescent="0.15">
      <c r="B44" s="3" t="s">
        <v>14</v>
      </c>
      <c r="C44" s="4"/>
      <c r="D44" s="63">
        <f t="shared" si="23"/>
        <v>-17</v>
      </c>
      <c r="E44" s="63">
        <f t="shared" si="23"/>
        <v>0</v>
      </c>
      <c r="F44" s="63">
        <f t="shared" si="23"/>
        <v>-17</v>
      </c>
      <c r="G44" s="63">
        <f t="shared" si="23"/>
        <v>21</v>
      </c>
      <c r="H44" s="63">
        <f t="shared" si="23"/>
        <v>3</v>
      </c>
      <c r="I44" s="63">
        <f t="shared" si="23"/>
        <v>18</v>
      </c>
      <c r="J44" s="63">
        <f t="shared" si="23"/>
        <v>-20</v>
      </c>
      <c r="K44" s="63">
        <f t="shared" si="23"/>
        <v>-7</v>
      </c>
      <c r="L44" s="63">
        <f t="shared" si="23"/>
        <v>-13</v>
      </c>
      <c r="M44" s="63">
        <f t="shared" si="23"/>
        <v>-58</v>
      </c>
      <c r="N44" s="63">
        <f t="shared" si="23"/>
        <v>-10</v>
      </c>
      <c r="O44" s="63">
        <f t="shared" si="23"/>
        <v>-48</v>
      </c>
      <c r="P44" s="63">
        <f t="shared" si="23"/>
        <v>88</v>
      </c>
      <c r="Q44" s="79">
        <f t="shared" si="23"/>
        <v>-0.41999999999999993</v>
      </c>
      <c r="R44" s="79">
        <f t="shared" si="23"/>
        <v>0.32999999999999963</v>
      </c>
      <c r="S44" s="79">
        <f t="shared" si="23"/>
        <v>-0.38</v>
      </c>
      <c r="T44" s="79">
        <f t="shared" si="23"/>
        <v>-1.1199999999999999</v>
      </c>
    </row>
    <row r="45" spans="2:20" ht="18" customHeight="1" x14ac:dyDescent="0.15">
      <c r="B45" s="3" t="s">
        <v>15</v>
      </c>
      <c r="C45" s="4"/>
      <c r="D45" s="63">
        <f t="shared" si="23"/>
        <v>-35</v>
      </c>
      <c r="E45" s="63">
        <f t="shared" si="23"/>
        <v>-13</v>
      </c>
      <c r="F45" s="63">
        <f t="shared" si="23"/>
        <v>-22</v>
      </c>
      <c r="G45" s="63">
        <f t="shared" si="23"/>
        <v>-10</v>
      </c>
      <c r="H45" s="63">
        <f t="shared" si="23"/>
        <v>-16</v>
      </c>
      <c r="I45" s="63">
        <f t="shared" si="23"/>
        <v>6</v>
      </c>
      <c r="J45" s="63">
        <f t="shared" si="23"/>
        <v>-48</v>
      </c>
      <c r="K45" s="63">
        <f t="shared" si="23"/>
        <v>-31</v>
      </c>
      <c r="L45" s="63">
        <f t="shared" si="23"/>
        <v>-17</v>
      </c>
      <c r="M45" s="63">
        <f t="shared" si="23"/>
        <v>-73</v>
      </c>
      <c r="N45" s="63">
        <f t="shared" si="23"/>
        <v>-28</v>
      </c>
      <c r="O45" s="63">
        <f t="shared" si="23"/>
        <v>-45</v>
      </c>
      <c r="P45" s="63">
        <f t="shared" si="23"/>
        <v>-61</v>
      </c>
      <c r="Q45" s="79">
        <f t="shared" si="23"/>
        <v>-0.29000000000000004</v>
      </c>
      <c r="R45" s="79">
        <f t="shared" si="23"/>
        <v>-6.999999999999984E-2</v>
      </c>
      <c r="S45" s="79">
        <f t="shared" si="23"/>
        <v>-0.41000000000000003</v>
      </c>
      <c r="T45" s="79">
        <f t="shared" si="23"/>
        <v>-0.63</v>
      </c>
    </row>
    <row r="46" spans="2:20" ht="18" customHeight="1" x14ac:dyDescent="0.15">
      <c r="B46" s="3" t="s">
        <v>16</v>
      </c>
      <c r="C46" s="4"/>
      <c r="D46" s="63">
        <f t="shared" si="23"/>
        <v>-1</v>
      </c>
      <c r="E46" s="63">
        <f t="shared" si="23"/>
        <v>1</v>
      </c>
      <c r="F46" s="63">
        <f t="shared" si="23"/>
        <v>-2</v>
      </c>
      <c r="G46" s="63">
        <f t="shared" si="23"/>
        <v>4</v>
      </c>
      <c r="H46" s="63">
        <f t="shared" si="23"/>
        <v>2</v>
      </c>
      <c r="I46" s="63">
        <f t="shared" si="23"/>
        <v>2</v>
      </c>
      <c r="J46" s="63">
        <f t="shared" si="23"/>
        <v>-1</v>
      </c>
      <c r="K46" s="63">
        <f t="shared" si="23"/>
        <v>4</v>
      </c>
      <c r="L46" s="63">
        <f t="shared" si="23"/>
        <v>-5</v>
      </c>
      <c r="M46" s="63">
        <f t="shared" si="23"/>
        <v>-6</v>
      </c>
      <c r="N46" s="63">
        <f t="shared" si="23"/>
        <v>3</v>
      </c>
      <c r="O46" s="63">
        <f t="shared" si="23"/>
        <v>-9</v>
      </c>
      <c r="P46" s="63">
        <f t="shared" si="23"/>
        <v>-27</v>
      </c>
      <c r="Q46" s="79">
        <f t="shared" si="23"/>
        <v>-2.9999999999999805E-2</v>
      </c>
      <c r="R46" s="79">
        <f t="shared" si="23"/>
        <v>0.23999999999999977</v>
      </c>
      <c r="S46" s="79">
        <f t="shared" si="23"/>
        <v>-4.9999999999999989E-2</v>
      </c>
      <c r="T46" s="79">
        <f t="shared" si="23"/>
        <v>-0.31</v>
      </c>
    </row>
    <row r="47" spans="2:20" ht="18" customHeight="1" x14ac:dyDescent="0.15">
      <c r="B47" s="3" t="s">
        <v>17</v>
      </c>
      <c r="C47" s="4"/>
      <c r="D47" s="63">
        <f t="shared" si="23"/>
        <v>-11</v>
      </c>
      <c r="E47" s="63">
        <f t="shared" si="23"/>
        <v>-19</v>
      </c>
      <c r="F47" s="63">
        <f t="shared" si="23"/>
        <v>8</v>
      </c>
      <c r="G47" s="63">
        <f t="shared" si="23"/>
        <v>-5</v>
      </c>
      <c r="H47" s="63">
        <f t="shared" si="23"/>
        <v>-4</v>
      </c>
      <c r="I47" s="63">
        <f t="shared" si="23"/>
        <v>-1</v>
      </c>
      <c r="J47" s="63">
        <f t="shared" si="23"/>
        <v>5</v>
      </c>
      <c r="K47" s="63">
        <f t="shared" si="23"/>
        <v>1</v>
      </c>
      <c r="L47" s="63">
        <f t="shared" si="23"/>
        <v>4</v>
      </c>
      <c r="M47" s="63">
        <f t="shared" si="23"/>
        <v>-1</v>
      </c>
      <c r="N47" s="63">
        <f t="shared" si="23"/>
        <v>-14</v>
      </c>
      <c r="O47" s="63">
        <f t="shared" si="23"/>
        <v>13</v>
      </c>
      <c r="P47" s="63">
        <f t="shared" si="23"/>
        <v>-27</v>
      </c>
      <c r="Q47" s="79">
        <f t="shared" si="23"/>
        <v>-0.41999999999999993</v>
      </c>
      <c r="R47" s="79">
        <f t="shared" si="23"/>
        <v>-0.16999999999999993</v>
      </c>
      <c r="S47" s="79">
        <f t="shared" si="23"/>
        <v>0.21000000000000002</v>
      </c>
      <c r="T47" s="79">
        <f t="shared" si="23"/>
        <v>-4.0000000000000036E-2</v>
      </c>
    </row>
    <row r="48" spans="2:20" ht="18" customHeight="1" x14ac:dyDescent="0.15">
      <c r="B48" s="3" t="s">
        <v>18</v>
      </c>
      <c r="C48" s="4"/>
      <c r="D48" s="63">
        <f t="shared" si="23"/>
        <v>-22</v>
      </c>
      <c r="E48" s="63">
        <f t="shared" si="23"/>
        <v>-8</v>
      </c>
      <c r="F48" s="63">
        <f t="shared" si="23"/>
        <v>-14</v>
      </c>
      <c r="G48" s="63">
        <f t="shared" si="23"/>
        <v>-8</v>
      </c>
      <c r="H48" s="63">
        <f t="shared" si="23"/>
        <v>5</v>
      </c>
      <c r="I48" s="63">
        <f t="shared" si="23"/>
        <v>-13</v>
      </c>
      <c r="J48" s="63">
        <f t="shared" si="23"/>
        <v>-5</v>
      </c>
      <c r="K48" s="63">
        <f t="shared" si="23"/>
        <v>0</v>
      </c>
      <c r="L48" s="63">
        <f t="shared" si="23"/>
        <v>-5</v>
      </c>
      <c r="M48" s="63">
        <f t="shared" si="23"/>
        <v>-19</v>
      </c>
      <c r="N48" s="63">
        <f t="shared" si="23"/>
        <v>-13</v>
      </c>
      <c r="O48" s="63">
        <f t="shared" si="23"/>
        <v>-6</v>
      </c>
      <c r="P48" s="63">
        <f t="shared" si="23"/>
        <v>-31</v>
      </c>
      <c r="Q48" s="79">
        <f t="shared" si="23"/>
        <v>-0.7200000000000002</v>
      </c>
      <c r="R48" s="79">
        <f t="shared" si="23"/>
        <v>-0.23999999999999977</v>
      </c>
      <c r="S48" s="79">
        <f t="shared" si="23"/>
        <v>-0.16</v>
      </c>
      <c r="T48" s="79">
        <f t="shared" si="23"/>
        <v>-0.64</v>
      </c>
    </row>
    <row r="49" spans="2:20" ht="18" customHeight="1" x14ac:dyDescent="0.15">
      <c r="B49" s="3" t="s">
        <v>19</v>
      </c>
      <c r="C49" s="4"/>
      <c r="D49" s="63">
        <f t="shared" si="23"/>
        <v>15</v>
      </c>
      <c r="E49" s="63">
        <f t="shared" si="23"/>
        <v>32</v>
      </c>
      <c r="F49" s="63">
        <f t="shared" si="23"/>
        <v>-17</v>
      </c>
      <c r="G49" s="63">
        <f t="shared" si="23"/>
        <v>13</v>
      </c>
      <c r="H49" s="63">
        <f t="shared" si="23"/>
        <v>10</v>
      </c>
      <c r="I49" s="63">
        <f t="shared" si="23"/>
        <v>3</v>
      </c>
      <c r="J49" s="63">
        <f t="shared" si="23"/>
        <v>-1</v>
      </c>
      <c r="K49" s="63">
        <f t="shared" si="23"/>
        <v>-3</v>
      </c>
      <c r="L49" s="63">
        <f t="shared" si="23"/>
        <v>2</v>
      </c>
      <c r="M49" s="63">
        <f t="shared" si="23"/>
        <v>1</v>
      </c>
      <c r="N49" s="63">
        <f t="shared" si="23"/>
        <v>19</v>
      </c>
      <c r="O49" s="63">
        <f t="shared" si="23"/>
        <v>-18</v>
      </c>
      <c r="P49" s="63">
        <f t="shared" si="23"/>
        <v>-25</v>
      </c>
      <c r="Q49" s="79">
        <f t="shared" si="23"/>
        <v>0.47999999999999954</v>
      </c>
      <c r="R49" s="79">
        <f t="shared" si="23"/>
        <v>0.41000000000000014</v>
      </c>
      <c r="S49" s="79">
        <f t="shared" si="23"/>
        <v>-3.0000000000000027E-2</v>
      </c>
      <c r="T49" s="79">
        <f t="shared" si="23"/>
        <v>3.0000000000000027E-2</v>
      </c>
    </row>
    <row r="50" spans="2:20" ht="18" customHeight="1" x14ac:dyDescent="0.15">
      <c r="B50" s="3" t="s">
        <v>20</v>
      </c>
      <c r="C50" s="4"/>
      <c r="D50" s="63">
        <f t="shared" si="23"/>
        <v>-3</v>
      </c>
      <c r="E50" s="63">
        <f t="shared" si="23"/>
        <v>13</v>
      </c>
      <c r="F50" s="63">
        <f t="shared" si="23"/>
        <v>-16</v>
      </c>
      <c r="G50" s="63">
        <f t="shared" si="23"/>
        <v>6</v>
      </c>
      <c r="H50" s="63">
        <f t="shared" si="23"/>
        <v>9</v>
      </c>
      <c r="I50" s="63">
        <f t="shared" si="23"/>
        <v>-3</v>
      </c>
      <c r="J50" s="63">
        <f t="shared" si="23"/>
        <v>49</v>
      </c>
      <c r="K50" s="63">
        <f t="shared" si="23"/>
        <v>21</v>
      </c>
      <c r="L50" s="63">
        <f t="shared" si="23"/>
        <v>28</v>
      </c>
      <c r="M50" s="63">
        <f t="shared" si="23"/>
        <v>40</v>
      </c>
      <c r="N50" s="63">
        <f t="shared" si="23"/>
        <v>25</v>
      </c>
      <c r="O50" s="63">
        <f t="shared" si="23"/>
        <v>15</v>
      </c>
      <c r="P50" s="63">
        <f t="shared" si="23"/>
        <v>-56</v>
      </c>
      <c r="Q50" s="79">
        <f t="shared" si="23"/>
        <v>-2.9999999999999805E-2</v>
      </c>
      <c r="R50" s="79">
        <f t="shared" si="23"/>
        <v>0.29000000000000004</v>
      </c>
      <c r="S50" s="79">
        <f t="shared" si="23"/>
        <v>1.79</v>
      </c>
      <c r="T50" s="79">
        <f t="shared" si="23"/>
        <v>1.45</v>
      </c>
    </row>
    <row r="51" spans="2:20" ht="18" customHeight="1" x14ac:dyDescent="0.15">
      <c r="B51" s="3" t="s">
        <v>24</v>
      </c>
      <c r="C51" s="4"/>
      <c r="D51" s="63">
        <f t="shared" si="23"/>
        <v>-26</v>
      </c>
      <c r="E51" s="63">
        <f t="shared" si="23"/>
        <v>60</v>
      </c>
      <c r="F51" s="63">
        <f t="shared" si="23"/>
        <v>-86</v>
      </c>
      <c r="G51" s="63">
        <f t="shared" si="23"/>
        <v>-85</v>
      </c>
      <c r="H51" s="63">
        <f t="shared" si="23"/>
        <v>-85</v>
      </c>
      <c r="I51" s="63">
        <f t="shared" si="23"/>
        <v>0</v>
      </c>
      <c r="J51" s="63">
        <f t="shared" si="23"/>
        <v>0</v>
      </c>
      <c r="K51" s="63">
        <f t="shared" si="23"/>
        <v>0</v>
      </c>
      <c r="L51" s="63">
        <f t="shared" si="23"/>
        <v>0</v>
      </c>
      <c r="M51" s="63">
        <f t="shared" si="23"/>
        <v>59</v>
      </c>
      <c r="N51" s="63">
        <f t="shared" si="23"/>
        <v>145</v>
      </c>
      <c r="O51" s="63">
        <f t="shared" si="23"/>
        <v>-86</v>
      </c>
      <c r="P51" s="63">
        <f t="shared" si="23"/>
        <v>-459</v>
      </c>
      <c r="Q51" s="79">
        <f t="shared" si="23"/>
        <v>-2.0000000000000018E-2</v>
      </c>
      <c r="R51" s="79">
        <f t="shared" si="23"/>
        <v>-0.11999999999999966</v>
      </c>
      <c r="S51" s="80" t="s">
        <v>34</v>
      </c>
      <c r="T51" s="79">
        <f>T15-T33</f>
        <v>0.11</v>
      </c>
    </row>
    <row r="52" spans="2:20" x14ac:dyDescent="0.15">
      <c r="T52" s="81" t="s">
        <v>54</v>
      </c>
    </row>
    <row r="53" spans="2:20" x14ac:dyDescent="0.15">
      <c r="T53" s="82" t="s">
        <v>52</v>
      </c>
    </row>
  </sheetData>
  <mergeCells count="21">
    <mergeCell ref="Q39:T39"/>
    <mergeCell ref="B37:O37"/>
    <mergeCell ref="B39:C40"/>
    <mergeCell ref="D39:F39"/>
    <mergeCell ref="G39:I39"/>
    <mergeCell ref="J39:L39"/>
    <mergeCell ref="M39:O39"/>
    <mergeCell ref="Q3:T3"/>
    <mergeCell ref="B19:O19"/>
    <mergeCell ref="B21:C22"/>
    <mergeCell ref="D21:F21"/>
    <mergeCell ref="G21:I21"/>
    <mergeCell ref="J21:L21"/>
    <mergeCell ref="M21:O21"/>
    <mergeCell ref="Q21:T21"/>
    <mergeCell ref="B1:O1"/>
    <mergeCell ref="B3:C4"/>
    <mergeCell ref="D3:F3"/>
    <mergeCell ref="G3:I3"/>
    <mergeCell ref="J3:L3"/>
    <mergeCell ref="M3:O3"/>
  </mergeCells>
  <phoneticPr fontId="2"/>
  <printOptions horizontalCentered="1"/>
  <pageMargins left="0.74803149606299213" right="0.39370078740157483" top="0.55118110236220474" bottom="0.31496062992125984" header="0.27559055118110237" footer="0.19685039370078741"/>
  <pageSetup paperSize="9" scale="64" orientation="portrait" r:id="rId1"/>
  <headerFooter alignWithMargins="0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30</vt:i4>
      </vt:variant>
    </vt:vector>
  </HeadingPairs>
  <TitlesOfParts>
    <vt:vector size="70" baseType="lpstr">
      <vt:lpstr>R7地区別社会動態</vt:lpstr>
      <vt:lpstr>R7地区別自然動態</vt:lpstr>
      <vt:lpstr>R7職権その他の増減</vt:lpstr>
      <vt:lpstr>R7地区別人口増減計</vt:lpstr>
      <vt:lpstr>R6地区別社会動態</vt:lpstr>
      <vt:lpstr>R6地区別自然動態</vt:lpstr>
      <vt:lpstr>R6職権その他の増減</vt:lpstr>
      <vt:lpstr>R6地区別人口増減計</vt:lpstr>
      <vt:lpstr>R5地区別社会動態</vt:lpstr>
      <vt:lpstr>R5地区別自然動態</vt:lpstr>
      <vt:lpstr>R5職権その他の増減</vt:lpstr>
      <vt:lpstr>R5地区別人口増減計</vt:lpstr>
      <vt:lpstr>R4地区別社会動態 </vt:lpstr>
      <vt:lpstr>R4地区別自然動態</vt:lpstr>
      <vt:lpstr>R4職権その他の増減 </vt:lpstr>
      <vt:lpstr>R4地区別人口増減計 </vt:lpstr>
      <vt:lpstr>R3地区別社会動態 </vt:lpstr>
      <vt:lpstr>R3地区別自然動態 </vt:lpstr>
      <vt:lpstr>Ｒ3職権その他の増減</vt:lpstr>
      <vt:lpstr>Ｒ3地区別人口増減計 </vt:lpstr>
      <vt:lpstr>R2地区別社会動態  </vt:lpstr>
      <vt:lpstr>R2地区別自然動態   </vt:lpstr>
      <vt:lpstr>Ｒ2職権その他の増減  </vt:lpstr>
      <vt:lpstr>Ｒ2地区別人口増減計   </vt:lpstr>
      <vt:lpstr>R元地区別社会動態  </vt:lpstr>
      <vt:lpstr>R元地区別自然動態   </vt:lpstr>
      <vt:lpstr>Ｒ元職権その他の増減  </vt:lpstr>
      <vt:lpstr>Ｒ元地区別人口増減計  </vt:lpstr>
      <vt:lpstr>H30地区別社会動態 </vt:lpstr>
      <vt:lpstr>H30地区別自然動態  </vt:lpstr>
      <vt:lpstr>H30職権その他の増減 </vt:lpstr>
      <vt:lpstr>Ｈ30地区別人口増減計 </vt:lpstr>
      <vt:lpstr>H29地区別社会動態</vt:lpstr>
      <vt:lpstr>H29地区別自然動態 </vt:lpstr>
      <vt:lpstr>H29職権その他の増減</vt:lpstr>
      <vt:lpstr>Ｈ29地区別人口増減計</vt:lpstr>
      <vt:lpstr>H28地区別社会動態</vt:lpstr>
      <vt:lpstr>H28地区別自然動態</vt:lpstr>
      <vt:lpstr>H28職権その他の増減</vt:lpstr>
      <vt:lpstr>Ｈ28地区別人口増減計</vt:lpstr>
      <vt:lpstr>H28地区別自然動態!Print_Area</vt:lpstr>
      <vt:lpstr>Ｈ28地区別人口増減計!Print_Area</vt:lpstr>
      <vt:lpstr>'H29地区別自然動態 '!Print_Area</vt:lpstr>
      <vt:lpstr>Ｈ29地区別人口増減計!Print_Area</vt:lpstr>
      <vt:lpstr>'H30地区別自然動態  '!Print_Area</vt:lpstr>
      <vt:lpstr>'Ｈ30地区別人口増減計 '!Print_Area</vt:lpstr>
      <vt:lpstr>'R2地区別自然動態   '!Print_Area</vt:lpstr>
      <vt:lpstr>'Ｒ2地区別人口増減計   '!Print_Area</vt:lpstr>
      <vt:lpstr>'R3地区別自然動態 '!Print_Area</vt:lpstr>
      <vt:lpstr>'Ｒ3地区別人口増減計 '!Print_Area</vt:lpstr>
      <vt:lpstr>'R4地区別自然動態'!Print_Area</vt:lpstr>
      <vt:lpstr>'R4地区別人口増減計 '!Print_Area</vt:lpstr>
      <vt:lpstr>'R5地区別自然動態'!Print_Area</vt:lpstr>
      <vt:lpstr>'R5地区別人口増減計'!Print_Area</vt:lpstr>
      <vt:lpstr>'R6地区別自然動態'!Print_Area</vt:lpstr>
      <vt:lpstr>'R6地区別人口増減計'!Print_Area</vt:lpstr>
      <vt:lpstr>'R7地区別自然動態'!Print_Area</vt:lpstr>
      <vt:lpstr>'R7地区別人口増減計'!Print_Area</vt:lpstr>
      <vt:lpstr>'R元地区別自然動態   '!Print_Area</vt:lpstr>
      <vt:lpstr>'Ｒ元地区別人口増減計  '!Print_Area</vt:lpstr>
      <vt:lpstr>H28地区別社会動態!Print_Titles</vt:lpstr>
      <vt:lpstr>H29地区別社会動態!Print_Titles</vt:lpstr>
      <vt:lpstr>'H30地区別社会動態 '!Print_Titles</vt:lpstr>
      <vt:lpstr>'R2地区別社会動態  '!Print_Titles</vt:lpstr>
      <vt:lpstr>'R3地区別社会動態 '!Print_Titles</vt:lpstr>
      <vt:lpstr>'R4地区別社会動態 '!Print_Titles</vt:lpstr>
      <vt:lpstr>'R5地区別社会動態'!Print_Titles</vt:lpstr>
      <vt:lpstr>'R6地区別社会動態'!Print_Titles</vt:lpstr>
      <vt:lpstr>'R7地区別社会動態'!Print_Titles</vt:lpstr>
      <vt:lpstr>'R元地区別社会動態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2013-02-04T02:03:21Z</dcterms:created>
  <dcterms:modified xsi:type="dcterms:W3CDTF">2026-02-12T02:14:34Z</dcterms:modified>
</cp:coreProperties>
</file>