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16.xml" ContentType="application/vnd.openxmlformats-officedocument.spreadsheetml.comments+xml"/>
  <Override PartName="/xl/drawings/drawing21.xml" ContentType="application/vnd.openxmlformats-officedocument.drawing+xml"/>
  <Override PartName="/xl/comments17.xml" ContentType="application/vnd.openxmlformats-officedocument.spreadsheetml.comments+xml"/>
  <Override PartName="/xl/drawings/drawing22.xml" ContentType="application/vnd.openxmlformats-officedocument.drawing+xml"/>
  <Override PartName="/xl/comments18.xml" ContentType="application/vnd.openxmlformats-officedocument.spreadsheetml.comments+xml"/>
  <Override PartName="/xl/drawings/drawing23.xml" ContentType="application/vnd.openxmlformats-officedocument.drawing+xml"/>
  <Override PartName="/xl/comments19.xml" ContentType="application/vnd.openxmlformats-officedocument.spreadsheetml.comments+xml"/>
  <Override PartName="/xl/drawings/drawing24.xml" ContentType="application/vnd.openxmlformats-officedocument.drawing+xml"/>
  <Override PartName="/xl/comments20.xml" ContentType="application/vnd.openxmlformats-officedocument.spreadsheetml.comments+xml"/>
  <Override PartName="/xl/drawings/drawing25.xml" ContentType="application/vnd.openxmlformats-officedocument.drawing+xml"/>
  <Override PartName="/xl/comments21.xml" ContentType="application/vnd.openxmlformats-officedocument.spreadsheetml.comments+xml"/>
  <Override PartName="/xl/drawings/drawing26.xml" ContentType="application/vnd.openxmlformats-officedocument.drawing+xml"/>
  <Override PartName="/xl/comments22.xml" ContentType="application/vnd.openxmlformats-officedocument.spreadsheetml.comments+xml"/>
  <Override PartName="/xl/drawings/drawing27.xml" ContentType="application/vnd.openxmlformats-officedocument.drawing+xml"/>
  <Override PartName="/xl/comments23.xml" ContentType="application/vnd.openxmlformats-officedocument.spreadsheetml.comments+xml"/>
  <Override PartName="/xl/drawings/drawing28.xml" ContentType="application/vnd.openxmlformats-officedocument.drawing+xml"/>
  <Override PartName="/xl/comments24.xml" ContentType="application/vnd.openxmlformats-officedocument.spreadsheetml.comments+xml"/>
  <Override PartName="/xl/drawings/drawing29.xml" ContentType="application/vnd.openxmlformats-officedocument.drawing+xml"/>
  <Override PartName="/xl/comments25.xml" ContentType="application/vnd.openxmlformats-officedocument.spreadsheetml.comments+xml"/>
  <Override PartName="/xl/drawings/drawing30.xml" ContentType="application/vnd.openxmlformats-officedocument.drawing+xml"/>
  <Override PartName="/xl/comments26.xml" ContentType="application/vnd.openxmlformats-officedocument.spreadsheetml.comments+xml"/>
  <Override PartName="/xl/drawings/drawing31.xml" ContentType="application/vnd.openxmlformats-officedocument.drawing+xml"/>
  <Override PartName="/xl/comments27.xml" ContentType="application/vnd.openxmlformats-officedocument.spreadsheetml.comments+xml"/>
  <Override PartName="/xl/drawings/drawing32.xml" ContentType="application/vnd.openxmlformats-officedocument.drawing+xml"/>
  <Override PartName="/xl/comments28.xml" ContentType="application/vnd.openxmlformats-officedocument.spreadsheetml.comments+xml"/>
  <Override PartName="/xl/drawings/drawing33.xml" ContentType="application/vnd.openxmlformats-officedocument.drawing+xml"/>
  <Override PartName="/xl/comments29.xml" ContentType="application/vnd.openxmlformats-officedocument.spreadsheetml.comments+xml"/>
  <Override PartName="/xl/drawings/drawing34.xml" ContentType="application/vnd.openxmlformats-officedocument.drawing+xml"/>
  <Override PartName="/xl/comments30.xml" ContentType="application/vnd.openxmlformats-officedocument.spreadsheetml.comments+xml"/>
  <Override PartName="/xl/drawings/drawing35.xml" ContentType="application/vnd.openxmlformats-officedocument.drawing+xml"/>
  <Override PartName="/xl/comments31.xml" ContentType="application/vnd.openxmlformats-officedocument.spreadsheetml.comments+xml"/>
  <Override PartName="/xl/drawings/drawing36.xml" ContentType="application/vnd.openxmlformats-officedocument.drawing+xml"/>
  <Override PartName="/xl/comments32.xml" ContentType="application/vnd.openxmlformats-officedocument.spreadsheetml.comments+xml"/>
  <Override PartName="/xl/drawings/drawing37.xml" ContentType="application/vnd.openxmlformats-officedocument.drawing+xml"/>
  <Override PartName="/xl/comments33.xml" ContentType="application/vnd.openxmlformats-officedocument.spreadsheetml.comments+xml"/>
  <Override PartName="/xl/drawings/drawing38.xml" ContentType="application/vnd.openxmlformats-officedocument.drawing+xml"/>
  <Override PartName="/xl/comments34.xml" ContentType="application/vnd.openxmlformats-officedocument.spreadsheetml.comments+xml"/>
  <Override PartName="/xl/drawings/drawing39.xml" ContentType="application/vnd.openxmlformats-officedocument.drawing+xml"/>
  <Override PartName="/xl/comments35.xml" ContentType="application/vnd.openxmlformats-officedocument.spreadsheetml.comments+xml"/>
  <Override PartName="/xl/drawings/drawing40.xml" ContentType="application/vnd.openxmlformats-officedocument.drawing+xml"/>
  <Override PartName="/xl/comments36.xml" ContentType="application/vnd.openxmlformats-officedocument.spreadsheetml.comments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omments37.xml" ContentType="application/vnd.openxmlformats-officedocument.spreadsheetml.comments+xml"/>
  <Override PartName="/xl/drawings/drawing44.xml" ContentType="application/vnd.openxmlformats-officedocument.drawing+xml"/>
  <Override PartName="/xl/comments38.xml" ContentType="application/vnd.openxmlformats-officedocument.spreadsheetml.comments+xml"/>
  <Override PartName="/xl/drawings/drawing45.xml" ContentType="application/vnd.openxmlformats-officedocument.drawing+xml"/>
  <Override PartName="/xl/comments39.xml" ContentType="application/vnd.openxmlformats-officedocument.spreadsheetml.comments+xml"/>
  <Override PartName="/xl/drawings/drawing46.xml" ContentType="application/vnd.openxmlformats-officedocument.drawing+xml"/>
  <Override PartName="/xl/comments40.xml" ContentType="application/vnd.openxmlformats-officedocument.spreadsheetml.comments+xml"/>
  <Override PartName="/xl/drawings/drawing47.xml" ContentType="application/vnd.openxmlformats-officedocument.drawing+xml"/>
  <Override PartName="/xl/comments41.xml" ContentType="application/vnd.openxmlformats-officedocument.spreadsheetml.comments+xml"/>
  <Override PartName="/xl/drawings/drawing48.xml" ContentType="application/vnd.openxmlformats-officedocument.drawing+xml"/>
  <Override PartName="/xl/comments42.xml" ContentType="application/vnd.openxmlformats-officedocument.spreadsheetml.comments+xml"/>
  <Override PartName="/xl/drawings/drawing49.xml" ContentType="application/vnd.openxmlformats-officedocument.drawing+xml"/>
  <Override PartName="/xl/comments43.xml" ContentType="application/vnd.openxmlformats-officedocument.spreadsheetml.comments+xml"/>
  <Override PartName="/xl/drawings/drawing50.xml" ContentType="application/vnd.openxmlformats-officedocument.drawing+xml"/>
  <Override PartName="/xl/comments44.xml" ContentType="application/vnd.openxmlformats-officedocument.spreadsheetml.comments+xml"/>
  <Override PartName="/xl/drawings/drawing51.xml" ContentType="application/vnd.openxmlformats-officedocument.drawing+xml"/>
  <Override PartName="/xl/comments45.xml" ContentType="application/vnd.openxmlformats-officedocument.spreadsheetml.comments+xml"/>
  <Override PartName="/xl/drawings/drawing52.xml" ContentType="application/vnd.openxmlformats-officedocument.drawing+xml"/>
  <Override PartName="/xl/comments46.xml" ContentType="application/vnd.openxmlformats-officedocument.spreadsheetml.comments+xml"/>
  <Override PartName="/xl/drawings/drawing53.xml" ContentType="application/vnd.openxmlformats-officedocument.drawing+xml"/>
  <Override PartName="/xl/comments47.xml" ContentType="application/vnd.openxmlformats-officedocument.spreadsheetml.comments+xml"/>
  <Override PartName="/xl/drawings/drawing54.xml" ContentType="application/vnd.openxmlformats-officedocument.drawing+xml"/>
  <Override PartName="/xl/comments48.xml" ContentType="application/vnd.openxmlformats-officedocument.spreadsheetml.comments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R6(2024)\E都市建設部\D水道課\03上水道整備係\742　水道工事標準仕様書\仕様書データ(R7.4改定)\03　HP公開資料\"/>
    </mc:Choice>
  </mc:AlternateContent>
  <bookViews>
    <workbookView xWindow="485" yWindow="57" windowWidth="18178" windowHeight="12832" tabRatio="968"/>
  </bookViews>
  <sheets>
    <sheet name="1.AS(DCIP-GX)" sheetId="90" r:id="rId1"/>
    <sheet name="2.AS(DCIP)" sheetId="2" r:id="rId2"/>
    <sheet name="3.AS(HI)" sheetId="6" r:id="rId3"/>
    <sheet name="4.AS(PP)" sheetId="37" r:id="rId4"/>
    <sheet name="5.AS(HPPE)" sheetId="116" r:id="rId5"/>
    <sheet name="6.Gr(DCIP-GX)" sheetId="91" r:id="rId6"/>
    <sheet name="7.Gr(DCIP)" sheetId="5" r:id="rId7"/>
    <sheet name="8.Gr(HI)" sheetId="7" r:id="rId8"/>
    <sheet name="9.Gr(PP)" sheetId="21" r:id="rId9"/>
    <sheet name="10.Gr(HPPE)" sheetId="117" r:id="rId10"/>
    <sheet name="11.Co(DCIP-GX)" sheetId="92" r:id="rId11"/>
    <sheet name="12.Co(DCIP)" sheetId="44" r:id="rId12"/>
    <sheet name="13.Co(HI)" sheetId="55" r:id="rId13"/>
    <sheet name="14.Co(PP)" sheetId="45" r:id="rId14"/>
    <sheet name="15.Co(HPPE)" sheetId="118" r:id="rId15"/>
    <sheet name="16.同時(DＣIPｋ、NS、GX)" sheetId="10" r:id="rId16"/>
    <sheet name="17.同時(HI)" sheetId="54" r:id="rId17"/>
    <sheet name="18.同時(PP)" sheetId="49" r:id="rId18"/>
    <sheet name="19.同時(HPPE)" sheetId="119" r:id="rId19"/>
    <sheet name="20.県A(DCIP-GX）" sheetId="97" r:id="rId20"/>
    <sheet name="21.県A(DCIP)" sheetId="85" r:id="rId21"/>
    <sheet name="22.県A(ＨＩ) " sheetId="98" r:id="rId22"/>
    <sheet name="23.県A(PEP)  " sheetId="99" r:id="rId23"/>
    <sheet name="24.県A(HPPE)" sheetId="120" r:id="rId24"/>
    <sheet name="25.県B(DCIP-GX)" sheetId="101" r:id="rId25"/>
    <sheet name="26.県B(DCIP)" sheetId="100" r:id="rId26"/>
    <sheet name="27.県B(ＨＩ)" sheetId="102" r:id="rId27"/>
    <sheet name="28.県B(ＰＥＰ)" sheetId="103" r:id="rId28"/>
    <sheet name="29.県B(HPPE)" sheetId="121" r:id="rId29"/>
    <sheet name="30.県歩(DCIP-GX)" sheetId="105" r:id="rId30"/>
    <sheet name="31.県歩(DCIP)" sheetId="104" r:id="rId31"/>
    <sheet name="32.県歩(ＨＩ)" sheetId="106" r:id="rId32"/>
    <sheet name="33.県歩(ＰＥＰ)" sheetId="107" r:id="rId33"/>
    <sheet name="34.県歩(HPPE)" sheetId="122" r:id="rId34"/>
    <sheet name="35.AS(給HI)" sheetId="40" r:id="rId35"/>
    <sheet name="36.AS(給PP)" sheetId="84" r:id="rId36"/>
    <sheet name="37.Gr(給HI)" sheetId="18" r:id="rId37"/>
    <sheet name="38.Gr(給PP)" sheetId="30" r:id="rId38"/>
    <sheet name="39.Co(給ＨＩ) " sheetId="113" r:id="rId39"/>
    <sheet name="40.Co(給PEP)" sheetId="47" r:id="rId40"/>
    <sheet name="41.同時(給HI)" sheetId="52" r:id="rId41"/>
    <sheet name="42.同時(給PP)" sheetId="53" r:id="rId42"/>
    <sheet name="43.県A(給HＩ)" sheetId="63" r:id="rId43"/>
    <sheet name="44.県A(給PEP)" sheetId="109" r:id="rId44"/>
    <sheet name="45.県B(給HI)" sheetId="75" r:id="rId45"/>
    <sheet name="46.県B(給PEP)" sheetId="110" r:id="rId46"/>
    <sheet name="47.県歩(給HI)" sheetId="112" r:id="rId47"/>
    <sheet name="48.県歩(給PEP) " sheetId="111" r:id="rId48"/>
    <sheet name="49.AS(宅HI)" sheetId="13" r:id="rId49"/>
    <sheet name="50.AS(宅PP)" sheetId="29" r:id="rId50"/>
    <sheet name="51.Co(宅HI)" sheetId="35" r:id="rId51"/>
    <sheet name="52.Co(宅PP)" sheetId="26" r:id="rId52"/>
    <sheet name="53.Gr(宅HI)" sheetId="15" r:id="rId53"/>
    <sheet name="54.Gr(宅PP)" sheetId="27" r:id="rId54"/>
    <sheet name="55.仮配水" sheetId="89" r:id="rId55"/>
    <sheet name="56.仮給水" sheetId="34" r:id="rId56"/>
  </sheets>
  <definedNames>
    <definedName name="_xlnm.Print_Area" localSheetId="0">'1.AS(DCIP-GX)'!$A$1:$BT$62</definedName>
    <definedName name="_xlnm.Print_Area" localSheetId="9">'10.Gr(HPPE)'!$B$1:$BV$58</definedName>
    <definedName name="_xlnm.Print_Area" localSheetId="10">'11.Co(DCIP-GX)'!$B$1:$BV$61</definedName>
    <definedName name="_xlnm.Print_Area" localSheetId="11">'12.Co(DCIP)'!$B$1:$BV$61</definedName>
    <definedName name="_xlnm.Print_Area" localSheetId="12">'13.Co(HI)'!$B$1:$BV$62</definedName>
    <definedName name="_xlnm.Print_Area" localSheetId="13">'14.Co(PP)'!$B$1:$BV$62</definedName>
    <definedName name="_xlnm.Print_Area" localSheetId="14">'15.Co(HPPE)'!$B$1:$BV$62</definedName>
    <definedName name="_xlnm.Print_Area" localSheetId="15">'16.同時(DＣIPｋ、NS、GX)'!$B$1:$BT$34</definedName>
    <definedName name="_xlnm.Print_Area" localSheetId="16">'17.同時(HI)'!$B$1:$BT$36</definedName>
    <definedName name="_xlnm.Print_Area" localSheetId="17">'18.同時(PP)'!$B$1:$BT$36</definedName>
    <definedName name="_xlnm.Print_Area" localSheetId="18">'19.同時(HPPE)'!$B$1:$BT$36</definedName>
    <definedName name="_xlnm.Print_Area" localSheetId="1">'2.AS(DCIP)'!$B$1:$BV$62</definedName>
    <definedName name="_xlnm.Print_Area" localSheetId="19">'20.県A(DCIP-GX）'!$A$1:$BV$67</definedName>
    <definedName name="_xlnm.Print_Area" localSheetId="20">'21.県A(DCIP)'!$B$1:$BV$67</definedName>
    <definedName name="_xlnm.Print_Area" localSheetId="21">'22.県A(ＨＩ) '!$A$1:$BV$67</definedName>
    <definedName name="_xlnm.Print_Area" localSheetId="22">'23.県A(PEP)  '!$A$1:$BV$67</definedName>
    <definedName name="_xlnm.Print_Area" localSheetId="23">'24.県A(HPPE)'!$A$1:$BV$67</definedName>
    <definedName name="_xlnm.Print_Area" localSheetId="24">'25.県B(DCIP-GX)'!$A$1:$BV$67</definedName>
    <definedName name="_xlnm.Print_Area" localSheetId="25">'26.県B(DCIP)'!$A$1:$BV$67</definedName>
    <definedName name="_xlnm.Print_Area" localSheetId="26">'27.県B(ＨＩ)'!$A$1:$BV$67</definedName>
    <definedName name="_xlnm.Print_Area" localSheetId="27">'28.県B(ＰＥＰ)'!$A$1:$BU$67</definedName>
    <definedName name="_xlnm.Print_Area" localSheetId="28">'29.県B(HPPE)'!$A$1:$BW$67</definedName>
    <definedName name="_xlnm.Print_Area" localSheetId="2">'3.AS(HI)'!$B$1:$BV$63</definedName>
    <definedName name="_xlnm.Print_Area" localSheetId="29">'30.県歩(DCIP-GX)'!$A$1:$BV$67</definedName>
    <definedName name="_xlnm.Print_Area" localSheetId="30">'31.県歩(DCIP)'!$A$1:$BV$67</definedName>
    <definedName name="_xlnm.Print_Area" localSheetId="31">'32.県歩(ＨＩ)'!$A$1:$BV$67</definedName>
    <definedName name="_xlnm.Print_Area" localSheetId="32">'33.県歩(ＰＥＰ)'!$A$1:$BV$67</definedName>
    <definedName name="_xlnm.Print_Area" localSheetId="33">'34.県歩(HPPE)'!$A$1:$BV$67</definedName>
    <definedName name="_xlnm.Print_Area" localSheetId="34">'35.AS(給HI)'!$A$1:$BV$66</definedName>
    <definedName name="_xlnm.Print_Area" localSheetId="35">'36.AS(給PP)'!$A$1:$BV$66</definedName>
    <definedName name="_xlnm.Print_Area" localSheetId="36">'37.Gr(給HI)'!$A$1:$BV$56</definedName>
    <definedName name="_xlnm.Print_Area" localSheetId="37">'38.Gr(給PP)'!$A$1:$BV$56</definedName>
    <definedName name="_xlnm.Print_Area" localSheetId="38">'39.Co(給ＨＩ) '!$A$1:$BV$63</definedName>
    <definedName name="_xlnm.Print_Area" localSheetId="3">'4.AS(PP)'!$B$1:$BV$63</definedName>
    <definedName name="_xlnm.Print_Area" localSheetId="39">'40.Co(給PEP)'!$A$1:$BV$64</definedName>
    <definedName name="_xlnm.Print_Area" localSheetId="40">'41.同時(給HI)'!$B$1:$BV$56</definedName>
    <definedName name="_xlnm.Print_Area" localSheetId="41">'42.同時(給PP)'!$B$1:$BV$56</definedName>
    <definedName name="_xlnm.Print_Area" localSheetId="42">'43.県A(給HＩ)'!$A$1:$BV$67</definedName>
    <definedName name="_xlnm.Print_Area" localSheetId="43">'44.県A(給PEP)'!$A$1:$BV$67</definedName>
    <definedName name="_xlnm.Print_Area" localSheetId="44">'45.県B(給HI)'!$A$1:$BV$63</definedName>
    <definedName name="_xlnm.Print_Area" localSheetId="45">'46.県B(給PEP)'!$A$1:$BV$65</definedName>
    <definedName name="_xlnm.Print_Area" localSheetId="46">'47.県歩(給HI)'!$A$1:$BV$67</definedName>
    <definedName name="_xlnm.Print_Area" localSheetId="47">'48.県歩(給PEP) '!$A$1:$BV$67</definedName>
    <definedName name="_xlnm.Print_Area" localSheetId="48">'49.AS(宅HI)'!$A$1:$BV$63</definedName>
    <definedName name="_xlnm.Print_Area" localSheetId="4">'5.AS(HPPE)'!$B$1:$BV$62</definedName>
    <definedName name="_xlnm.Print_Area" localSheetId="49">'50.AS(宅PP)'!$A$1:$BV$64</definedName>
    <definedName name="_xlnm.Print_Area" localSheetId="50">'51.Co(宅HI)'!$A$1:$BV$61</definedName>
    <definedName name="_xlnm.Print_Area" localSheetId="51">'52.Co(宅PP)'!$A$1:$BV$58</definedName>
    <definedName name="_xlnm.Print_Area" localSheetId="52">'53.Gr(宅HI)'!$A$1:$BV$57</definedName>
    <definedName name="_xlnm.Print_Area" localSheetId="53">'54.Gr(宅PP)'!$A$1:$BV$55</definedName>
    <definedName name="_xlnm.Print_Area" localSheetId="54">'55.仮配水'!$B$1:$BV$52</definedName>
    <definedName name="_xlnm.Print_Area" localSheetId="55">'56.仮給水'!$B$1:$BV$52</definedName>
    <definedName name="_xlnm.Print_Area" localSheetId="5">'6.Gr(DCIP-GX)'!$B$1:$BV$56</definedName>
    <definedName name="_xlnm.Print_Area" localSheetId="6">'7.Gr(DCIP)'!$B$1:$BV$56</definedName>
    <definedName name="_xlnm.Print_Area" localSheetId="7">'8.Gr(HI)'!$B$1:$BV$58</definedName>
    <definedName name="_xlnm.Print_Area" localSheetId="8">'9.Gr(PP)'!$B$1:$BV$58</definedName>
  </definedNames>
  <calcPr calcId="162913"/>
</workbook>
</file>

<file path=xl/calcChain.xml><?xml version="1.0" encoding="utf-8"?>
<calcChain xmlns="http://schemas.openxmlformats.org/spreadsheetml/2006/main">
  <c r="W59" i="90" l="1"/>
  <c r="W57" i="90"/>
  <c r="W56" i="90"/>
  <c r="W55" i="90"/>
  <c r="W54" i="55"/>
  <c r="W58" i="55"/>
  <c r="BA61" i="101" l="1"/>
  <c r="AT61" i="101"/>
  <c r="AM61" i="101"/>
  <c r="AF61" i="101"/>
  <c r="W61" i="101"/>
  <c r="BA55" i="101"/>
  <c r="AT55" i="101"/>
  <c r="AM55" i="101"/>
  <c r="AF55" i="101"/>
  <c r="W55" i="101"/>
  <c r="BA61" i="97"/>
  <c r="AT61" i="97"/>
  <c r="AM61" i="97"/>
  <c r="AF61" i="97"/>
  <c r="W61" i="97"/>
  <c r="BA55" i="97"/>
  <c r="AT55" i="97"/>
  <c r="AM55" i="97"/>
  <c r="AF55" i="97"/>
  <c r="W55" i="97"/>
  <c r="BA56" i="92"/>
  <c r="AT56" i="92"/>
  <c r="AL56" i="92"/>
  <c r="AD56" i="92"/>
  <c r="W56" i="92"/>
  <c r="BA54" i="91"/>
  <c r="AT54" i="91"/>
  <c r="AL54" i="91"/>
  <c r="AD54" i="91"/>
  <c r="W54" i="91"/>
  <c r="BA58" i="90"/>
  <c r="AT58" i="90"/>
  <c r="AL58" i="90"/>
  <c r="AD58" i="90"/>
  <c r="W58" i="90"/>
  <c r="BA51" i="90"/>
  <c r="AT51" i="90"/>
  <c r="AL51" i="90"/>
  <c r="AD51" i="90"/>
  <c r="W51" i="90"/>
  <c r="BH52" i="29"/>
  <c r="BA52" i="29"/>
  <c r="AT52" i="29"/>
  <c r="AL52" i="29"/>
  <c r="AD52" i="29"/>
  <c r="W52" i="29"/>
  <c r="BH51" i="13"/>
  <c r="BA51" i="13"/>
  <c r="AT51" i="13"/>
  <c r="AL51" i="13"/>
  <c r="AD51" i="13"/>
  <c r="W51" i="13"/>
  <c r="BA55" i="111"/>
  <c r="AT55" i="111"/>
  <c r="AL55" i="111"/>
  <c r="AD55" i="111"/>
  <c r="W55" i="111"/>
  <c r="BA55" i="112"/>
  <c r="AT55" i="112"/>
  <c r="AL55" i="112"/>
  <c r="AD55" i="112"/>
  <c r="W55" i="112"/>
  <c r="BA53" i="110"/>
  <c r="AT53" i="110"/>
  <c r="AL53" i="110"/>
  <c r="AD53" i="110"/>
  <c r="W53" i="110"/>
  <c r="BA51" i="75"/>
  <c r="AT51" i="75"/>
  <c r="AL51" i="75"/>
  <c r="AD51" i="75"/>
  <c r="W51" i="75"/>
  <c r="BA55" i="109"/>
  <c r="AT55" i="109"/>
  <c r="AL55" i="109"/>
  <c r="AD55" i="109"/>
  <c r="W55" i="109"/>
  <c r="BA55" i="63"/>
  <c r="AT55" i="63"/>
  <c r="AL55" i="63"/>
  <c r="AD55" i="63"/>
  <c r="W55" i="63"/>
  <c r="BA54" i="18"/>
  <c r="AT54" i="18"/>
  <c r="AL54" i="18"/>
  <c r="AD54" i="18"/>
  <c r="W54" i="18"/>
  <c r="BA62" i="84"/>
  <c r="AT62" i="84"/>
  <c r="AL62" i="84"/>
  <c r="AD62" i="84"/>
  <c r="W62" i="84"/>
  <c r="BA55" i="84"/>
  <c r="AT55" i="84"/>
  <c r="AL55" i="84"/>
  <c r="AD55" i="84"/>
  <c r="W55" i="84"/>
  <c r="BA62" i="40"/>
  <c r="AT62" i="40"/>
  <c r="AL62" i="40"/>
  <c r="AD62" i="40"/>
  <c r="BA55" i="40"/>
  <c r="AT55" i="40"/>
  <c r="AL55" i="40"/>
  <c r="AD55" i="40"/>
  <c r="W55" i="40"/>
  <c r="AM61" i="122"/>
  <c r="AT61" i="122"/>
  <c r="BA61" i="122"/>
  <c r="BH61" i="122"/>
  <c r="BO61" i="122"/>
  <c r="AF61" i="122"/>
  <c r="W61" i="122"/>
  <c r="BO55" i="122"/>
  <c r="BH55" i="122"/>
  <c r="BA55" i="122"/>
  <c r="AT55" i="122"/>
  <c r="AM55" i="122"/>
  <c r="AF55" i="122"/>
  <c r="W55" i="122"/>
  <c r="AM61" i="107"/>
  <c r="AT61" i="107"/>
  <c r="BA61" i="107"/>
  <c r="AF61" i="107"/>
  <c r="W61" i="107"/>
  <c r="BA55" i="107"/>
  <c r="AT55" i="107"/>
  <c r="AM55" i="107"/>
  <c r="AF55" i="107"/>
  <c r="W55" i="107"/>
  <c r="AM61" i="106"/>
  <c r="AT61" i="106"/>
  <c r="BA61" i="106"/>
  <c r="BH61" i="106"/>
  <c r="BO61" i="106"/>
  <c r="AF61" i="106"/>
  <c r="W61" i="106"/>
  <c r="BO55" i="106"/>
  <c r="BH55" i="106"/>
  <c r="BA55" i="106"/>
  <c r="AT55" i="106"/>
  <c r="AM55" i="106"/>
  <c r="AF55" i="106"/>
  <c r="W55" i="106"/>
  <c r="BO55" i="104"/>
  <c r="BH55" i="104"/>
  <c r="BA55" i="104"/>
  <c r="AT55" i="104"/>
  <c r="AM55" i="104"/>
  <c r="AF55" i="104"/>
  <c r="W55" i="104"/>
  <c r="AM61" i="105"/>
  <c r="AT61" i="105"/>
  <c r="BA61" i="105"/>
  <c r="AF61" i="105"/>
  <c r="W61" i="105"/>
  <c r="BA55" i="105"/>
  <c r="AT55" i="105"/>
  <c r="AM55" i="105"/>
  <c r="AF55" i="105"/>
  <c r="W55" i="105"/>
  <c r="BB61" i="121"/>
  <c r="BI61" i="121"/>
  <c r="BP61" i="121"/>
  <c r="AU61" i="121"/>
  <c r="AN61" i="121"/>
  <c r="AG61" i="121"/>
  <c r="X61" i="121"/>
  <c r="BP55" i="121"/>
  <c r="BI55" i="121"/>
  <c r="BB55" i="121"/>
  <c r="AU55" i="121"/>
  <c r="AN55" i="121"/>
  <c r="AG55" i="121"/>
  <c r="X55" i="121"/>
  <c r="BB55" i="103"/>
  <c r="AU55" i="103"/>
  <c r="AN55" i="103"/>
  <c r="AG55" i="103"/>
  <c r="X55" i="103"/>
  <c r="BO55" i="102"/>
  <c r="BH55" i="102"/>
  <c r="BA55" i="102"/>
  <c r="AT55" i="102"/>
  <c r="AM55" i="102"/>
  <c r="AF55" i="102"/>
  <c r="AF57" i="102"/>
  <c r="W55" i="102"/>
  <c r="BO55" i="100"/>
  <c r="BH55" i="100"/>
  <c r="BA55" i="100"/>
  <c r="AT55" i="100"/>
  <c r="AM55" i="100"/>
  <c r="AF55" i="100"/>
  <c r="W55" i="100"/>
  <c r="W62" i="40" l="1"/>
  <c r="AM53" i="122"/>
  <c r="AT53" i="122"/>
  <c r="BA53" i="122"/>
  <c r="BH53" i="122"/>
  <c r="BO53" i="122"/>
  <c r="AF53" i="122"/>
  <c r="W53" i="122"/>
  <c r="BO48" i="122"/>
  <c r="BH48" i="122"/>
  <c r="BA48" i="122"/>
  <c r="AT48" i="122"/>
  <c r="AM48" i="122"/>
  <c r="AM60" i="122" s="1"/>
  <c r="AF48" i="122"/>
  <c r="AF60" i="122" s="1"/>
  <c r="W48" i="122"/>
  <c r="W60" i="122" s="1"/>
  <c r="BO64" i="122"/>
  <c r="BO66" i="122" s="1"/>
  <c r="BO57" i="122"/>
  <c r="BO50" i="122"/>
  <c r="BO49" i="122"/>
  <c r="BO59" i="122" s="1"/>
  <c r="BO62" i="122" s="1"/>
  <c r="BO60" i="122"/>
  <c r="BH64" i="122"/>
  <c r="BH66" i="122" s="1"/>
  <c r="BH57" i="122"/>
  <c r="BH50" i="122"/>
  <c r="BH49" i="122"/>
  <c r="BH59" i="122" s="1"/>
  <c r="BH62" i="122" s="1"/>
  <c r="BH60" i="122"/>
  <c r="AM66" i="122"/>
  <c r="BA64" i="122"/>
  <c r="BA66" i="122" s="1"/>
  <c r="AT64" i="122"/>
  <c r="AT66" i="122" s="1"/>
  <c r="AM64" i="122"/>
  <c r="AF64" i="122"/>
  <c r="AF66" i="122" s="1"/>
  <c r="W64" i="122"/>
  <c r="W66" i="122" s="1"/>
  <c r="BA57" i="122"/>
  <c r="AT57" i="122"/>
  <c r="AM57" i="122"/>
  <c r="AF57" i="122"/>
  <c r="W57" i="122"/>
  <c r="BA51" i="122"/>
  <c r="BA50" i="122"/>
  <c r="AT50" i="122"/>
  <c r="AM50" i="122"/>
  <c r="AF50" i="122"/>
  <c r="AF49" i="122" s="1"/>
  <c r="W50" i="122"/>
  <c r="W49" i="122" s="1"/>
  <c r="BA49" i="122"/>
  <c r="BA59" i="122" s="1"/>
  <c r="BA62" i="122" s="1"/>
  <c r="AT49" i="122"/>
  <c r="AT51" i="122" s="1"/>
  <c r="AM49" i="122"/>
  <c r="AM51" i="122" s="1"/>
  <c r="BA60" i="122"/>
  <c r="AT60" i="122"/>
  <c r="BO61" i="104"/>
  <c r="BH61" i="104"/>
  <c r="BA61" i="104"/>
  <c r="AT61" i="104"/>
  <c r="AM61" i="104"/>
  <c r="AF61" i="104"/>
  <c r="W61" i="104"/>
  <c r="BP48" i="121"/>
  <c r="BI48" i="121"/>
  <c r="BB48" i="121"/>
  <c r="AU48" i="121"/>
  <c r="AU60" i="121" s="1"/>
  <c r="AN48" i="121"/>
  <c r="AN60" i="121" s="1"/>
  <c r="AG48" i="121"/>
  <c r="AG60" i="121" s="1"/>
  <c r="X48" i="121"/>
  <c r="BO61" i="100"/>
  <c r="BH61" i="100"/>
  <c r="BA61" i="100"/>
  <c r="AT61" i="100"/>
  <c r="AM61" i="100"/>
  <c r="AF61" i="100"/>
  <c r="W61" i="100"/>
  <c r="BP64" i="121"/>
  <c r="BP66" i="121" s="1"/>
  <c r="BP60" i="121"/>
  <c r="BP57" i="121"/>
  <c r="BP53" i="121"/>
  <c r="BP50" i="121"/>
  <c r="BP49" i="121"/>
  <c r="BP59" i="121" s="1"/>
  <c r="BP62" i="121" s="1"/>
  <c r="BI64" i="121"/>
  <c r="BI66" i="121" s="1"/>
  <c r="BI57" i="121"/>
  <c r="BI53" i="121"/>
  <c r="BI50" i="121"/>
  <c r="BI49" i="121"/>
  <c r="BI59" i="121" s="1"/>
  <c r="BI62" i="121" s="1"/>
  <c r="BI60" i="121"/>
  <c r="BB64" i="121"/>
  <c r="BB66" i="121" s="1"/>
  <c r="AU64" i="121"/>
  <c r="AU66" i="121" s="1"/>
  <c r="AN64" i="121"/>
  <c r="AN66" i="121" s="1"/>
  <c r="AG64" i="121"/>
  <c r="AG66" i="121" s="1"/>
  <c r="X64" i="121"/>
  <c r="X66" i="121" s="1"/>
  <c r="BB57" i="121"/>
  <c r="AU57" i="121"/>
  <c r="AN57" i="121"/>
  <c r="AG57" i="121"/>
  <c r="X57" i="121"/>
  <c r="BB53" i="121"/>
  <c r="AU53" i="121"/>
  <c r="AN53" i="121"/>
  <c r="AG53" i="121"/>
  <c r="X53" i="121"/>
  <c r="BB51" i="121"/>
  <c r="BB50" i="121"/>
  <c r="AU50" i="121"/>
  <c r="AN50" i="121"/>
  <c r="AG50" i="121"/>
  <c r="X50" i="121"/>
  <c r="BB49" i="121"/>
  <c r="BB59" i="121" s="1"/>
  <c r="BB62" i="121" s="1"/>
  <c r="AU49" i="121"/>
  <c r="AU59" i="121" s="1"/>
  <c r="AU62" i="121" s="1"/>
  <c r="AN49" i="121"/>
  <c r="AN59" i="121" s="1"/>
  <c r="AN62" i="121" s="1"/>
  <c r="AG49" i="121"/>
  <c r="X49" i="121"/>
  <c r="X51" i="121" s="1"/>
  <c r="BB60" i="121"/>
  <c r="X60" i="121"/>
  <c r="BO51" i="122" l="1"/>
  <c r="BH51" i="122"/>
  <c r="AF51" i="122"/>
  <c r="AF59" i="122"/>
  <c r="AF62" i="122" s="1"/>
  <c r="W59" i="122"/>
  <c r="W62" i="122" s="1"/>
  <c r="W51" i="122"/>
  <c r="AM59" i="122"/>
  <c r="AM62" i="122" s="1"/>
  <c r="AT59" i="122"/>
  <c r="AT62" i="122" s="1"/>
  <c r="AG51" i="121"/>
  <c r="AU51" i="121"/>
  <c r="AN51" i="121"/>
  <c r="BP51" i="121"/>
  <c r="BI51" i="121"/>
  <c r="X59" i="121"/>
  <c r="X62" i="121" s="1"/>
  <c r="AG59" i="121"/>
  <c r="AG62" i="121" s="1"/>
  <c r="BA54" i="5"/>
  <c r="BH54" i="5"/>
  <c r="BO54" i="5"/>
  <c r="AT54" i="5"/>
  <c r="AL54" i="5"/>
  <c r="AD54" i="5"/>
  <c r="W54" i="5"/>
  <c r="BA58" i="2"/>
  <c r="BH58" i="2"/>
  <c r="BO58" i="2"/>
  <c r="AT58" i="2"/>
  <c r="AL58" i="2"/>
  <c r="AD58" i="2"/>
  <c r="W58" i="2"/>
  <c r="BO51" i="2"/>
  <c r="BH51" i="2"/>
  <c r="BA51" i="2"/>
  <c r="AT51" i="2"/>
  <c r="AL51" i="2"/>
  <c r="AD51" i="2"/>
  <c r="W51" i="2"/>
  <c r="BO55" i="85"/>
  <c r="BH55" i="85"/>
  <c r="BA55" i="85"/>
  <c r="AT55" i="85"/>
  <c r="BO48" i="120" l="1"/>
  <c r="BH48" i="120"/>
  <c r="BA48" i="120"/>
  <c r="AT48" i="120"/>
  <c r="AT60" i="120" s="1"/>
  <c r="AM48" i="120"/>
  <c r="AF48" i="120"/>
  <c r="W48" i="120"/>
  <c r="BO64" i="120"/>
  <c r="BO66" i="120" s="1"/>
  <c r="BO57" i="120"/>
  <c r="BO53" i="120"/>
  <c r="BO50" i="120"/>
  <c r="BO49" i="120" s="1"/>
  <c r="BO59" i="120" s="1"/>
  <c r="BO62" i="120" s="1"/>
  <c r="BO60" i="120"/>
  <c r="BH64" i="120"/>
  <c r="BH66" i="120" s="1"/>
  <c r="BH57" i="120"/>
  <c r="BH53" i="120"/>
  <c r="BH50" i="120"/>
  <c r="BH49" i="120" s="1"/>
  <c r="BH60" i="120"/>
  <c r="BA53" i="120"/>
  <c r="AT53" i="120"/>
  <c r="AM53" i="120"/>
  <c r="AF53" i="120"/>
  <c r="W53" i="120"/>
  <c r="BA64" i="120"/>
  <c r="BA66" i="120" s="1"/>
  <c r="AT64" i="120"/>
  <c r="AT66" i="120" s="1"/>
  <c r="AM64" i="120"/>
  <c r="AM66" i="120" s="1"/>
  <c r="AF64" i="120"/>
  <c r="AF66" i="120" s="1"/>
  <c r="W64" i="120"/>
  <c r="W66" i="120" s="1"/>
  <c r="BA57" i="120"/>
  <c r="AT57" i="120"/>
  <c r="AM57" i="120"/>
  <c r="AF57" i="120"/>
  <c r="W57" i="120"/>
  <c r="BA50" i="120"/>
  <c r="BA49" i="120" s="1"/>
  <c r="BA59" i="120" s="1"/>
  <c r="BA62" i="120" s="1"/>
  <c r="AT50" i="120"/>
  <c r="AT49" i="120" s="1"/>
  <c r="AM50" i="120"/>
  <c r="AM49" i="120" s="1"/>
  <c r="AF50" i="120"/>
  <c r="AF49" i="120" s="1"/>
  <c r="W50" i="120"/>
  <c r="W49" i="120" s="1"/>
  <c r="BA60" i="120"/>
  <c r="AM60" i="120"/>
  <c r="AF60" i="120"/>
  <c r="W60" i="120"/>
  <c r="BM33" i="119"/>
  <c r="BF33" i="119"/>
  <c r="AY33" i="119"/>
  <c r="AR33" i="119"/>
  <c r="AK33" i="119"/>
  <c r="AD33" i="119"/>
  <c r="W33" i="119"/>
  <c r="BM35" i="119"/>
  <c r="BM31" i="119"/>
  <c r="BF35" i="119"/>
  <c r="BF31" i="119"/>
  <c r="BF32" i="119" s="1"/>
  <c r="BF36" i="119" s="1"/>
  <c r="AY35" i="119"/>
  <c r="AR35" i="119"/>
  <c r="AK35" i="119"/>
  <c r="AD35" i="119"/>
  <c r="W35" i="119"/>
  <c r="AY31" i="119"/>
  <c r="AR31" i="119"/>
  <c r="AK31" i="119"/>
  <c r="AK32" i="119" s="1"/>
  <c r="AD31" i="119"/>
  <c r="W31" i="119"/>
  <c r="BO44" i="118"/>
  <c r="BH44" i="118"/>
  <c r="BA44" i="118"/>
  <c r="AT44" i="118"/>
  <c r="AL44" i="118"/>
  <c r="AD44" i="118"/>
  <c r="W44" i="118"/>
  <c r="BO60" i="118"/>
  <c r="BO62" i="118" s="1"/>
  <c r="BO52" i="118"/>
  <c r="BO51" i="118"/>
  <c r="BO50" i="118"/>
  <c r="BO47" i="118"/>
  <c r="BO46" i="118"/>
  <c r="BO45" i="118" s="1"/>
  <c r="BO55" i="118"/>
  <c r="BH60" i="118"/>
  <c r="BH62" i="118" s="1"/>
  <c r="BH55" i="118"/>
  <c r="BH52" i="118"/>
  <c r="BH51" i="118"/>
  <c r="BH50" i="118"/>
  <c r="BH47" i="118"/>
  <c r="BH46" i="118"/>
  <c r="BH45" i="118" s="1"/>
  <c r="BA50" i="118"/>
  <c r="AT50" i="118"/>
  <c r="AL50" i="118"/>
  <c r="AD50" i="118"/>
  <c r="W50" i="118"/>
  <c r="AT64" i="118"/>
  <c r="W62" i="118"/>
  <c r="BA60" i="118"/>
  <c r="BA62" i="118" s="1"/>
  <c r="AT60" i="118"/>
  <c r="AT62" i="118" s="1"/>
  <c r="AL60" i="118"/>
  <c r="AL62" i="118" s="1"/>
  <c r="AD60" i="118"/>
  <c r="AD62" i="118" s="1"/>
  <c r="W60" i="118"/>
  <c r="BA55" i="118"/>
  <c r="AD55" i="118"/>
  <c r="BA52" i="118"/>
  <c r="AT52" i="118"/>
  <c r="AL52" i="118"/>
  <c r="AD52" i="118"/>
  <c r="W52" i="118"/>
  <c r="AD51" i="118"/>
  <c r="AL51" i="118" s="1"/>
  <c r="AT51" i="118" s="1"/>
  <c r="BA51" i="118" s="1"/>
  <c r="BA47" i="118"/>
  <c r="AT47" i="118"/>
  <c r="AL47" i="118"/>
  <c r="AD47" i="118"/>
  <c r="W47" i="118"/>
  <c r="BA46" i="118"/>
  <c r="AT46" i="118"/>
  <c r="AL46" i="118"/>
  <c r="AD46" i="118"/>
  <c r="AD45" i="118" s="1"/>
  <c r="W46" i="118"/>
  <c r="W45" i="118" s="1"/>
  <c r="BA45" i="118"/>
  <c r="BA66" i="118" s="1"/>
  <c r="AT45" i="118"/>
  <c r="AL45" i="118"/>
  <c r="AT55" i="118"/>
  <c r="AL55" i="118"/>
  <c r="W55" i="118"/>
  <c r="BO46" i="117"/>
  <c r="BH46" i="117"/>
  <c r="BA46" i="117"/>
  <c r="BA54" i="117" s="1"/>
  <c r="AT46" i="117"/>
  <c r="AL46" i="117"/>
  <c r="AD46" i="117"/>
  <c r="W46" i="117"/>
  <c r="W52" i="117"/>
  <c r="AD52" i="117"/>
  <c r="AL52" i="117"/>
  <c r="AT52" i="117"/>
  <c r="BA52" i="117"/>
  <c r="BH52" i="117"/>
  <c r="BO52" i="117"/>
  <c r="BO49" i="117"/>
  <c r="BO48" i="117"/>
  <c r="BO47" i="117" s="1"/>
  <c r="BO54" i="117"/>
  <c r="BH49" i="117"/>
  <c r="BH48" i="117"/>
  <c r="BH47" i="117"/>
  <c r="BH53" i="117" s="1"/>
  <c r="BH54" i="117"/>
  <c r="BA49" i="117"/>
  <c r="AT49" i="117"/>
  <c r="AL49" i="117"/>
  <c r="AD49" i="117"/>
  <c r="W49" i="117"/>
  <c r="BA48" i="117"/>
  <c r="BA47" i="117" s="1"/>
  <c r="AT48" i="117"/>
  <c r="AL48" i="117"/>
  <c r="AD48" i="117"/>
  <c r="AD47" i="117" s="1"/>
  <c r="W48" i="117"/>
  <c r="W47" i="117" s="1"/>
  <c r="AT47" i="117"/>
  <c r="AL47" i="117"/>
  <c r="AT54" i="117"/>
  <c r="AL54" i="117"/>
  <c r="AD54" i="117"/>
  <c r="W54" i="117"/>
  <c r="AT57" i="21"/>
  <c r="BA59" i="37"/>
  <c r="AT59" i="37"/>
  <c r="AL59" i="37"/>
  <c r="AD59" i="37"/>
  <c r="W59" i="37"/>
  <c r="W60" i="37"/>
  <c r="AD60" i="37"/>
  <c r="AL60" i="37"/>
  <c r="AT60" i="37"/>
  <c r="BA60" i="37"/>
  <c r="BA58" i="116"/>
  <c r="BH58" i="116"/>
  <c r="BO58" i="116"/>
  <c r="AT58" i="116"/>
  <c r="AL58" i="116"/>
  <c r="AD58" i="116"/>
  <c r="W58" i="116"/>
  <c r="BO44" i="116"/>
  <c r="BH44" i="116"/>
  <c r="BA44" i="116"/>
  <c r="AT44" i="116"/>
  <c r="AL44" i="116"/>
  <c r="AL55" i="116" s="1"/>
  <c r="AD44" i="116"/>
  <c r="W44" i="116"/>
  <c r="BO43" i="116"/>
  <c r="BH43" i="116"/>
  <c r="BH56" i="116" s="1"/>
  <c r="BA43" i="116"/>
  <c r="AT43" i="116"/>
  <c r="AT56" i="116" s="1"/>
  <c r="AL43" i="116"/>
  <c r="AD43" i="116"/>
  <c r="W43" i="116"/>
  <c r="BO49" i="116"/>
  <c r="BA49" i="116"/>
  <c r="BH49" i="116"/>
  <c r="AT49" i="116"/>
  <c r="AL49" i="116"/>
  <c r="AD49" i="116"/>
  <c r="W49" i="116"/>
  <c r="BO61" i="116"/>
  <c r="BO56" i="116"/>
  <c r="BO53" i="116"/>
  <c r="BO46" i="116"/>
  <c r="BO45" i="116"/>
  <c r="BH61" i="116"/>
  <c r="BH53" i="116"/>
  <c r="BH46" i="116"/>
  <c r="BH45" i="116"/>
  <c r="BH55" i="116"/>
  <c r="BA61" i="116"/>
  <c r="AT61" i="116"/>
  <c r="AL61" i="116"/>
  <c r="AD61" i="116"/>
  <c r="W61" i="116"/>
  <c r="BA53" i="116"/>
  <c r="AT53" i="116"/>
  <c r="AL53" i="116"/>
  <c r="AD53" i="116"/>
  <c r="W53" i="116"/>
  <c r="BA46" i="116"/>
  <c r="AT46" i="116"/>
  <c r="AL46" i="116"/>
  <c r="AD46" i="116"/>
  <c r="W46" i="116"/>
  <c r="BA45" i="116"/>
  <c r="AT45" i="116"/>
  <c r="AL45" i="116"/>
  <c r="AD45" i="116"/>
  <c r="W45" i="116"/>
  <c r="BA47" i="116"/>
  <c r="BA57" i="116" s="1"/>
  <c r="AT55" i="116"/>
  <c r="AD55" i="116"/>
  <c r="W55" i="116"/>
  <c r="BA56" i="116"/>
  <c r="AL56" i="116"/>
  <c r="AD56" i="116"/>
  <c r="W56" i="116"/>
  <c r="AM51" i="120" l="1"/>
  <c r="AT51" i="120"/>
  <c r="BA51" i="120"/>
  <c r="BO51" i="120"/>
  <c r="BH59" i="120"/>
  <c r="BH62" i="120" s="1"/>
  <c r="BH51" i="120"/>
  <c r="AF51" i="120"/>
  <c r="AF59" i="120"/>
  <c r="AF62" i="120" s="1"/>
  <c r="W59" i="120"/>
  <c r="W62" i="120" s="1"/>
  <c r="W51" i="120"/>
  <c r="AT59" i="120"/>
  <c r="AT62" i="120" s="1"/>
  <c r="AM59" i="120"/>
  <c r="AM62" i="120" s="1"/>
  <c r="W32" i="119"/>
  <c r="W36" i="119" s="1"/>
  <c r="BM32" i="119"/>
  <c r="BM36" i="119" s="1"/>
  <c r="AD32" i="119"/>
  <c r="AD36" i="119" s="1"/>
  <c r="AK36" i="119"/>
  <c r="AR32" i="119"/>
  <c r="AR36" i="119" s="1"/>
  <c r="AY32" i="119"/>
  <c r="AY36" i="119" s="1"/>
  <c r="BA64" i="118"/>
  <c r="AL64" i="118"/>
  <c r="AT66" i="118"/>
  <c r="BO54" i="118"/>
  <c r="BO48" i="118"/>
  <c r="BO56" i="118" s="1"/>
  <c r="BH54" i="118"/>
  <c r="BH48" i="118"/>
  <c r="BH56" i="118" s="1"/>
  <c r="W64" i="118"/>
  <c r="W66" i="118"/>
  <c r="W54" i="118"/>
  <c r="W65" i="118"/>
  <c r="W48" i="118"/>
  <c r="W56" i="118" s="1"/>
  <c r="AD64" i="118"/>
  <c r="AD66" i="118"/>
  <c r="AD54" i="118"/>
  <c r="AD65" i="118"/>
  <c r="AD48" i="118"/>
  <c r="AD56" i="118" s="1"/>
  <c r="AL48" i="118"/>
  <c r="AL56" i="118" s="1"/>
  <c r="AL65" i="118"/>
  <c r="AT65" i="118"/>
  <c r="AT54" i="118"/>
  <c r="BA65" i="118"/>
  <c r="AT48" i="118"/>
  <c r="AT56" i="118" s="1"/>
  <c r="AL54" i="118"/>
  <c r="BA54" i="118"/>
  <c r="BA48" i="118"/>
  <c r="BA56" i="118" s="1"/>
  <c r="AL66" i="118"/>
  <c r="AL62" i="117"/>
  <c r="AT62" i="117"/>
  <c r="BO53" i="117"/>
  <c r="BO50" i="117"/>
  <c r="BO55" i="117" s="1"/>
  <c r="BH50" i="117"/>
  <c r="BH55" i="117" s="1"/>
  <c r="BH57" i="117" s="1"/>
  <c r="W62" i="117"/>
  <c r="W53" i="117"/>
  <c r="W61" i="117"/>
  <c r="W50" i="117"/>
  <c r="W55" i="117" s="1"/>
  <c r="BA62" i="117"/>
  <c r="BA53" i="117"/>
  <c r="BA61" i="117"/>
  <c r="BA50" i="117"/>
  <c r="BA55" i="117" s="1"/>
  <c r="AD53" i="117"/>
  <c r="AD62" i="117"/>
  <c r="AD61" i="117"/>
  <c r="AD50" i="117"/>
  <c r="AD55" i="117" s="1"/>
  <c r="AL61" i="117"/>
  <c r="AT61" i="117"/>
  <c r="AL50" i="117"/>
  <c r="AL55" i="117" s="1"/>
  <c r="AT50" i="117"/>
  <c r="AT55" i="117" s="1"/>
  <c r="AL53" i="117"/>
  <c r="AT53" i="117"/>
  <c r="AT57" i="117" s="1"/>
  <c r="BO47" i="116"/>
  <c r="BO57" i="116" s="1"/>
  <c r="BO55" i="116"/>
  <c r="BH47" i="116"/>
  <c r="BH57" i="116" s="1"/>
  <c r="BH59" i="116" s="1"/>
  <c r="AD47" i="116"/>
  <c r="AD57" i="116" s="1"/>
  <c r="AD59" i="116" s="1"/>
  <c r="W47" i="116"/>
  <c r="W57" i="116" s="1"/>
  <c r="W59" i="116" s="1"/>
  <c r="AT47" i="116"/>
  <c r="AT57" i="116" s="1"/>
  <c r="AT59" i="116" s="1"/>
  <c r="BA55" i="116"/>
  <c r="BA59" i="116" s="1"/>
  <c r="AL47" i="116"/>
  <c r="AL57" i="116" s="1"/>
  <c r="AL59" i="116" s="1"/>
  <c r="W46" i="90"/>
  <c r="AD46" i="90"/>
  <c r="AL46" i="90"/>
  <c r="BA58" i="118" l="1"/>
  <c r="BO58" i="118"/>
  <c r="BH58" i="118"/>
  <c r="AD58" i="118"/>
  <c r="AL58" i="118"/>
  <c r="W58" i="118"/>
  <c r="AT58" i="118"/>
  <c r="AL57" i="117"/>
  <c r="BO57" i="117"/>
  <c r="AD57" i="117"/>
  <c r="BA57" i="117"/>
  <c r="W57" i="117"/>
  <c r="BO59" i="116"/>
  <c r="BA33" i="53"/>
  <c r="AT33" i="53"/>
  <c r="AL33" i="53"/>
  <c r="AD33" i="53"/>
  <c r="W33" i="53"/>
  <c r="BA31" i="53"/>
  <c r="AT31" i="53"/>
  <c r="AT32" i="53" s="1"/>
  <c r="AL31" i="53"/>
  <c r="AD31" i="53"/>
  <c r="AD32" i="53" s="1"/>
  <c r="W31" i="53"/>
  <c r="AL31" i="52"/>
  <c r="BA31" i="52"/>
  <c r="AT31" i="52"/>
  <c r="W33" i="52"/>
  <c r="AD31" i="52"/>
  <c r="W31" i="52"/>
  <c r="BA33" i="52"/>
  <c r="AT33" i="52"/>
  <c r="AL33" i="52"/>
  <c r="AD33" i="52"/>
  <c r="Z31" i="54"/>
  <c r="S31" i="54"/>
  <c r="AD36" i="53" l="1"/>
  <c r="AT36" i="53"/>
  <c r="AT32" i="52"/>
  <c r="AT36" i="52" s="1"/>
  <c r="BA32" i="52"/>
  <c r="BA36" i="52" s="1"/>
  <c r="AL32" i="53"/>
  <c r="AL36" i="53" s="1"/>
  <c r="BA32" i="53"/>
  <c r="BA36" i="53" s="1"/>
  <c r="W32" i="53"/>
  <c r="W36" i="53" s="1"/>
  <c r="AL32" i="52"/>
  <c r="AL36" i="52" s="1"/>
  <c r="W32" i="52"/>
  <c r="W36" i="52" s="1"/>
  <c r="AD32" i="52"/>
  <c r="AD36" i="52" s="1"/>
  <c r="BO57" i="100"/>
  <c r="BH57" i="100"/>
  <c r="BA57" i="100"/>
  <c r="AT57" i="100"/>
  <c r="AM57" i="100"/>
  <c r="AF57" i="100"/>
  <c r="W57" i="100"/>
  <c r="W57" i="101"/>
  <c r="AF57" i="101"/>
  <c r="AM57" i="101"/>
  <c r="AT57" i="101"/>
  <c r="BA57" i="101"/>
  <c r="AF57" i="85"/>
  <c r="AM57" i="85"/>
  <c r="BA53" i="2"/>
  <c r="AT57" i="111" l="1"/>
  <c r="AD46" i="6" l="1"/>
  <c r="AD45" i="6" s="1"/>
  <c r="W50" i="111"/>
  <c r="W47" i="40"/>
  <c r="W60" i="40" s="1"/>
  <c r="AT57" i="104"/>
  <c r="AM57" i="104"/>
  <c r="W64" i="102"/>
  <c r="W66" i="102" s="1"/>
  <c r="W29" i="10"/>
  <c r="W46" i="21"/>
  <c r="BH44" i="27"/>
  <c r="BA44" i="27"/>
  <c r="AT44" i="27"/>
  <c r="AL44" i="27"/>
  <c r="AD44" i="27"/>
  <c r="W44" i="27"/>
  <c r="BH46" i="27"/>
  <c r="BH45" i="27" s="1"/>
  <c r="BA46" i="27"/>
  <c r="BA45" i="27" s="1"/>
  <c r="AT46" i="27"/>
  <c r="AT45" i="27" s="1"/>
  <c r="AL46" i="27"/>
  <c r="AL45" i="27" s="1"/>
  <c r="AD46" i="27"/>
  <c r="AD45" i="27" s="1"/>
  <c r="W46" i="27"/>
  <c r="W45" i="27" s="1"/>
  <c r="BH46" i="15"/>
  <c r="BA46" i="15"/>
  <c r="AT46" i="15"/>
  <c r="AL46" i="15"/>
  <c r="AD46" i="15"/>
  <c r="W46" i="15"/>
  <c r="BH48" i="15"/>
  <c r="BH47" i="15" s="1"/>
  <c r="BA48" i="15"/>
  <c r="BA47" i="15" s="1"/>
  <c r="AT48" i="15"/>
  <c r="AT47" i="15" s="1"/>
  <c r="AL48" i="15"/>
  <c r="AL47" i="15" s="1"/>
  <c r="AD48" i="15"/>
  <c r="AD47" i="15" s="1"/>
  <c r="W48" i="15"/>
  <c r="W47" i="15" s="1"/>
  <c r="BH40" i="26"/>
  <c r="BA40" i="26"/>
  <c r="AT40" i="26"/>
  <c r="AL40" i="26"/>
  <c r="AD40" i="26"/>
  <c r="W40" i="26"/>
  <c r="BH42" i="26"/>
  <c r="BH41" i="26" s="1"/>
  <c r="BA42" i="26"/>
  <c r="BA41" i="26" s="1"/>
  <c r="AT42" i="26"/>
  <c r="AT41" i="26" s="1"/>
  <c r="AL42" i="26"/>
  <c r="AL41" i="26" s="1"/>
  <c r="AD42" i="26"/>
  <c r="AD41" i="26" s="1"/>
  <c r="W42" i="26"/>
  <c r="W41" i="26" s="1"/>
  <c r="BH43" i="35"/>
  <c r="BA43" i="35"/>
  <c r="AT43" i="35"/>
  <c r="AL43" i="35"/>
  <c r="AD43" i="35"/>
  <c r="W43" i="35"/>
  <c r="BH45" i="35"/>
  <c r="BH44" i="35" s="1"/>
  <c r="BA45" i="35"/>
  <c r="BA44" i="35" s="1"/>
  <c r="AT45" i="35"/>
  <c r="AT44" i="35" s="1"/>
  <c r="AL45" i="35"/>
  <c r="AL44" i="35" s="1"/>
  <c r="AD45" i="35"/>
  <c r="AD44" i="35" s="1"/>
  <c r="W45" i="35"/>
  <c r="W44" i="35" s="1"/>
  <c r="BH46" i="29"/>
  <c r="BH45" i="29"/>
  <c r="BA45" i="29"/>
  <c r="AT45" i="29"/>
  <c r="AL45" i="29"/>
  <c r="AD45" i="29"/>
  <c r="W45" i="29"/>
  <c r="BH47" i="29"/>
  <c r="BA47" i="29"/>
  <c r="BA46" i="29" s="1"/>
  <c r="AT47" i="29"/>
  <c r="AT46" i="29" s="1"/>
  <c r="AL47" i="29"/>
  <c r="AL46" i="29" s="1"/>
  <c r="AD47" i="29"/>
  <c r="AD46" i="29" s="1"/>
  <c r="W47" i="29"/>
  <c r="W46" i="29" s="1"/>
  <c r="BA44" i="13"/>
  <c r="AT44" i="13"/>
  <c r="AL44" i="13"/>
  <c r="AD44" i="13"/>
  <c r="W44" i="13"/>
  <c r="W56" i="13" s="1"/>
  <c r="BH46" i="13"/>
  <c r="BA46" i="13"/>
  <c r="BA45" i="13" s="1"/>
  <c r="AT46" i="13"/>
  <c r="AT45" i="13" s="1"/>
  <c r="AL46" i="13"/>
  <c r="AL45" i="13" s="1"/>
  <c r="AD46" i="13"/>
  <c r="AD45" i="13" s="1"/>
  <c r="W46" i="13"/>
  <c r="W45" i="13" s="1"/>
  <c r="AD46" i="35" l="1"/>
  <c r="AD54" i="35" s="1"/>
  <c r="AD43" i="26"/>
  <c r="AD51" i="26" s="1"/>
  <c r="BH43" i="26"/>
  <c r="BH51" i="26" s="1"/>
  <c r="AD49" i="15"/>
  <c r="AD54" i="15" s="1"/>
  <c r="BH49" i="15"/>
  <c r="BH54" i="15" s="1"/>
  <c r="AD47" i="27"/>
  <c r="AD52" i="27" s="1"/>
  <c r="BH47" i="27"/>
  <c r="BH52" i="27" s="1"/>
  <c r="AL47" i="13"/>
  <c r="AL57" i="13" s="1"/>
  <c r="AL46" i="35"/>
  <c r="AL54" i="35" s="1"/>
  <c r="AL43" i="26"/>
  <c r="AL51" i="26" s="1"/>
  <c r="AL49" i="15"/>
  <c r="AL54" i="15" s="1"/>
  <c r="AL47" i="27"/>
  <c r="AL52" i="27" s="1"/>
  <c r="AL54" i="27" s="1"/>
  <c r="AT47" i="13"/>
  <c r="AT57" i="13" s="1"/>
  <c r="BH48" i="29"/>
  <c r="BH58" i="29" s="1"/>
  <c r="AT47" i="27"/>
  <c r="AT52" i="27" s="1"/>
  <c r="W48" i="29"/>
  <c r="W58" i="29" s="1"/>
  <c r="W47" i="13"/>
  <c r="W57" i="13" s="1"/>
  <c r="BA47" i="13"/>
  <c r="BA57" i="13" s="1"/>
  <c r="AT46" i="35"/>
  <c r="AT54" i="35" s="1"/>
  <c r="AT55" i="35" s="1"/>
  <c r="AT43" i="26"/>
  <c r="AT51" i="26" s="1"/>
  <c r="AT49" i="15"/>
  <c r="AT54" i="15" s="1"/>
  <c r="AD47" i="13"/>
  <c r="AD57" i="13" s="1"/>
  <c r="AL48" i="29"/>
  <c r="AL58" i="29" s="1"/>
  <c r="W46" i="35"/>
  <c r="W54" i="35" s="1"/>
  <c r="BA46" i="35"/>
  <c r="BA54" i="35" s="1"/>
  <c r="W43" i="26"/>
  <c r="W51" i="26" s="1"/>
  <c r="BA43" i="26"/>
  <c r="BA51" i="26" s="1"/>
  <c r="W49" i="15"/>
  <c r="W54" i="15" s="1"/>
  <c r="BA49" i="15"/>
  <c r="BA54" i="15" s="1"/>
  <c r="W47" i="27"/>
  <c r="W52" i="27" s="1"/>
  <c r="BA47" i="27"/>
  <c r="BA52" i="27" s="1"/>
  <c r="BA48" i="29"/>
  <c r="BA58" i="29" s="1"/>
  <c r="BA59" i="29" s="1"/>
  <c r="AD48" i="29"/>
  <c r="AD58" i="29" s="1"/>
  <c r="AT48" i="29"/>
  <c r="AT58" i="29" s="1"/>
  <c r="BH46" i="35"/>
  <c r="BH54" i="35" s="1"/>
  <c r="BA57" i="111"/>
  <c r="AL57" i="111"/>
  <c r="AD57" i="111"/>
  <c r="W57" i="111"/>
  <c r="AL57" i="112"/>
  <c r="AD57" i="112"/>
  <c r="BA57" i="112"/>
  <c r="AT57" i="112"/>
  <c r="W57" i="112"/>
  <c r="BA48" i="111"/>
  <c r="BA60" i="111" s="1"/>
  <c r="AT48" i="111"/>
  <c r="AT60" i="111" s="1"/>
  <c r="AL48" i="111"/>
  <c r="AL60" i="111" s="1"/>
  <c r="AD48" i="111"/>
  <c r="AD60" i="111" s="1"/>
  <c r="W48" i="111"/>
  <c r="W60" i="111" s="1"/>
  <c r="BA50" i="111"/>
  <c r="BA49" i="111" s="1"/>
  <c r="AT50" i="111"/>
  <c r="AT49" i="111" s="1"/>
  <c r="AL50" i="111"/>
  <c r="AL49" i="111" s="1"/>
  <c r="AD50" i="111"/>
  <c r="AD49" i="111" s="1"/>
  <c r="W49" i="111"/>
  <c r="BA48" i="112"/>
  <c r="BA60" i="112" s="1"/>
  <c r="AT48" i="112"/>
  <c r="AL48" i="112"/>
  <c r="AL60" i="112" s="1"/>
  <c r="AD48" i="112"/>
  <c r="AD60" i="112" s="1"/>
  <c r="W48" i="112"/>
  <c r="W60" i="112" s="1"/>
  <c r="BA50" i="112"/>
  <c r="BA49" i="112" s="1"/>
  <c r="AT50" i="112"/>
  <c r="AT49" i="112" s="1"/>
  <c r="AL50" i="112"/>
  <c r="AL49" i="112" s="1"/>
  <c r="AD50" i="112"/>
  <c r="AD49" i="112" s="1"/>
  <c r="W50" i="112"/>
  <c r="W49" i="112" s="1"/>
  <c r="BA48" i="110"/>
  <c r="BA47" i="110" s="1"/>
  <c r="AT48" i="110"/>
  <c r="AT47" i="110" s="1"/>
  <c r="AL48" i="110"/>
  <c r="AL47" i="110" s="1"/>
  <c r="AD48" i="110"/>
  <c r="AD47" i="110" s="1"/>
  <c r="W48" i="110"/>
  <c r="W47" i="110" s="1"/>
  <c r="BA46" i="110"/>
  <c r="AT46" i="110"/>
  <c r="AT58" i="110" s="1"/>
  <c r="AL46" i="110"/>
  <c r="AL58" i="110" s="1"/>
  <c r="AD46" i="110"/>
  <c r="W46" i="110"/>
  <c r="BA44" i="75"/>
  <c r="BA56" i="75" s="1"/>
  <c r="AT44" i="75"/>
  <c r="AT56" i="75" s="1"/>
  <c r="AL44" i="75"/>
  <c r="AL56" i="75" s="1"/>
  <c r="AD44" i="75"/>
  <c r="AD56" i="75" s="1"/>
  <c r="W44" i="75"/>
  <c r="W56" i="75" s="1"/>
  <c r="BA46" i="75"/>
  <c r="BA45" i="75" s="1"/>
  <c r="AT46" i="75"/>
  <c r="AT45" i="75" s="1"/>
  <c r="AL46" i="75"/>
  <c r="AL45" i="75" s="1"/>
  <c r="AD46" i="75"/>
  <c r="AD45" i="75" s="1"/>
  <c r="W46" i="75"/>
  <c r="W45" i="75" s="1"/>
  <c r="BA48" i="109"/>
  <c r="AT48" i="109"/>
  <c r="AT60" i="109" s="1"/>
  <c r="AL48" i="109"/>
  <c r="AL60" i="109" s="1"/>
  <c r="AD48" i="109"/>
  <c r="AD60" i="109" s="1"/>
  <c r="W48" i="109"/>
  <c r="W60" i="109" s="1"/>
  <c r="BA50" i="109"/>
  <c r="BA49" i="109" s="1"/>
  <c r="AT50" i="109"/>
  <c r="AT49" i="109" s="1"/>
  <c r="AL50" i="109"/>
  <c r="AL49" i="109" s="1"/>
  <c r="AD50" i="109"/>
  <c r="AD49" i="109" s="1"/>
  <c r="W50" i="109"/>
  <c r="W49" i="109" s="1"/>
  <c r="W48" i="63"/>
  <c r="W60" i="63" s="1"/>
  <c r="AL48" i="63"/>
  <c r="AL60" i="63" s="1"/>
  <c r="AD48" i="63"/>
  <c r="BA48" i="63"/>
  <c r="AT48" i="63"/>
  <c r="AT60" i="63" s="1"/>
  <c r="BA50" i="63"/>
  <c r="BA49" i="63" s="1"/>
  <c r="BA59" i="63" s="1"/>
  <c r="BA62" i="63" s="1"/>
  <c r="AT50" i="63"/>
  <c r="AT49" i="63" s="1"/>
  <c r="AT59" i="63" s="1"/>
  <c r="AT62" i="63" s="1"/>
  <c r="AL50" i="63"/>
  <c r="AL49" i="63" s="1"/>
  <c r="AL59" i="63" s="1"/>
  <c r="AL62" i="63" s="1"/>
  <c r="AD50" i="63"/>
  <c r="AD49" i="63" s="1"/>
  <c r="AD59" i="63" s="1"/>
  <c r="AD62" i="63" s="1"/>
  <c r="W50" i="63"/>
  <c r="W49" i="63" s="1"/>
  <c r="BA46" i="47"/>
  <c r="BA57" i="47" s="1"/>
  <c r="AT46" i="47"/>
  <c r="AT57" i="47" s="1"/>
  <c r="AL46" i="47"/>
  <c r="AL57" i="47" s="1"/>
  <c r="AD46" i="47"/>
  <c r="AD57" i="47" s="1"/>
  <c r="W46" i="47"/>
  <c r="W57" i="47" s="1"/>
  <c r="BA49" i="47"/>
  <c r="AT49" i="47"/>
  <c r="AL49" i="47"/>
  <c r="AD49" i="47"/>
  <c r="W49" i="47"/>
  <c r="BA48" i="47"/>
  <c r="BA47" i="47" s="1"/>
  <c r="AT48" i="47"/>
  <c r="AT47" i="47" s="1"/>
  <c r="AL48" i="47"/>
  <c r="AL47" i="47" s="1"/>
  <c r="AD48" i="47"/>
  <c r="AD47" i="47" s="1"/>
  <c r="W48" i="47"/>
  <c r="W47" i="47" s="1"/>
  <c r="BA45" i="113"/>
  <c r="BA56" i="113" s="1"/>
  <c r="AT45" i="113"/>
  <c r="AL45" i="113"/>
  <c r="AD45" i="113"/>
  <c r="AD56" i="113" s="1"/>
  <c r="W45" i="113"/>
  <c r="BA48" i="113"/>
  <c r="AT48" i="113"/>
  <c r="AL48" i="113"/>
  <c r="AD48" i="113"/>
  <c r="W48" i="113"/>
  <c r="BA47" i="113"/>
  <c r="BA46" i="113" s="1"/>
  <c r="AT47" i="113"/>
  <c r="AT46" i="113" s="1"/>
  <c r="AL47" i="113"/>
  <c r="AL46" i="113" s="1"/>
  <c r="AD47" i="113"/>
  <c r="AD46" i="113" s="1"/>
  <c r="W47" i="113"/>
  <c r="W46" i="113" s="1"/>
  <c r="BA44" i="30"/>
  <c r="BA52" i="30" s="1"/>
  <c r="AT44" i="30"/>
  <c r="AL44" i="30"/>
  <c r="AL52" i="30" s="1"/>
  <c r="AD44" i="30"/>
  <c r="AD52" i="30" s="1"/>
  <c r="W44" i="30"/>
  <c r="W52" i="30" s="1"/>
  <c r="BA47" i="30"/>
  <c r="AT47" i="30"/>
  <c r="AL47" i="30"/>
  <c r="AD47" i="30"/>
  <c r="W47" i="30"/>
  <c r="BA46" i="30"/>
  <c r="BA45" i="30" s="1"/>
  <c r="AT46" i="30"/>
  <c r="AT45" i="30" s="1"/>
  <c r="AL46" i="30"/>
  <c r="AL45" i="30" s="1"/>
  <c r="AD46" i="30"/>
  <c r="AD45" i="30" s="1"/>
  <c r="W46" i="30"/>
  <c r="W45" i="30" s="1"/>
  <c r="W51" i="30" s="1"/>
  <c r="BK9" i="30"/>
  <c r="W46" i="18"/>
  <c r="W45" i="18" s="1"/>
  <c r="W51" i="18" s="1"/>
  <c r="BA44" i="18"/>
  <c r="BA52" i="18" s="1"/>
  <c r="AT44" i="18"/>
  <c r="AT52" i="18" s="1"/>
  <c r="AL44" i="18"/>
  <c r="AL52" i="18" s="1"/>
  <c r="AD44" i="18"/>
  <c r="AD52" i="18" s="1"/>
  <c r="W44" i="18"/>
  <c r="W52" i="18" s="1"/>
  <c r="BA47" i="18"/>
  <c r="AT47" i="18"/>
  <c r="AL47" i="18"/>
  <c r="AD47" i="18"/>
  <c r="W47" i="18"/>
  <c r="BA46" i="18"/>
  <c r="BA45" i="18" s="1"/>
  <c r="AT46" i="18"/>
  <c r="AT45" i="18" s="1"/>
  <c r="AL46" i="18"/>
  <c r="AL45" i="18" s="1"/>
  <c r="AD46" i="18"/>
  <c r="AD45" i="18" s="1"/>
  <c r="BK9" i="18"/>
  <c r="BA47" i="84"/>
  <c r="BA60" i="84" s="1"/>
  <c r="AT47" i="84"/>
  <c r="AT60" i="84" s="1"/>
  <c r="AL47" i="84"/>
  <c r="AL60" i="84" s="1"/>
  <c r="AD47" i="84"/>
  <c r="W47" i="84"/>
  <c r="W60" i="84" s="1"/>
  <c r="BA50" i="84"/>
  <c r="AT50" i="84"/>
  <c r="AL50" i="84"/>
  <c r="AD50" i="84"/>
  <c r="W50" i="84"/>
  <c r="BA49" i="84"/>
  <c r="BA48" i="84" s="1"/>
  <c r="AT49" i="84"/>
  <c r="AT48" i="84" s="1"/>
  <c r="AL49" i="84"/>
  <c r="AL48" i="84" s="1"/>
  <c r="AD49" i="84"/>
  <c r="AD48" i="84" s="1"/>
  <c r="W49" i="84"/>
  <c r="W48" i="84" s="1"/>
  <c r="W57" i="40"/>
  <c r="AL47" i="40"/>
  <c r="AL60" i="40" s="1"/>
  <c r="AD47" i="40"/>
  <c r="BA47" i="40"/>
  <c r="BA60" i="40" s="1"/>
  <c r="AT47" i="40"/>
  <c r="AT60" i="40" s="1"/>
  <c r="W44" i="34"/>
  <c r="W49" i="34" s="1"/>
  <c r="AD44" i="34"/>
  <c r="AL44" i="34"/>
  <c r="AL49" i="34" s="1"/>
  <c r="AT44" i="34"/>
  <c r="AT49" i="34" s="1"/>
  <c r="BA44" i="34"/>
  <c r="BA49" i="34" s="1"/>
  <c r="W45" i="34"/>
  <c r="W48" i="34" s="1"/>
  <c r="AD45" i="34"/>
  <c r="AD48" i="34" s="1"/>
  <c r="AL45" i="34"/>
  <c r="AT45" i="34"/>
  <c r="AT48" i="34" s="1"/>
  <c r="BA45" i="34"/>
  <c r="AL48" i="34"/>
  <c r="BA48" i="34"/>
  <c r="AD49" i="34"/>
  <c r="W50" i="34"/>
  <c r="AD50" i="34"/>
  <c r="AL50" i="34"/>
  <c r="AT50" i="34"/>
  <c r="BA50" i="34"/>
  <c r="W44" i="89"/>
  <c r="W49" i="89" s="1"/>
  <c r="AD44" i="89"/>
  <c r="AL44" i="89"/>
  <c r="AL49" i="89" s="1"/>
  <c r="AT44" i="89"/>
  <c r="AT49" i="89" s="1"/>
  <c r="BA44" i="89"/>
  <c r="BA49" i="89" s="1"/>
  <c r="W45" i="89"/>
  <c r="W48" i="89" s="1"/>
  <c r="AD45" i="89"/>
  <c r="AD48" i="89" s="1"/>
  <c r="AL45" i="89"/>
  <c r="AT45" i="89"/>
  <c r="AT48" i="89" s="1"/>
  <c r="BA45" i="89"/>
  <c r="BA48" i="89" s="1"/>
  <c r="AL48" i="89"/>
  <c r="AD49" i="89"/>
  <c r="W50" i="89"/>
  <c r="AD50" i="89"/>
  <c r="AL50" i="89"/>
  <c r="AT50" i="89"/>
  <c r="BA50" i="89"/>
  <c r="W50" i="27"/>
  <c r="W54" i="27" s="1"/>
  <c r="AD50" i="27"/>
  <c r="AD54" i="27" s="1"/>
  <c r="AL50" i="27"/>
  <c r="AT50" i="27"/>
  <c r="AT54" i="27" s="1"/>
  <c r="BA50" i="27"/>
  <c r="BH50" i="27"/>
  <c r="W51" i="27"/>
  <c r="AD51" i="27"/>
  <c r="AL51" i="27"/>
  <c r="AT51" i="27"/>
  <c r="BA51" i="27"/>
  <c r="BH51" i="27"/>
  <c r="W58" i="27"/>
  <c r="AD58" i="27"/>
  <c r="AL58" i="27"/>
  <c r="AT58" i="27"/>
  <c r="BA58" i="27"/>
  <c r="BH58" i="27"/>
  <c r="W59" i="27"/>
  <c r="AD59" i="27"/>
  <c r="AL59" i="27"/>
  <c r="AT59" i="27"/>
  <c r="BA59" i="27"/>
  <c r="BH59" i="27"/>
  <c r="W52" i="15"/>
  <c r="W56" i="15" s="1"/>
  <c r="AD52" i="15"/>
  <c r="AL52" i="15"/>
  <c r="AT52" i="15"/>
  <c r="BA52" i="15"/>
  <c r="BA56" i="15" s="1"/>
  <c r="BH52" i="15"/>
  <c r="BH56" i="15" s="1"/>
  <c r="W53" i="15"/>
  <c r="AD53" i="15"/>
  <c r="AL53" i="15"/>
  <c r="AT53" i="15"/>
  <c r="BA53" i="15"/>
  <c r="BH53" i="15"/>
  <c r="W60" i="15"/>
  <c r="AD60" i="15"/>
  <c r="AL60" i="15"/>
  <c r="AT60" i="15"/>
  <c r="BA60" i="15"/>
  <c r="BH60" i="15"/>
  <c r="W61" i="15"/>
  <c r="AD61" i="15"/>
  <c r="AL61" i="15"/>
  <c r="AT61" i="15"/>
  <c r="BA61" i="15"/>
  <c r="BH61" i="15"/>
  <c r="W47" i="26"/>
  <c r="AD47" i="26"/>
  <c r="AL47" i="26"/>
  <c r="AT47" i="26"/>
  <c r="BA47" i="26"/>
  <c r="BH47" i="26"/>
  <c r="W49" i="26"/>
  <c r="W52" i="26" s="1"/>
  <c r="AD49" i="26"/>
  <c r="AL49" i="26"/>
  <c r="AL52" i="26" s="1"/>
  <c r="AT49" i="26"/>
  <c r="BA49" i="26"/>
  <c r="BH49" i="26"/>
  <c r="BH52" i="26" s="1"/>
  <c r="W50" i="26"/>
  <c r="AD50" i="26"/>
  <c r="AT50" i="26"/>
  <c r="BA50" i="26"/>
  <c r="BH50" i="26"/>
  <c r="AD52" i="26"/>
  <c r="W54" i="26"/>
  <c r="AD54" i="26"/>
  <c r="AL54" i="26"/>
  <c r="AL56" i="26" s="1"/>
  <c r="AL58" i="26" s="1"/>
  <c r="AT54" i="26"/>
  <c r="AT56" i="26" s="1"/>
  <c r="AT58" i="26" s="1"/>
  <c r="BA54" i="26"/>
  <c r="BA56" i="26" s="1"/>
  <c r="BA58" i="26" s="1"/>
  <c r="BH54" i="26"/>
  <c r="W56" i="26"/>
  <c r="W58" i="26" s="1"/>
  <c r="AD56" i="26"/>
  <c r="AD58" i="26" s="1"/>
  <c r="BH56" i="26"/>
  <c r="BH58" i="26" s="1"/>
  <c r="W60" i="26"/>
  <c r="AD60" i="26"/>
  <c r="AL60" i="26"/>
  <c r="AT60" i="26"/>
  <c r="BA60" i="26"/>
  <c r="BH60" i="26"/>
  <c r="W61" i="26"/>
  <c r="AD61" i="26"/>
  <c r="AL61" i="26"/>
  <c r="AT61" i="26"/>
  <c r="BA61" i="26"/>
  <c r="BH61" i="26"/>
  <c r="W62" i="26"/>
  <c r="AD62" i="26"/>
  <c r="AL62" i="26"/>
  <c r="AL50" i="26" s="1"/>
  <c r="AT62" i="26"/>
  <c r="BA62" i="26"/>
  <c r="BH62" i="26"/>
  <c r="W50" i="35"/>
  <c r="AD50" i="35"/>
  <c r="AL50" i="35"/>
  <c r="AT50" i="35"/>
  <c r="BA50" i="35"/>
  <c r="BH50" i="35"/>
  <c r="W52" i="35"/>
  <c r="AD52" i="35"/>
  <c r="AD55" i="35" s="1"/>
  <c r="AL52" i="35"/>
  <c r="AT52" i="35"/>
  <c r="BA52" i="35"/>
  <c r="BA55" i="35" s="1"/>
  <c r="BH52" i="35"/>
  <c r="W53" i="35"/>
  <c r="AD53" i="35"/>
  <c r="AL53" i="35"/>
  <c r="AT53" i="35"/>
  <c r="BA53" i="35"/>
  <c r="BH53" i="35"/>
  <c r="AL55" i="35"/>
  <c r="W57" i="35"/>
  <c r="AD57" i="35"/>
  <c r="AD59" i="35" s="1"/>
  <c r="AD61" i="35" s="1"/>
  <c r="AL57" i="35"/>
  <c r="AL59" i="35" s="1"/>
  <c r="AL61" i="35" s="1"/>
  <c r="AT57" i="35"/>
  <c r="BA57" i="35"/>
  <c r="BA59" i="35" s="1"/>
  <c r="BA61" i="35" s="1"/>
  <c r="BH57" i="35"/>
  <c r="BH59" i="35" s="1"/>
  <c r="BH61" i="35" s="1"/>
  <c r="W59" i="35"/>
  <c r="W61" i="35" s="1"/>
  <c r="AT59" i="35"/>
  <c r="AT61" i="35" s="1"/>
  <c r="W63" i="35"/>
  <c r="AD63" i="35"/>
  <c r="AL63" i="35"/>
  <c r="AT63" i="35"/>
  <c r="BA63" i="35"/>
  <c r="BH63" i="35"/>
  <c r="W64" i="35"/>
  <c r="AD64" i="35"/>
  <c r="AL64" i="35"/>
  <c r="AT64" i="35"/>
  <c r="BA64" i="35"/>
  <c r="BH64" i="35"/>
  <c r="W65" i="35"/>
  <c r="AD65" i="35"/>
  <c r="AL65" i="35"/>
  <c r="AT65" i="35"/>
  <c r="BA65" i="35"/>
  <c r="BH65" i="35"/>
  <c r="W54" i="29"/>
  <c r="AD54" i="29"/>
  <c r="AL54" i="29"/>
  <c r="AT54" i="29"/>
  <c r="BA54" i="29"/>
  <c r="BH54" i="29"/>
  <c r="W56" i="29"/>
  <c r="AD56" i="29"/>
  <c r="AD59" i="29" s="1"/>
  <c r="AL56" i="29"/>
  <c r="AT56" i="29"/>
  <c r="BA56" i="29"/>
  <c r="BH56" i="29"/>
  <c r="BH59" i="29" s="1"/>
  <c r="W57" i="29"/>
  <c r="AD57" i="29"/>
  <c r="AL57" i="29"/>
  <c r="AT57" i="29"/>
  <c r="BA57" i="29"/>
  <c r="BH57" i="29"/>
  <c r="AT59" i="29"/>
  <c r="W61" i="29"/>
  <c r="W63" i="29" s="1"/>
  <c r="AD61" i="29"/>
  <c r="AD63" i="29" s="1"/>
  <c r="AL61" i="29"/>
  <c r="AL63" i="29" s="1"/>
  <c r="AT61" i="29"/>
  <c r="BA61" i="29"/>
  <c r="BA63" i="29" s="1"/>
  <c r="BH61" i="29"/>
  <c r="BH63" i="29" s="1"/>
  <c r="AT63" i="29"/>
  <c r="W66" i="29"/>
  <c r="AD66" i="29"/>
  <c r="AL66" i="29"/>
  <c r="AT66" i="29"/>
  <c r="BA66" i="29"/>
  <c r="BH66" i="29"/>
  <c r="W67" i="29"/>
  <c r="AD67" i="29"/>
  <c r="AL67" i="29"/>
  <c r="AT67" i="29"/>
  <c r="BA67" i="29"/>
  <c r="BH67" i="29"/>
  <c r="W68" i="29"/>
  <c r="AD68" i="29"/>
  <c r="AL68" i="29"/>
  <c r="AT68" i="29"/>
  <c r="BA68" i="29"/>
  <c r="BH68" i="29"/>
  <c r="BH44" i="13"/>
  <c r="BH56" i="13" s="1"/>
  <c r="BH45" i="13"/>
  <c r="W53" i="13"/>
  <c r="AD53" i="13"/>
  <c r="AL53" i="13"/>
  <c r="AT53" i="13"/>
  <c r="BA53" i="13"/>
  <c r="BH53" i="13"/>
  <c r="W55" i="13"/>
  <c r="AD55" i="13"/>
  <c r="AD58" i="13" s="1"/>
  <c r="AL55" i="13"/>
  <c r="AT55" i="13"/>
  <c r="AT58" i="13" s="1"/>
  <c r="BA55" i="13"/>
  <c r="BH55" i="13"/>
  <c r="AD56" i="13"/>
  <c r="AL56" i="13"/>
  <c r="AT56" i="13"/>
  <c r="BA56" i="13"/>
  <c r="W60" i="13"/>
  <c r="W62" i="13" s="1"/>
  <c r="AD60" i="13"/>
  <c r="AD62" i="13" s="1"/>
  <c r="AL60" i="13"/>
  <c r="AL62" i="13" s="1"/>
  <c r="AT60" i="13"/>
  <c r="AT62" i="13" s="1"/>
  <c r="BA60" i="13"/>
  <c r="BA62" i="13" s="1"/>
  <c r="BH60" i="13"/>
  <c r="BH62" i="13" s="1"/>
  <c r="W65" i="13"/>
  <c r="AD65" i="13"/>
  <c r="AL65" i="13"/>
  <c r="AT65" i="13"/>
  <c r="BA65" i="13"/>
  <c r="W66" i="13"/>
  <c r="AD66" i="13"/>
  <c r="AL66" i="13"/>
  <c r="AT66" i="13"/>
  <c r="BA66" i="13"/>
  <c r="W67" i="13"/>
  <c r="AD67" i="13"/>
  <c r="AL67" i="13"/>
  <c r="AT67" i="13"/>
  <c r="BA67" i="13"/>
  <c r="W64" i="111"/>
  <c r="W66" i="111" s="1"/>
  <c r="AD64" i="111"/>
  <c r="AD66" i="111" s="1"/>
  <c r="AL64" i="111"/>
  <c r="AL66" i="111" s="1"/>
  <c r="AT64" i="111"/>
  <c r="AT66" i="111" s="1"/>
  <c r="BA64" i="111"/>
  <c r="BA66" i="111" s="1"/>
  <c r="AT60" i="112"/>
  <c r="W64" i="112"/>
  <c r="W66" i="112" s="1"/>
  <c r="AD64" i="112"/>
  <c r="AL64" i="112"/>
  <c r="AL66" i="112" s="1"/>
  <c r="AT64" i="112"/>
  <c r="AT66" i="112" s="1"/>
  <c r="BA64" i="112"/>
  <c r="BA66" i="112" s="1"/>
  <c r="AD66" i="112"/>
  <c r="W55" i="110"/>
  <c r="AD55" i="110"/>
  <c r="AL55" i="110"/>
  <c r="AT55" i="110"/>
  <c r="BA55" i="110"/>
  <c r="W58" i="110"/>
  <c r="AD58" i="110"/>
  <c r="BA58" i="110"/>
  <c r="W62" i="110"/>
  <c r="W64" i="110" s="1"/>
  <c r="AD62" i="110"/>
  <c r="AD64" i="110" s="1"/>
  <c r="AL62" i="110"/>
  <c r="AT62" i="110"/>
  <c r="AT64" i="110" s="1"/>
  <c r="BA62" i="110"/>
  <c r="BA64" i="110" s="1"/>
  <c r="AL64" i="110"/>
  <c r="W53" i="75"/>
  <c r="AD53" i="75"/>
  <c r="AL53" i="75"/>
  <c r="AT53" i="75"/>
  <c r="BA53" i="75"/>
  <c r="W60" i="75"/>
  <c r="AD60" i="75"/>
  <c r="AD62" i="75" s="1"/>
  <c r="AL60" i="75"/>
  <c r="AL62" i="75" s="1"/>
  <c r="AT60" i="75"/>
  <c r="AT62" i="75" s="1"/>
  <c r="BA60" i="75"/>
  <c r="BA62" i="75" s="1"/>
  <c r="W62" i="75"/>
  <c r="W57" i="109"/>
  <c r="AD57" i="109"/>
  <c r="AL57" i="109"/>
  <c r="AT57" i="109"/>
  <c r="BA57" i="109"/>
  <c r="BA60" i="109"/>
  <c r="W64" i="109"/>
  <c r="W66" i="109" s="1"/>
  <c r="AD64" i="109"/>
  <c r="AD66" i="109" s="1"/>
  <c r="AL64" i="109"/>
  <c r="AL66" i="109" s="1"/>
  <c r="AT64" i="109"/>
  <c r="AT66" i="109" s="1"/>
  <c r="BA64" i="109"/>
  <c r="BA66" i="109" s="1"/>
  <c r="W57" i="63"/>
  <c r="AD57" i="63"/>
  <c r="AL57" i="63"/>
  <c r="AT57" i="63"/>
  <c r="BA57" i="63"/>
  <c r="AD60" i="63"/>
  <c r="BA60" i="63"/>
  <c r="W64" i="63"/>
  <c r="W66" i="63" s="1"/>
  <c r="AD64" i="63"/>
  <c r="AL64" i="63"/>
  <c r="AL66" i="63" s="1"/>
  <c r="AT64" i="63"/>
  <c r="AT66" i="63" s="1"/>
  <c r="BA64" i="63"/>
  <c r="BA66" i="63" s="1"/>
  <c r="AD66" i="63"/>
  <c r="AD53" i="47"/>
  <c r="AL53" i="47" s="1"/>
  <c r="AT53" i="47" s="1"/>
  <c r="BA53" i="47" s="1"/>
  <c r="W54" i="47"/>
  <c r="AD54" i="47"/>
  <c r="AL54" i="47"/>
  <c r="AT54" i="47"/>
  <c r="BA54" i="47"/>
  <c r="W62" i="47"/>
  <c r="W64" i="47" s="1"/>
  <c r="AD62" i="47"/>
  <c r="AD64" i="47" s="1"/>
  <c r="AL62" i="47"/>
  <c r="AL64" i="47" s="1"/>
  <c r="AT62" i="47"/>
  <c r="AT64" i="47" s="1"/>
  <c r="BA62" i="47"/>
  <c r="BA64" i="47" s="1"/>
  <c r="AD52" i="113"/>
  <c r="AL52" i="113" s="1"/>
  <c r="AT52" i="113" s="1"/>
  <c r="BA52" i="113" s="1"/>
  <c r="W53" i="113"/>
  <c r="AD53" i="113"/>
  <c r="AL53" i="113"/>
  <c r="AT53" i="113"/>
  <c r="BA53" i="113"/>
  <c r="W56" i="113"/>
  <c r="AL56" i="113"/>
  <c r="AT56" i="113"/>
  <c r="W61" i="113"/>
  <c r="W63" i="113" s="1"/>
  <c r="AD61" i="113"/>
  <c r="AD63" i="113" s="1"/>
  <c r="AL61" i="113"/>
  <c r="AL63" i="113" s="1"/>
  <c r="AT61" i="113"/>
  <c r="AT63" i="113" s="1"/>
  <c r="BA61" i="113"/>
  <c r="BA63" i="113" s="1"/>
  <c r="AT52" i="30"/>
  <c r="W57" i="84"/>
  <c r="AD57" i="84"/>
  <c r="AL57" i="84"/>
  <c r="AT57" i="84"/>
  <c r="BA57" i="84"/>
  <c r="AD60" i="84"/>
  <c r="W65" i="84"/>
  <c r="AD65" i="84"/>
  <c r="AL65" i="84"/>
  <c r="AT65" i="84"/>
  <c r="BA65" i="84"/>
  <c r="W49" i="40"/>
  <c r="W48" i="40" s="1"/>
  <c r="W59" i="40" s="1"/>
  <c r="AD49" i="40"/>
  <c r="AD48" i="40" s="1"/>
  <c r="AD59" i="40" s="1"/>
  <c r="AL49" i="40"/>
  <c r="AL48" i="40" s="1"/>
  <c r="AL59" i="40" s="1"/>
  <c r="AT49" i="40"/>
  <c r="AT48" i="40" s="1"/>
  <c r="AT59" i="40" s="1"/>
  <c r="BA49" i="40"/>
  <c r="BA48" i="40" s="1"/>
  <c r="BA59" i="40" s="1"/>
  <c r="W50" i="40"/>
  <c r="AD50" i="40"/>
  <c r="AL50" i="40"/>
  <c r="AT50" i="40"/>
  <c r="BA50" i="40"/>
  <c r="AD57" i="40"/>
  <c r="AL57" i="40"/>
  <c r="AT57" i="40"/>
  <c r="BA57" i="40"/>
  <c r="AD60" i="40"/>
  <c r="W65" i="40"/>
  <c r="AD65" i="40"/>
  <c r="AL65" i="40"/>
  <c r="AT65" i="40"/>
  <c r="BA65" i="40"/>
  <c r="W48" i="107"/>
  <c r="W60" i="107" s="1"/>
  <c r="AF48" i="107"/>
  <c r="AF60" i="107" s="1"/>
  <c r="AM48" i="107"/>
  <c r="AM60" i="107" s="1"/>
  <c r="AT48" i="107"/>
  <c r="AT60" i="107" s="1"/>
  <c r="BA48" i="107"/>
  <c r="BA60" i="107" s="1"/>
  <c r="W50" i="107"/>
  <c r="W49" i="107" s="1"/>
  <c r="AF50" i="107"/>
  <c r="AF49" i="107" s="1"/>
  <c r="AM50" i="107"/>
  <c r="AM49" i="107" s="1"/>
  <c r="AT50" i="107"/>
  <c r="AT49" i="107" s="1"/>
  <c r="BA50" i="107"/>
  <c r="BA49" i="107" s="1"/>
  <c r="W57" i="107"/>
  <c r="AF57" i="107"/>
  <c r="AM57" i="107"/>
  <c r="AT57" i="107"/>
  <c r="BA57" i="107"/>
  <c r="W64" i="107"/>
  <c r="W66" i="107" s="1"/>
  <c r="AF64" i="107"/>
  <c r="AM64" i="107"/>
  <c r="AM66" i="107" s="1"/>
  <c r="AT64" i="107"/>
  <c r="AT66" i="107" s="1"/>
  <c r="BA64" i="107"/>
  <c r="BA66" i="107" s="1"/>
  <c r="AF66" i="107"/>
  <c r="W48" i="106"/>
  <c r="W60" i="106" s="1"/>
  <c r="AF48" i="106"/>
  <c r="AM48" i="106"/>
  <c r="AM60" i="106" s="1"/>
  <c r="AT48" i="106"/>
  <c r="AT60" i="106" s="1"/>
  <c r="BA48" i="106"/>
  <c r="BA60" i="106" s="1"/>
  <c r="BH48" i="106"/>
  <c r="BO48" i="106"/>
  <c r="BO60" i="106" s="1"/>
  <c r="W50" i="106"/>
  <c r="W49" i="106" s="1"/>
  <c r="AF50" i="106"/>
  <c r="AF49" i="106" s="1"/>
  <c r="AM50" i="106"/>
  <c r="AM49" i="106" s="1"/>
  <c r="AT50" i="106"/>
  <c r="AT49" i="106" s="1"/>
  <c r="BA50" i="106"/>
  <c r="BA49" i="106" s="1"/>
  <c r="BH50" i="106"/>
  <c r="BH49" i="106" s="1"/>
  <c r="BO50" i="106"/>
  <c r="BO49" i="106" s="1"/>
  <c r="W57" i="106"/>
  <c r="AF57" i="106"/>
  <c r="AM57" i="106"/>
  <c r="AT57" i="106"/>
  <c r="BA57" i="106"/>
  <c r="BH57" i="106"/>
  <c r="BO57" i="106"/>
  <c r="AF60" i="106"/>
  <c r="BH60" i="106"/>
  <c r="W64" i="106"/>
  <c r="W66" i="106" s="1"/>
  <c r="AF64" i="106"/>
  <c r="AM64" i="106"/>
  <c r="AM66" i="106" s="1"/>
  <c r="AT64" i="106"/>
  <c r="AT66" i="106" s="1"/>
  <c r="BA64" i="106"/>
  <c r="BA66" i="106" s="1"/>
  <c r="BH64" i="106"/>
  <c r="BH66" i="106" s="1"/>
  <c r="BO64" i="106"/>
  <c r="BO66" i="106" s="1"/>
  <c r="AF66" i="106"/>
  <c r="W48" i="105"/>
  <c r="W60" i="105" s="1"/>
  <c r="AF48" i="105"/>
  <c r="AF60" i="105" s="1"/>
  <c r="AM48" i="105"/>
  <c r="AM60" i="105" s="1"/>
  <c r="AT48" i="105"/>
  <c r="BA48" i="105"/>
  <c r="BA60" i="105" s="1"/>
  <c r="W50" i="105"/>
  <c r="W49" i="105" s="1"/>
  <c r="AF50" i="105"/>
  <c r="AF49" i="105" s="1"/>
  <c r="AM50" i="105"/>
  <c r="AM49" i="105" s="1"/>
  <c r="AT50" i="105"/>
  <c r="AT49" i="105" s="1"/>
  <c r="BA50" i="105"/>
  <c r="BA49" i="105" s="1"/>
  <c r="W57" i="105"/>
  <c r="AF57" i="105"/>
  <c r="AM57" i="105"/>
  <c r="AT57" i="105"/>
  <c r="BA57" i="105"/>
  <c r="AT60" i="105"/>
  <c r="W64" i="105"/>
  <c r="W66" i="105" s="1"/>
  <c r="AF64" i="105"/>
  <c r="AM64" i="105"/>
  <c r="AM66" i="105" s="1"/>
  <c r="AT64" i="105"/>
  <c r="AT66" i="105" s="1"/>
  <c r="BA64" i="105"/>
  <c r="BA66" i="105" s="1"/>
  <c r="AF66" i="105"/>
  <c r="W48" i="104"/>
  <c r="W60" i="104" s="1"/>
  <c r="AF48" i="104"/>
  <c r="AF60" i="104" s="1"/>
  <c r="AM48" i="104"/>
  <c r="AT48" i="104"/>
  <c r="BA48" i="104"/>
  <c r="BA60" i="104" s="1"/>
  <c r="BH48" i="104"/>
  <c r="BH60" i="104" s="1"/>
  <c r="BO48" i="104"/>
  <c r="BO60" i="104" s="1"/>
  <c r="W50" i="104"/>
  <c r="W49" i="104" s="1"/>
  <c r="AF50" i="104"/>
  <c r="AF49" i="104" s="1"/>
  <c r="AM50" i="104"/>
  <c r="AM49" i="104" s="1"/>
  <c r="AT50" i="104"/>
  <c r="AT49" i="104" s="1"/>
  <c r="BA50" i="104"/>
  <c r="BA49" i="104" s="1"/>
  <c r="BH50" i="104"/>
  <c r="BH49" i="104" s="1"/>
  <c r="BO50" i="104"/>
  <c r="BO49" i="104" s="1"/>
  <c r="W53" i="104"/>
  <c r="AF53" i="104"/>
  <c r="AM53" i="104"/>
  <c r="AT53" i="104"/>
  <c r="BA53" i="104"/>
  <c r="BH53" i="104"/>
  <c r="BO53" i="104"/>
  <c r="W57" i="104"/>
  <c r="AF57" i="104"/>
  <c r="BA57" i="104"/>
  <c r="BH57" i="104"/>
  <c r="BO57" i="104"/>
  <c r="AM60" i="104"/>
  <c r="AT60" i="104"/>
  <c r="W64" i="104"/>
  <c r="W66" i="104" s="1"/>
  <c r="AF64" i="104"/>
  <c r="AF66" i="104" s="1"/>
  <c r="AM64" i="104"/>
  <c r="AM66" i="104" s="1"/>
  <c r="AT64" i="104"/>
  <c r="AT66" i="104" s="1"/>
  <c r="BA64" i="104"/>
  <c r="BA66" i="104" s="1"/>
  <c r="BH64" i="104"/>
  <c r="BH66" i="104" s="1"/>
  <c r="BO64" i="104"/>
  <c r="BO66" i="104" s="1"/>
  <c r="X48" i="103"/>
  <c r="X60" i="103" s="1"/>
  <c r="AG48" i="103"/>
  <c r="AG60" i="103" s="1"/>
  <c r="AN48" i="103"/>
  <c r="AN60" i="103" s="1"/>
  <c r="AU48" i="103"/>
  <c r="AU60" i="103" s="1"/>
  <c r="BB48" i="103"/>
  <c r="BB60" i="103" s="1"/>
  <c r="X50" i="103"/>
  <c r="X49" i="103" s="1"/>
  <c r="AG50" i="103"/>
  <c r="AG49" i="103" s="1"/>
  <c r="AN50" i="103"/>
  <c r="AN49" i="103" s="1"/>
  <c r="AU50" i="103"/>
  <c r="AU49" i="103" s="1"/>
  <c r="BB50" i="103"/>
  <c r="BB49" i="103" s="1"/>
  <c r="X53" i="103"/>
  <c r="AG53" i="103"/>
  <c r="AN53" i="103"/>
  <c r="AU53" i="103"/>
  <c r="BB53" i="103"/>
  <c r="X57" i="103"/>
  <c r="AG57" i="103"/>
  <c r="AN57" i="103"/>
  <c r="AU57" i="103"/>
  <c r="BB57" i="103"/>
  <c r="X64" i="103"/>
  <c r="X66" i="103" s="1"/>
  <c r="AG64" i="103"/>
  <c r="AN64" i="103"/>
  <c r="AN66" i="103" s="1"/>
  <c r="AU64" i="103"/>
  <c r="AU66" i="103" s="1"/>
  <c r="BB64" i="103"/>
  <c r="BB66" i="103" s="1"/>
  <c r="AG66" i="103"/>
  <c r="W48" i="102"/>
  <c r="W60" i="102" s="1"/>
  <c r="AF48" i="102"/>
  <c r="AF60" i="102" s="1"/>
  <c r="AM48" i="102"/>
  <c r="AM60" i="102" s="1"/>
  <c r="AT48" i="102"/>
  <c r="BA48" i="102"/>
  <c r="BA60" i="102" s="1"/>
  <c r="BH48" i="102"/>
  <c r="BH60" i="102" s="1"/>
  <c r="BO48" i="102"/>
  <c r="BO60" i="102" s="1"/>
  <c r="W50" i="102"/>
  <c r="W49" i="102" s="1"/>
  <c r="AF50" i="102"/>
  <c r="AF49" i="102" s="1"/>
  <c r="AM50" i="102"/>
  <c r="AM49" i="102" s="1"/>
  <c r="AT50" i="102"/>
  <c r="AT49" i="102" s="1"/>
  <c r="BA50" i="102"/>
  <c r="BA49" i="102" s="1"/>
  <c r="BH50" i="102"/>
  <c r="BH49" i="102" s="1"/>
  <c r="BO50" i="102"/>
  <c r="BO49" i="102" s="1"/>
  <c r="W53" i="102"/>
  <c r="AF53" i="102"/>
  <c r="AM53" i="102"/>
  <c r="AT53" i="102"/>
  <c r="BA53" i="102"/>
  <c r="BH53" i="102"/>
  <c r="BO53" i="102"/>
  <c r="W57" i="102"/>
  <c r="AM57" i="102"/>
  <c r="AT57" i="102"/>
  <c r="BA57" i="102"/>
  <c r="BH57" i="102"/>
  <c r="BO57" i="102"/>
  <c r="AT60" i="102"/>
  <c r="AF64" i="102"/>
  <c r="AF66" i="102" s="1"/>
  <c r="AM64" i="102"/>
  <c r="AM66" i="102" s="1"/>
  <c r="AT64" i="102"/>
  <c r="AT66" i="102" s="1"/>
  <c r="BA64" i="102"/>
  <c r="BA66" i="102" s="1"/>
  <c r="BH64" i="102"/>
  <c r="BH66" i="102" s="1"/>
  <c r="BO64" i="102"/>
  <c r="BO66" i="102" s="1"/>
  <c r="W48" i="101"/>
  <c r="W60" i="101" s="1"/>
  <c r="AF48" i="101"/>
  <c r="AF60" i="101" s="1"/>
  <c r="AM48" i="101"/>
  <c r="AM60" i="101" s="1"/>
  <c r="AT48" i="101"/>
  <c r="AT60" i="101" s="1"/>
  <c r="BA48" i="101"/>
  <c r="W50" i="101"/>
  <c r="W49" i="101" s="1"/>
  <c r="AF50" i="101"/>
  <c r="AF49" i="101" s="1"/>
  <c r="AM50" i="101"/>
  <c r="AM49" i="101" s="1"/>
  <c r="AT50" i="101"/>
  <c r="AT49" i="101" s="1"/>
  <c r="BA50" i="101"/>
  <c r="BA49" i="101" s="1"/>
  <c r="W53" i="101"/>
  <c r="AF53" i="101"/>
  <c r="AM53" i="101"/>
  <c r="AT53" i="101"/>
  <c r="BA53" i="101"/>
  <c r="BA60" i="101"/>
  <c r="W64" i="101"/>
  <c r="W66" i="101" s="1"/>
  <c r="AF64" i="101"/>
  <c r="AF66" i="101" s="1"/>
  <c r="AM64" i="101"/>
  <c r="AM66" i="101" s="1"/>
  <c r="AT64" i="101"/>
  <c r="AT66" i="101" s="1"/>
  <c r="BA64" i="101"/>
  <c r="BA66" i="101" s="1"/>
  <c r="W48" i="100"/>
  <c r="W60" i="100" s="1"/>
  <c r="AF48" i="100"/>
  <c r="AF60" i="100" s="1"/>
  <c r="AM48" i="100"/>
  <c r="AM60" i="100" s="1"/>
  <c r="AT48" i="100"/>
  <c r="AT60" i="100" s="1"/>
  <c r="BA48" i="100"/>
  <c r="BA60" i="100" s="1"/>
  <c r="BH48" i="100"/>
  <c r="BH60" i="100" s="1"/>
  <c r="BO48" i="100"/>
  <c r="BO60" i="100" s="1"/>
  <c r="W50" i="100"/>
  <c r="W49" i="100" s="1"/>
  <c r="AF50" i="100"/>
  <c r="AF49" i="100" s="1"/>
  <c r="AM50" i="100"/>
  <c r="AM49" i="100" s="1"/>
  <c r="AT50" i="100"/>
  <c r="AT49" i="100" s="1"/>
  <c r="BA50" i="100"/>
  <c r="BA49" i="100" s="1"/>
  <c r="BH50" i="100"/>
  <c r="BH49" i="100" s="1"/>
  <c r="BO50" i="100"/>
  <c r="BO49" i="100" s="1"/>
  <c r="W53" i="100"/>
  <c r="AF53" i="100"/>
  <c r="AM53" i="100"/>
  <c r="AT53" i="100"/>
  <c r="BA53" i="100"/>
  <c r="BH53" i="100"/>
  <c r="BO53" i="100"/>
  <c r="W64" i="100"/>
  <c r="W66" i="100" s="1"/>
  <c r="AF64" i="100"/>
  <c r="AF66" i="100" s="1"/>
  <c r="AM64" i="100"/>
  <c r="AM66" i="100" s="1"/>
  <c r="AT64" i="100"/>
  <c r="AT66" i="100" s="1"/>
  <c r="BA64" i="100"/>
  <c r="BA66" i="100" s="1"/>
  <c r="BH64" i="100"/>
  <c r="BH66" i="100" s="1"/>
  <c r="BO64" i="100"/>
  <c r="BO66" i="100"/>
  <c r="W48" i="99"/>
  <c r="W60" i="99" s="1"/>
  <c r="AF48" i="99"/>
  <c r="AF60" i="99" s="1"/>
  <c r="AM48" i="99"/>
  <c r="AM60" i="99" s="1"/>
  <c r="AT48" i="99"/>
  <c r="AT60" i="99" s="1"/>
  <c r="BA48" i="99"/>
  <c r="W50" i="99"/>
  <c r="W49" i="99" s="1"/>
  <c r="AF50" i="99"/>
  <c r="AF49" i="99" s="1"/>
  <c r="AM50" i="99"/>
  <c r="AM49" i="99" s="1"/>
  <c r="AT50" i="99"/>
  <c r="AT49" i="99" s="1"/>
  <c r="BA50" i="99"/>
  <c r="BA49" i="99" s="1"/>
  <c r="W57" i="99"/>
  <c r="AF57" i="99"/>
  <c r="AM57" i="99"/>
  <c r="AT57" i="99"/>
  <c r="BA57" i="99"/>
  <c r="BA60" i="99"/>
  <c r="W64" i="99"/>
  <c r="W66" i="99" s="1"/>
  <c r="AF64" i="99"/>
  <c r="AF66" i="99" s="1"/>
  <c r="AM64" i="99"/>
  <c r="AM66" i="99" s="1"/>
  <c r="AT64" i="99"/>
  <c r="AT66" i="99" s="1"/>
  <c r="BA64" i="99"/>
  <c r="BA66" i="99" s="1"/>
  <c r="W48" i="98"/>
  <c r="W60" i="98" s="1"/>
  <c r="AF48" i="98"/>
  <c r="AF60" i="98" s="1"/>
  <c r="AM48" i="98"/>
  <c r="AM60" i="98" s="1"/>
  <c r="AT48" i="98"/>
  <c r="AT60" i="98" s="1"/>
  <c r="BA48" i="98"/>
  <c r="BA60" i="98" s="1"/>
  <c r="BH48" i="98"/>
  <c r="BH60" i="98" s="1"/>
  <c r="BO48" i="98"/>
  <c r="W50" i="98"/>
  <c r="W49" i="98" s="1"/>
  <c r="AF50" i="98"/>
  <c r="AF49" i="98" s="1"/>
  <c r="AM50" i="98"/>
  <c r="AM49" i="98" s="1"/>
  <c r="AT50" i="98"/>
  <c r="AT49" i="98" s="1"/>
  <c r="BA50" i="98"/>
  <c r="BA49" i="98" s="1"/>
  <c r="BH50" i="98"/>
  <c r="BH49" i="98" s="1"/>
  <c r="BO50" i="98"/>
  <c r="BO49" i="98" s="1"/>
  <c r="W57" i="98"/>
  <c r="AF57" i="98"/>
  <c r="AM57" i="98"/>
  <c r="AT57" i="98"/>
  <c r="BA57" i="98"/>
  <c r="BH57" i="98"/>
  <c r="BO57" i="98"/>
  <c r="BO60" i="98"/>
  <c r="W64" i="98"/>
  <c r="W66" i="98" s="1"/>
  <c r="AF64" i="98"/>
  <c r="AF66" i="98" s="1"/>
  <c r="AM64" i="98"/>
  <c r="AM66" i="98" s="1"/>
  <c r="AT64" i="98"/>
  <c r="AT66" i="98" s="1"/>
  <c r="BA64" i="98"/>
  <c r="BA66" i="98" s="1"/>
  <c r="BH64" i="98"/>
  <c r="BH66" i="98" s="1"/>
  <c r="BO64" i="98"/>
  <c r="BO66" i="98" s="1"/>
  <c r="W48" i="97"/>
  <c r="W60" i="97" s="1"/>
  <c r="AF48" i="97"/>
  <c r="AF60" i="97" s="1"/>
  <c r="AM48" i="97"/>
  <c r="AM60" i="97" s="1"/>
  <c r="AT48" i="97"/>
  <c r="AT60" i="97" s="1"/>
  <c r="BA48" i="97"/>
  <c r="BA60" i="97" s="1"/>
  <c r="W50" i="97"/>
  <c r="W49" i="97" s="1"/>
  <c r="AF50" i="97"/>
  <c r="AF49" i="97" s="1"/>
  <c r="AM50" i="97"/>
  <c r="AM49" i="97" s="1"/>
  <c r="AT50" i="97"/>
  <c r="AT49" i="97" s="1"/>
  <c r="BA50" i="97"/>
  <c r="BA49" i="97" s="1"/>
  <c r="W57" i="97"/>
  <c r="AF57" i="97"/>
  <c r="AM57" i="97"/>
  <c r="AT57" i="97"/>
  <c r="BA57" i="97"/>
  <c r="W64" i="97"/>
  <c r="AF64" i="97"/>
  <c r="AF66" i="97" s="1"/>
  <c r="AM64" i="97"/>
  <c r="AM66" i="97" s="1"/>
  <c r="AT64" i="97"/>
  <c r="AT66" i="97" s="1"/>
  <c r="BA64" i="97"/>
  <c r="BA66" i="97" s="1"/>
  <c r="W66" i="97"/>
  <c r="W48" i="85"/>
  <c r="W60" i="85" s="1"/>
  <c r="AF48" i="85"/>
  <c r="AF60" i="85" s="1"/>
  <c r="AM48" i="85"/>
  <c r="AT48" i="85"/>
  <c r="BA48" i="85"/>
  <c r="BH48" i="85"/>
  <c r="BO48" i="85"/>
  <c r="W50" i="85"/>
  <c r="W49" i="85" s="1"/>
  <c r="AF50" i="85"/>
  <c r="AF49" i="85" s="1"/>
  <c r="AM50" i="85"/>
  <c r="AM49" i="85" s="1"/>
  <c r="AT50" i="85"/>
  <c r="AT49" i="85" s="1"/>
  <c r="BA50" i="85"/>
  <c r="BA49" i="85" s="1"/>
  <c r="BH50" i="85"/>
  <c r="BH49" i="85" s="1"/>
  <c r="BO50" i="85"/>
  <c r="BO49" i="85" s="1"/>
  <c r="W53" i="85"/>
  <c r="AF53" i="85"/>
  <c r="AM53" i="85"/>
  <c r="AT53" i="85"/>
  <c r="BA53" i="85"/>
  <c r="BH53" i="85"/>
  <c r="BO53" i="85"/>
  <c r="W57" i="85"/>
  <c r="AT57" i="85"/>
  <c r="BA57" i="85"/>
  <c r="BH57" i="85"/>
  <c r="BO57" i="85"/>
  <c r="AM60" i="85"/>
  <c r="AT60" i="85"/>
  <c r="BA60" i="85"/>
  <c r="BH60" i="85"/>
  <c r="BO60" i="85"/>
  <c r="W64" i="85"/>
  <c r="W66" i="85" s="1"/>
  <c r="AF64" i="85"/>
  <c r="AF66" i="85" s="1"/>
  <c r="AM64" i="85"/>
  <c r="AM66" i="85" s="1"/>
  <c r="AT64" i="85"/>
  <c r="AT66" i="85" s="1"/>
  <c r="BA64" i="85"/>
  <c r="BA66" i="85" s="1"/>
  <c r="BH64" i="85"/>
  <c r="BH66" i="85" s="1"/>
  <c r="BO64" i="85"/>
  <c r="BO66" i="85" s="1"/>
  <c r="W31" i="49"/>
  <c r="AD31" i="49"/>
  <c r="AK31" i="49"/>
  <c r="AR31" i="49"/>
  <c r="AY31" i="49"/>
  <c r="W33" i="49"/>
  <c r="AD33" i="49"/>
  <c r="AK33" i="49"/>
  <c r="AR33" i="49"/>
  <c r="AY33" i="49"/>
  <c r="W35" i="49"/>
  <c r="AD35" i="49"/>
  <c r="AK35" i="49"/>
  <c r="AR35" i="49"/>
  <c r="AY35" i="49"/>
  <c r="AG31" i="54"/>
  <c r="AG32" i="54" s="1"/>
  <c r="AG36" i="54" s="1"/>
  <c r="AN31" i="54"/>
  <c r="AU31" i="54"/>
  <c r="BB31" i="54"/>
  <c r="BI31" i="54"/>
  <c r="S33" i="54"/>
  <c r="S32" i="54" s="1"/>
  <c r="S36" i="54" s="1"/>
  <c r="Z33" i="54"/>
  <c r="Z32" i="54" s="1"/>
  <c r="AG33" i="54"/>
  <c r="AN33" i="54"/>
  <c r="AU33" i="54"/>
  <c r="BB33" i="54"/>
  <c r="BI33" i="54"/>
  <c r="S35" i="54"/>
  <c r="Z35" i="54"/>
  <c r="AG35" i="54"/>
  <c r="AN35" i="54"/>
  <c r="AU35" i="54"/>
  <c r="BB35" i="54"/>
  <c r="BI35" i="54"/>
  <c r="AD29" i="10"/>
  <c r="AK29" i="10"/>
  <c r="AR29" i="10"/>
  <c r="AY29" i="10"/>
  <c r="BF29" i="10"/>
  <c r="BM29" i="10"/>
  <c r="W31" i="10"/>
  <c r="W30" i="10" s="1"/>
  <c r="W34" i="10" s="1"/>
  <c r="AD31" i="10"/>
  <c r="AK31" i="10"/>
  <c r="AR31" i="10"/>
  <c r="AY31" i="10"/>
  <c r="BF31" i="10"/>
  <c r="BM31" i="10"/>
  <c r="W33" i="10"/>
  <c r="AD33" i="10"/>
  <c r="AK33" i="10"/>
  <c r="AR33" i="10"/>
  <c r="AY33" i="10"/>
  <c r="BF33" i="10"/>
  <c r="BM33" i="10"/>
  <c r="W44" i="45"/>
  <c r="W55" i="45" s="1"/>
  <c r="AD44" i="45"/>
  <c r="AL44" i="45"/>
  <c r="AL55" i="45" s="1"/>
  <c r="AT44" i="45"/>
  <c r="AT55" i="45" s="1"/>
  <c r="BA44" i="45"/>
  <c r="BA55" i="45" s="1"/>
  <c r="W46" i="45"/>
  <c r="W45" i="45" s="1"/>
  <c r="AD46" i="45"/>
  <c r="AD45" i="45" s="1"/>
  <c r="AL46" i="45"/>
  <c r="AL45" i="45" s="1"/>
  <c r="AT46" i="45"/>
  <c r="AT45" i="45" s="1"/>
  <c r="BA46" i="45"/>
  <c r="BA45" i="45" s="1"/>
  <c r="W47" i="45"/>
  <c r="AD47" i="45"/>
  <c r="AL47" i="45"/>
  <c r="AT47" i="45"/>
  <c r="BA47" i="45"/>
  <c r="AD51" i="45"/>
  <c r="AL51" i="45" s="1"/>
  <c r="AT51" i="45" s="1"/>
  <c r="BA51" i="45" s="1"/>
  <c r="W52" i="45"/>
  <c r="AD52" i="45"/>
  <c r="AL52" i="45"/>
  <c r="AT52" i="45"/>
  <c r="BA52" i="45"/>
  <c r="AD55" i="45"/>
  <c r="W60" i="45"/>
  <c r="W62" i="45" s="1"/>
  <c r="AD60" i="45"/>
  <c r="AD62" i="45" s="1"/>
  <c r="AL60" i="45"/>
  <c r="AT60" i="45"/>
  <c r="AT62" i="45" s="1"/>
  <c r="BA60" i="45"/>
  <c r="BA62" i="45" s="1"/>
  <c r="AL62" i="45"/>
  <c r="W44" i="55"/>
  <c r="W55" i="55" s="1"/>
  <c r="AD44" i="55"/>
  <c r="AD55" i="55" s="1"/>
  <c r="AL44" i="55"/>
  <c r="AL55" i="55" s="1"/>
  <c r="AT44" i="55"/>
  <c r="AT55" i="55" s="1"/>
  <c r="BA44" i="55"/>
  <c r="BA55" i="55" s="1"/>
  <c r="BH44" i="55"/>
  <c r="BH55" i="55" s="1"/>
  <c r="BO44" i="55"/>
  <c r="BO55" i="55" s="1"/>
  <c r="W46" i="55"/>
  <c r="W45" i="55" s="1"/>
  <c r="AD46" i="55"/>
  <c r="AD45" i="55" s="1"/>
  <c r="AL46" i="55"/>
  <c r="AL45" i="55" s="1"/>
  <c r="AT46" i="55"/>
  <c r="AT45" i="55" s="1"/>
  <c r="BA46" i="55"/>
  <c r="BA45" i="55" s="1"/>
  <c r="BH46" i="55"/>
  <c r="BH45" i="55" s="1"/>
  <c r="BO46" i="55"/>
  <c r="BO45" i="55" s="1"/>
  <c r="W47" i="55"/>
  <c r="AD47" i="55"/>
  <c r="AL47" i="55"/>
  <c r="AT47" i="55"/>
  <c r="BA47" i="55"/>
  <c r="BH47" i="55"/>
  <c r="BO47" i="55"/>
  <c r="AD51" i="55"/>
  <c r="AL51" i="55" s="1"/>
  <c r="AT51" i="55" s="1"/>
  <c r="BA51" i="55" s="1"/>
  <c r="BH51" i="55" s="1"/>
  <c r="BO51" i="55" s="1"/>
  <c r="W52" i="55"/>
  <c r="AD52" i="55"/>
  <c r="AL52" i="55"/>
  <c r="AT52" i="55"/>
  <c r="BA52" i="55"/>
  <c r="BH52" i="55"/>
  <c r="BO52" i="55"/>
  <c r="W60" i="55"/>
  <c r="W62" i="55" s="1"/>
  <c r="AD60" i="55"/>
  <c r="AL60" i="55"/>
  <c r="AL62" i="55" s="1"/>
  <c r="AT60" i="55"/>
  <c r="AT62" i="55" s="1"/>
  <c r="BA60" i="55"/>
  <c r="BA62" i="55" s="1"/>
  <c r="BH60" i="55"/>
  <c r="BO60" i="55"/>
  <c r="BO62" i="55" s="1"/>
  <c r="AD62" i="55"/>
  <c r="BH62" i="55"/>
  <c r="W43" i="92"/>
  <c r="W54" i="92" s="1"/>
  <c r="AD43" i="92"/>
  <c r="AL43" i="92"/>
  <c r="AL54" i="92" s="1"/>
  <c r="AT43" i="92"/>
  <c r="AT54" i="92" s="1"/>
  <c r="BA43" i="92"/>
  <c r="BA54" i="92" s="1"/>
  <c r="W45" i="92"/>
  <c r="W44" i="92" s="1"/>
  <c r="AD45" i="92"/>
  <c r="AD44" i="92" s="1"/>
  <c r="AL45" i="92"/>
  <c r="AL44" i="92" s="1"/>
  <c r="AT45" i="92"/>
  <c r="AT44" i="92" s="1"/>
  <c r="BA45" i="92"/>
  <c r="BA44" i="92" s="1"/>
  <c r="W46" i="92"/>
  <c r="AD46" i="92"/>
  <c r="AL46" i="92"/>
  <c r="AT46" i="92"/>
  <c r="BA46" i="92"/>
  <c r="W49" i="92"/>
  <c r="AD49" i="92"/>
  <c r="AL49" i="92"/>
  <c r="AT49" i="92"/>
  <c r="BA49" i="92"/>
  <c r="W51" i="92"/>
  <c r="AD51" i="92"/>
  <c r="AL51" i="92"/>
  <c r="AT51" i="92"/>
  <c r="BA51" i="92"/>
  <c r="AD54" i="92"/>
  <c r="W59" i="92"/>
  <c r="W61" i="92" s="1"/>
  <c r="AD59" i="92"/>
  <c r="AD61" i="92" s="1"/>
  <c r="AL59" i="92"/>
  <c r="AL61" i="92" s="1"/>
  <c r="AT59" i="92"/>
  <c r="AT61" i="92" s="1"/>
  <c r="BA59" i="92"/>
  <c r="BA61" i="92" s="1"/>
  <c r="W43" i="44"/>
  <c r="AD43" i="44"/>
  <c r="AD54" i="44" s="1"/>
  <c r="AL43" i="44"/>
  <c r="AL54" i="44" s="1"/>
  <c r="AT43" i="44"/>
  <c r="AT54" i="44" s="1"/>
  <c r="BA43" i="44"/>
  <c r="BA54" i="44" s="1"/>
  <c r="BH43" i="44"/>
  <c r="BH54" i="44" s="1"/>
  <c r="BO43" i="44"/>
  <c r="BO54" i="44" s="1"/>
  <c r="W45" i="44"/>
  <c r="W44" i="44" s="1"/>
  <c r="AD45" i="44"/>
  <c r="AD44" i="44" s="1"/>
  <c r="AL45" i="44"/>
  <c r="AL44" i="44" s="1"/>
  <c r="AT45" i="44"/>
  <c r="AT44" i="44" s="1"/>
  <c r="BA45" i="44"/>
  <c r="BA44" i="44" s="1"/>
  <c r="BH45" i="44"/>
  <c r="BH44" i="44" s="1"/>
  <c r="BO45" i="44"/>
  <c r="BO44" i="44" s="1"/>
  <c r="W46" i="44"/>
  <c r="AD46" i="44"/>
  <c r="AL46" i="44"/>
  <c r="AT46" i="44"/>
  <c r="BA46" i="44"/>
  <c r="BH46" i="44"/>
  <c r="BO46" i="44"/>
  <c r="W49" i="44"/>
  <c r="AD49" i="44"/>
  <c r="AL49" i="44"/>
  <c r="AT49" i="44"/>
  <c r="BA49" i="44"/>
  <c r="BH49" i="44"/>
  <c r="BO49" i="44"/>
  <c r="W51" i="44"/>
  <c r="AD51" i="44"/>
  <c r="AL51" i="44"/>
  <c r="AT51" i="44"/>
  <c r="BA51" i="44"/>
  <c r="BH51" i="44"/>
  <c r="BO51" i="44"/>
  <c r="W54" i="44"/>
  <c r="W59" i="44"/>
  <c r="W61" i="44" s="1"/>
  <c r="AD59" i="44"/>
  <c r="AD61" i="44" s="1"/>
  <c r="AL59" i="44"/>
  <c r="AL61" i="44" s="1"/>
  <c r="AT59" i="44"/>
  <c r="AT61" i="44" s="1"/>
  <c r="BA59" i="44"/>
  <c r="BA61" i="44" s="1"/>
  <c r="BH59" i="44"/>
  <c r="BH61" i="44" s="1"/>
  <c r="BO59" i="44"/>
  <c r="BO61" i="44" s="1"/>
  <c r="AD46" i="21"/>
  <c r="AD54" i="21" s="1"/>
  <c r="AL46" i="21"/>
  <c r="AL54" i="21" s="1"/>
  <c r="AT46" i="21"/>
  <c r="AT54" i="21" s="1"/>
  <c r="BA46" i="21"/>
  <c r="W48" i="21"/>
  <c r="W47" i="21" s="1"/>
  <c r="AD48" i="21"/>
  <c r="AD47" i="21" s="1"/>
  <c r="AL48" i="21"/>
  <c r="AL47" i="21" s="1"/>
  <c r="AT48" i="21"/>
  <c r="AT47" i="21" s="1"/>
  <c r="BA48" i="21"/>
  <c r="BA47" i="21" s="1"/>
  <c r="W49" i="21"/>
  <c r="AD49" i="21"/>
  <c r="AL49" i="21"/>
  <c r="AT49" i="21"/>
  <c r="BA49" i="21"/>
  <c r="W54" i="21"/>
  <c r="BA54" i="21"/>
  <c r="W46" i="7"/>
  <c r="W54" i="7" s="1"/>
  <c r="AD46" i="7"/>
  <c r="AD54" i="7" s="1"/>
  <c r="AL46" i="7"/>
  <c r="AL54" i="7" s="1"/>
  <c r="AT46" i="7"/>
  <c r="AT54" i="7" s="1"/>
  <c r="BA46" i="7"/>
  <c r="BA54" i="7" s="1"/>
  <c r="BH46" i="7"/>
  <c r="BH54" i="7" s="1"/>
  <c r="BO46" i="7"/>
  <c r="BO54" i="7" s="1"/>
  <c r="W48" i="7"/>
  <c r="W47" i="7" s="1"/>
  <c r="W53" i="7" s="1"/>
  <c r="AD48" i="7"/>
  <c r="AD47" i="7" s="1"/>
  <c r="AL48" i="7"/>
  <c r="AL47" i="7" s="1"/>
  <c r="AT48" i="7"/>
  <c r="AT47" i="7" s="1"/>
  <c r="BA48" i="7"/>
  <c r="BA47" i="7" s="1"/>
  <c r="BH48" i="7"/>
  <c r="BH47" i="7" s="1"/>
  <c r="BO48" i="7"/>
  <c r="BO47" i="7" s="1"/>
  <c r="BO53" i="7" s="1"/>
  <c r="W49" i="7"/>
  <c r="AD49" i="7"/>
  <c r="AL49" i="7"/>
  <c r="AT49" i="7"/>
  <c r="BA49" i="7"/>
  <c r="BH49" i="7"/>
  <c r="BO49" i="7"/>
  <c r="W44" i="91"/>
  <c r="W52" i="91" s="1"/>
  <c r="AD44" i="91"/>
  <c r="AD52" i="91" s="1"/>
  <c r="AL44" i="91"/>
  <c r="AT44" i="91"/>
  <c r="AT52" i="91" s="1"/>
  <c r="BA44" i="91"/>
  <c r="BA52" i="91" s="1"/>
  <c r="W46" i="91"/>
  <c r="W45" i="91" s="1"/>
  <c r="W51" i="91" s="1"/>
  <c r="AD46" i="91"/>
  <c r="AD45" i="91" s="1"/>
  <c r="AL46" i="91"/>
  <c r="AL45" i="91" s="1"/>
  <c r="AL51" i="91" s="1"/>
  <c r="AT46" i="91"/>
  <c r="AT45" i="91" s="1"/>
  <c r="AT51" i="91" s="1"/>
  <c r="BA46" i="91"/>
  <c r="BA45" i="91" s="1"/>
  <c r="W47" i="91"/>
  <c r="AD47" i="91"/>
  <c r="AL47" i="91"/>
  <c r="AT47" i="91"/>
  <c r="BA47" i="91"/>
  <c r="W50" i="91"/>
  <c r="AD50" i="91"/>
  <c r="AL50" i="91"/>
  <c r="AT50" i="91"/>
  <c r="BA50" i="91"/>
  <c r="BA51" i="91"/>
  <c r="W44" i="5"/>
  <c r="W52" i="5" s="1"/>
  <c r="AD44" i="5"/>
  <c r="AD52" i="5" s="1"/>
  <c r="AL44" i="5"/>
  <c r="AL52" i="5" s="1"/>
  <c r="AT44" i="5"/>
  <c r="AT52" i="5" s="1"/>
  <c r="BA44" i="5"/>
  <c r="BA52" i="5" s="1"/>
  <c r="BH44" i="5"/>
  <c r="BH52" i="5" s="1"/>
  <c r="BO44" i="5"/>
  <c r="BO52" i="5" s="1"/>
  <c r="W46" i="5"/>
  <c r="W45" i="5" s="1"/>
  <c r="AD46" i="5"/>
  <c r="AD45" i="5" s="1"/>
  <c r="AL46" i="5"/>
  <c r="AL45" i="5" s="1"/>
  <c r="AT46" i="5"/>
  <c r="AT45" i="5" s="1"/>
  <c r="BA46" i="5"/>
  <c r="BA45" i="5" s="1"/>
  <c r="BH46" i="5"/>
  <c r="BH45" i="5" s="1"/>
  <c r="BO46" i="5"/>
  <c r="BO45" i="5" s="1"/>
  <c r="W47" i="5"/>
  <c r="AD47" i="5"/>
  <c r="AL47" i="5"/>
  <c r="AT47" i="5"/>
  <c r="BA47" i="5"/>
  <c r="BH47" i="5"/>
  <c r="BO47" i="5"/>
  <c r="W50" i="5"/>
  <c r="AD50" i="5"/>
  <c r="AL50" i="5"/>
  <c r="AT50" i="5"/>
  <c r="BA50" i="5"/>
  <c r="BH50" i="5"/>
  <c r="BO50" i="5"/>
  <c r="W44" i="37"/>
  <c r="W57" i="37" s="1"/>
  <c r="AD44" i="37"/>
  <c r="AD57" i="37" s="1"/>
  <c r="AL44" i="37"/>
  <c r="AL57" i="37" s="1"/>
  <c r="AT44" i="37"/>
  <c r="BA44" i="37"/>
  <c r="BA57" i="37" s="1"/>
  <c r="W46" i="37"/>
  <c r="W45" i="37" s="1"/>
  <c r="AD46" i="37"/>
  <c r="AD45" i="37" s="1"/>
  <c r="AL46" i="37"/>
  <c r="AL45" i="37" s="1"/>
  <c r="AT46" i="37"/>
  <c r="AT45" i="37" s="1"/>
  <c r="BA46" i="37"/>
  <c r="BA45" i="37" s="1"/>
  <c r="W47" i="37"/>
  <c r="AD47" i="37"/>
  <c r="AL47" i="37"/>
  <c r="AT47" i="37"/>
  <c r="BA47" i="37"/>
  <c r="AD51" i="37"/>
  <c r="AL51" i="37" s="1"/>
  <c r="AT51" i="37" s="1"/>
  <c r="BA51" i="37" s="1"/>
  <c r="W54" i="37"/>
  <c r="AD54" i="37"/>
  <c r="AL54" i="37"/>
  <c r="AT54" i="37"/>
  <c r="BA54" i="37"/>
  <c r="AT57" i="37"/>
  <c r="W62" i="37"/>
  <c r="AD62" i="37"/>
  <c r="AL62" i="37"/>
  <c r="AT62" i="37"/>
  <c r="BA62" i="37"/>
  <c r="BH65" i="37"/>
  <c r="BO65" i="37"/>
  <c r="W44" i="6"/>
  <c r="W57" i="6" s="1"/>
  <c r="AD44" i="6"/>
  <c r="AL44" i="6"/>
  <c r="AL57" i="6" s="1"/>
  <c r="AT44" i="6"/>
  <c r="AT57" i="6" s="1"/>
  <c r="BA44" i="6"/>
  <c r="BA57" i="6" s="1"/>
  <c r="BH44" i="6"/>
  <c r="BO44" i="6"/>
  <c r="BO57" i="6" s="1"/>
  <c r="W46" i="6"/>
  <c r="W45" i="6" s="1"/>
  <c r="AL46" i="6"/>
  <c r="AL45" i="6" s="1"/>
  <c r="AT46" i="6"/>
  <c r="AT45" i="6" s="1"/>
  <c r="BA46" i="6"/>
  <c r="BA45" i="6" s="1"/>
  <c r="BH46" i="6"/>
  <c r="BH45" i="6" s="1"/>
  <c r="BO46" i="6"/>
  <c r="BO45" i="6" s="1"/>
  <c r="W47" i="6"/>
  <c r="AD47" i="6"/>
  <c r="AD48" i="6" s="1"/>
  <c r="AD58" i="6" s="1"/>
  <c r="AL47" i="6"/>
  <c r="AT47" i="6"/>
  <c r="BA47" i="6"/>
  <c r="BH47" i="6"/>
  <c r="BO47" i="6"/>
  <c r="AD51" i="6"/>
  <c r="AL51" i="6" s="1"/>
  <c r="AT51" i="6" s="1"/>
  <c r="BA51" i="6" s="1"/>
  <c r="BH51" i="6" s="1"/>
  <c r="BO51" i="6" s="1"/>
  <c r="W54" i="6"/>
  <c r="AD54" i="6"/>
  <c r="AL54" i="6"/>
  <c r="AT54" i="6"/>
  <c r="BA54" i="6"/>
  <c r="BH54" i="6"/>
  <c r="BO54" i="6"/>
  <c r="AD56" i="6"/>
  <c r="AD57" i="6"/>
  <c r="BH57" i="6"/>
  <c r="W62" i="6"/>
  <c r="AD62" i="6"/>
  <c r="AL62" i="6"/>
  <c r="AT62" i="6"/>
  <c r="BA62" i="6"/>
  <c r="BH62" i="6"/>
  <c r="BO62" i="6"/>
  <c r="W43" i="90"/>
  <c r="AD43" i="90"/>
  <c r="AD56" i="90" s="1"/>
  <c r="AL43" i="90"/>
  <c r="AL56" i="90" s="1"/>
  <c r="AT43" i="90"/>
  <c r="AT56" i="90" s="1"/>
  <c r="BA43" i="90"/>
  <c r="BA56" i="90" s="1"/>
  <c r="W45" i="90"/>
  <c r="W44" i="90" s="1"/>
  <c r="AD45" i="90"/>
  <c r="AD44" i="90" s="1"/>
  <c r="AL45" i="90"/>
  <c r="AL44" i="90" s="1"/>
  <c r="AT45" i="90"/>
  <c r="AT44" i="90" s="1"/>
  <c r="BA45" i="90"/>
  <c r="BA44" i="90" s="1"/>
  <c r="AT46" i="90"/>
  <c r="BA46" i="90"/>
  <c r="W53" i="90"/>
  <c r="AD53" i="90"/>
  <c r="AL53" i="90"/>
  <c r="AT53" i="90"/>
  <c r="BA53" i="90"/>
  <c r="W61" i="90"/>
  <c r="AD61" i="90"/>
  <c r="AL61" i="90"/>
  <c r="AT61" i="90"/>
  <c r="BA61" i="90"/>
  <c r="W43" i="2"/>
  <c r="W56" i="2" s="1"/>
  <c r="AD43" i="2"/>
  <c r="AD56" i="2" s="1"/>
  <c r="AL43" i="2"/>
  <c r="AL56" i="2" s="1"/>
  <c r="AT43" i="2"/>
  <c r="AT56" i="2" s="1"/>
  <c r="BA43" i="2"/>
  <c r="BA56" i="2" s="1"/>
  <c r="BH43" i="2"/>
  <c r="BH56" i="2" s="1"/>
  <c r="BO43" i="2"/>
  <c r="BO56" i="2" s="1"/>
  <c r="W45" i="2"/>
  <c r="W44" i="2" s="1"/>
  <c r="W55" i="2" s="1"/>
  <c r="AD45" i="2"/>
  <c r="AD44" i="2" s="1"/>
  <c r="AL45" i="2"/>
  <c r="AL44" i="2" s="1"/>
  <c r="AT45" i="2"/>
  <c r="AT44" i="2" s="1"/>
  <c r="BA45" i="2"/>
  <c r="BA44" i="2" s="1"/>
  <c r="BH45" i="2"/>
  <c r="BH44" i="2" s="1"/>
  <c r="BO45" i="2"/>
  <c r="BO44" i="2" s="1"/>
  <c r="W46" i="2"/>
  <c r="AD46" i="2"/>
  <c r="AL46" i="2"/>
  <c r="AT46" i="2"/>
  <c r="BA46" i="2"/>
  <c r="BH46" i="2"/>
  <c r="BO46" i="2"/>
  <c r="W53" i="2"/>
  <c r="AD53" i="2"/>
  <c r="AL53" i="2"/>
  <c r="AT53" i="2"/>
  <c r="BH53" i="2"/>
  <c r="BO53" i="2"/>
  <c r="W61" i="2"/>
  <c r="AD61" i="2"/>
  <c r="AL61" i="2"/>
  <c r="AT61" i="2"/>
  <c r="BA61" i="2"/>
  <c r="BH61" i="2"/>
  <c r="BO61" i="2"/>
  <c r="BI32" i="54" l="1"/>
  <c r="BI36" i="54" s="1"/>
  <c r="W58" i="13"/>
  <c r="AT52" i="26"/>
  <c r="AT56" i="15"/>
  <c r="W59" i="29"/>
  <c r="BA58" i="13"/>
  <c r="AL59" i="29"/>
  <c r="BH54" i="27"/>
  <c r="W61" i="7"/>
  <c r="BF30" i="10"/>
  <c r="BF34" i="10" s="1"/>
  <c r="AD30" i="10"/>
  <c r="AD34" i="10" s="1"/>
  <c r="BB32" i="54"/>
  <c r="BB36" i="54" s="1"/>
  <c r="Z36" i="54"/>
  <c r="AL58" i="13"/>
  <c r="W55" i="35"/>
  <c r="AT49" i="110"/>
  <c r="AL56" i="15"/>
  <c r="AR30" i="10"/>
  <c r="AR34" i="10" s="1"/>
  <c r="AN32" i="54"/>
  <c r="AN36" i="54" s="1"/>
  <c r="BH65" i="13"/>
  <c r="AD56" i="15"/>
  <c r="BA48" i="5"/>
  <c r="BA53" i="5" s="1"/>
  <c r="W48" i="5"/>
  <c r="W53" i="5" s="1"/>
  <c r="W51" i="89"/>
  <c r="W51" i="34"/>
  <c r="AL47" i="90"/>
  <c r="AL57" i="90" s="1"/>
  <c r="AD48" i="91"/>
  <c r="AD53" i="91" s="1"/>
  <c r="AL48" i="91"/>
  <c r="AL53" i="91" s="1"/>
  <c r="AL55" i="91" s="1"/>
  <c r="AD61" i="7"/>
  <c r="AY32" i="49"/>
  <c r="AY36" i="49" s="1"/>
  <c r="W32" i="49"/>
  <c r="W36" i="49" s="1"/>
  <c r="W48" i="6"/>
  <c r="W58" i="6" s="1"/>
  <c r="AT48" i="91"/>
  <c r="AT53" i="91" s="1"/>
  <c r="AT55" i="91" s="1"/>
  <c r="AY30" i="10"/>
  <c r="AY34" i="10" s="1"/>
  <c r="AK32" i="49"/>
  <c r="AK36" i="49" s="1"/>
  <c r="BA52" i="26"/>
  <c r="BA54" i="27"/>
  <c r="BA51" i="89"/>
  <c r="AT51" i="89"/>
  <c r="BA51" i="34"/>
  <c r="AT51" i="34"/>
  <c r="AD50" i="21"/>
  <c r="AD55" i="21" s="1"/>
  <c r="AD32" i="49"/>
  <c r="AD36" i="49" s="1"/>
  <c r="AD60" i="6"/>
  <c r="W56" i="6"/>
  <c r="AL52" i="91"/>
  <c r="BA48" i="91"/>
  <c r="BA53" i="91" s="1"/>
  <c r="BA55" i="91" s="1"/>
  <c r="W48" i="91"/>
  <c r="W53" i="91" s="1"/>
  <c r="W55" i="91" s="1"/>
  <c r="AD53" i="7"/>
  <c r="AT50" i="21"/>
  <c r="AT55" i="21" s="1"/>
  <c r="BM30" i="10"/>
  <c r="BM34" i="10" s="1"/>
  <c r="AK30" i="10"/>
  <c r="AK34" i="10" s="1"/>
  <c r="AR32" i="49"/>
  <c r="AR36" i="49" s="1"/>
  <c r="AL51" i="89"/>
  <c r="AL51" i="34"/>
  <c r="AD49" i="110"/>
  <c r="AD51" i="91"/>
  <c r="W62" i="7"/>
  <c r="AU32" i="54"/>
  <c r="AU36" i="54" s="1"/>
  <c r="AD51" i="89"/>
  <c r="AD51" i="34"/>
  <c r="W48" i="18"/>
  <c r="W53" i="18" s="1"/>
  <c r="W55" i="18" s="1"/>
  <c r="AT48" i="37"/>
  <c r="AT58" i="37" s="1"/>
  <c r="AT66" i="37"/>
  <c r="AT68" i="37"/>
  <c r="AT56" i="37"/>
  <c r="AD65" i="37"/>
  <c r="AD48" i="37"/>
  <c r="AD58" i="37" s="1"/>
  <c r="AD56" i="37"/>
  <c r="AD66" i="37"/>
  <c r="AD68" i="37"/>
  <c r="BH51" i="85"/>
  <c r="BH59" i="85"/>
  <c r="BH62" i="85" s="1"/>
  <c r="AT51" i="85"/>
  <c r="AT59" i="85"/>
  <c r="AT62" i="85" s="1"/>
  <c r="AF51" i="85"/>
  <c r="AF59" i="85"/>
  <c r="AF62" i="85" s="1"/>
  <c r="W47" i="90"/>
  <c r="AL48" i="5"/>
  <c r="AL53" i="5" s="1"/>
  <c r="AL49" i="110"/>
  <c r="BA47" i="90"/>
  <c r="BA57" i="90" s="1"/>
  <c r="BO48" i="5"/>
  <c r="BO53" i="5" s="1"/>
  <c r="AD62" i="7"/>
  <c r="AD50" i="7"/>
  <c r="AD55" i="7" s="1"/>
  <c r="BA50" i="21"/>
  <c r="BA55" i="21" s="1"/>
  <c r="AL50" i="21"/>
  <c r="W50" i="21"/>
  <c r="W58" i="18"/>
  <c r="AL57" i="110"/>
  <c r="AL60" i="110" s="1"/>
  <c r="BH67" i="13"/>
  <c r="BH66" i="13"/>
  <c r="BH55" i="35"/>
  <c r="W49" i="110"/>
  <c r="BA49" i="110"/>
  <c r="AD56" i="47"/>
  <c r="AD67" i="47"/>
  <c r="AD50" i="47"/>
  <c r="AD58" i="47" s="1"/>
  <c r="AD66" i="47"/>
  <c r="AD68" i="47"/>
  <c r="AT56" i="47"/>
  <c r="AT67" i="47"/>
  <c r="AT50" i="47"/>
  <c r="AT58" i="47" s="1"/>
  <c r="AT66" i="47"/>
  <c r="AT68" i="47"/>
  <c r="W56" i="47"/>
  <c r="W66" i="47"/>
  <c r="W68" i="47"/>
  <c r="W50" i="47"/>
  <c r="W58" i="47" s="1"/>
  <c r="W67" i="47"/>
  <c r="AL50" i="47"/>
  <c r="AL58" i="47" s="1"/>
  <c r="AL66" i="47"/>
  <c r="AL68" i="47"/>
  <c r="AL56" i="47"/>
  <c r="AL67" i="47"/>
  <c r="BA50" i="47"/>
  <c r="BA58" i="47" s="1"/>
  <c r="BA66" i="47"/>
  <c r="BA68" i="47"/>
  <c r="BA56" i="47"/>
  <c r="BA67" i="47"/>
  <c r="W59" i="30"/>
  <c r="W58" i="30"/>
  <c r="AL59" i="30"/>
  <c r="AL51" i="30"/>
  <c r="AL58" i="30"/>
  <c r="BA59" i="30"/>
  <c r="BA51" i="30"/>
  <c r="BA58" i="30"/>
  <c r="AD51" i="30"/>
  <c r="AD58" i="30"/>
  <c r="AD59" i="30"/>
  <c r="AT51" i="30"/>
  <c r="AT58" i="30"/>
  <c r="AT59" i="30"/>
  <c r="W48" i="30"/>
  <c r="W53" i="30" s="1"/>
  <c r="AL48" i="30"/>
  <c r="AL53" i="30" s="1"/>
  <c r="AL55" i="30" s="1"/>
  <c r="BA48" i="30"/>
  <c r="BA53" i="30" s="1"/>
  <c r="AD48" i="30"/>
  <c r="AD53" i="30" s="1"/>
  <c r="AT48" i="30"/>
  <c r="AT53" i="30" s="1"/>
  <c r="AD51" i="18"/>
  <c r="AD59" i="18"/>
  <c r="AT51" i="18"/>
  <c r="AT59" i="18"/>
  <c r="AL51" i="18"/>
  <c r="AL58" i="18"/>
  <c r="BA51" i="18"/>
  <c r="BA58" i="18"/>
  <c r="AL48" i="18"/>
  <c r="AL53" i="18" s="1"/>
  <c r="AL55" i="18" s="1"/>
  <c r="BA48" i="18"/>
  <c r="BA53" i="18" s="1"/>
  <c r="BA55" i="18" s="1"/>
  <c r="AD48" i="18"/>
  <c r="AD53" i="18" s="1"/>
  <c r="AT48" i="18"/>
  <c r="AT53" i="18" s="1"/>
  <c r="W68" i="84"/>
  <c r="W70" i="84"/>
  <c r="W59" i="84"/>
  <c r="W69" i="84"/>
  <c r="W71" i="84"/>
  <c r="AL68" i="84"/>
  <c r="AL70" i="84"/>
  <c r="AL59" i="84"/>
  <c r="AL69" i="84"/>
  <c r="AL71" i="84"/>
  <c r="BA68" i="84"/>
  <c r="BA70" i="84"/>
  <c r="BA59" i="84"/>
  <c r="BA69" i="84"/>
  <c r="BA71" i="84"/>
  <c r="AD59" i="84"/>
  <c r="AD69" i="84"/>
  <c r="AD71" i="84"/>
  <c r="AD68" i="84"/>
  <c r="AD70" i="84"/>
  <c r="AT59" i="84"/>
  <c r="AT69" i="84"/>
  <c r="AT71" i="84"/>
  <c r="AT68" i="84"/>
  <c r="AT70" i="84"/>
  <c r="AL51" i="84"/>
  <c r="AL61" i="84" s="1"/>
  <c r="AL63" i="84" s="1"/>
  <c r="BA51" i="84"/>
  <c r="BA61" i="84" s="1"/>
  <c r="AD51" i="84"/>
  <c r="AD61" i="84" s="1"/>
  <c r="AD63" i="84" s="1"/>
  <c r="AT51" i="84"/>
  <c r="AT61" i="84" s="1"/>
  <c r="AL51" i="40"/>
  <c r="AL61" i="40" s="1"/>
  <c r="AL63" i="40" s="1"/>
  <c r="W51" i="40"/>
  <c r="W61" i="40" s="1"/>
  <c r="W63" i="40" s="1"/>
  <c r="BO51" i="106"/>
  <c r="BO59" i="106"/>
  <c r="BO62" i="106" s="1"/>
  <c r="BA51" i="106"/>
  <c r="BA59" i="106"/>
  <c r="BA62" i="106" s="1"/>
  <c r="AM51" i="106"/>
  <c r="AM59" i="106"/>
  <c r="AM62" i="106" s="1"/>
  <c r="W51" i="106"/>
  <c r="W59" i="106"/>
  <c r="W62" i="106" s="1"/>
  <c r="BH51" i="106"/>
  <c r="BH59" i="106"/>
  <c r="BH62" i="106" s="1"/>
  <c r="AT51" i="106"/>
  <c r="AT59" i="106"/>
  <c r="AT62" i="106" s="1"/>
  <c r="AF51" i="106"/>
  <c r="AF59" i="106"/>
  <c r="AF62" i="106" s="1"/>
  <c r="AT51" i="105"/>
  <c r="AT59" i="105"/>
  <c r="AT62" i="105" s="1"/>
  <c r="AF51" i="105"/>
  <c r="AF59" i="105"/>
  <c r="AF62" i="105" s="1"/>
  <c r="BA51" i="105"/>
  <c r="BA59" i="105"/>
  <c r="BA62" i="105" s="1"/>
  <c r="AM51" i="105"/>
  <c r="AM59" i="105"/>
  <c r="AM62" i="105" s="1"/>
  <c r="W51" i="105"/>
  <c r="W59" i="105"/>
  <c r="W62" i="105" s="1"/>
  <c r="BO59" i="104"/>
  <c r="BO62" i="104" s="1"/>
  <c r="BO51" i="104"/>
  <c r="BA59" i="104"/>
  <c r="BA62" i="104" s="1"/>
  <c r="BA51" i="104"/>
  <c r="AM59" i="104"/>
  <c r="AM62" i="104" s="1"/>
  <c r="AM51" i="104"/>
  <c r="W59" i="104"/>
  <c r="W62" i="104" s="1"/>
  <c r="W51" i="104"/>
  <c r="BH51" i="104"/>
  <c r="BH59" i="104"/>
  <c r="BH62" i="104" s="1"/>
  <c r="AT51" i="104"/>
  <c r="AT59" i="104"/>
  <c r="AT62" i="104" s="1"/>
  <c r="AF51" i="104"/>
  <c r="AF59" i="104"/>
  <c r="AF62" i="104" s="1"/>
  <c r="BH51" i="100"/>
  <c r="BH59" i="100"/>
  <c r="BH62" i="100" s="1"/>
  <c r="AT51" i="100"/>
  <c r="AT59" i="100"/>
  <c r="AT62" i="100" s="1"/>
  <c r="AF51" i="100"/>
  <c r="AF59" i="100"/>
  <c r="AF62" i="100" s="1"/>
  <c r="BO51" i="100"/>
  <c r="BO59" i="100"/>
  <c r="BO62" i="100" s="1"/>
  <c r="BA51" i="100"/>
  <c r="BA59" i="100"/>
  <c r="BA62" i="100" s="1"/>
  <c r="AM51" i="100"/>
  <c r="AM59" i="100"/>
  <c r="AM62" i="100" s="1"/>
  <c r="W51" i="100"/>
  <c r="W59" i="100"/>
  <c r="W62" i="100" s="1"/>
  <c r="BA51" i="99"/>
  <c r="BA59" i="99"/>
  <c r="BA62" i="99" s="1"/>
  <c r="AM59" i="99"/>
  <c r="AM62" i="99" s="1"/>
  <c r="AM51" i="99"/>
  <c r="BO59" i="85"/>
  <c r="BO62" i="85" s="1"/>
  <c r="BO51" i="85"/>
  <c r="BA59" i="85"/>
  <c r="BA62" i="85" s="1"/>
  <c r="BA51" i="85"/>
  <c r="AM59" i="85"/>
  <c r="AM62" i="85" s="1"/>
  <c r="AM51" i="85"/>
  <c r="W51" i="85"/>
  <c r="W59" i="85"/>
  <c r="W62" i="85" s="1"/>
  <c r="AT48" i="45"/>
  <c r="AT56" i="45" s="1"/>
  <c r="AT64" i="45"/>
  <c r="AT66" i="45"/>
  <c r="AT54" i="45"/>
  <c r="AT65" i="45"/>
  <c r="AD64" i="45"/>
  <c r="AD66" i="45"/>
  <c r="AD48" i="45"/>
  <c r="AD56" i="45" s="1"/>
  <c r="AD54" i="45"/>
  <c r="AD65" i="45"/>
  <c r="BA54" i="45"/>
  <c r="BA65" i="45"/>
  <c r="BA64" i="45"/>
  <c r="BA66" i="45"/>
  <c r="AL54" i="45"/>
  <c r="AL65" i="45"/>
  <c r="AL64" i="45"/>
  <c r="AL66" i="45"/>
  <c r="W54" i="45"/>
  <c r="W65" i="45"/>
  <c r="W64" i="45"/>
  <c r="W66" i="45"/>
  <c r="BA48" i="45"/>
  <c r="BA56" i="45" s="1"/>
  <c r="BA58" i="45" s="1"/>
  <c r="AL48" i="45"/>
  <c r="AL56" i="45" s="1"/>
  <c r="W48" i="45"/>
  <c r="W56" i="45" s="1"/>
  <c r="BO48" i="55"/>
  <c r="BO56" i="55" s="1"/>
  <c r="BO54" i="55"/>
  <c r="BA48" i="55"/>
  <c r="BA56" i="55" s="1"/>
  <c r="BA54" i="55"/>
  <c r="BA64" i="55"/>
  <c r="BA65" i="55"/>
  <c r="BA66" i="55"/>
  <c r="AL48" i="55"/>
  <c r="AL56" i="55" s="1"/>
  <c r="AL54" i="55"/>
  <c r="AL64" i="55"/>
  <c r="AL65" i="55"/>
  <c r="AL66" i="55"/>
  <c r="W48" i="55"/>
  <c r="W56" i="55" s="1"/>
  <c r="W64" i="55"/>
  <c r="W65" i="55"/>
  <c r="W66" i="55"/>
  <c r="BH64" i="55"/>
  <c r="BH65" i="55"/>
  <c r="BH66" i="55"/>
  <c r="BH48" i="55"/>
  <c r="BH56" i="55" s="1"/>
  <c r="BH54" i="55"/>
  <c r="AT64" i="55"/>
  <c r="AT65" i="55"/>
  <c r="AT66" i="55"/>
  <c r="AT48" i="55"/>
  <c r="AT56" i="55" s="1"/>
  <c r="AT54" i="55"/>
  <c r="AD64" i="55"/>
  <c r="AD65" i="55"/>
  <c r="AD66" i="55"/>
  <c r="AD48" i="55"/>
  <c r="AD56" i="55" s="1"/>
  <c r="AD54" i="55"/>
  <c r="AT47" i="92"/>
  <c r="AT55" i="92" s="1"/>
  <c r="AT63" i="92"/>
  <c r="AT65" i="92"/>
  <c r="AT53" i="92"/>
  <c r="AT64" i="92"/>
  <c r="AD47" i="92"/>
  <c r="AD55" i="92" s="1"/>
  <c r="AD63" i="92"/>
  <c r="AD65" i="92"/>
  <c r="AD53" i="92"/>
  <c r="AD64" i="92"/>
  <c r="BA53" i="92"/>
  <c r="BA64" i="92"/>
  <c r="BA47" i="92"/>
  <c r="BA55" i="92" s="1"/>
  <c r="BA63" i="92"/>
  <c r="BA65" i="92"/>
  <c r="AL53" i="92"/>
  <c r="AL64" i="92"/>
  <c r="AL47" i="92"/>
  <c r="AL55" i="92" s="1"/>
  <c r="AL63" i="92"/>
  <c r="AL65" i="92"/>
  <c r="W53" i="92"/>
  <c r="W64" i="92"/>
  <c r="W47" i="92"/>
  <c r="W55" i="92" s="1"/>
  <c r="W63" i="92"/>
  <c r="W65" i="92"/>
  <c r="BO53" i="44"/>
  <c r="BO64" i="44"/>
  <c r="BO47" i="44"/>
  <c r="BO55" i="44" s="1"/>
  <c r="BO63" i="44"/>
  <c r="BO65" i="44"/>
  <c r="BA53" i="44"/>
  <c r="BA64" i="44"/>
  <c r="BA47" i="44"/>
  <c r="BA55" i="44" s="1"/>
  <c r="BA63" i="44"/>
  <c r="BA65" i="44"/>
  <c r="AL53" i="44"/>
  <c r="AL64" i="44"/>
  <c r="AL47" i="44"/>
  <c r="AL55" i="44" s="1"/>
  <c r="AL63" i="44"/>
  <c r="AL65" i="44"/>
  <c r="W53" i="44"/>
  <c r="W64" i="44"/>
  <c r="W63" i="44"/>
  <c r="W65" i="44"/>
  <c r="BH47" i="44"/>
  <c r="BH55" i="44" s="1"/>
  <c r="BH63" i="44"/>
  <c r="BH65" i="44"/>
  <c r="BH53" i="44"/>
  <c r="BH64" i="44"/>
  <c r="AT47" i="44"/>
  <c r="AT55" i="44" s="1"/>
  <c r="AT63" i="44"/>
  <c r="AT65" i="44"/>
  <c r="AT53" i="44"/>
  <c r="AT64" i="44"/>
  <c r="AD47" i="44"/>
  <c r="AD55" i="44" s="1"/>
  <c r="AD63" i="44"/>
  <c r="AD65" i="44"/>
  <c r="AD53" i="44"/>
  <c r="AD64" i="44"/>
  <c r="W47" i="44"/>
  <c r="W55" i="44" s="1"/>
  <c r="BA53" i="7"/>
  <c r="BA61" i="7"/>
  <c r="BA62" i="7"/>
  <c r="AL53" i="7"/>
  <c r="AL61" i="7"/>
  <c r="AL62" i="7"/>
  <c r="BH53" i="7"/>
  <c r="BH61" i="7"/>
  <c r="BH62" i="7"/>
  <c r="AT53" i="7"/>
  <c r="AT61" i="7"/>
  <c r="AT62" i="7"/>
  <c r="BO50" i="7"/>
  <c r="BO55" i="7" s="1"/>
  <c r="BO57" i="7" s="1"/>
  <c r="BA50" i="7"/>
  <c r="BA55" i="7" s="1"/>
  <c r="AL50" i="7"/>
  <c r="AL55" i="7" s="1"/>
  <c r="BH50" i="7"/>
  <c r="BH55" i="7" s="1"/>
  <c r="AT50" i="7"/>
  <c r="AT55" i="7" s="1"/>
  <c r="BH48" i="5"/>
  <c r="BH53" i="5" s="1"/>
  <c r="BH51" i="5"/>
  <c r="AT48" i="5"/>
  <c r="AT53" i="5" s="1"/>
  <c r="AT51" i="5"/>
  <c r="AD48" i="5"/>
  <c r="AD53" i="5" s="1"/>
  <c r="AD51" i="5"/>
  <c r="BO51" i="5"/>
  <c r="BA51" i="5"/>
  <c r="AL51" i="5"/>
  <c r="W51" i="5"/>
  <c r="BA56" i="37"/>
  <c r="BA66" i="37"/>
  <c r="BA68" i="37"/>
  <c r="BA65" i="37"/>
  <c r="BA67" i="37"/>
  <c r="AL56" i="37"/>
  <c r="AL66" i="37"/>
  <c r="AL68" i="37"/>
  <c r="AL65" i="37"/>
  <c r="AL67" i="37"/>
  <c r="W56" i="37"/>
  <c r="W66" i="37"/>
  <c r="W68" i="37"/>
  <c r="W65" i="37"/>
  <c r="W67" i="37"/>
  <c r="AT67" i="37"/>
  <c r="AD67" i="37"/>
  <c r="AT65" i="37"/>
  <c r="BA48" i="37"/>
  <c r="BA58" i="37" s="1"/>
  <c r="AL48" i="37"/>
  <c r="AL58" i="37" s="1"/>
  <c r="W48" i="37"/>
  <c r="W58" i="37" s="1"/>
  <c r="BO48" i="6"/>
  <c r="BO58" i="6" s="1"/>
  <c r="BO56" i="6"/>
  <c r="BO60" i="6" s="1"/>
  <c r="BA48" i="6"/>
  <c r="BA58" i="6" s="1"/>
  <c r="BA56" i="6"/>
  <c r="AL48" i="6"/>
  <c r="AL58" i="6" s="1"/>
  <c r="AL56" i="6"/>
  <c r="BH48" i="6"/>
  <c r="BH58" i="6" s="1"/>
  <c r="BH56" i="6"/>
  <c r="AT48" i="6"/>
  <c r="AT58" i="6" s="1"/>
  <c r="AT56" i="6"/>
  <c r="AT47" i="90"/>
  <c r="AT57" i="90" s="1"/>
  <c r="AT55" i="90"/>
  <c r="AD47" i="90"/>
  <c r="AD57" i="90" s="1"/>
  <c r="AD55" i="90"/>
  <c r="BA55" i="90"/>
  <c r="AL55" i="90"/>
  <c r="AL59" i="90" s="1"/>
  <c r="BA51" i="107"/>
  <c r="BA59" i="107"/>
  <c r="BA62" i="107" s="1"/>
  <c r="AM51" i="107"/>
  <c r="AM59" i="107"/>
  <c r="AM62" i="107" s="1"/>
  <c r="W51" i="107"/>
  <c r="W59" i="107"/>
  <c r="W62" i="107" s="1"/>
  <c r="AT51" i="107"/>
  <c r="AT59" i="107"/>
  <c r="AT62" i="107" s="1"/>
  <c r="AF51" i="107"/>
  <c r="AF59" i="107"/>
  <c r="AF62" i="107" s="1"/>
  <c r="AD51" i="111"/>
  <c r="AD59" i="111"/>
  <c r="AD62" i="111" s="1"/>
  <c r="AT51" i="111"/>
  <c r="AT59" i="111"/>
  <c r="AT62" i="111" s="1"/>
  <c r="W51" i="111"/>
  <c r="W59" i="111"/>
  <c r="W62" i="111" s="1"/>
  <c r="AL51" i="111"/>
  <c r="AL59" i="111"/>
  <c r="AL62" i="111" s="1"/>
  <c r="BA51" i="111"/>
  <c r="BA59" i="111"/>
  <c r="BA62" i="111" s="1"/>
  <c r="AD51" i="112"/>
  <c r="AD59" i="112"/>
  <c r="AD62" i="112" s="1"/>
  <c r="AT51" i="112"/>
  <c r="AT59" i="112"/>
  <c r="AT62" i="112" s="1"/>
  <c r="W59" i="112"/>
  <c r="W62" i="112" s="1"/>
  <c r="W51" i="112"/>
  <c r="AL51" i="112"/>
  <c r="AL59" i="112"/>
  <c r="AL62" i="112" s="1"/>
  <c r="BA51" i="112"/>
  <c r="BA59" i="112"/>
  <c r="BA62" i="112" s="1"/>
  <c r="AD47" i="75"/>
  <c r="AD55" i="75"/>
  <c r="AD58" i="75" s="1"/>
  <c r="AT47" i="75"/>
  <c r="AT55" i="75"/>
  <c r="AT58" i="75" s="1"/>
  <c r="W55" i="75"/>
  <c r="W58" i="75" s="1"/>
  <c r="W47" i="75"/>
  <c r="AL55" i="75"/>
  <c r="AL58" i="75" s="1"/>
  <c r="AL47" i="75"/>
  <c r="BA55" i="75"/>
  <c r="BA58" i="75" s="1"/>
  <c r="BA47" i="75"/>
  <c r="AD59" i="109"/>
  <c r="AD62" i="109" s="1"/>
  <c r="AD51" i="109"/>
  <c r="AT59" i="109"/>
  <c r="AT62" i="109" s="1"/>
  <c r="AT51" i="109"/>
  <c r="W51" i="109"/>
  <c r="W59" i="109"/>
  <c r="W62" i="109" s="1"/>
  <c r="AL51" i="109"/>
  <c r="AL59" i="109"/>
  <c r="AL62" i="109" s="1"/>
  <c r="BA51" i="109"/>
  <c r="BA59" i="109"/>
  <c r="BA62" i="109" s="1"/>
  <c r="W59" i="63"/>
  <c r="W62" i="63" s="1"/>
  <c r="W51" i="63"/>
  <c r="AL51" i="63"/>
  <c r="AT49" i="113"/>
  <c r="AT57" i="113" s="1"/>
  <c r="AD49" i="113"/>
  <c r="AD57" i="113" s="1"/>
  <c r="W49" i="113"/>
  <c r="W57" i="113" s="1"/>
  <c r="BA49" i="113"/>
  <c r="BA57" i="113" s="1"/>
  <c r="AL49" i="113"/>
  <c r="AL57" i="113" s="1"/>
  <c r="W51" i="84"/>
  <c r="W61" i="84" s="1"/>
  <c r="BA51" i="40"/>
  <c r="BA61" i="40" s="1"/>
  <c r="BA63" i="40" s="1"/>
  <c r="AD51" i="40"/>
  <c r="AD61" i="40" s="1"/>
  <c r="AD63" i="40" s="1"/>
  <c r="AT51" i="40"/>
  <c r="AT61" i="40" s="1"/>
  <c r="AT63" i="40" s="1"/>
  <c r="AU59" i="103"/>
  <c r="AU62" i="103" s="1"/>
  <c r="AU51" i="103"/>
  <c r="AG59" i="103"/>
  <c r="AG62" i="103" s="1"/>
  <c r="AG51" i="103"/>
  <c r="BB51" i="103"/>
  <c r="BB59" i="103"/>
  <c r="BB62" i="103" s="1"/>
  <c r="AN51" i="103"/>
  <c r="AN59" i="103"/>
  <c r="AN62" i="103" s="1"/>
  <c r="X51" i="103"/>
  <c r="X59" i="103"/>
  <c r="X62" i="103" s="1"/>
  <c r="BH51" i="102"/>
  <c r="BH59" i="102"/>
  <c r="BH62" i="102" s="1"/>
  <c r="AT51" i="102"/>
  <c r="AT59" i="102"/>
  <c r="AT62" i="102" s="1"/>
  <c r="AF51" i="102"/>
  <c r="AF59" i="102"/>
  <c r="AF62" i="102" s="1"/>
  <c r="BO51" i="102"/>
  <c r="BO59" i="102"/>
  <c r="BO62" i="102" s="1"/>
  <c r="BA51" i="102"/>
  <c r="BA59" i="102"/>
  <c r="BA62" i="102" s="1"/>
  <c r="AM51" i="102"/>
  <c r="AM59" i="102"/>
  <c r="AM62" i="102" s="1"/>
  <c r="W51" i="102"/>
  <c r="W59" i="102"/>
  <c r="W62" i="102" s="1"/>
  <c r="AT59" i="101"/>
  <c r="AT62" i="101" s="1"/>
  <c r="AT51" i="101"/>
  <c r="AF59" i="101"/>
  <c r="AF62" i="101" s="1"/>
  <c r="AF51" i="101"/>
  <c r="BA51" i="101"/>
  <c r="BA59" i="101"/>
  <c r="BA62" i="101" s="1"/>
  <c r="AM51" i="101"/>
  <c r="AM59" i="101"/>
  <c r="AM62" i="101" s="1"/>
  <c r="W51" i="101"/>
  <c r="W59" i="101"/>
  <c r="W62" i="101" s="1"/>
  <c r="AT51" i="99"/>
  <c r="AT59" i="99"/>
  <c r="AT62" i="99" s="1"/>
  <c r="AF51" i="99"/>
  <c r="AF59" i="99"/>
  <c r="AF62" i="99" s="1"/>
  <c r="W51" i="99"/>
  <c r="W59" i="99"/>
  <c r="W62" i="99" s="1"/>
  <c r="BO51" i="98"/>
  <c r="BO59" i="98"/>
  <c r="BO62" i="98" s="1"/>
  <c r="BA51" i="98"/>
  <c r="BA59" i="98"/>
  <c r="BA62" i="98" s="1"/>
  <c r="AM51" i="98"/>
  <c r="AM59" i="98"/>
  <c r="AM62" i="98" s="1"/>
  <c r="W51" i="98"/>
  <c r="W59" i="98"/>
  <c r="W62" i="98" s="1"/>
  <c r="BH51" i="98"/>
  <c r="BH59" i="98"/>
  <c r="BH62" i="98" s="1"/>
  <c r="AT51" i="98"/>
  <c r="AT59" i="98"/>
  <c r="AT62" i="98" s="1"/>
  <c r="AF51" i="98"/>
  <c r="AF59" i="98"/>
  <c r="AF62" i="98" s="1"/>
  <c r="AT51" i="97"/>
  <c r="AT59" i="97"/>
  <c r="AT62" i="97" s="1"/>
  <c r="AF51" i="97"/>
  <c r="AF59" i="97"/>
  <c r="AF62" i="97" s="1"/>
  <c r="BA51" i="97"/>
  <c r="BA59" i="97"/>
  <c r="BA62" i="97" s="1"/>
  <c r="AM51" i="97"/>
  <c r="AM59" i="97"/>
  <c r="AM62" i="97" s="1"/>
  <c r="W51" i="97"/>
  <c r="W59" i="97"/>
  <c r="W62" i="97" s="1"/>
  <c r="BA61" i="21"/>
  <c r="BA53" i="21"/>
  <c r="BA62" i="21"/>
  <c r="AL55" i="21"/>
  <c r="AL61" i="21"/>
  <c r="AL53" i="21"/>
  <c r="AL62" i="21"/>
  <c r="W55" i="21"/>
  <c r="W61" i="21"/>
  <c r="W53" i="21"/>
  <c r="W62" i="21"/>
  <c r="AT53" i="21"/>
  <c r="AT62" i="21"/>
  <c r="AT61" i="21"/>
  <c r="AD53" i="21"/>
  <c r="AD62" i="21"/>
  <c r="AD61" i="21"/>
  <c r="W50" i="7"/>
  <c r="W55" i="7" s="1"/>
  <c r="W57" i="7" s="1"/>
  <c r="AT47" i="2"/>
  <c r="AT57" i="2" s="1"/>
  <c r="AT55" i="2"/>
  <c r="BO47" i="2"/>
  <c r="BO57" i="2" s="1"/>
  <c r="BO55" i="2"/>
  <c r="BA47" i="2"/>
  <c r="BA57" i="2" s="1"/>
  <c r="BA55" i="2"/>
  <c r="AL47" i="2"/>
  <c r="AL57" i="2" s="1"/>
  <c r="AL55" i="2"/>
  <c r="W47" i="2"/>
  <c r="W57" i="2" s="1"/>
  <c r="W59" i="2" s="1"/>
  <c r="BH47" i="2"/>
  <c r="BH57" i="2" s="1"/>
  <c r="BH55" i="2"/>
  <c r="AD47" i="2"/>
  <c r="AD57" i="2" s="1"/>
  <c r="AD55" i="2"/>
  <c r="BH47" i="13"/>
  <c r="BH57" i="13" s="1"/>
  <c r="BH58" i="13" s="1"/>
  <c r="W57" i="110"/>
  <c r="W60" i="110" s="1"/>
  <c r="AT57" i="110"/>
  <c r="AT60" i="110" s="1"/>
  <c r="AD57" i="110"/>
  <c r="AD60" i="110" s="1"/>
  <c r="BA57" i="110"/>
  <c r="BA60" i="110" s="1"/>
  <c r="AD51" i="63"/>
  <c r="BA51" i="63"/>
  <c r="AT51" i="63"/>
  <c r="AD65" i="113"/>
  <c r="AD67" i="113"/>
  <c r="AD55" i="113"/>
  <c r="AD66" i="113"/>
  <c r="AT55" i="113"/>
  <c r="AT65" i="113"/>
  <c r="AT67" i="113"/>
  <c r="AT66" i="113"/>
  <c r="W66" i="113"/>
  <c r="W55" i="113"/>
  <c r="W65" i="113"/>
  <c r="W67" i="113"/>
  <c r="AL66" i="113"/>
  <c r="AL55" i="113"/>
  <c r="AL65" i="113"/>
  <c r="AL67" i="113"/>
  <c r="BA66" i="113"/>
  <c r="BA55" i="113"/>
  <c r="BA65" i="113"/>
  <c r="BA67" i="113"/>
  <c r="BA59" i="18"/>
  <c r="AL59" i="18"/>
  <c r="W59" i="18"/>
  <c r="AT58" i="18"/>
  <c r="AD58" i="18"/>
  <c r="AL60" i="6" l="1"/>
  <c r="AT55" i="18"/>
  <c r="AL55" i="5"/>
  <c r="AT60" i="6"/>
  <c r="W63" i="84"/>
  <c r="AT63" i="84"/>
  <c r="BA55" i="30"/>
  <c r="AD57" i="44"/>
  <c r="AD57" i="7"/>
  <c r="BA55" i="5"/>
  <c r="BH60" i="6"/>
  <c r="BA60" i="6"/>
  <c r="AT55" i="30"/>
  <c r="BA59" i="90"/>
  <c r="BA63" i="84"/>
  <c r="AD55" i="18"/>
  <c r="AL60" i="47"/>
  <c r="AT58" i="45"/>
  <c r="BO58" i="55"/>
  <c r="AT57" i="92"/>
  <c r="BH57" i="44"/>
  <c r="W57" i="21"/>
  <c r="AD55" i="91"/>
  <c r="W55" i="5"/>
  <c r="W60" i="6"/>
  <c r="BA57" i="21"/>
  <c r="BO55" i="5"/>
  <c r="BA58" i="55"/>
  <c r="W58" i="45"/>
  <c r="AD58" i="45"/>
  <c r="W55" i="30"/>
  <c r="BA60" i="47"/>
  <c r="AL58" i="45"/>
  <c r="AD55" i="30"/>
  <c r="AD57" i="92"/>
  <c r="AT58" i="55"/>
  <c r="AL58" i="55"/>
  <c r="AD60" i="47"/>
  <c r="W60" i="47"/>
  <c r="AT60" i="47"/>
  <c r="AD58" i="55"/>
  <c r="BH58" i="55"/>
  <c r="W57" i="92"/>
  <c r="BA57" i="92"/>
  <c r="AL57" i="92"/>
  <c r="AL57" i="44"/>
  <c r="BO57" i="44"/>
  <c r="AT57" i="44"/>
  <c r="W57" i="44"/>
  <c r="BA57" i="44"/>
  <c r="AT57" i="7"/>
  <c r="BA57" i="7"/>
  <c r="BH57" i="7"/>
  <c r="AL57" i="7"/>
  <c r="AD55" i="5"/>
  <c r="AT55" i="5"/>
  <c r="BH55" i="5"/>
  <c r="AD59" i="90"/>
  <c r="AT59" i="90"/>
  <c r="AL57" i="21"/>
  <c r="AD57" i="21"/>
  <c r="AD59" i="2"/>
  <c r="BH59" i="2"/>
  <c r="AL59" i="2"/>
  <c r="BA59" i="2"/>
  <c r="BO59" i="2"/>
  <c r="AT59" i="2"/>
  <c r="AT59" i="113"/>
  <c r="AD59" i="113"/>
  <c r="BA59" i="113"/>
  <c r="AL59" i="113"/>
  <c r="W59" i="113"/>
</calcChain>
</file>

<file path=xl/comments1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2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3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4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5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6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7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8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9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10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11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12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13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14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15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16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17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18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19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20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21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22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23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24.xml><?xml version="1.0" encoding="utf-8"?>
<comments xmlns="http://schemas.openxmlformats.org/spreadsheetml/2006/main">
  <authors>
    <author>prof</author>
  </authors>
  <commentLis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25.xml><?xml version="1.0" encoding="utf-8"?>
<comments xmlns="http://schemas.openxmlformats.org/spreadsheetml/2006/main">
  <authors>
    <author>prof</author>
  </authors>
  <commentLis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26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27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28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29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30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31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32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33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34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35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36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37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38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39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40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41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42.xml><?xml version="1.0" encoding="utf-8"?>
<comments xmlns="http://schemas.openxmlformats.org/spreadsheetml/2006/main">
  <authors>
    <author>prof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43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44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45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46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47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comments48.xml><?xml version="1.0" encoding="utf-8"?>
<comments xmlns="http://schemas.openxmlformats.org/spreadsheetml/2006/main">
  <authors>
    <author>prof</author>
  </authors>
  <commentLis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黄色部分に数値を入力すると土工数量が計算される。</t>
        </r>
      </text>
    </comment>
  </commentList>
</comments>
</file>

<file path=xl/sharedStrings.xml><?xml version="1.0" encoding="utf-8"?>
<sst xmlns="http://schemas.openxmlformats.org/spreadsheetml/2006/main" count="4080" uniqueCount="457">
  <si>
    <t>Ｄ</t>
    <phoneticPr fontId="1"/>
  </si>
  <si>
    <t>埋設標識シート</t>
    <rPh sb="0" eb="2">
      <t>マイセツ</t>
    </rPh>
    <rPh sb="2" eb="4">
      <t>ヒョウシキ</t>
    </rPh>
    <phoneticPr fontId="1"/>
  </si>
  <si>
    <t>埋設標示杭</t>
    <rPh sb="0" eb="2">
      <t>マイセツ</t>
    </rPh>
    <rPh sb="2" eb="4">
      <t>ヒョウジ</t>
    </rPh>
    <rPh sb="4" eb="5">
      <t>クイ</t>
    </rPh>
    <phoneticPr fontId="1"/>
  </si>
  <si>
    <t>粒調砕石40</t>
    <rPh sb="0" eb="1">
      <t>ツブ</t>
    </rPh>
    <rPh sb="1" eb="2">
      <t>チョウ</t>
    </rPh>
    <rPh sb="2" eb="4">
      <t>サイセキ</t>
    </rPh>
    <phoneticPr fontId="1"/>
  </si>
  <si>
    <t>砕石RC40～0</t>
    <rPh sb="0" eb="2">
      <t>サイセキ</t>
    </rPh>
    <phoneticPr fontId="1"/>
  </si>
  <si>
    <t>発生土</t>
    <rPh sb="0" eb="2">
      <t>ハッセイ</t>
    </rPh>
    <rPh sb="2" eb="3">
      <t>ツチ</t>
    </rPh>
    <phoneticPr fontId="1"/>
  </si>
  <si>
    <t>Ｂ</t>
    <phoneticPr fontId="1"/>
  </si>
  <si>
    <t>Ｈ</t>
    <phoneticPr fontId="1"/>
  </si>
  <si>
    <t xml:space="preserve"> 配水管 標準掘削断面図 </t>
    <rPh sb="1" eb="3">
      <t>ハイスイ</t>
    </rPh>
    <rPh sb="3" eb="4">
      <t>カン</t>
    </rPh>
    <rPh sb="5" eb="7">
      <t>ヒョウジュン</t>
    </rPh>
    <rPh sb="7" eb="9">
      <t>クッサク</t>
    </rPh>
    <rPh sb="9" eb="12">
      <t>ダンメンズ</t>
    </rPh>
    <phoneticPr fontId="1"/>
  </si>
  <si>
    <t>φ75</t>
    <phoneticPr fontId="1"/>
  </si>
  <si>
    <t>寸</t>
    <rPh sb="0" eb="1">
      <t>スン</t>
    </rPh>
    <phoneticPr fontId="1"/>
  </si>
  <si>
    <t>配　水　管　管　径</t>
    <rPh sb="0" eb="1">
      <t>クバ</t>
    </rPh>
    <rPh sb="2" eb="3">
      <t>ミズ</t>
    </rPh>
    <rPh sb="4" eb="5">
      <t>カン</t>
    </rPh>
    <rPh sb="6" eb="7">
      <t>カン</t>
    </rPh>
    <rPh sb="8" eb="9">
      <t>ケイ</t>
    </rPh>
    <phoneticPr fontId="1"/>
  </si>
  <si>
    <t>単位</t>
    <rPh sb="0" eb="2">
      <t>タンイ</t>
    </rPh>
    <phoneticPr fontId="1"/>
  </si>
  <si>
    <t>種　　別</t>
    <rPh sb="0" eb="1">
      <t>タネ</t>
    </rPh>
    <rPh sb="3" eb="4">
      <t>ベツ</t>
    </rPh>
    <phoneticPr fontId="1"/>
  </si>
  <si>
    <t>細　　別</t>
    <rPh sb="0" eb="1">
      <t>ホソ</t>
    </rPh>
    <rPh sb="3" eb="4">
      <t>ベツ</t>
    </rPh>
    <phoneticPr fontId="1"/>
  </si>
  <si>
    <t>φ300</t>
    <phoneticPr fontId="1"/>
  </si>
  <si>
    <t>Ｄ</t>
    <phoneticPr fontId="1"/>
  </si>
  <si>
    <t>Ｂ</t>
    <phoneticPr fontId="1"/>
  </si>
  <si>
    <t>ｈ１</t>
    <phoneticPr fontId="1"/>
  </si>
  <si>
    <t>φ100</t>
    <phoneticPr fontId="1"/>
  </si>
  <si>
    <t>φ150</t>
    <phoneticPr fontId="1"/>
  </si>
  <si>
    <t>φ200</t>
    <phoneticPr fontId="1"/>
  </si>
  <si>
    <t>φ250</t>
    <phoneticPr fontId="1"/>
  </si>
  <si>
    <t>ｍ</t>
    <phoneticPr fontId="1"/>
  </si>
  <si>
    <t>砂埋戻工</t>
    <rPh sb="0" eb="1">
      <t>スナ</t>
    </rPh>
    <rPh sb="1" eb="2">
      <t>マイ</t>
    </rPh>
    <rPh sb="2" eb="3">
      <t>モドリ</t>
    </rPh>
    <rPh sb="3" eb="4">
      <t>コウ</t>
    </rPh>
    <phoneticPr fontId="1"/>
  </si>
  <si>
    <t>掘削工</t>
    <rPh sb="0" eb="1">
      <t>ホリ</t>
    </rPh>
    <rPh sb="1" eb="2">
      <t>ケズ</t>
    </rPh>
    <rPh sb="2" eb="3">
      <t>コウ</t>
    </rPh>
    <phoneticPr fontId="1"/>
  </si>
  <si>
    <t>発生土埋戻工</t>
    <rPh sb="0" eb="2">
      <t>ハッセイ</t>
    </rPh>
    <rPh sb="2" eb="3">
      <t>ツチ</t>
    </rPh>
    <rPh sb="3" eb="4">
      <t>マイ</t>
    </rPh>
    <rPh sb="4" eb="5">
      <t>モドリ</t>
    </rPh>
    <rPh sb="5" eb="6">
      <t>コウ</t>
    </rPh>
    <phoneticPr fontId="1"/>
  </si>
  <si>
    <t>上層路盤工</t>
    <rPh sb="0" eb="2">
      <t>ジョウソウ</t>
    </rPh>
    <rPh sb="2" eb="4">
      <t>ロバン</t>
    </rPh>
    <rPh sb="4" eb="5">
      <t>コウ</t>
    </rPh>
    <phoneticPr fontId="1"/>
  </si>
  <si>
    <t>RC-40～0</t>
    <phoneticPr fontId="1"/>
  </si>
  <si>
    <t>t=15cm</t>
    <phoneticPr fontId="1"/>
  </si>
  <si>
    <t>t=5cm</t>
    <phoneticPr fontId="1"/>
  </si>
  <si>
    <t xml:space="preserve"> 土　工　数　量　表 </t>
    <rPh sb="1" eb="2">
      <t>ツチ</t>
    </rPh>
    <rPh sb="3" eb="4">
      <t>コウ</t>
    </rPh>
    <rPh sb="5" eb="6">
      <t>カズ</t>
    </rPh>
    <rPh sb="7" eb="8">
      <t>リョウ</t>
    </rPh>
    <rPh sb="9" eb="10">
      <t>ヒョウ</t>
    </rPh>
    <phoneticPr fontId="1"/>
  </si>
  <si>
    <t>h1=D+0.10</t>
    <phoneticPr fontId="1"/>
  </si>
  <si>
    <t>(m)</t>
    <phoneticPr fontId="1"/>
  </si>
  <si>
    <t>Ｈ</t>
    <phoneticPr fontId="1"/>
  </si>
  <si>
    <t>h1=D+0.10</t>
    <phoneticPr fontId="1"/>
  </si>
  <si>
    <t>Ｄ</t>
    <phoneticPr fontId="1"/>
  </si>
  <si>
    <t>Ａ</t>
    <phoneticPr fontId="1"/>
  </si>
  <si>
    <t>φ75</t>
    <phoneticPr fontId="1"/>
  </si>
  <si>
    <t>φ100</t>
    <phoneticPr fontId="1"/>
  </si>
  <si>
    <t>φ150</t>
    <phoneticPr fontId="1"/>
  </si>
  <si>
    <t>φ200</t>
    <phoneticPr fontId="1"/>
  </si>
  <si>
    <t>φ250</t>
    <phoneticPr fontId="1"/>
  </si>
  <si>
    <t>φ300</t>
    <phoneticPr fontId="1"/>
  </si>
  <si>
    <t>Ｄ</t>
    <phoneticPr fontId="1"/>
  </si>
  <si>
    <t>Ｂ</t>
    <phoneticPr fontId="1"/>
  </si>
  <si>
    <t>ｈ１</t>
    <phoneticPr fontId="1"/>
  </si>
  <si>
    <t>(m)</t>
    <phoneticPr fontId="1"/>
  </si>
  <si>
    <t>Ｈ</t>
    <phoneticPr fontId="1"/>
  </si>
  <si>
    <t>RC-40～0</t>
    <phoneticPr fontId="1"/>
  </si>
  <si>
    <t>t=15cm</t>
    <phoneticPr fontId="1"/>
  </si>
  <si>
    <t>M-40</t>
    <phoneticPr fontId="1"/>
  </si>
  <si>
    <t>AS舗装版切断工</t>
    <rPh sb="2" eb="4">
      <t>ホソウ</t>
    </rPh>
    <rPh sb="4" eb="5">
      <t>バン</t>
    </rPh>
    <rPh sb="5" eb="7">
      <t>セツダン</t>
    </rPh>
    <rPh sb="7" eb="8">
      <t>コウ</t>
    </rPh>
    <phoneticPr fontId="1"/>
  </si>
  <si>
    <t>残土運搬工</t>
    <rPh sb="0" eb="1">
      <t>ザン</t>
    </rPh>
    <rPh sb="1" eb="2">
      <t>ツチ</t>
    </rPh>
    <rPh sb="2" eb="4">
      <t>ウンパン</t>
    </rPh>
    <rPh sb="4" eb="5">
      <t>コウ</t>
    </rPh>
    <phoneticPr fontId="1"/>
  </si>
  <si>
    <t>AS塊運搬・処分</t>
    <rPh sb="2" eb="3">
      <t>カタマリ</t>
    </rPh>
    <rPh sb="3" eb="5">
      <t>ウンパン</t>
    </rPh>
    <rPh sb="6" eb="8">
      <t>ショブン</t>
    </rPh>
    <phoneticPr fontId="1"/>
  </si>
  <si>
    <t>M-40</t>
    <phoneticPr fontId="1"/>
  </si>
  <si>
    <t>ｍ</t>
    <phoneticPr fontId="1"/>
  </si>
  <si>
    <t>φ20</t>
    <phoneticPr fontId="1"/>
  </si>
  <si>
    <t>φ25</t>
    <phoneticPr fontId="1"/>
  </si>
  <si>
    <t>φ30</t>
    <phoneticPr fontId="1"/>
  </si>
  <si>
    <t>φ40</t>
    <phoneticPr fontId="1"/>
  </si>
  <si>
    <t>φ50</t>
    <phoneticPr fontId="1"/>
  </si>
  <si>
    <t>h1=D+0.30</t>
    <phoneticPr fontId="1"/>
  </si>
  <si>
    <t>φ20</t>
    <phoneticPr fontId="1"/>
  </si>
  <si>
    <t>φ25</t>
    <phoneticPr fontId="1"/>
  </si>
  <si>
    <t>φ30</t>
    <phoneticPr fontId="1"/>
  </si>
  <si>
    <t>φ40</t>
    <phoneticPr fontId="1"/>
  </si>
  <si>
    <t>φ50</t>
    <phoneticPr fontId="1"/>
  </si>
  <si>
    <t>寸法</t>
    <rPh sb="0" eb="2">
      <t>スンポウ</t>
    </rPh>
    <phoneticPr fontId="1"/>
  </si>
  <si>
    <t>(仮復旧)</t>
    <rPh sb="1" eb="2">
      <t>カリ</t>
    </rPh>
    <rPh sb="2" eb="4">
      <t>フッキュウ</t>
    </rPh>
    <phoneticPr fontId="1"/>
  </si>
  <si>
    <t>(掘削)</t>
    <rPh sb="1" eb="3">
      <t>クッサク</t>
    </rPh>
    <phoneticPr fontId="1"/>
  </si>
  <si>
    <t>(掘 削)</t>
    <rPh sb="1" eb="2">
      <t>ホリ</t>
    </rPh>
    <rPh sb="3" eb="4">
      <t>ケズ</t>
    </rPh>
    <phoneticPr fontId="1"/>
  </si>
  <si>
    <t>Ｈ</t>
    <phoneticPr fontId="1"/>
  </si>
  <si>
    <t>h1=D+0.10</t>
    <phoneticPr fontId="1"/>
  </si>
  <si>
    <t>Ｄ</t>
    <phoneticPr fontId="1"/>
  </si>
  <si>
    <t>Ａ</t>
    <phoneticPr fontId="1"/>
  </si>
  <si>
    <t>ｈ１</t>
    <phoneticPr fontId="1"/>
  </si>
  <si>
    <t>(m)</t>
    <phoneticPr fontId="1"/>
  </si>
  <si>
    <t>法</t>
    <phoneticPr fontId="1"/>
  </si>
  <si>
    <t xml:space="preserve"> 給水管 標準掘削断面図 </t>
    <rPh sb="1" eb="3">
      <t>キュウスイ</t>
    </rPh>
    <rPh sb="3" eb="4">
      <t>カン</t>
    </rPh>
    <rPh sb="5" eb="7">
      <t>ヒョウジュン</t>
    </rPh>
    <rPh sb="7" eb="9">
      <t>クッサク</t>
    </rPh>
    <rPh sb="9" eb="12">
      <t>ダンメンズ</t>
    </rPh>
    <phoneticPr fontId="1"/>
  </si>
  <si>
    <t>h1</t>
    <phoneticPr fontId="1"/>
  </si>
  <si>
    <t>法</t>
    <phoneticPr fontId="1"/>
  </si>
  <si>
    <t>φ20</t>
    <phoneticPr fontId="1"/>
  </si>
  <si>
    <t>φ25</t>
    <phoneticPr fontId="1"/>
  </si>
  <si>
    <t>φ30</t>
    <phoneticPr fontId="1"/>
  </si>
  <si>
    <t>φ40</t>
    <phoneticPr fontId="1"/>
  </si>
  <si>
    <t>φ50</t>
    <phoneticPr fontId="1"/>
  </si>
  <si>
    <t xml:space="preserve">給水管 標準掘削断面図 </t>
    <rPh sb="0" eb="2">
      <t>キュウスイ</t>
    </rPh>
    <rPh sb="2" eb="3">
      <t>カン</t>
    </rPh>
    <rPh sb="4" eb="6">
      <t>ヒョウジュン</t>
    </rPh>
    <rPh sb="6" eb="8">
      <t>クッサク</t>
    </rPh>
    <rPh sb="8" eb="11">
      <t>ダンメンズ</t>
    </rPh>
    <phoneticPr fontId="1"/>
  </si>
  <si>
    <t>h1</t>
    <phoneticPr fontId="1"/>
  </si>
  <si>
    <t>ｍ</t>
    <phoneticPr fontId="1"/>
  </si>
  <si>
    <t>φ13</t>
    <phoneticPr fontId="1"/>
  </si>
  <si>
    <t>φ25</t>
    <phoneticPr fontId="1"/>
  </si>
  <si>
    <t>φ30</t>
    <phoneticPr fontId="1"/>
  </si>
  <si>
    <t>φ40</t>
    <phoneticPr fontId="1"/>
  </si>
  <si>
    <t>φ50</t>
    <phoneticPr fontId="1"/>
  </si>
  <si>
    <t>t=10cm</t>
    <phoneticPr fontId="1"/>
  </si>
  <si>
    <t>t=3cm</t>
    <phoneticPr fontId="1"/>
  </si>
  <si>
    <t>φ13</t>
    <phoneticPr fontId="1"/>
  </si>
  <si>
    <t>φ13</t>
    <phoneticPr fontId="1"/>
  </si>
  <si>
    <t>t=10cm</t>
    <phoneticPr fontId="1"/>
  </si>
  <si>
    <t>Co舗装版切断工</t>
    <rPh sb="2" eb="4">
      <t>ホソウ</t>
    </rPh>
    <rPh sb="4" eb="5">
      <t>バン</t>
    </rPh>
    <rPh sb="5" eb="7">
      <t>セツダン</t>
    </rPh>
    <rPh sb="7" eb="8">
      <t>コウ</t>
    </rPh>
    <phoneticPr fontId="1"/>
  </si>
  <si>
    <t>Co塊運搬・処分</t>
    <rPh sb="2" eb="3">
      <t>カタマリ</t>
    </rPh>
    <rPh sb="3" eb="5">
      <t>ウンパン</t>
    </rPh>
    <rPh sb="6" eb="8">
      <t>ショブン</t>
    </rPh>
    <phoneticPr fontId="1"/>
  </si>
  <si>
    <t>粗粒度ｱｽｺﾝ20</t>
    <rPh sb="0" eb="1">
      <t>ホボ</t>
    </rPh>
    <rPh sb="1" eb="3">
      <t>リュウド</t>
    </rPh>
    <phoneticPr fontId="1"/>
  </si>
  <si>
    <t>(１ｍ当り)</t>
    <rPh sb="3" eb="4">
      <t>ア</t>
    </rPh>
    <phoneticPr fontId="1"/>
  </si>
  <si>
    <t>h1</t>
    <phoneticPr fontId="1"/>
  </si>
  <si>
    <t>給　水　管　管　径</t>
    <rPh sb="0" eb="1">
      <t>キュウ</t>
    </rPh>
    <rPh sb="2" eb="3">
      <t>ミズ</t>
    </rPh>
    <rPh sb="4" eb="5">
      <t>カン</t>
    </rPh>
    <rPh sb="6" eb="7">
      <t>カン</t>
    </rPh>
    <rPh sb="8" eb="9">
      <t>ケイ</t>
    </rPh>
    <phoneticPr fontId="1"/>
  </si>
  <si>
    <t>φ20</t>
    <phoneticPr fontId="1"/>
  </si>
  <si>
    <t>φ25</t>
    <phoneticPr fontId="1"/>
  </si>
  <si>
    <t>φ30</t>
    <phoneticPr fontId="1"/>
  </si>
  <si>
    <t>φ40</t>
    <phoneticPr fontId="1"/>
  </si>
  <si>
    <t>φ50</t>
    <phoneticPr fontId="1"/>
  </si>
  <si>
    <t>φ13</t>
    <phoneticPr fontId="1"/>
  </si>
  <si>
    <t>Ｃｏ舗装工</t>
    <phoneticPr fontId="1"/>
  </si>
  <si>
    <t>Co t=20cm以下</t>
    <rPh sb="9" eb="11">
      <t>イカ</t>
    </rPh>
    <phoneticPr fontId="1"/>
  </si>
  <si>
    <t>溶接金網</t>
    <rPh sb="0" eb="2">
      <t>ヨウセツ</t>
    </rPh>
    <rPh sb="2" eb="4">
      <t>カナアミ</t>
    </rPh>
    <phoneticPr fontId="1"/>
  </si>
  <si>
    <t>18-8-40N</t>
    <phoneticPr fontId="1"/>
  </si>
  <si>
    <t>ｍ</t>
    <phoneticPr fontId="1"/>
  </si>
  <si>
    <t>18-8-40N</t>
    <phoneticPr fontId="1"/>
  </si>
  <si>
    <t>管　　　径</t>
    <rPh sb="0" eb="1">
      <t>カン</t>
    </rPh>
    <rPh sb="4" eb="5">
      <t>ケイ</t>
    </rPh>
    <phoneticPr fontId="1"/>
  </si>
  <si>
    <t>ｍ</t>
    <phoneticPr fontId="1"/>
  </si>
  <si>
    <t>φ20</t>
    <phoneticPr fontId="1"/>
  </si>
  <si>
    <t>φ25</t>
    <phoneticPr fontId="1"/>
  </si>
  <si>
    <t>φ30</t>
    <phoneticPr fontId="1"/>
  </si>
  <si>
    <t>φ40</t>
    <phoneticPr fontId="1"/>
  </si>
  <si>
    <t>φ50</t>
    <phoneticPr fontId="1"/>
  </si>
  <si>
    <t>80A</t>
    <phoneticPr fontId="1"/>
  </si>
  <si>
    <t>100A</t>
    <phoneticPr fontId="1"/>
  </si>
  <si>
    <t>150A</t>
    <phoneticPr fontId="1"/>
  </si>
  <si>
    <t>200A</t>
    <phoneticPr fontId="1"/>
  </si>
  <si>
    <t>300A</t>
    <phoneticPr fontId="1"/>
  </si>
  <si>
    <t xml:space="preserve"> 仮設給水管 標準掘削断面図 </t>
    <rPh sb="1" eb="2">
      <t>カリ</t>
    </rPh>
    <rPh sb="2" eb="3">
      <t>セツ</t>
    </rPh>
    <rPh sb="3" eb="5">
      <t>キュウスイ</t>
    </rPh>
    <rPh sb="5" eb="6">
      <t>カン</t>
    </rPh>
    <rPh sb="7" eb="9">
      <t>ヒョウジュン</t>
    </rPh>
    <rPh sb="9" eb="11">
      <t>クッサク</t>
    </rPh>
    <rPh sb="11" eb="14">
      <t>ダンメンズ</t>
    </rPh>
    <phoneticPr fontId="1"/>
  </si>
  <si>
    <t>(１ｍ当り)</t>
    <phoneticPr fontId="1"/>
  </si>
  <si>
    <t>ｍ</t>
    <phoneticPr fontId="1"/>
  </si>
  <si>
    <t>(掘削)</t>
    <rPh sb="1" eb="2">
      <t>ホリ</t>
    </rPh>
    <rPh sb="2" eb="3">
      <t>ケズ</t>
    </rPh>
    <phoneticPr fontId="1"/>
  </si>
  <si>
    <t>t=4cm</t>
    <phoneticPr fontId="1"/>
  </si>
  <si>
    <t>ｍ</t>
    <phoneticPr fontId="1"/>
  </si>
  <si>
    <t>t=4cm</t>
    <phoneticPr fontId="1"/>
  </si>
  <si>
    <t>h1=D+0.30</t>
    <phoneticPr fontId="1"/>
  </si>
  <si>
    <t>ｍ</t>
    <phoneticPr fontId="1"/>
  </si>
  <si>
    <t>(復旧)</t>
    <rPh sb="1" eb="3">
      <t>フッキュウ</t>
    </rPh>
    <phoneticPr fontId="1"/>
  </si>
  <si>
    <t>ｍ</t>
    <phoneticPr fontId="1"/>
  </si>
  <si>
    <t>ＣＯ舗装工</t>
    <phoneticPr fontId="1"/>
  </si>
  <si>
    <t>ｍ</t>
    <phoneticPr fontId="1"/>
  </si>
  <si>
    <t>ｍ</t>
    <phoneticPr fontId="1"/>
  </si>
  <si>
    <t>Ａ</t>
    <phoneticPr fontId="1"/>
  </si>
  <si>
    <t>下水掘削幅</t>
    <rPh sb="0" eb="2">
      <t>ゲスイ</t>
    </rPh>
    <rPh sb="2" eb="4">
      <t>クッサク</t>
    </rPh>
    <rPh sb="4" eb="5">
      <t>ハバ</t>
    </rPh>
    <phoneticPr fontId="1"/>
  </si>
  <si>
    <t>Ｂ</t>
    <phoneticPr fontId="1"/>
  </si>
  <si>
    <t>Ａ</t>
    <phoneticPr fontId="1"/>
  </si>
  <si>
    <t>h1=D+0.30</t>
    <phoneticPr fontId="1"/>
  </si>
  <si>
    <t>1:1</t>
    <phoneticPr fontId="1"/>
  </si>
  <si>
    <t>1:1</t>
    <phoneticPr fontId="1"/>
  </si>
  <si>
    <t>ｍ</t>
    <phoneticPr fontId="1"/>
  </si>
  <si>
    <t>t=20cm</t>
    <phoneticPr fontId="1"/>
  </si>
  <si>
    <t>Ｄ</t>
    <phoneticPr fontId="1"/>
  </si>
  <si>
    <t>ｈ１</t>
    <phoneticPr fontId="1"/>
  </si>
  <si>
    <t>Ｈ</t>
    <phoneticPr fontId="1"/>
  </si>
  <si>
    <t>ｍ</t>
    <phoneticPr fontId="1"/>
  </si>
  <si>
    <t>粒調砕石40</t>
    <phoneticPr fontId="1"/>
  </si>
  <si>
    <t>路盤工</t>
    <phoneticPr fontId="1"/>
  </si>
  <si>
    <t>RC40～0</t>
    <phoneticPr fontId="1"/>
  </si>
  <si>
    <t>影響幅</t>
    <phoneticPr fontId="1"/>
  </si>
  <si>
    <t>(管理者との協議による)</t>
    <rPh sb="1" eb="4">
      <t>カンリシャ</t>
    </rPh>
    <rPh sb="6" eb="8">
      <t>キョウギ</t>
    </rPh>
    <phoneticPr fontId="1"/>
  </si>
  <si>
    <t>(本復旧)</t>
    <rPh sb="1" eb="2">
      <t>ホン</t>
    </rPh>
    <rPh sb="2" eb="4">
      <t>フッキュウ</t>
    </rPh>
    <phoneticPr fontId="1"/>
  </si>
  <si>
    <t>粒調砕石40</t>
    <phoneticPr fontId="1"/>
  </si>
  <si>
    <t>0.30</t>
    <phoneticPr fontId="1"/>
  </si>
  <si>
    <t>0.30</t>
    <phoneticPr fontId="1"/>
  </si>
  <si>
    <t>粗粒度ｱｽｺﾝ20</t>
    <rPh sb="0" eb="1">
      <t>ソ</t>
    </rPh>
    <rPh sb="1" eb="3">
      <t>リュウド</t>
    </rPh>
    <phoneticPr fontId="1"/>
  </si>
  <si>
    <t>0.05</t>
    <phoneticPr fontId="1"/>
  </si>
  <si>
    <t>Ｄ</t>
    <phoneticPr fontId="1"/>
  </si>
  <si>
    <t>ｈ１</t>
    <phoneticPr fontId="1"/>
  </si>
  <si>
    <t>Ｈ</t>
    <phoneticPr fontId="1"/>
  </si>
  <si>
    <t>ｍ</t>
    <phoneticPr fontId="1"/>
  </si>
  <si>
    <t>ｍ</t>
    <phoneticPr fontId="1"/>
  </si>
  <si>
    <t>t=4cm</t>
    <phoneticPr fontId="1"/>
  </si>
  <si>
    <t>Ｄ</t>
    <phoneticPr fontId="1"/>
  </si>
  <si>
    <t>ｈ１</t>
    <phoneticPr fontId="1"/>
  </si>
  <si>
    <t>Ｈ</t>
    <phoneticPr fontId="1"/>
  </si>
  <si>
    <t>ｍ</t>
    <phoneticPr fontId="1"/>
  </si>
  <si>
    <t>Ｂ</t>
    <phoneticPr fontId="1"/>
  </si>
  <si>
    <t>Ｄ</t>
    <phoneticPr fontId="1"/>
  </si>
  <si>
    <t>φ75</t>
    <phoneticPr fontId="1"/>
  </si>
  <si>
    <t>ｈ１</t>
    <phoneticPr fontId="1"/>
  </si>
  <si>
    <t>(m)</t>
    <phoneticPr fontId="1"/>
  </si>
  <si>
    <t>Ｈ</t>
    <phoneticPr fontId="1"/>
  </si>
  <si>
    <t>φ75</t>
    <phoneticPr fontId="1"/>
  </si>
  <si>
    <t>φ300</t>
    <phoneticPr fontId="1"/>
  </si>
  <si>
    <t>Ｂ</t>
    <phoneticPr fontId="1"/>
  </si>
  <si>
    <t>M-40</t>
    <phoneticPr fontId="1"/>
  </si>
  <si>
    <t>t=15cm</t>
    <phoneticPr fontId="1"/>
  </si>
  <si>
    <t>φ100</t>
    <phoneticPr fontId="1"/>
  </si>
  <si>
    <t>φ150</t>
    <phoneticPr fontId="1"/>
  </si>
  <si>
    <t>φ200</t>
    <phoneticPr fontId="1"/>
  </si>
  <si>
    <t>φ250</t>
    <phoneticPr fontId="1"/>
  </si>
  <si>
    <t>φ100</t>
    <phoneticPr fontId="1"/>
  </si>
  <si>
    <t>φ150</t>
    <phoneticPr fontId="1"/>
  </si>
  <si>
    <t>φ200</t>
    <phoneticPr fontId="1"/>
  </si>
  <si>
    <t>φ250</t>
    <phoneticPr fontId="1"/>
  </si>
  <si>
    <t>h1=D+0.30</t>
    <phoneticPr fontId="1"/>
  </si>
  <si>
    <t>φ20</t>
    <phoneticPr fontId="1"/>
  </si>
  <si>
    <t>φ25</t>
    <phoneticPr fontId="1"/>
  </si>
  <si>
    <t>φ30</t>
    <phoneticPr fontId="1"/>
  </si>
  <si>
    <t>φ40</t>
    <phoneticPr fontId="1"/>
  </si>
  <si>
    <t>φ50</t>
    <phoneticPr fontId="1"/>
  </si>
  <si>
    <t>φ20</t>
    <phoneticPr fontId="1"/>
  </si>
  <si>
    <t>φ25</t>
    <phoneticPr fontId="1"/>
  </si>
  <si>
    <t>φ30</t>
    <phoneticPr fontId="1"/>
  </si>
  <si>
    <t>φ40</t>
    <phoneticPr fontId="1"/>
  </si>
  <si>
    <t>φ50</t>
    <phoneticPr fontId="1"/>
  </si>
  <si>
    <t>Ｂ</t>
    <phoneticPr fontId="1"/>
  </si>
  <si>
    <t>Ａ</t>
    <phoneticPr fontId="1"/>
  </si>
  <si>
    <t>(１ｍ当り)</t>
    <phoneticPr fontId="1"/>
  </si>
  <si>
    <t xml:space="preserve"> 仮設配水管 標準掘削断面図 </t>
    <rPh sb="1" eb="2">
      <t>カリ</t>
    </rPh>
    <rPh sb="2" eb="3">
      <t>セツ</t>
    </rPh>
    <rPh sb="3" eb="5">
      <t>ハイスイ</t>
    </rPh>
    <rPh sb="5" eb="6">
      <t>カン</t>
    </rPh>
    <rPh sb="7" eb="9">
      <t>ヒョウジュン</t>
    </rPh>
    <rPh sb="9" eb="11">
      <t>クッサク</t>
    </rPh>
    <rPh sb="11" eb="14">
      <t>ダンメンズ</t>
    </rPh>
    <phoneticPr fontId="1"/>
  </si>
  <si>
    <t>Ｈ</t>
    <phoneticPr fontId="1"/>
  </si>
  <si>
    <t>Ｂ</t>
    <phoneticPr fontId="1"/>
  </si>
  <si>
    <t>φ100</t>
    <phoneticPr fontId="1"/>
  </si>
  <si>
    <t>φ150</t>
    <phoneticPr fontId="1"/>
  </si>
  <si>
    <t>φ200</t>
    <phoneticPr fontId="1"/>
  </si>
  <si>
    <t>φ250</t>
    <phoneticPr fontId="1"/>
  </si>
  <si>
    <t>ｍ</t>
    <phoneticPr fontId="1"/>
  </si>
  <si>
    <t>RC-40～0</t>
    <phoneticPr fontId="1"/>
  </si>
  <si>
    <t>t=4cm</t>
    <phoneticPr fontId="1"/>
  </si>
  <si>
    <t>φ75</t>
    <phoneticPr fontId="1"/>
  </si>
  <si>
    <t>ｍ</t>
    <phoneticPr fontId="1"/>
  </si>
  <si>
    <t>ＣＯ舗装工</t>
    <phoneticPr fontId="1"/>
  </si>
  <si>
    <t>影響幅</t>
    <phoneticPr fontId="1"/>
  </si>
  <si>
    <t>Ｂ</t>
    <phoneticPr fontId="1"/>
  </si>
  <si>
    <t>粒調砕石40</t>
    <phoneticPr fontId="1"/>
  </si>
  <si>
    <t>0.30</t>
    <phoneticPr fontId="1"/>
  </si>
  <si>
    <t>h1=D+0.10</t>
    <phoneticPr fontId="1"/>
  </si>
  <si>
    <t>埋設表示杭</t>
    <rPh sb="0" eb="2">
      <t>マイセツ</t>
    </rPh>
    <rPh sb="2" eb="4">
      <t>ヒョウジ</t>
    </rPh>
    <rPh sb="4" eb="5">
      <t>クイ</t>
    </rPh>
    <phoneticPr fontId="1"/>
  </si>
  <si>
    <t>DP. 1.00</t>
    <phoneticPr fontId="1"/>
  </si>
  <si>
    <t>φ100</t>
    <phoneticPr fontId="1"/>
  </si>
  <si>
    <t>φ150</t>
    <phoneticPr fontId="1"/>
  </si>
  <si>
    <t>φ200</t>
    <phoneticPr fontId="1"/>
  </si>
  <si>
    <t>φ250</t>
    <phoneticPr fontId="1"/>
  </si>
  <si>
    <t>h1=D+0.30</t>
    <phoneticPr fontId="1"/>
  </si>
  <si>
    <t>上層路盤</t>
    <rPh sb="0" eb="2">
      <t>ジョウソウ</t>
    </rPh>
    <rPh sb="2" eb="4">
      <t>ロバン</t>
    </rPh>
    <phoneticPr fontId="1"/>
  </si>
  <si>
    <t>Ｄ</t>
    <phoneticPr fontId="1"/>
  </si>
  <si>
    <t>Ｂ</t>
    <phoneticPr fontId="1"/>
  </si>
  <si>
    <t>ｈ１</t>
    <phoneticPr fontId="1"/>
  </si>
  <si>
    <t>Ｈ</t>
    <phoneticPr fontId="1"/>
  </si>
  <si>
    <t>ｍ</t>
    <phoneticPr fontId="1"/>
  </si>
  <si>
    <t>φ150</t>
    <phoneticPr fontId="1"/>
  </si>
  <si>
    <t>φ200</t>
    <phoneticPr fontId="1"/>
  </si>
  <si>
    <t>φ250</t>
    <phoneticPr fontId="1"/>
  </si>
  <si>
    <t>Ｄ</t>
    <phoneticPr fontId="1"/>
  </si>
  <si>
    <t>Ｂ</t>
    <phoneticPr fontId="1"/>
  </si>
  <si>
    <t>ｈ１</t>
    <phoneticPr fontId="1"/>
  </si>
  <si>
    <t>Ｈ</t>
    <phoneticPr fontId="1"/>
  </si>
  <si>
    <t>ｍ</t>
    <phoneticPr fontId="1"/>
  </si>
  <si>
    <t>φ25</t>
    <phoneticPr fontId="1"/>
  </si>
  <si>
    <t>φ30</t>
    <phoneticPr fontId="1"/>
  </si>
  <si>
    <t>φ40</t>
    <phoneticPr fontId="1"/>
  </si>
  <si>
    <t>φ50</t>
    <phoneticPr fontId="1"/>
  </si>
  <si>
    <t>φ75</t>
    <phoneticPr fontId="1"/>
  </si>
  <si>
    <t>Ｄ</t>
    <phoneticPr fontId="1"/>
  </si>
  <si>
    <t>Ｂ</t>
    <phoneticPr fontId="1"/>
  </si>
  <si>
    <t>ｈ１</t>
    <phoneticPr fontId="1"/>
  </si>
  <si>
    <t>Ｈ</t>
    <phoneticPr fontId="1"/>
  </si>
  <si>
    <t>ｍ</t>
    <phoneticPr fontId="1"/>
  </si>
  <si>
    <t>Ｄ</t>
    <phoneticPr fontId="1"/>
  </si>
  <si>
    <t>Ｂ</t>
    <phoneticPr fontId="1"/>
  </si>
  <si>
    <t>ｈ１</t>
    <phoneticPr fontId="1"/>
  </si>
  <si>
    <t>Ｈ</t>
    <phoneticPr fontId="1"/>
  </si>
  <si>
    <t>ｍ</t>
    <phoneticPr fontId="1"/>
  </si>
  <si>
    <t>粒調砕石40</t>
    <phoneticPr fontId="1"/>
  </si>
  <si>
    <t>Ｄ</t>
    <phoneticPr fontId="1"/>
  </si>
  <si>
    <t>Ｂ</t>
    <phoneticPr fontId="1"/>
  </si>
  <si>
    <t>ｈ１</t>
    <phoneticPr fontId="1"/>
  </si>
  <si>
    <t>Ｈ</t>
    <phoneticPr fontId="1"/>
  </si>
  <si>
    <t>ｍ</t>
    <phoneticPr fontId="1"/>
  </si>
  <si>
    <t>Ｄ</t>
    <phoneticPr fontId="1"/>
  </si>
  <si>
    <t>Ｂ</t>
    <phoneticPr fontId="1"/>
  </si>
  <si>
    <t>ｈ１</t>
    <phoneticPr fontId="1"/>
  </si>
  <si>
    <t>Ｈ</t>
    <phoneticPr fontId="1"/>
  </si>
  <si>
    <t>ｍ</t>
    <phoneticPr fontId="1"/>
  </si>
  <si>
    <t>Ｄ</t>
    <phoneticPr fontId="1"/>
  </si>
  <si>
    <t>Ｂ</t>
    <phoneticPr fontId="1"/>
  </si>
  <si>
    <t>ｈ１</t>
    <phoneticPr fontId="1"/>
  </si>
  <si>
    <t>Ｈ</t>
    <phoneticPr fontId="1"/>
  </si>
  <si>
    <t>ｍ</t>
    <phoneticPr fontId="1"/>
  </si>
  <si>
    <t>Ｄ</t>
    <phoneticPr fontId="1"/>
  </si>
  <si>
    <t>Ｂ</t>
    <phoneticPr fontId="1"/>
  </si>
  <si>
    <t>ｈ１</t>
    <phoneticPr fontId="1"/>
  </si>
  <si>
    <t>Ｈ</t>
    <phoneticPr fontId="1"/>
  </si>
  <si>
    <t>ｍ</t>
    <phoneticPr fontId="1"/>
  </si>
  <si>
    <t>Ｂ</t>
    <phoneticPr fontId="1"/>
  </si>
  <si>
    <t>Ｄ</t>
    <phoneticPr fontId="1"/>
  </si>
  <si>
    <t>Ｂ</t>
    <phoneticPr fontId="1"/>
  </si>
  <si>
    <t>ｈ１</t>
    <phoneticPr fontId="1"/>
  </si>
  <si>
    <t>Ｈ</t>
    <phoneticPr fontId="1"/>
  </si>
  <si>
    <t>ｍ</t>
    <phoneticPr fontId="1"/>
  </si>
  <si>
    <t>Ｄ</t>
    <phoneticPr fontId="1"/>
  </si>
  <si>
    <t>Ｂ</t>
    <phoneticPr fontId="1"/>
  </si>
  <si>
    <t>ｈ１</t>
    <phoneticPr fontId="1"/>
  </si>
  <si>
    <t>Ｈ</t>
    <phoneticPr fontId="1"/>
  </si>
  <si>
    <t>ｍ</t>
    <phoneticPr fontId="1"/>
  </si>
  <si>
    <t>t=20cm</t>
    <phoneticPr fontId="1"/>
  </si>
  <si>
    <t>φ20</t>
    <phoneticPr fontId="1"/>
  </si>
  <si>
    <t>φ25</t>
    <phoneticPr fontId="1"/>
  </si>
  <si>
    <t>φ30</t>
    <phoneticPr fontId="1"/>
  </si>
  <si>
    <t>φ40</t>
    <phoneticPr fontId="1"/>
  </si>
  <si>
    <t>φ50</t>
    <phoneticPr fontId="1"/>
  </si>
  <si>
    <t>Ｄ</t>
    <phoneticPr fontId="1"/>
  </si>
  <si>
    <t>ｈ１</t>
    <phoneticPr fontId="1"/>
  </si>
  <si>
    <t>Ｈ</t>
    <phoneticPr fontId="1"/>
  </si>
  <si>
    <t>ｍ</t>
    <phoneticPr fontId="1"/>
  </si>
  <si>
    <t>Ｂ</t>
    <phoneticPr fontId="1"/>
  </si>
  <si>
    <t>Ｄ</t>
    <phoneticPr fontId="1"/>
  </si>
  <si>
    <t>ｍ</t>
    <phoneticPr fontId="1"/>
  </si>
  <si>
    <t>Ｄ</t>
    <phoneticPr fontId="1"/>
  </si>
  <si>
    <t>Ｂ</t>
    <phoneticPr fontId="1"/>
  </si>
  <si>
    <t>ｈ１</t>
    <phoneticPr fontId="1"/>
  </si>
  <si>
    <t>Ｈ</t>
    <phoneticPr fontId="1"/>
  </si>
  <si>
    <t>ｍ</t>
    <phoneticPr fontId="1"/>
  </si>
  <si>
    <t>Ｄ</t>
    <phoneticPr fontId="1"/>
  </si>
  <si>
    <t>Ｂ</t>
    <phoneticPr fontId="1"/>
  </si>
  <si>
    <t>ｈ１</t>
    <phoneticPr fontId="1"/>
  </si>
  <si>
    <t>Ｈ</t>
    <phoneticPr fontId="1"/>
  </si>
  <si>
    <t>ｍ</t>
    <phoneticPr fontId="1"/>
  </si>
  <si>
    <t>ｍ</t>
    <phoneticPr fontId="1"/>
  </si>
  <si>
    <t>Ｃｏ舗装工</t>
    <phoneticPr fontId="1"/>
  </si>
  <si>
    <t>t=15cm</t>
    <phoneticPr fontId="1"/>
  </si>
  <si>
    <t>4t</t>
    <phoneticPr fontId="1"/>
  </si>
  <si>
    <t>φ100</t>
    <phoneticPr fontId="1"/>
  </si>
  <si>
    <t>φ75</t>
    <phoneticPr fontId="1"/>
  </si>
  <si>
    <t>φ150</t>
  </si>
  <si>
    <t>φ350</t>
    <phoneticPr fontId="1"/>
  </si>
  <si>
    <t>φ150</t>
    <phoneticPr fontId="1"/>
  </si>
  <si>
    <t>φ200</t>
    <phoneticPr fontId="1"/>
  </si>
  <si>
    <t>φ250</t>
    <phoneticPr fontId="1"/>
  </si>
  <si>
    <t>φ300</t>
    <phoneticPr fontId="1"/>
  </si>
  <si>
    <t>φ350</t>
    <phoneticPr fontId="1"/>
  </si>
  <si>
    <t>B</t>
    <phoneticPr fontId="1"/>
  </si>
  <si>
    <t>DP=　ｈ</t>
    <phoneticPr fontId="1"/>
  </si>
  <si>
    <t>Ｃ</t>
    <phoneticPr fontId="1"/>
  </si>
  <si>
    <t>寸　　法</t>
    <rPh sb="0" eb="1">
      <t>スン</t>
    </rPh>
    <rPh sb="3" eb="4">
      <t>ホウ</t>
    </rPh>
    <phoneticPr fontId="1"/>
  </si>
  <si>
    <t>DP</t>
    <phoneticPr fontId="1"/>
  </si>
  <si>
    <t>=</t>
    <phoneticPr fontId="1"/>
  </si>
  <si>
    <t>m</t>
    <phoneticPr fontId="1"/>
  </si>
  <si>
    <t>路盤圧</t>
    <rPh sb="0" eb="2">
      <t>ロバン</t>
    </rPh>
    <rPh sb="2" eb="3">
      <t>アツ</t>
    </rPh>
    <phoneticPr fontId="1"/>
  </si>
  <si>
    <t>ｈ</t>
    <phoneticPr fontId="1"/>
  </si>
  <si>
    <t>路盤厚=Ａ</t>
    <rPh sb="0" eb="2">
      <t>ロバン</t>
    </rPh>
    <rPh sb="2" eb="3">
      <t>アツ</t>
    </rPh>
    <phoneticPr fontId="1"/>
  </si>
  <si>
    <t>路盤厚=A</t>
    <rPh sb="0" eb="2">
      <t>ロバン</t>
    </rPh>
    <rPh sb="2" eb="3">
      <t>アツ</t>
    </rPh>
    <phoneticPr fontId="1"/>
  </si>
  <si>
    <t>水道管から0.3mの位置</t>
    <rPh sb="0" eb="2">
      <t>スイドウ</t>
    </rPh>
    <rPh sb="2" eb="3">
      <t>カン</t>
    </rPh>
    <rPh sb="10" eb="12">
      <t>イチ</t>
    </rPh>
    <phoneticPr fontId="1"/>
  </si>
  <si>
    <t>路盤厚=A</t>
    <phoneticPr fontId="1"/>
  </si>
  <si>
    <t>t=15cm</t>
    <phoneticPr fontId="1"/>
  </si>
  <si>
    <t>18-8-40-BB</t>
    <phoneticPr fontId="1"/>
  </si>
  <si>
    <t>18-8-40BB</t>
    <phoneticPr fontId="1"/>
  </si>
  <si>
    <t>DP. =  h</t>
    <phoneticPr fontId="1"/>
  </si>
  <si>
    <t>Ａ</t>
    <phoneticPr fontId="1"/>
  </si>
  <si>
    <t>DP. ＝　ｈ</t>
    <phoneticPr fontId="1"/>
  </si>
  <si>
    <t>DP. = h</t>
    <phoneticPr fontId="1"/>
  </si>
  <si>
    <t>寸　法</t>
    <rPh sb="0" eb="1">
      <t>スン</t>
    </rPh>
    <rPh sb="2" eb="3">
      <t>ホウ</t>
    </rPh>
    <phoneticPr fontId="1"/>
  </si>
  <si>
    <t>h1=D+0.2</t>
    <phoneticPr fontId="1"/>
  </si>
  <si>
    <t>Ａ</t>
    <phoneticPr fontId="1"/>
  </si>
  <si>
    <t>Ｃ</t>
    <phoneticPr fontId="1"/>
  </si>
  <si>
    <t>路盤厚＝Ａ</t>
    <rPh sb="0" eb="2">
      <t>ロバン</t>
    </rPh>
    <rPh sb="2" eb="3">
      <t>アツ</t>
    </rPh>
    <phoneticPr fontId="1"/>
  </si>
  <si>
    <t>h1</t>
  </si>
  <si>
    <t>DP. = h</t>
    <phoneticPr fontId="1"/>
  </si>
  <si>
    <t>Ｂ</t>
    <phoneticPr fontId="1"/>
  </si>
  <si>
    <t>Ｂ</t>
    <phoneticPr fontId="1"/>
  </si>
  <si>
    <t>Ｂ</t>
    <phoneticPr fontId="1"/>
  </si>
  <si>
    <t>Ｃ</t>
    <phoneticPr fontId="1"/>
  </si>
  <si>
    <t>DP. =  h</t>
    <phoneticPr fontId="1"/>
  </si>
  <si>
    <t>4t</t>
    <phoneticPr fontId="1"/>
  </si>
  <si>
    <t>18-8-40BB</t>
    <phoneticPr fontId="1"/>
  </si>
  <si>
    <t>18-8-40BB</t>
    <phoneticPr fontId="1"/>
  </si>
  <si>
    <t>m</t>
    <phoneticPr fontId="1"/>
  </si>
  <si>
    <t>DP. ＝　ｈ</t>
    <phoneticPr fontId="1"/>
  </si>
  <si>
    <t>DP=0.7mの位置</t>
    <rPh sb="8" eb="10">
      <t>イチ</t>
    </rPh>
    <phoneticPr fontId="1"/>
  </si>
  <si>
    <t>AS t=15cm以下</t>
    <rPh sb="9" eb="11">
      <t>イカ</t>
    </rPh>
    <phoneticPr fontId="1"/>
  </si>
  <si>
    <t>ＡＳ舗装工（人力）</t>
    <rPh sb="6" eb="8">
      <t>ジンリキ</t>
    </rPh>
    <phoneticPr fontId="1"/>
  </si>
  <si>
    <t>AS舗装版剥ぎ取り･積込工</t>
    <rPh sb="2" eb="4">
      <t>ホソウ</t>
    </rPh>
    <rPh sb="4" eb="5">
      <t>バン</t>
    </rPh>
    <rPh sb="5" eb="6">
      <t>ハ</t>
    </rPh>
    <rPh sb="7" eb="8">
      <t>ト</t>
    </rPh>
    <rPh sb="10" eb="11">
      <t>ツ</t>
    </rPh>
    <rPh sb="11" eb="12">
      <t>コ</t>
    </rPh>
    <rPh sb="12" eb="13">
      <t>コウ</t>
    </rPh>
    <phoneticPr fontId="1"/>
  </si>
  <si>
    <t>h1=D+0.20</t>
    <phoneticPr fontId="1"/>
  </si>
  <si>
    <t>Ｄ</t>
    <phoneticPr fontId="1"/>
  </si>
  <si>
    <t xml:space="preserve">配水管 標準掘削断面図 </t>
    <rPh sb="0" eb="2">
      <t>ハイスイ</t>
    </rPh>
    <rPh sb="2" eb="3">
      <t>カン</t>
    </rPh>
    <rPh sb="4" eb="6">
      <t>ヒョウジュン</t>
    </rPh>
    <rPh sb="6" eb="8">
      <t>クッサク</t>
    </rPh>
    <rPh sb="8" eb="11">
      <t>ダンメンズ</t>
    </rPh>
    <phoneticPr fontId="1"/>
  </si>
  <si>
    <t>再生密粒度ｱｽｺﾝ20F</t>
    <rPh sb="0" eb="2">
      <t>サイセイ</t>
    </rPh>
    <phoneticPr fontId="1"/>
  </si>
  <si>
    <t>砕石RC40～0</t>
    <phoneticPr fontId="1"/>
  </si>
  <si>
    <t>ｱｽｺﾝ</t>
    <phoneticPr fontId="1"/>
  </si>
  <si>
    <t>再生細粒度ｱｽｺﾝ13</t>
    <rPh sb="0" eb="2">
      <t>サイセイ</t>
    </rPh>
    <rPh sb="2" eb="3">
      <t>サイ</t>
    </rPh>
    <rPh sb="3" eb="5">
      <t>リュウド</t>
    </rPh>
    <phoneticPr fontId="1"/>
  </si>
  <si>
    <t>再生細粒度ｱｽｺﾝ13</t>
    <rPh sb="0" eb="2">
      <t>サイセイ</t>
    </rPh>
    <rPh sb="2" eb="3">
      <t>サイ</t>
    </rPh>
    <phoneticPr fontId="1"/>
  </si>
  <si>
    <t>再生密粒度ｱｽｺﾝ20F</t>
    <rPh sb="0" eb="2">
      <t>サイセイ</t>
    </rPh>
    <rPh sb="2" eb="3">
      <t>ミツ</t>
    </rPh>
    <rPh sb="3" eb="5">
      <t>リュウド</t>
    </rPh>
    <phoneticPr fontId="1"/>
  </si>
  <si>
    <t>再生密粒度アスコン13</t>
    <rPh sb="0" eb="2">
      <t>サイセイ</t>
    </rPh>
    <rPh sb="2" eb="3">
      <t>ミツ</t>
    </rPh>
    <rPh sb="3" eb="5">
      <t>リュウド</t>
    </rPh>
    <phoneticPr fontId="1"/>
  </si>
  <si>
    <t>再生細粒度ｱｽｺﾝ13</t>
    <rPh sb="0" eb="2">
      <t>サイセイ</t>
    </rPh>
    <rPh sb="2" eb="5">
      <t>サイリュウド</t>
    </rPh>
    <phoneticPr fontId="1"/>
  </si>
  <si>
    <t>再生密粒度ｱｽｺﾝ13</t>
    <rPh sb="0" eb="2">
      <t>サイセイ</t>
    </rPh>
    <rPh sb="2" eb="3">
      <t>ミツ</t>
    </rPh>
    <rPh sb="3" eb="5">
      <t>リュウド</t>
    </rPh>
    <phoneticPr fontId="1"/>
  </si>
  <si>
    <t>再生細粒度ｱｽｺﾝ13</t>
    <rPh sb="0" eb="2">
      <t>サイセイ</t>
    </rPh>
    <rPh sb="2" eb="3">
      <t>コマ</t>
    </rPh>
    <rPh sb="3" eb="5">
      <t>リュウド</t>
    </rPh>
    <phoneticPr fontId="1"/>
  </si>
  <si>
    <t>路盤工</t>
    <rPh sb="0" eb="2">
      <t>ロバン</t>
    </rPh>
    <rPh sb="2" eb="3">
      <t>コウ</t>
    </rPh>
    <phoneticPr fontId="1"/>
  </si>
  <si>
    <t>下層路盤工</t>
    <rPh sb="0" eb="2">
      <t>カソウ</t>
    </rPh>
    <rPh sb="2" eb="4">
      <t>ロバン</t>
    </rPh>
    <rPh sb="4" eb="5">
      <t>コウ</t>
    </rPh>
    <phoneticPr fontId="1"/>
  </si>
  <si>
    <t>下層路盤工</t>
    <rPh sb="0" eb="4">
      <t>カソウロバン</t>
    </rPh>
    <rPh sb="4" eb="5">
      <t>コウ</t>
    </rPh>
    <phoneticPr fontId="1"/>
  </si>
  <si>
    <t>ｍ2</t>
    <phoneticPr fontId="1"/>
  </si>
  <si>
    <t xml:space="preserve"> 51　宅内Ｃｏ舗装（ＨＩＶＰ）</t>
    <rPh sb="4" eb="5">
      <t>タク</t>
    </rPh>
    <rPh sb="5" eb="6">
      <t>ナイ</t>
    </rPh>
    <rPh sb="8" eb="10">
      <t>ホソウ</t>
    </rPh>
    <phoneticPr fontId="1"/>
  </si>
  <si>
    <t>52 宅内Ｃｏ舗装（ＰＥＰ）</t>
    <rPh sb="3" eb="4">
      <t>タク</t>
    </rPh>
    <rPh sb="4" eb="5">
      <t>ナイ</t>
    </rPh>
    <rPh sb="7" eb="9">
      <t>ホソウ</t>
    </rPh>
    <phoneticPr fontId="1"/>
  </si>
  <si>
    <t xml:space="preserve"> 54　宅内砂利（ＰＥＰ）</t>
    <rPh sb="4" eb="5">
      <t>タク</t>
    </rPh>
    <rPh sb="5" eb="6">
      <t>ナイ</t>
    </rPh>
    <rPh sb="6" eb="8">
      <t>ジャリ</t>
    </rPh>
    <phoneticPr fontId="1"/>
  </si>
  <si>
    <t>55　取出し(ＳＵＳ）</t>
    <rPh sb="3" eb="4">
      <t>ト</t>
    </rPh>
    <rPh sb="4" eb="5">
      <t>ダ</t>
    </rPh>
    <phoneticPr fontId="1"/>
  </si>
  <si>
    <t>　56　取出し(ＶＰ）</t>
    <rPh sb="4" eb="5">
      <t>ト</t>
    </rPh>
    <rPh sb="5" eb="6">
      <t>ダ</t>
    </rPh>
    <phoneticPr fontId="1"/>
  </si>
  <si>
    <t xml:space="preserve"> 3　市道ＡＳ舗装（ＨＩＶＰ）</t>
    <rPh sb="3" eb="5">
      <t>シドウ</t>
    </rPh>
    <rPh sb="7" eb="9">
      <t>ホソウ</t>
    </rPh>
    <phoneticPr fontId="1"/>
  </si>
  <si>
    <t xml:space="preserve"> 4　市道ＡＳ舗装（ＰＥＰ）</t>
    <rPh sb="3" eb="5">
      <t>シドウ</t>
    </rPh>
    <rPh sb="7" eb="9">
      <t>ホソウ</t>
    </rPh>
    <phoneticPr fontId="1"/>
  </si>
  <si>
    <t>5 市道ＡＳ舗装（HPPE）</t>
    <rPh sb="2" eb="4">
      <t>シドウ</t>
    </rPh>
    <rPh sb="6" eb="8">
      <t>ホソウ</t>
    </rPh>
    <phoneticPr fontId="1"/>
  </si>
  <si>
    <t xml:space="preserve"> 8　市道砂利道（ＨＩＶＰ）</t>
    <rPh sb="3" eb="5">
      <t>シドウ</t>
    </rPh>
    <rPh sb="5" eb="8">
      <t>ジャリミチ</t>
    </rPh>
    <phoneticPr fontId="1"/>
  </si>
  <si>
    <t xml:space="preserve"> 9　市道砂利道（ＰＥＰ）</t>
    <rPh sb="3" eb="5">
      <t>シドウ</t>
    </rPh>
    <rPh sb="5" eb="8">
      <t>ジャリミチ</t>
    </rPh>
    <phoneticPr fontId="1"/>
  </si>
  <si>
    <t xml:space="preserve"> 10　市道砂利道（HPPE）</t>
    <rPh sb="4" eb="6">
      <t>シドウ</t>
    </rPh>
    <rPh sb="6" eb="9">
      <t>ジャリミチ</t>
    </rPh>
    <phoneticPr fontId="1"/>
  </si>
  <si>
    <t xml:space="preserve"> 13　市道Ｃｏ舗装（ＨＩＶＰ）</t>
    <rPh sb="4" eb="6">
      <t>シドウ</t>
    </rPh>
    <rPh sb="8" eb="10">
      <t>ホソウ</t>
    </rPh>
    <phoneticPr fontId="1"/>
  </si>
  <si>
    <t xml:space="preserve"> 14　市道Ｃｏ舗装（ＰＥＰ）</t>
    <rPh sb="4" eb="6">
      <t>シドウ</t>
    </rPh>
    <rPh sb="8" eb="10">
      <t>ホソウ</t>
    </rPh>
    <phoneticPr fontId="1"/>
  </si>
  <si>
    <t xml:space="preserve"> 15　市道Ｃｏ舗装（HPPE）</t>
    <rPh sb="4" eb="6">
      <t>シドウ</t>
    </rPh>
    <rPh sb="8" eb="10">
      <t>ホソウ</t>
    </rPh>
    <phoneticPr fontId="1"/>
  </si>
  <si>
    <t xml:space="preserve"> 17　下水同時埋設（ＨＩＶＰ）</t>
    <rPh sb="4" eb="6">
      <t>ゲスイ</t>
    </rPh>
    <rPh sb="6" eb="8">
      <t>ドウジ</t>
    </rPh>
    <rPh sb="8" eb="10">
      <t>マイセツ</t>
    </rPh>
    <phoneticPr fontId="1"/>
  </si>
  <si>
    <t>18 下水同時埋設（ＰＥＰ）</t>
    <rPh sb="3" eb="5">
      <t>ゲスイ</t>
    </rPh>
    <rPh sb="5" eb="7">
      <t>ドウジ</t>
    </rPh>
    <rPh sb="7" eb="9">
      <t>マイセツ</t>
    </rPh>
    <phoneticPr fontId="1"/>
  </si>
  <si>
    <t>19 下水同時埋設（HPPE）</t>
    <rPh sb="3" eb="5">
      <t>ゲスイ</t>
    </rPh>
    <rPh sb="5" eb="7">
      <t>ドウジ</t>
    </rPh>
    <rPh sb="7" eb="9">
      <t>マイセツ</t>
    </rPh>
    <phoneticPr fontId="1"/>
  </si>
  <si>
    <t>22　県道　Ａ交通　ＡＳ舗装（ＨＩＶＰ)</t>
    <rPh sb="3" eb="5">
      <t>ケンドウ</t>
    </rPh>
    <rPh sb="7" eb="9">
      <t>コウツウ</t>
    </rPh>
    <rPh sb="12" eb="14">
      <t>ホソウ</t>
    </rPh>
    <phoneticPr fontId="1"/>
  </si>
  <si>
    <t>23 県道　Ａ交通　ＡＳ舗装（ＰＥＰ)</t>
    <rPh sb="3" eb="5">
      <t>ケンドウ</t>
    </rPh>
    <rPh sb="7" eb="9">
      <t>コウツウ</t>
    </rPh>
    <rPh sb="12" eb="14">
      <t>ホソウ</t>
    </rPh>
    <phoneticPr fontId="1"/>
  </si>
  <si>
    <t>24 県道　Ａ交通　ＡＳ舗装（HPPE)</t>
    <rPh sb="3" eb="5">
      <t>ケンドウ</t>
    </rPh>
    <rPh sb="7" eb="9">
      <t>コウツウ</t>
    </rPh>
    <rPh sb="12" eb="14">
      <t>ホソウ</t>
    </rPh>
    <phoneticPr fontId="1"/>
  </si>
  <si>
    <t xml:space="preserve"> 27　県道　Ｂ交通　ＡＳ舗装（ＨＩＶＰ)</t>
    <rPh sb="4" eb="6">
      <t>ケンドウ</t>
    </rPh>
    <rPh sb="8" eb="10">
      <t>コウツウ</t>
    </rPh>
    <rPh sb="13" eb="15">
      <t>ホソウ</t>
    </rPh>
    <phoneticPr fontId="1"/>
  </si>
  <si>
    <t>28 県道　Ｂ交通　ＡＳ舗装（ＰＥＰ)</t>
    <rPh sb="3" eb="5">
      <t>ケンドウ</t>
    </rPh>
    <rPh sb="7" eb="9">
      <t>コウツウ</t>
    </rPh>
    <rPh sb="12" eb="14">
      <t>ホソウ</t>
    </rPh>
    <phoneticPr fontId="1"/>
  </si>
  <si>
    <t>29 県道　Ｂ交通　ＡＳ舗装（HPPE)</t>
    <rPh sb="3" eb="5">
      <t>ケンドウ</t>
    </rPh>
    <rPh sb="7" eb="9">
      <t>コウツウ</t>
    </rPh>
    <rPh sb="12" eb="14">
      <t>ホソウ</t>
    </rPh>
    <phoneticPr fontId="1"/>
  </si>
  <si>
    <t xml:space="preserve"> 32　県道　歩道　ＡＳ舗装（ＨＩＶＰ)</t>
    <rPh sb="4" eb="6">
      <t>ケンドウ</t>
    </rPh>
    <rPh sb="7" eb="9">
      <t>ホドウ</t>
    </rPh>
    <rPh sb="12" eb="14">
      <t>ホソウ</t>
    </rPh>
    <phoneticPr fontId="1"/>
  </si>
  <si>
    <t xml:space="preserve"> 33　県道　歩道　ＡＳ舗装（ＰＥＰ)</t>
    <rPh sb="4" eb="6">
      <t>ケンドウ</t>
    </rPh>
    <rPh sb="7" eb="9">
      <t>ホドウ</t>
    </rPh>
    <rPh sb="12" eb="14">
      <t>ホソウ</t>
    </rPh>
    <phoneticPr fontId="1"/>
  </si>
  <si>
    <t xml:space="preserve"> 34　県道　歩道　ＡＳ舗装（HPPE)</t>
    <rPh sb="4" eb="6">
      <t>ケンドウ</t>
    </rPh>
    <rPh sb="7" eb="9">
      <t>ホドウ</t>
    </rPh>
    <rPh sb="12" eb="14">
      <t>ホソウ</t>
    </rPh>
    <phoneticPr fontId="1"/>
  </si>
  <si>
    <t xml:space="preserve"> 35　市道ＡＳ舗装（ＨＩＶＰ）</t>
    <rPh sb="4" eb="6">
      <t>シドウ</t>
    </rPh>
    <rPh sb="8" eb="10">
      <t>ホソウ</t>
    </rPh>
    <phoneticPr fontId="1"/>
  </si>
  <si>
    <t xml:space="preserve"> 36　市道ＡＳ舗装（ＰＥＰ）</t>
    <rPh sb="4" eb="6">
      <t>シドウ</t>
    </rPh>
    <rPh sb="8" eb="10">
      <t>ホソウ</t>
    </rPh>
    <phoneticPr fontId="1"/>
  </si>
  <si>
    <t xml:space="preserve"> 37　市道砂利道（ＨＩＶＰ）</t>
    <rPh sb="4" eb="6">
      <t>シドウ</t>
    </rPh>
    <rPh sb="6" eb="9">
      <t>ジャリミチ</t>
    </rPh>
    <phoneticPr fontId="1"/>
  </si>
  <si>
    <t xml:space="preserve"> 38　市道砂利道（ＰＥＰ）</t>
    <rPh sb="4" eb="6">
      <t>シドウ</t>
    </rPh>
    <rPh sb="6" eb="9">
      <t>ジャリミチ</t>
    </rPh>
    <phoneticPr fontId="1"/>
  </si>
  <si>
    <t xml:space="preserve"> 39　市道Ｃｏ舗装（ＨＩＶＰ）</t>
    <rPh sb="4" eb="6">
      <t>シドウ</t>
    </rPh>
    <rPh sb="8" eb="10">
      <t>ホソウ</t>
    </rPh>
    <phoneticPr fontId="1"/>
  </si>
  <si>
    <t>40 市道Ｃｏ舗装（ＰＥＰ）</t>
    <rPh sb="3" eb="5">
      <t>シドウ</t>
    </rPh>
    <rPh sb="7" eb="9">
      <t>ホソウ</t>
    </rPh>
    <phoneticPr fontId="1"/>
  </si>
  <si>
    <t xml:space="preserve"> 41　下水同時埋設（ＨＩＶＰ）</t>
    <rPh sb="4" eb="6">
      <t>ゲスイ</t>
    </rPh>
    <rPh sb="6" eb="8">
      <t>ドウジ</t>
    </rPh>
    <rPh sb="8" eb="10">
      <t>マイセツ</t>
    </rPh>
    <phoneticPr fontId="1"/>
  </si>
  <si>
    <t xml:space="preserve"> 42　下水同時埋設（ＰＥＰ）</t>
    <rPh sb="4" eb="6">
      <t>ゲスイ</t>
    </rPh>
    <rPh sb="6" eb="8">
      <t>ドウジ</t>
    </rPh>
    <rPh sb="8" eb="10">
      <t>マイセツ</t>
    </rPh>
    <phoneticPr fontId="1"/>
  </si>
  <si>
    <t xml:space="preserve"> 43　県道　Ａ交通　ＡＳ舗装（ＨＩＶＰ）</t>
    <rPh sb="4" eb="6">
      <t>ケンドウ</t>
    </rPh>
    <rPh sb="8" eb="10">
      <t>コウツウ</t>
    </rPh>
    <rPh sb="13" eb="15">
      <t>ホソウ</t>
    </rPh>
    <phoneticPr fontId="1"/>
  </si>
  <si>
    <t xml:space="preserve"> 44　県道　Ａ交通　ＡＳ舗装（ＰＥＰ）</t>
    <rPh sb="4" eb="6">
      <t>ケンドウ</t>
    </rPh>
    <rPh sb="8" eb="10">
      <t>コウツウ</t>
    </rPh>
    <rPh sb="13" eb="15">
      <t>ホソウ</t>
    </rPh>
    <phoneticPr fontId="1"/>
  </si>
  <si>
    <t xml:space="preserve"> 45　県道　Ｂ交通　ＡＳ舗装（ＨＩＶＰ）</t>
    <rPh sb="4" eb="6">
      <t>ケンドウ</t>
    </rPh>
    <rPh sb="8" eb="10">
      <t>コウツウ</t>
    </rPh>
    <rPh sb="13" eb="15">
      <t>ホソウ</t>
    </rPh>
    <phoneticPr fontId="1"/>
  </si>
  <si>
    <t>46　県道　Ｂ交通　ＡＳ舗装（ＰＥＰ）</t>
    <rPh sb="3" eb="5">
      <t>ケンドウ</t>
    </rPh>
    <rPh sb="7" eb="9">
      <t>コウツウ</t>
    </rPh>
    <rPh sb="12" eb="14">
      <t>ホソウ</t>
    </rPh>
    <phoneticPr fontId="1"/>
  </si>
  <si>
    <t xml:space="preserve"> 47　県道　歩道　ＡＳ舗装（ＨＩＶＰ）</t>
    <rPh sb="4" eb="6">
      <t>ケンドウ</t>
    </rPh>
    <rPh sb="7" eb="9">
      <t>ホドウ</t>
    </rPh>
    <rPh sb="12" eb="14">
      <t>ホソウ</t>
    </rPh>
    <phoneticPr fontId="1"/>
  </si>
  <si>
    <t>48　県道　歩道　ＡＳ舗装（ＰＥＰ）</t>
    <rPh sb="3" eb="5">
      <t>ケンドウ</t>
    </rPh>
    <rPh sb="6" eb="8">
      <t>ホドウ</t>
    </rPh>
    <rPh sb="11" eb="13">
      <t>ホソウ</t>
    </rPh>
    <phoneticPr fontId="1"/>
  </si>
  <si>
    <t xml:space="preserve"> 49　宅内ＡＳ舗装（ＨＩＶＰ）</t>
    <rPh sb="4" eb="5">
      <t>タク</t>
    </rPh>
    <rPh sb="5" eb="6">
      <t>ナイ</t>
    </rPh>
    <rPh sb="8" eb="10">
      <t>ホソウ</t>
    </rPh>
    <phoneticPr fontId="1"/>
  </si>
  <si>
    <t xml:space="preserve"> 50　宅内ＡＳ舗装（ＰＥＰ）</t>
    <rPh sb="4" eb="5">
      <t>タク</t>
    </rPh>
    <rPh sb="5" eb="6">
      <t>ナイ</t>
    </rPh>
    <rPh sb="8" eb="10">
      <t>ホソウ</t>
    </rPh>
    <phoneticPr fontId="1"/>
  </si>
  <si>
    <r>
      <t>ｍ</t>
    </r>
    <r>
      <rPr>
        <vertAlign val="superscript"/>
        <sz val="12"/>
        <color theme="1"/>
        <rFont val="ＭＳ 明朝"/>
        <family val="1"/>
        <charset val="128"/>
      </rPr>
      <t>2</t>
    </r>
    <phoneticPr fontId="1"/>
  </si>
  <si>
    <r>
      <t>BF0.2m</t>
    </r>
    <r>
      <rPr>
        <vertAlign val="super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 xml:space="preserve"> </t>
    </r>
    <phoneticPr fontId="1"/>
  </si>
  <si>
    <r>
      <t>ｍ</t>
    </r>
    <r>
      <rPr>
        <vertAlign val="superscript"/>
        <sz val="12"/>
        <color theme="1"/>
        <rFont val="ＭＳ 明朝"/>
        <family val="1"/>
        <charset val="128"/>
      </rPr>
      <t>3</t>
    </r>
    <phoneticPr fontId="1"/>
  </si>
  <si>
    <r>
      <t>BF0.2m</t>
    </r>
    <r>
      <rPr>
        <vertAlign val="superscript"/>
        <sz val="12"/>
        <color theme="1"/>
        <rFont val="ＭＳ 明朝"/>
        <family val="1"/>
        <charset val="128"/>
      </rPr>
      <t>3</t>
    </r>
    <phoneticPr fontId="1"/>
  </si>
  <si>
    <t xml:space="preserve"> 16　下水同時埋設（DCIP-K、NS、GX）</t>
    <rPh sb="4" eb="6">
      <t>ゲスイ</t>
    </rPh>
    <rPh sb="6" eb="8">
      <t>ドウジ</t>
    </rPh>
    <rPh sb="8" eb="10">
      <t>マイセツ</t>
    </rPh>
    <phoneticPr fontId="1"/>
  </si>
  <si>
    <t xml:space="preserve"> 53　宅内砂利（ＨＩＶＰ）</t>
    <rPh sb="4" eb="5">
      <t>タク</t>
    </rPh>
    <rPh sb="5" eb="6">
      <t>ナイ</t>
    </rPh>
    <rPh sb="6" eb="8">
      <t>ジャリ</t>
    </rPh>
    <phoneticPr fontId="1"/>
  </si>
  <si>
    <t>下層路盤工</t>
    <rPh sb="0" eb="2">
      <t>カソウ</t>
    </rPh>
    <rPh sb="2" eb="5">
      <t>ロバンコウ</t>
    </rPh>
    <phoneticPr fontId="1"/>
  </si>
  <si>
    <t>下層路盤工</t>
    <rPh sb="0" eb="1">
      <t>シタ</t>
    </rPh>
    <rPh sb="1" eb="2">
      <t>ソウ</t>
    </rPh>
    <rPh sb="2" eb="4">
      <t>ロバン</t>
    </rPh>
    <rPh sb="4" eb="5">
      <t>コウ</t>
    </rPh>
    <phoneticPr fontId="1"/>
  </si>
  <si>
    <t>保護砂</t>
    <rPh sb="0" eb="2">
      <t>ホゴ</t>
    </rPh>
    <rPh sb="2" eb="3">
      <t>スナ</t>
    </rPh>
    <phoneticPr fontId="1"/>
  </si>
  <si>
    <t>保護砂</t>
    <rPh sb="0" eb="3">
      <t>ホゴスナ</t>
    </rPh>
    <phoneticPr fontId="1"/>
  </si>
  <si>
    <r>
      <t>ｍ</t>
    </r>
    <r>
      <rPr>
        <vertAlign val="superscript"/>
        <sz val="9"/>
        <color theme="1"/>
        <rFont val="ＭＳ 明朝"/>
        <family val="1"/>
        <charset val="128"/>
      </rPr>
      <t>2</t>
    </r>
    <phoneticPr fontId="1"/>
  </si>
  <si>
    <t>1 市道ＡＳ舗装（ＤＣＩＰ-ＧＸ）</t>
    <rPh sb="2" eb="4">
      <t>シドウ</t>
    </rPh>
    <rPh sb="6" eb="8">
      <t>ホソウ</t>
    </rPh>
    <phoneticPr fontId="1"/>
  </si>
  <si>
    <t xml:space="preserve"> 2　市道ＡＳ舗装（ＤＣＩＰ－Ｋ，ＮＳ）</t>
    <rPh sb="3" eb="5">
      <t>シドウ</t>
    </rPh>
    <rPh sb="7" eb="9">
      <t>ホソウ</t>
    </rPh>
    <phoneticPr fontId="1"/>
  </si>
  <si>
    <t xml:space="preserve"> 6　市道砂利道（ＤＣＩＰ－ＧＸ）</t>
    <rPh sb="3" eb="5">
      <t>シドウ</t>
    </rPh>
    <rPh sb="5" eb="7">
      <t>ジャリ</t>
    </rPh>
    <rPh sb="7" eb="8">
      <t>ミチ</t>
    </rPh>
    <phoneticPr fontId="1"/>
  </si>
  <si>
    <t xml:space="preserve"> 7　市道砂利道（ＤＣＩＰ－Ｋ，ＮＳ）</t>
    <rPh sb="3" eb="5">
      <t>シドウ</t>
    </rPh>
    <rPh sb="5" eb="7">
      <t>ジャリ</t>
    </rPh>
    <rPh sb="7" eb="8">
      <t>ミチ</t>
    </rPh>
    <phoneticPr fontId="1"/>
  </si>
  <si>
    <t xml:space="preserve"> 11　市道Co舗装（ＤＣＩＰ-ＧＸ）</t>
    <rPh sb="4" eb="6">
      <t>シドウ</t>
    </rPh>
    <rPh sb="8" eb="10">
      <t>ホソウ</t>
    </rPh>
    <phoneticPr fontId="1"/>
  </si>
  <si>
    <t xml:space="preserve"> 12　市道Co舗装（ＤＣＩＰ－Ｋ，ＮＳ）</t>
    <rPh sb="4" eb="6">
      <t>シドウ</t>
    </rPh>
    <rPh sb="8" eb="10">
      <t>ホソウ</t>
    </rPh>
    <phoneticPr fontId="1"/>
  </si>
  <si>
    <t xml:space="preserve"> 20　県道　Ａ交通　ＡＳ舗装（ＤＣＩＰ－ＧＸ)</t>
    <rPh sb="4" eb="6">
      <t>ケンドウ</t>
    </rPh>
    <rPh sb="8" eb="10">
      <t>コウツウ</t>
    </rPh>
    <rPh sb="13" eb="15">
      <t>ホソウ</t>
    </rPh>
    <phoneticPr fontId="1"/>
  </si>
  <si>
    <t>21 県道　Ａ交通　ＡＳ舗装（ＤＣＩＰ－Ｋ，ＮＳ）</t>
    <rPh sb="3" eb="5">
      <t>ケンドウ</t>
    </rPh>
    <rPh sb="7" eb="9">
      <t>コウツウ</t>
    </rPh>
    <rPh sb="12" eb="14">
      <t>ホソウ</t>
    </rPh>
    <phoneticPr fontId="1"/>
  </si>
  <si>
    <t xml:space="preserve"> 25　県道　Ｂ交通　ＡＳ舗装（ＤＣＩＰ－ＧＸ)</t>
    <rPh sb="4" eb="6">
      <t>ケンドウ</t>
    </rPh>
    <rPh sb="8" eb="10">
      <t>コウツウ</t>
    </rPh>
    <rPh sb="13" eb="15">
      <t>ホソウ</t>
    </rPh>
    <phoneticPr fontId="1"/>
  </si>
  <si>
    <t xml:space="preserve"> 26　県道　Ｂ交通　ＡＳ舗装（ＤＣＩＰ－Ｋ，ＮＳ)</t>
    <rPh sb="4" eb="6">
      <t>ケンドウ</t>
    </rPh>
    <rPh sb="8" eb="10">
      <t>コウツウ</t>
    </rPh>
    <rPh sb="13" eb="15">
      <t>ホソウ</t>
    </rPh>
    <phoneticPr fontId="1"/>
  </si>
  <si>
    <t xml:space="preserve"> 30　県道　歩道　ＡＳ舗装（ＤＣＩＰ－ＧＸ)</t>
    <rPh sb="4" eb="6">
      <t>ケンドウ</t>
    </rPh>
    <rPh sb="7" eb="9">
      <t>ホドウ</t>
    </rPh>
    <rPh sb="12" eb="14">
      <t>ホソウ</t>
    </rPh>
    <phoneticPr fontId="1"/>
  </si>
  <si>
    <t xml:space="preserve"> 31　県道　歩道　ＡＳ舗装（ＤＣＩＰ－Ｋ，ＮＳ)</t>
    <rPh sb="4" eb="6">
      <t>ケンドウ</t>
    </rPh>
    <rPh sb="7" eb="9">
      <t>ホドウ</t>
    </rPh>
    <rPh sb="12" eb="14">
      <t>ホソウ</t>
    </rPh>
    <phoneticPr fontId="1"/>
  </si>
  <si>
    <t xml:space="preserve">L=5km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</si>
</sst>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;[Red]0.000"/>
    <numFmt numFmtId="177" formatCode="0.00;[Red]0.00"/>
    <numFmt numFmtId="178" formatCode="0.00_ "/>
    <numFmt numFmtId="179" formatCode="0.00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u/>
      <sz val="2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9"/>
      <color theme="1"/>
      <name val="ＭＳ ゴシック"/>
      <family val="3"/>
      <charset val="128"/>
    </font>
    <font>
      <vertAlign val="superscript"/>
      <sz val="9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gray0625"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86">
    <xf numFmtId="0" fontId="0" fillId="0" borderId="0" xfId="0">
      <alignment vertical="center"/>
    </xf>
    <xf numFmtId="0" fontId="9" fillId="0" borderId="0" xfId="0" applyFont="1" applyAlignment="1">
      <alignment vertical="top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top" shrinkToFit="1"/>
    </xf>
    <xf numFmtId="177" fontId="10" fillId="0" borderId="0" xfId="0" applyNumberFormat="1" applyFont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3" borderId="0" xfId="0" applyFont="1" applyFill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6" borderId="0" xfId="0" applyFont="1" applyFill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176" fontId="4" fillId="0" borderId="3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0" fontId="10" fillId="1" borderId="0" xfId="0" applyFont="1" applyFill="1" applyAlignment="1">
      <alignment vertical="center" shrinkToFit="1"/>
    </xf>
    <xf numFmtId="0" fontId="10" fillId="4" borderId="0" xfId="0" applyFont="1" applyFill="1" applyAlignment="1">
      <alignment vertical="center" shrinkToFit="1"/>
    </xf>
    <xf numFmtId="177" fontId="10" fillId="0" borderId="0" xfId="0" applyNumberFormat="1" applyFont="1" applyAlignment="1">
      <alignment vertical="center" textRotation="90" shrinkToFit="1"/>
    </xf>
    <xf numFmtId="0" fontId="10" fillId="0" borderId="0" xfId="0" applyFont="1" applyAlignment="1">
      <alignment vertical="center" textRotation="90" shrinkToFit="1"/>
    </xf>
    <xf numFmtId="177" fontId="10" fillId="0" borderId="0" xfId="0" applyNumberFormat="1" applyFont="1" applyFill="1" applyAlignment="1">
      <alignment horizontal="center" vertical="center" textRotation="90" shrinkToFit="1"/>
    </xf>
    <xf numFmtId="0" fontId="4" fillId="0" borderId="0" xfId="0" applyFont="1" applyBorder="1" applyAlignment="1">
      <alignment vertical="center" shrinkToFit="1"/>
    </xf>
    <xf numFmtId="179" fontId="10" fillId="0" borderId="0" xfId="0" applyNumberFormat="1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7" fontId="10" fillId="0" borderId="0" xfId="0" applyNumberFormat="1" applyFont="1" applyAlignment="1">
      <alignment horizontal="center" vertical="center" textRotation="90" shrinkToFit="1"/>
    </xf>
    <xf numFmtId="0" fontId="10" fillId="0" borderId="0" xfId="0" applyFont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textRotation="90" shrinkToFit="1"/>
    </xf>
    <xf numFmtId="177" fontId="10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6" fillId="0" borderId="0" xfId="0" applyFont="1" applyBorder="1" applyAlignment="1">
      <alignment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left" vertical="center" shrinkToFit="1"/>
    </xf>
    <xf numFmtId="47" fontId="10" fillId="0" borderId="0" xfId="0" quotePrefix="1" applyNumberFormat="1" applyFont="1" applyAlignment="1">
      <alignment horizontal="center" vertical="center" textRotation="172" shrinkToFit="1"/>
    </xf>
    <xf numFmtId="0" fontId="10" fillId="0" borderId="0" xfId="0" quotePrefix="1" applyFont="1" applyAlignment="1">
      <alignment horizontal="center" vertical="center" textRotation="135"/>
    </xf>
    <xf numFmtId="0" fontId="10" fillId="0" borderId="0" xfId="0" quotePrefix="1" applyFont="1" applyAlignment="1">
      <alignment vertical="center" textRotation="140" shrinkToFit="1"/>
    </xf>
    <xf numFmtId="0" fontId="10" fillId="0" borderId="0" xfId="0" applyFont="1" applyAlignment="1">
      <alignment vertical="center" textRotation="140" shrinkToFit="1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left" vertical="center" shrinkToFit="1"/>
    </xf>
    <xf numFmtId="0" fontId="15" fillId="0" borderId="0" xfId="0" applyFont="1">
      <alignment vertical="center"/>
    </xf>
    <xf numFmtId="0" fontId="10" fillId="1" borderId="0" xfId="0" applyFont="1" applyFill="1" applyBorder="1" applyAlignment="1">
      <alignment vertical="center" shrinkToFit="1"/>
    </xf>
    <xf numFmtId="0" fontId="4" fillId="6" borderId="0" xfId="0" applyFont="1" applyFill="1" applyAlignment="1">
      <alignment vertical="center" shrinkToFit="1"/>
    </xf>
    <xf numFmtId="0" fontId="4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textRotation="135"/>
    </xf>
    <xf numFmtId="0" fontId="4" fillId="0" borderId="0" xfId="0" applyFont="1" applyBorder="1" applyAlignment="1">
      <alignment shrinkToFit="1"/>
    </xf>
    <xf numFmtId="47" fontId="10" fillId="0" borderId="0" xfId="0" quotePrefix="1" applyNumberFormat="1" applyFont="1" applyAlignment="1">
      <alignment horizontal="center" vertical="center" textRotation="170" shrinkToFit="1"/>
    </xf>
    <xf numFmtId="0" fontId="10" fillId="0" borderId="0" xfId="0" applyFont="1" applyAlignment="1">
      <alignment horizontal="center" vertical="center" textRotation="170" shrinkToFit="1"/>
    </xf>
    <xf numFmtId="0" fontId="11" fillId="0" borderId="1" xfId="0" applyFont="1" applyBorder="1" applyAlignment="1">
      <alignment horizontal="center" vertical="center" shrinkToFit="1"/>
    </xf>
    <xf numFmtId="0" fontId="9" fillId="0" borderId="0" xfId="0" applyFont="1" applyFill="1" applyAlignment="1">
      <alignment vertical="top" shrinkToFit="1"/>
    </xf>
    <xf numFmtId="0" fontId="9" fillId="0" borderId="0" xfId="0" applyFont="1" applyFill="1" applyAlignment="1">
      <alignment vertical="center" shrinkToFit="1"/>
    </xf>
    <xf numFmtId="177" fontId="10" fillId="0" borderId="0" xfId="0" applyNumberFormat="1" applyFont="1" applyFill="1" applyAlignment="1">
      <alignment vertical="center" shrinkToFit="1"/>
    </xf>
    <xf numFmtId="0" fontId="10" fillId="0" borderId="0" xfId="0" applyFont="1" applyFill="1" applyAlignment="1">
      <alignment horizontal="center" vertical="center" textRotation="90" shrinkToFi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179" fontId="10" fillId="5" borderId="0" xfId="0" applyNumberFormat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177" fontId="10" fillId="0" borderId="0" xfId="0" applyNumberFormat="1" applyFont="1" applyAlignment="1">
      <alignment horizontal="center" vertical="center" textRotation="90" shrinkToFit="1"/>
    </xf>
    <xf numFmtId="0" fontId="10" fillId="0" borderId="0" xfId="0" applyFont="1" applyAlignment="1">
      <alignment horizontal="center" vertical="center" textRotation="90" shrinkToFit="1"/>
    </xf>
    <xf numFmtId="0" fontId="4" fillId="0" borderId="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top" shrinkToFit="1"/>
    </xf>
    <xf numFmtId="177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right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4" fillId="0" borderId="5" xfId="0" applyFont="1" applyBorder="1" applyAlignment="1">
      <alignment horizontal="distributed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distributed" vertical="center" shrinkToFit="1"/>
    </xf>
    <xf numFmtId="0" fontId="4" fillId="0" borderId="2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distributed" vertical="center" shrinkToFit="1"/>
    </xf>
    <xf numFmtId="0" fontId="4" fillId="0" borderId="11" xfId="0" applyFont="1" applyBorder="1" applyAlignment="1">
      <alignment horizontal="distributed" vertical="center" shrinkToFit="1"/>
    </xf>
    <xf numFmtId="0" fontId="4" fillId="0" borderId="8" xfId="0" applyFont="1" applyBorder="1" applyAlignment="1">
      <alignment horizontal="distributed" vertical="center" shrinkToFit="1"/>
    </xf>
    <xf numFmtId="0" fontId="4" fillId="0" borderId="12" xfId="0" applyFont="1" applyBorder="1" applyAlignment="1">
      <alignment horizontal="distributed" vertical="center" shrinkToFit="1"/>
    </xf>
    <xf numFmtId="0" fontId="4" fillId="0" borderId="9" xfId="0" applyFont="1" applyBorder="1" applyAlignment="1">
      <alignment horizontal="distributed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4" fillId="0" borderId="10" xfId="0" applyFont="1" applyBorder="1" applyAlignment="1">
      <alignment horizontal="distributed" vertical="center" wrapText="1" shrinkToFit="1"/>
    </xf>
    <xf numFmtId="0" fontId="4" fillId="0" borderId="11" xfId="0" applyFont="1" applyBorder="1" applyAlignment="1">
      <alignment horizontal="distributed" vertical="center" wrapText="1" shrinkToFit="1"/>
    </xf>
    <xf numFmtId="0" fontId="4" fillId="0" borderId="8" xfId="0" applyFont="1" applyBorder="1" applyAlignment="1">
      <alignment horizontal="distributed" vertical="center" wrapText="1" shrinkToFit="1"/>
    </xf>
    <xf numFmtId="0" fontId="4" fillId="0" borderId="12" xfId="0" applyFont="1" applyBorder="1" applyAlignment="1">
      <alignment horizontal="distributed" vertical="center" wrapText="1" shrinkToFit="1"/>
    </xf>
    <xf numFmtId="0" fontId="10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distributed" vertical="center" shrinkToFit="1"/>
    </xf>
    <xf numFmtId="0" fontId="6" fillId="0" borderId="1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center" shrinkToFit="1"/>
    </xf>
    <xf numFmtId="176" fontId="4" fillId="0" borderId="18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7" xfId="0" applyNumberFormat="1" applyFont="1" applyBorder="1" applyAlignment="1">
      <alignment horizontal="center" vertical="center" shrinkToFit="1"/>
    </xf>
    <xf numFmtId="176" fontId="4" fillId="0" borderId="21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176" fontId="4" fillId="0" borderId="30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5" xfId="0" applyFont="1" applyFill="1" applyBorder="1" applyAlignment="1">
      <alignment horizontal="distributed" vertical="center" shrinkToFit="1"/>
    </xf>
    <xf numFmtId="176" fontId="4" fillId="0" borderId="29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176" fontId="4" fillId="0" borderId="16" xfId="0" applyNumberFormat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Alignment="1">
      <alignment horizontal="center" vertical="center" textRotation="90" shrinkToFit="1"/>
    </xf>
    <xf numFmtId="0" fontId="10" fillId="0" borderId="0" xfId="0" applyFont="1" applyFill="1" applyAlignment="1">
      <alignment horizontal="center" vertical="center" textRotation="90" shrinkToFit="1"/>
    </xf>
    <xf numFmtId="0" fontId="8" fillId="0" borderId="0" xfId="0" applyFont="1" applyFill="1" applyAlignment="1">
      <alignment horizontal="center" vertical="top" shrinkToFit="1"/>
    </xf>
    <xf numFmtId="0" fontId="7" fillId="0" borderId="0" xfId="0" applyFont="1" applyFill="1" applyAlignment="1">
      <alignment horizontal="center" vertical="center" shrinkToFit="1"/>
    </xf>
    <xf numFmtId="177" fontId="10" fillId="0" borderId="0" xfId="0" applyNumberFormat="1" applyFont="1" applyFill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 shrinkToFit="1"/>
    </xf>
    <xf numFmtId="0" fontId="4" fillId="0" borderId="11" xfId="0" applyFont="1" applyFill="1" applyBorder="1" applyAlignment="1">
      <alignment horizontal="distributed" vertical="center" shrinkToFit="1"/>
    </xf>
    <xf numFmtId="0" fontId="4" fillId="0" borderId="8" xfId="0" applyFont="1" applyFill="1" applyBorder="1" applyAlignment="1">
      <alignment horizontal="distributed" vertical="center" shrinkToFit="1"/>
    </xf>
    <xf numFmtId="0" fontId="4" fillId="0" borderId="12" xfId="0" applyFont="1" applyFill="1" applyBorder="1" applyAlignment="1">
      <alignment horizontal="distributed" vertical="center" shrinkToFit="1"/>
    </xf>
    <xf numFmtId="176" fontId="4" fillId="0" borderId="33" xfId="0" applyNumberFormat="1" applyFont="1" applyFill="1" applyBorder="1" applyAlignment="1">
      <alignment horizontal="center" vertical="center" shrinkToFit="1"/>
    </xf>
    <xf numFmtId="176" fontId="4" fillId="0" borderId="37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176" fontId="4" fillId="0" borderId="36" xfId="0" applyNumberFormat="1" applyFont="1" applyFill="1" applyBorder="1" applyAlignment="1">
      <alignment horizontal="center" vertical="center" shrinkToFit="1"/>
    </xf>
    <xf numFmtId="176" fontId="4" fillId="0" borderId="35" xfId="0" applyNumberFormat="1" applyFont="1" applyBorder="1" applyAlignment="1">
      <alignment horizontal="center" vertical="center" shrinkToFit="1"/>
    </xf>
    <xf numFmtId="176" fontId="4" fillId="0" borderId="32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176" fontId="4" fillId="0" borderId="27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34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32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33" xfId="0" applyNumberFormat="1" applyFont="1" applyBorder="1" applyAlignment="1">
      <alignment horizontal="center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176" fontId="4" fillId="0" borderId="41" xfId="0" applyNumberFormat="1" applyFont="1" applyBorder="1" applyAlignment="1">
      <alignment horizontal="center" vertical="center" shrinkToFit="1"/>
    </xf>
    <xf numFmtId="176" fontId="4" fillId="0" borderId="42" xfId="0" applyNumberFormat="1" applyFont="1" applyBorder="1" applyAlignment="1">
      <alignment horizontal="center" vertical="center" shrinkToFit="1"/>
    </xf>
    <xf numFmtId="176" fontId="4" fillId="0" borderId="43" xfId="0" applyNumberFormat="1" applyFont="1" applyBorder="1" applyAlignment="1">
      <alignment horizontal="center" vertical="center" shrinkToFit="1"/>
    </xf>
    <xf numFmtId="176" fontId="4" fillId="0" borderId="44" xfId="0" applyNumberFormat="1" applyFont="1" applyBorder="1" applyAlignment="1">
      <alignment horizontal="center" vertical="center" shrinkToFit="1"/>
    </xf>
    <xf numFmtId="176" fontId="4" fillId="0" borderId="45" xfId="0" applyNumberFormat="1" applyFont="1" applyBorder="1" applyAlignment="1">
      <alignment horizontal="center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176" fontId="4" fillId="0" borderId="46" xfId="0" applyNumberFormat="1" applyFont="1" applyBorder="1" applyAlignment="1">
      <alignment horizontal="center" vertical="center" shrinkToFit="1"/>
    </xf>
    <xf numFmtId="176" fontId="4" fillId="0" borderId="47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0" fillId="0" borderId="0" xfId="0" quotePrefix="1" applyFont="1" applyAlignment="1">
      <alignment horizontal="center" vertical="center" textRotation="135" shrinkToFit="1"/>
    </xf>
    <xf numFmtId="0" fontId="10" fillId="0" borderId="0" xfId="0" applyFont="1" applyAlignment="1">
      <alignment horizontal="center" vertical="center" textRotation="135" shrinkToFit="1"/>
    </xf>
    <xf numFmtId="0" fontId="12" fillId="0" borderId="8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0" fillId="0" borderId="0" xfId="0" quotePrefix="1" applyFont="1" applyAlignment="1">
      <alignment horizontal="center" vertical="center" textRotation="140" shrinkToFit="1"/>
    </xf>
    <xf numFmtId="0" fontId="10" fillId="0" borderId="0" xfId="0" applyFont="1" applyAlignment="1">
      <alignment horizontal="center" vertical="center" textRotation="140" shrinkToFit="1"/>
    </xf>
    <xf numFmtId="0" fontId="16" fillId="0" borderId="0" xfId="0" applyFont="1" applyAlignment="1">
      <alignment horizontal="center" vertical="center" shrinkToFit="1"/>
    </xf>
    <xf numFmtId="179" fontId="10" fillId="0" borderId="0" xfId="0" applyNumberFormat="1" applyFont="1" applyFill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2" xfId="0" applyFont="1" applyBorder="1">
      <alignment vertical="center"/>
    </xf>
    <xf numFmtId="0" fontId="15" fillId="0" borderId="10" xfId="0" applyFont="1" applyBorder="1">
      <alignment vertical="center"/>
    </xf>
    <xf numFmtId="0" fontId="10" fillId="0" borderId="0" xfId="0" quotePrefix="1" applyFont="1" applyAlignment="1">
      <alignment horizontal="center" vertical="center" textRotation="90" shrinkToFit="1"/>
    </xf>
    <xf numFmtId="0" fontId="10" fillId="0" borderId="0" xfId="0" applyFont="1" applyAlignment="1">
      <alignment horizontal="center" vertical="top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0" fillId="0" borderId="0" xfId="0" quotePrefix="1" applyFont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shrinkToFit="1"/>
    </xf>
    <xf numFmtId="0" fontId="6" fillId="0" borderId="3" xfId="0" applyFont="1" applyBorder="1" applyAlignment="1">
      <alignment horizontal="left" vertical="center" shrinkToFit="1"/>
    </xf>
    <xf numFmtId="0" fontId="15" fillId="0" borderId="0" xfId="0" applyFont="1" applyBorder="1">
      <alignment vertical="center"/>
    </xf>
    <xf numFmtId="0" fontId="15" fillId="0" borderId="7" xfId="0" applyFont="1" applyBorder="1">
      <alignment vertical="center"/>
    </xf>
    <xf numFmtId="0" fontId="10" fillId="2" borderId="0" xfId="0" applyFont="1" applyFill="1" applyBorder="1" applyAlignment="1">
      <alignment horizontal="center" vertical="center" shrinkToFit="1"/>
    </xf>
    <xf numFmtId="176" fontId="4" fillId="0" borderId="48" xfId="0" applyNumberFormat="1" applyFont="1" applyBorder="1" applyAlignment="1">
      <alignment horizontal="center" vertical="center" shrinkToFit="1"/>
    </xf>
    <xf numFmtId="176" fontId="4" fillId="0" borderId="49" xfId="0" applyNumberFormat="1" applyFont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7" fillId="6" borderId="0" xfId="0" applyFont="1" applyFill="1" applyAlignment="1">
      <alignment horizontal="center" vertical="center" shrinkToFit="1"/>
    </xf>
    <xf numFmtId="176" fontId="4" fillId="6" borderId="6" xfId="0" applyNumberFormat="1" applyFont="1" applyFill="1" applyBorder="1" applyAlignment="1">
      <alignment horizontal="center" vertical="center" shrinkToFit="1"/>
    </xf>
    <xf numFmtId="176" fontId="4" fillId="6" borderId="4" xfId="0" applyNumberFormat="1" applyFont="1" applyFill="1" applyBorder="1" applyAlignment="1">
      <alignment horizontal="center" vertical="center" shrinkToFit="1"/>
    </xf>
    <xf numFmtId="176" fontId="4" fillId="6" borderId="1" xfId="0" applyNumberFormat="1" applyFont="1" applyFill="1" applyBorder="1" applyAlignment="1">
      <alignment horizontal="center" vertical="center" shrinkToFit="1"/>
    </xf>
    <xf numFmtId="176" fontId="4" fillId="6" borderId="5" xfId="0" applyNumberFormat="1" applyFont="1" applyFill="1" applyBorder="1" applyAlignment="1">
      <alignment horizontal="center" vertical="center" shrinkToFit="1"/>
    </xf>
    <xf numFmtId="177" fontId="10" fillId="0" borderId="0" xfId="0" quotePrefix="1" applyNumberFormat="1" applyFont="1" applyAlignment="1">
      <alignment horizontal="center" textRotation="90" shrinkToFit="1"/>
    </xf>
    <xf numFmtId="178" fontId="10" fillId="0" borderId="0" xfId="0" applyNumberFormat="1" applyFont="1" applyAlignment="1">
      <alignment horizontal="center" vertical="center" textRotation="90" shrinkToFit="1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211790" name="Line 8">
          <a:extLst>
            <a:ext uri="{FF2B5EF4-FFF2-40B4-BE49-F238E27FC236}">
              <a16:creationId xmlns:a16="http://schemas.microsoft.com/office/drawing/2014/main" id="{00000000-0008-0000-0200-00004E3B03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28</xdr:row>
      <xdr:rowOff>0</xdr:rowOff>
    </xdr:from>
    <xdr:to>
      <xdr:col>42</xdr:col>
      <xdr:colOff>104775</xdr:colOff>
      <xdr:row>28</xdr:row>
      <xdr:rowOff>0</xdr:rowOff>
    </xdr:to>
    <xdr:sp macro="" textlink="">
      <xdr:nvSpPr>
        <xdr:cNvPr id="211791" name="Line 9">
          <a:extLst>
            <a:ext uri="{FF2B5EF4-FFF2-40B4-BE49-F238E27FC236}">
              <a16:creationId xmlns:a16="http://schemas.microsoft.com/office/drawing/2014/main" id="{00000000-0008-0000-0200-00004F3B0300}"/>
            </a:ext>
          </a:extLst>
        </xdr:cNvPr>
        <xdr:cNvSpPr>
          <a:spLocks noChangeShapeType="1"/>
        </xdr:cNvSpPr>
      </xdr:nvSpPr>
      <xdr:spPr bwMode="auto">
        <a:xfrm>
          <a:off x="4029075" y="3981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32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211792" name="Line 11">
          <a:extLst>
            <a:ext uri="{FF2B5EF4-FFF2-40B4-BE49-F238E27FC236}">
              <a16:creationId xmlns:a16="http://schemas.microsoft.com/office/drawing/2014/main" id="{00000000-0008-0000-0200-0000503B0300}"/>
            </a:ext>
          </a:extLst>
        </xdr:cNvPr>
        <xdr:cNvSpPr>
          <a:spLocks noChangeShapeType="1"/>
        </xdr:cNvSpPr>
      </xdr:nvSpPr>
      <xdr:spPr bwMode="auto">
        <a:xfrm>
          <a:off x="40290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211793" name="Line 12">
          <a:extLst>
            <a:ext uri="{FF2B5EF4-FFF2-40B4-BE49-F238E27FC236}">
              <a16:creationId xmlns:a16="http://schemas.microsoft.com/office/drawing/2014/main" id="{00000000-0008-0000-0200-0000513B0300}"/>
            </a:ext>
          </a:extLst>
        </xdr:cNvPr>
        <xdr:cNvSpPr>
          <a:spLocks noChangeShapeType="1"/>
        </xdr:cNvSpPr>
      </xdr:nvSpPr>
      <xdr:spPr bwMode="auto">
        <a:xfrm flipV="1">
          <a:off x="4600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30</xdr:row>
      <xdr:rowOff>0</xdr:rowOff>
    </xdr:from>
    <xdr:to>
      <xdr:col>39</xdr:col>
      <xdr:colOff>0</xdr:colOff>
      <xdr:row>32</xdr:row>
      <xdr:rowOff>0</xdr:rowOff>
    </xdr:to>
    <xdr:sp macro="" textlink="">
      <xdr:nvSpPr>
        <xdr:cNvPr id="211794" name="Oval 14">
          <a:extLst>
            <a:ext uri="{FF2B5EF4-FFF2-40B4-BE49-F238E27FC236}">
              <a16:creationId xmlns:a16="http://schemas.microsoft.com/office/drawing/2014/main" id="{00000000-0008-0000-0200-0000523B0300}"/>
            </a:ext>
          </a:extLst>
        </xdr:cNvPr>
        <xdr:cNvSpPr>
          <a:spLocks noChangeArrowheads="1"/>
        </xdr:cNvSpPr>
      </xdr:nvSpPr>
      <xdr:spPr bwMode="auto">
        <a:xfrm>
          <a:off x="3914775" y="42100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211795" name="Line 15">
          <a:extLst>
            <a:ext uri="{FF2B5EF4-FFF2-40B4-BE49-F238E27FC236}">
              <a16:creationId xmlns:a16="http://schemas.microsoft.com/office/drawing/2014/main" id="{00000000-0008-0000-0200-0000533B03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32</xdr:row>
      <xdr:rowOff>0</xdr:rowOff>
    </xdr:from>
    <xdr:to>
      <xdr:col>37</xdr:col>
      <xdr:colOff>0</xdr:colOff>
      <xdr:row>32</xdr:row>
      <xdr:rowOff>0</xdr:rowOff>
    </xdr:to>
    <xdr:sp macro="" textlink="">
      <xdr:nvSpPr>
        <xdr:cNvPr id="211796" name="Line 16">
          <a:extLst>
            <a:ext uri="{FF2B5EF4-FFF2-40B4-BE49-F238E27FC236}">
              <a16:creationId xmlns:a16="http://schemas.microsoft.com/office/drawing/2014/main" id="{00000000-0008-0000-0200-0000543B0300}"/>
            </a:ext>
          </a:extLst>
        </xdr:cNvPr>
        <xdr:cNvSpPr>
          <a:spLocks noChangeShapeType="1"/>
        </xdr:cNvSpPr>
      </xdr:nvSpPr>
      <xdr:spPr bwMode="auto">
        <a:xfrm>
          <a:off x="34575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37</xdr:col>
      <xdr:colOff>0</xdr:colOff>
      <xdr:row>28</xdr:row>
      <xdr:rowOff>0</xdr:rowOff>
    </xdr:to>
    <xdr:sp macro="" textlink="">
      <xdr:nvSpPr>
        <xdr:cNvPr id="211797" name="Line 17">
          <a:extLst>
            <a:ext uri="{FF2B5EF4-FFF2-40B4-BE49-F238E27FC236}">
              <a16:creationId xmlns:a16="http://schemas.microsoft.com/office/drawing/2014/main" id="{00000000-0008-0000-0200-0000553B0300}"/>
            </a:ext>
          </a:extLst>
        </xdr:cNvPr>
        <xdr:cNvSpPr>
          <a:spLocks noChangeShapeType="1"/>
        </xdr:cNvSpPr>
      </xdr:nvSpPr>
      <xdr:spPr bwMode="auto">
        <a:xfrm flipH="1">
          <a:off x="3457575" y="39814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211798" name="Line 18">
          <a:extLst>
            <a:ext uri="{FF2B5EF4-FFF2-40B4-BE49-F238E27FC236}">
              <a16:creationId xmlns:a16="http://schemas.microsoft.com/office/drawing/2014/main" id="{00000000-0008-0000-0200-0000563B0300}"/>
            </a:ext>
          </a:extLst>
        </xdr:cNvPr>
        <xdr:cNvSpPr>
          <a:spLocks noChangeShapeType="1"/>
        </xdr:cNvSpPr>
      </xdr:nvSpPr>
      <xdr:spPr bwMode="auto">
        <a:xfrm flipH="1">
          <a:off x="34575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35</xdr:row>
      <xdr:rowOff>0</xdr:rowOff>
    </xdr:to>
    <xdr:sp macro="" textlink="">
      <xdr:nvSpPr>
        <xdr:cNvPr id="211805" name="Line 29">
          <a:extLst>
            <a:ext uri="{FF2B5EF4-FFF2-40B4-BE49-F238E27FC236}">
              <a16:creationId xmlns:a16="http://schemas.microsoft.com/office/drawing/2014/main" id="{00000000-0008-0000-0200-00005D3B0300}"/>
            </a:ext>
          </a:extLst>
        </xdr:cNvPr>
        <xdr:cNvSpPr>
          <a:spLocks noChangeShapeType="1"/>
        </xdr:cNvSpPr>
      </xdr:nvSpPr>
      <xdr:spPr bwMode="auto">
        <a:xfrm>
          <a:off x="3457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35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11806" name="Line 30">
          <a:extLst>
            <a:ext uri="{FF2B5EF4-FFF2-40B4-BE49-F238E27FC236}">
              <a16:creationId xmlns:a16="http://schemas.microsoft.com/office/drawing/2014/main" id="{00000000-0008-0000-0200-00005E3B0300}"/>
            </a:ext>
          </a:extLst>
        </xdr:cNvPr>
        <xdr:cNvSpPr>
          <a:spLocks noChangeShapeType="1"/>
        </xdr:cNvSpPr>
      </xdr:nvSpPr>
      <xdr:spPr bwMode="auto">
        <a:xfrm>
          <a:off x="3457575" y="47815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11807" name="Line 31">
          <a:extLst>
            <a:ext uri="{FF2B5EF4-FFF2-40B4-BE49-F238E27FC236}">
              <a16:creationId xmlns:a16="http://schemas.microsoft.com/office/drawing/2014/main" id="{00000000-0008-0000-0200-00005F3B0300}"/>
            </a:ext>
          </a:extLst>
        </xdr:cNvPr>
        <xdr:cNvSpPr>
          <a:spLocks noChangeShapeType="1"/>
        </xdr:cNvSpPr>
      </xdr:nvSpPr>
      <xdr:spPr bwMode="auto">
        <a:xfrm flipV="1">
          <a:off x="4600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32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211808" name="Line 32">
          <a:extLst>
            <a:ext uri="{FF2B5EF4-FFF2-40B4-BE49-F238E27FC236}">
              <a16:creationId xmlns:a16="http://schemas.microsoft.com/office/drawing/2014/main" id="{00000000-0008-0000-0200-0000603B0300}"/>
            </a:ext>
          </a:extLst>
        </xdr:cNvPr>
        <xdr:cNvSpPr>
          <a:spLocks noChangeShapeType="1"/>
        </xdr:cNvSpPr>
      </xdr:nvSpPr>
      <xdr:spPr bwMode="auto">
        <a:xfrm>
          <a:off x="4714875" y="44386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28</xdr:row>
      <xdr:rowOff>0</xdr:rowOff>
    </xdr:from>
    <xdr:to>
      <xdr:col>53</xdr:col>
      <xdr:colOff>0</xdr:colOff>
      <xdr:row>32</xdr:row>
      <xdr:rowOff>0</xdr:rowOff>
    </xdr:to>
    <xdr:sp macro="" textlink="">
      <xdr:nvSpPr>
        <xdr:cNvPr id="211809" name="Line 33">
          <a:extLst>
            <a:ext uri="{FF2B5EF4-FFF2-40B4-BE49-F238E27FC236}">
              <a16:creationId xmlns:a16="http://schemas.microsoft.com/office/drawing/2014/main" id="{00000000-0008-0000-0200-0000613B0300}"/>
            </a:ext>
          </a:extLst>
        </xdr:cNvPr>
        <xdr:cNvSpPr>
          <a:spLocks noChangeShapeType="1"/>
        </xdr:cNvSpPr>
      </xdr:nvSpPr>
      <xdr:spPr bwMode="auto">
        <a:xfrm flipV="1">
          <a:off x="5743575" y="39814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11810" name="Line 34">
          <a:extLst>
            <a:ext uri="{FF2B5EF4-FFF2-40B4-BE49-F238E27FC236}">
              <a16:creationId xmlns:a16="http://schemas.microsoft.com/office/drawing/2014/main" id="{00000000-0008-0000-0200-0000623B03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28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11811" name="Line 35">
          <a:extLst>
            <a:ext uri="{FF2B5EF4-FFF2-40B4-BE49-F238E27FC236}">
              <a16:creationId xmlns:a16="http://schemas.microsoft.com/office/drawing/2014/main" id="{00000000-0008-0000-0200-0000633B0300}"/>
            </a:ext>
          </a:extLst>
        </xdr:cNvPr>
        <xdr:cNvSpPr>
          <a:spLocks noChangeShapeType="1"/>
        </xdr:cNvSpPr>
      </xdr:nvSpPr>
      <xdr:spPr bwMode="auto">
        <a:xfrm>
          <a:off x="4714875" y="39814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23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11812" name="Line 36">
          <a:extLst>
            <a:ext uri="{FF2B5EF4-FFF2-40B4-BE49-F238E27FC236}">
              <a16:creationId xmlns:a16="http://schemas.microsoft.com/office/drawing/2014/main" id="{00000000-0008-0000-0200-0000643B0300}"/>
            </a:ext>
          </a:extLst>
        </xdr:cNvPr>
        <xdr:cNvSpPr>
          <a:spLocks noChangeShapeType="1"/>
        </xdr:cNvSpPr>
      </xdr:nvSpPr>
      <xdr:spPr bwMode="auto">
        <a:xfrm>
          <a:off x="4829175" y="3409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53</xdr:col>
      <xdr:colOff>0</xdr:colOff>
      <xdr:row>11</xdr:row>
      <xdr:rowOff>0</xdr:rowOff>
    </xdr:to>
    <xdr:sp macro="" textlink="">
      <xdr:nvSpPr>
        <xdr:cNvPr id="211813" name="Line 38">
          <a:extLst>
            <a:ext uri="{FF2B5EF4-FFF2-40B4-BE49-F238E27FC236}">
              <a16:creationId xmlns:a16="http://schemas.microsoft.com/office/drawing/2014/main" id="{00000000-0008-0000-0200-0000653B03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55</xdr:col>
      <xdr:colOff>0</xdr:colOff>
      <xdr:row>10</xdr:row>
      <xdr:rowOff>0</xdr:rowOff>
    </xdr:to>
    <xdr:sp macro="" textlink="">
      <xdr:nvSpPr>
        <xdr:cNvPr id="211814" name="Line 39">
          <a:extLst>
            <a:ext uri="{FF2B5EF4-FFF2-40B4-BE49-F238E27FC236}">
              <a16:creationId xmlns:a16="http://schemas.microsoft.com/office/drawing/2014/main" id="{00000000-0008-0000-0200-0000663B0300}"/>
            </a:ext>
          </a:extLst>
        </xdr:cNvPr>
        <xdr:cNvSpPr>
          <a:spLocks noChangeShapeType="1"/>
        </xdr:cNvSpPr>
      </xdr:nvSpPr>
      <xdr:spPr bwMode="auto">
        <a:xfrm>
          <a:off x="4829175" y="19240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211815" name="Line 40">
          <a:extLst>
            <a:ext uri="{FF2B5EF4-FFF2-40B4-BE49-F238E27FC236}">
              <a16:creationId xmlns:a16="http://schemas.microsoft.com/office/drawing/2014/main" id="{00000000-0008-0000-0200-0000673B0300}"/>
            </a:ext>
          </a:extLst>
        </xdr:cNvPr>
        <xdr:cNvSpPr>
          <a:spLocks noChangeShapeType="1"/>
        </xdr:cNvSpPr>
      </xdr:nvSpPr>
      <xdr:spPr bwMode="auto">
        <a:xfrm flipV="1">
          <a:off x="5972175" y="19240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211816" name="Line 49">
          <a:extLst>
            <a:ext uri="{FF2B5EF4-FFF2-40B4-BE49-F238E27FC236}">
              <a16:creationId xmlns:a16="http://schemas.microsoft.com/office/drawing/2014/main" id="{00000000-0008-0000-0200-0000683B0300}"/>
            </a:ext>
          </a:extLst>
        </xdr:cNvPr>
        <xdr:cNvSpPr>
          <a:spLocks noChangeShapeType="1"/>
        </xdr:cNvSpPr>
      </xdr:nvSpPr>
      <xdr:spPr bwMode="auto">
        <a:xfrm flipH="1">
          <a:off x="2657475" y="1924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211817" name="Line 50">
          <a:extLst>
            <a:ext uri="{FF2B5EF4-FFF2-40B4-BE49-F238E27FC236}">
              <a16:creationId xmlns:a16="http://schemas.microsoft.com/office/drawing/2014/main" id="{00000000-0008-0000-0200-0000693B0300}"/>
            </a:ext>
          </a:extLst>
        </xdr:cNvPr>
        <xdr:cNvSpPr>
          <a:spLocks noChangeShapeType="1"/>
        </xdr:cNvSpPr>
      </xdr:nvSpPr>
      <xdr:spPr bwMode="auto">
        <a:xfrm>
          <a:off x="2657475" y="19240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30</xdr:row>
      <xdr:rowOff>0</xdr:rowOff>
    </xdr:from>
    <xdr:to>
      <xdr:col>30</xdr:col>
      <xdr:colOff>0</xdr:colOff>
      <xdr:row>30</xdr:row>
      <xdr:rowOff>0</xdr:rowOff>
    </xdr:to>
    <xdr:sp macro="" textlink="">
      <xdr:nvSpPr>
        <xdr:cNvPr id="211818" name="Line 51">
          <a:extLst>
            <a:ext uri="{FF2B5EF4-FFF2-40B4-BE49-F238E27FC236}">
              <a16:creationId xmlns:a16="http://schemas.microsoft.com/office/drawing/2014/main" id="{00000000-0008-0000-0200-00006A3B0300}"/>
            </a:ext>
          </a:extLst>
        </xdr:cNvPr>
        <xdr:cNvSpPr>
          <a:spLocks noChangeShapeType="1"/>
        </xdr:cNvSpPr>
      </xdr:nvSpPr>
      <xdr:spPr bwMode="auto">
        <a:xfrm>
          <a:off x="2657475" y="42100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41</xdr:col>
      <xdr:colOff>0</xdr:colOff>
      <xdr:row>10</xdr:row>
      <xdr:rowOff>0</xdr:rowOff>
    </xdr:to>
    <xdr:sp macro="" textlink="">
      <xdr:nvSpPr>
        <xdr:cNvPr id="211819" name="Line 52">
          <a:extLst>
            <a:ext uri="{FF2B5EF4-FFF2-40B4-BE49-F238E27FC236}">
              <a16:creationId xmlns:a16="http://schemas.microsoft.com/office/drawing/2014/main" id="{00000000-0008-0000-0200-00006B3B0300}"/>
            </a:ext>
          </a:extLst>
        </xdr:cNvPr>
        <xdr:cNvSpPr>
          <a:spLocks noChangeShapeType="1"/>
        </xdr:cNvSpPr>
      </xdr:nvSpPr>
      <xdr:spPr bwMode="auto">
        <a:xfrm flipV="1">
          <a:off x="4257675" y="18097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1857</xdr:colOff>
      <xdr:row>9</xdr:row>
      <xdr:rowOff>0</xdr:rowOff>
    </xdr:from>
    <xdr:to>
      <xdr:col>49</xdr:col>
      <xdr:colOff>95250</xdr:colOff>
      <xdr:row>9</xdr:row>
      <xdr:rowOff>0</xdr:rowOff>
    </xdr:to>
    <xdr:sp macro="" textlink="">
      <xdr:nvSpPr>
        <xdr:cNvPr id="211820" name="Line 53">
          <a:extLst>
            <a:ext uri="{FF2B5EF4-FFF2-40B4-BE49-F238E27FC236}">
              <a16:creationId xmlns:a16="http://schemas.microsoft.com/office/drawing/2014/main" id="{00000000-0008-0000-0200-00006C3B0300}"/>
            </a:ext>
          </a:extLst>
        </xdr:cNvPr>
        <xdr:cNvSpPr>
          <a:spLocks noChangeShapeType="1"/>
        </xdr:cNvSpPr>
      </xdr:nvSpPr>
      <xdr:spPr bwMode="auto">
        <a:xfrm>
          <a:off x="5059632" y="1809750"/>
          <a:ext cx="1007793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51</xdr:col>
      <xdr:colOff>0</xdr:colOff>
      <xdr:row>32</xdr:row>
      <xdr:rowOff>0</xdr:rowOff>
    </xdr:to>
    <xdr:sp macro="" textlink="">
      <xdr:nvSpPr>
        <xdr:cNvPr id="211821" name="Line 54">
          <a:extLst>
            <a:ext uri="{FF2B5EF4-FFF2-40B4-BE49-F238E27FC236}">
              <a16:creationId xmlns:a16="http://schemas.microsoft.com/office/drawing/2014/main" id="{00000000-0008-0000-0200-00006D3B0300}"/>
            </a:ext>
          </a:extLst>
        </xdr:cNvPr>
        <xdr:cNvSpPr>
          <a:spLocks noChangeShapeType="1"/>
        </xdr:cNvSpPr>
      </xdr:nvSpPr>
      <xdr:spPr bwMode="auto">
        <a:xfrm flipV="1">
          <a:off x="5514975" y="4210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11822" name="Line 55">
          <a:extLst>
            <a:ext uri="{FF2B5EF4-FFF2-40B4-BE49-F238E27FC236}">
              <a16:creationId xmlns:a16="http://schemas.microsoft.com/office/drawing/2014/main" id="{00000000-0008-0000-0200-00006E3B0300}"/>
            </a:ext>
          </a:extLst>
        </xdr:cNvPr>
        <xdr:cNvSpPr>
          <a:spLocks noChangeShapeType="1"/>
        </xdr:cNvSpPr>
      </xdr:nvSpPr>
      <xdr:spPr bwMode="auto">
        <a:xfrm flipV="1">
          <a:off x="5514975" y="39814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23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11823" name="Line 56">
          <a:extLst>
            <a:ext uri="{FF2B5EF4-FFF2-40B4-BE49-F238E27FC236}">
              <a16:creationId xmlns:a16="http://schemas.microsoft.com/office/drawing/2014/main" id="{00000000-0008-0000-0200-00006F3B0300}"/>
            </a:ext>
          </a:extLst>
        </xdr:cNvPr>
        <xdr:cNvSpPr>
          <a:spLocks noChangeShapeType="1"/>
        </xdr:cNvSpPr>
      </xdr:nvSpPr>
      <xdr:spPr bwMode="auto">
        <a:xfrm flipV="1">
          <a:off x="5743575" y="34099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11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11824" name="Line 57">
          <a:extLst>
            <a:ext uri="{FF2B5EF4-FFF2-40B4-BE49-F238E27FC236}">
              <a16:creationId xmlns:a16="http://schemas.microsoft.com/office/drawing/2014/main" id="{00000000-0008-0000-0200-0000703B0300}"/>
            </a:ext>
          </a:extLst>
        </xdr:cNvPr>
        <xdr:cNvSpPr>
          <a:spLocks noChangeShapeType="1"/>
        </xdr:cNvSpPr>
      </xdr:nvSpPr>
      <xdr:spPr bwMode="auto">
        <a:xfrm flipV="1">
          <a:off x="5743575" y="20383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8</xdr:row>
      <xdr:rowOff>0</xdr:rowOff>
    </xdr:from>
    <xdr:to>
      <xdr:col>53</xdr:col>
      <xdr:colOff>0</xdr:colOff>
      <xdr:row>10</xdr:row>
      <xdr:rowOff>0</xdr:rowOff>
    </xdr:to>
    <xdr:sp macro="" textlink="">
      <xdr:nvSpPr>
        <xdr:cNvPr id="211825" name="Line 59">
          <a:extLst>
            <a:ext uri="{FF2B5EF4-FFF2-40B4-BE49-F238E27FC236}">
              <a16:creationId xmlns:a16="http://schemas.microsoft.com/office/drawing/2014/main" id="{00000000-0008-0000-0200-0000713B0300}"/>
            </a:ext>
          </a:extLst>
        </xdr:cNvPr>
        <xdr:cNvSpPr>
          <a:spLocks noChangeShapeType="1"/>
        </xdr:cNvSpPr>
      </xdr:nvSpPr>
      <xdr:spPr bwMode="auto">
        <a:xfrm flipV="1">
          <a:off x="5743575" y="16954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211830" name="Line 65">
          <a:extLst>
            <a:ext uri="{FF2B5EF4-FFF2-40B4-BE49-F238E27FC236}">
              <a16:creationId xmlns:a16="http://schemas.microsoft.com/office/drawing/2014/main" id="{00000000-0008-0000-0200-0000763B0300}"/>
            </a:ext>
          </a:extLst>
        </xdr:cNvPr>
        <xdr:cNvSpPr>
          <a:spLocks noChangeShapeType="1"/>
        </xdr:cNvSpPr>
      </xdr:nvSpPr>
      <xdr:spPr bwMode="auto">
        <a:xfrm>
          <a:off x="2886075" y="20383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11831" name="Line 66">
          <a:extLst>
            <a:ext uri="{FF2B5EF4-FFF2-40B4-BE49-F238E27FC236}">
              <a16:creationId xmlns:a16="http://schemas.microsoft.com/office/drawing/2014/main" id="{00000000-0008-0000-0200-0000773B0300}"/>
            </a:ext>
          </a:extLst>
        </xdr:cNvPr>
        <xdr:cNvSpPr>
          <a:spLocks noChangeShapeType="1"/>
        </xdr:cNvSpPr>
      </xdr:nvSpPr>
      <xdr:spPr bwMode="auto">
        <a:xfrm flipV="1">
          <a:off x="28860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13</xdr:row>
      <xdr:rowOff>0</xdr:rowOff>
    </xdr:to>
    <xdr:sp macro="" textlink="">
      <xdr:nvSpPr>
        <xdr:cNvPr id="211832" name="Line 67">
          <a:extLst>
            <a:ext uri="{FF2B5EF4-FFF2-40B4-BE49-F238E27FC236}">
              <a16:creationId xmlns:a16="http://schemas.microsoft.com/office/drawing/2014/main" id="{00000000-0008-0000-0200-0000783B0300}"/>
            </a:ext>
          </a:extLst>
        </xdr:cNvPr>
        <xdr:cNvSpPr>
          <a:spLocks noChangeShapeType="1"/>
        </xdr:cNvSpPr>
      </xdr:nvSpPr>
      <xdr:spPr bwMode="auto">
        <a:xfrm>
          <a:off x="2886075" y="2038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31</xdr:col>
      <xdr:colOff>9525</xdr:colOff>
      <xdr:row>10</xdr:row>
      <xdr:rowOff>0</xdr:rowOff>
    </xdr:from>
    <xdr:to>
      <xdr:col>42</xdr:col>
      <xdr:colOff>104775</xdr:colOff>
      <xdr:row>10</xdr:row>
      <xdr:rowOff>0</xdr:rowOff>
    </xdr:to>
    <xdr:sp macro="" textlink="">
      <xdr:nvSpPr>
        <xdr:cNvPr id="211833" name="Line 69">
          <a:extLst>
            <a:ext uri="{FF2B5EF4-FFF2-40B4-BE49-F238E27FC236}">
              <a16:creationId xmlns:a16="http://schemas.microsoft.com/office/drawing/2014/main" id="{00000000-0008-0000-0200-0000793B0300}"/>
            </a:ext>
          </a:extLst>
        </xdr:cNvPr>
        <xdr:cNvSpPr>
          <a:spLocks noChangeShapeType="1"/>
        </xdr:cNvSpPr>
      </xdr:nvSpPr>
      <xdr:spPr bwMode="auto">
        <a:xfrm flipV="1">
          <a:off x="3467100" y="192405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42</xdr:col>
      <xdr:colOff>104775</xdr:colOff>
      <xdr:row>11</xdr:row>
      <xdr:rowOff>0</xdr:rowOff>
    </xdr:to>
    <xdr:sp macro="" textlink="">
      <xdr:nvSpPr>
        <xdr:cNvPr id="211834" name="Line 70">
          <a:extLst>
            <a:ext uri="{FF2B5EF4-FFF2-40B4-BE49-F238E27FC236}">
              <a16:creationId xmlns:a16="http://schemas.microsoft.com/office/drawing/2014/main" id="{00000000-0008-0000-0200-00007A3B03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0</xdr:rowOff>
    </xdr:from>
    <xdr:to>
      <xdr:col>37</xdr:col>
      <xdr:colOff>0</xdr:colOff>
      <xdr:row>33</xdr:row>
      <xdr:rowOff>0</xdr:rowOff>
    </xdr:to>
    <xdr:sp macro="" textlink="">
      <xdr:nvSpPr>
        <xdr:cNvPr id="211835" name="Line 75">
          <a:extLst>
            <a:ext uri="{FF2B5EF4-FFF2-40B4-BE49-F238E27FC236}">
              <a16:creationId xmlns:a16="http://schemas.microsoft.com/office/drawing/2014/main" id="{00000000-0008-0000-0200-00007B3B0300}"/>
            </a:ext>
          </a:extLst>
        </xdr:cNvPr>
        <xdr:cNvSpPr>
          <a:spLocks noChangeShapeType="1"/>
        </xdr:cNvSpPr>
      </xdr:nvSpPr>
      <xdr:spPr bwMode="auto">
        <a:xfrm flipV="1">
          <a:off x="4029075" y="15811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0</xdr:rowOff>
    </xdr:from>
    <xdr:to>
      <xdr:col>42</xdr:col>
      <xdr:colOff>0</xdr:colOff>
      <xdr:row>7</xdr:row>
      <xdr:rowOff>0</xdr:rowOff>
    </xdr:to>
    <xdr:sp macro="" textlink="">
      <xdr:nvSpPr>
        <xdr:cNvPr id="211836" name="Line 76">
          <a:extLst>
            <a:ext uri="{FF2B5EF4-FFF2-40B4-BE49-F238E27FC236}">
              <a16:creationId xmlns:a16="http://schemas.microsoft.com/office/drawing/2014/main" id="{00000000-0008-0000-0200-00007C3B0300}"/>
            </a:ext>
          </a:extLst>
        </xdr:cNvPr>
        <xdr:cNvSpPr>
          <a:spLocks noChangeShapeType="1"/>
        </xdr:cNvSpPr>
      </xdr:nvSpPr>
      <xdr:spPr bwMode="auto">
        <a:xfrm flipH="1">
          <a:off x="3571875" y="15811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23231</xdr:colOff>
      <xdr:row>9</xdr:row>
      <xdr:rowOff>0</xdr:rowOff>
    </xdr:from>
    <xdr:to>
      <xdr:col>33</xdr:col>
      <xdr:colOff>0</xdr:colOff>
      <xdr:row>9</xdr:row>
      <xdr:rowOff>0</xdr:rowOff>
    </xdr:to>
    <xdr:sp macro="" textlink="">
      <xdr:nvSpPr>
        <xdr:cNvPr id="211837" name="Line 77">
          <a:extLst>
            <a:ext uri="{FF2B5EF4-FFF2-40B4-BE49-F238E27FC236}">
              <a16:creationId xmlns:a16="http://schemas.microsoft.com/office/drawing/2014/main" id="{00000000-0008-0000-0200-00007D3B0300}"/>
            </a:ext>
          </a:extLst>
        </xdr:cNvPr>
        <xdr:cNvSpPr>
          <a:spLocks noChangeShapeType="1"/>
        </xdr:cNvSpPr>
      </xdr:nvSpPr>
      <xdr:spPr bwMode="auto">
        <a:xfrm>
          <a:off x="4223524" y="1821366"/>
          <a:ext cx="209086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9</xdr:row>
      <xdr:rowOff>0</xdr:rowOff>
    </xdr:from>
    <xdr:to>
      <xdr:col>34</xdr:col>
      <xdr:colOff>0</xdr:colOff>
      <xdr:row>10</xdr:row>
      <xdr:rowOff>0</xdr:rowOff>
    </xdr:to>
    <xdr:sp macro="" textlink="">
      <xdr:nvSpPr>
        <xdr:cNvPr id="211838" name="Line 78">
          <a:extLst>
            <a:ext uri="{FF2B5EF4-FFF2-40B4-BE49-F238E27FC236}">
              <a16:creationId xmlns:a16="http://schemas.microsoft.com/office/drawing/2014/main" id="{00000000-0008-0000-0200-00007E3B03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18097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51" name="Line 8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52" name="Line 1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 bwMode="auto">
        <a:xfrm flipH="1">
          <a:off x="34575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24</xdr:row>
      <xdr:rowOff>15478</xdr:rowOff>
    </xdr:from>
    <xdr:to>
      <xdr:col>40</xdr:col>
      <xdr:colOff>0</xdr:colOff>
      <xdr:row>24</xdr:row>
      <xdr:rowOff>15478</xdr:rowOff>
    </xdr:to>
    <xdr:sp macro="" textlink="">
      <xdr:nvSpPr>
        <xdr:cNvPr id="53" name="Line 19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3800475" y="35397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83344</xdr:rowOff>
    </xdr:from>
    <xdr:to>
      <xdr:col>36</xdr:col>
      <xdr:colOff>0</xdr:colOff>
      <xdr:row>20</xdr:row>
      <xdr:rowOff>83344</xdr:rowOff>
    </xdr:to>
    <xdr:sp macro="" textlink="">
      <xdr:nvSpPr>
        <xdr:cNvPr id="54" name="Line 20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3971925" y="29217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20</xdr:row>
      <xdr:rowOff>83344</xdr:rowOff>
    </xdr:from>
    <xdr:to>
      <xdr:col>37</xdr:col>
      <xdr:colOff>0</xdr:colOff>
      <xdr:row>21</xdr:row>
      <xdr:rowOff>83344</xdr:rowOff>
    </xdr:to>
    <xdr:sp macro="" textlink="">
      <xdr:nvSpPr>
        <xdr:cNvPr id="55" name="Line 2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3971925" y="31503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20</xdr:row>
      <xdr:rowOff>83344</xdr:rowOff>
    </xdr:from>
    <xdr:to>
      <xdr:col>38</xdr:col>
      <xdr:colOff>0</xdr:colOff>
      <xdr:row>21</xdr:row>
      <xdr:rowOff>83344</xdr:rowOff>
    </xdr:to>
    <xdr:sp macro="" textlink="">
      <xdr:nvSpPr>
        <xdr:cNvPr id="56" name="Line 2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 bwMode="auto">
        <a:xfrm flipV="1">
          <a:off x="4029075" y="31503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18</xdr:row>
      <xdr:rowOff>83344</xdr:rowOff>
    </xdr:from>
    <xdr:to>
      <xdr:col>38</xdr:col>
      <xdr:colOff>0</xdr:colOff>
      <xdr:row>20</xdr:row>
      <xdr:rowOff>83344</xdr:rowOff>
    </xdr:to>
    <xdr:sp macro="" textlink="">
      <xdr:nvSpPr>
        <xdr:cNvPr id="57" name="Line 25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 bwMode="auto">
        <a:xfrm flipH="1" flipV="1">
          <a:off x="4086225" y="29217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83344</xdr:rowOff>
    </xdr:from>
    <xdr:to>
      <xdr:col>38</xdr:col>
      <xdr:colOff>0</xdr:colOff>
      <xdr:row>18</xdr:row>
      <xdr:rowOff>83344</xdr:rowOff>
    </xdr:to>
    <xdr:sp macro="" textlink="">
      <xdr:nvSpPr>
        <xdr:cNvPr id="58" name="Line 2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3971925" y="2921794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24</xdr:row>
      <xdr:rowOff>41671</xdr:rowOff>
    </xdr:from>
    <xdr:to>
      <xdr:col>41</xdr:col>
      <xdr:colOff>0</xdr:colOff>
      <xdr:row>24</xdr:row>
      <xdr:rowOff>107155</xdr:rowOff>
    </xdr:to>
    <xdr:sp macro="" textlink="">
      <xdr:nvSpPr>
        <xdr:cNvPr id="59" name="Line 60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4110038" y="35659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25</xdr:row>
      <xdr:rowOff>1</xdr:rowOff>
    </xdr:from>
    <xdr:to>
      <xdr:col>51</xdr:col>
      <xdr:colOff>1</xdr:colOff>
      <xdr:row>25</xdr:row>
      <xdr:rowOff>1</xdr:rowOff>
    </xdr:to>
    <xdr:sp macro="" textlink="">
      <xdr:nvSpPr>
        <xdr:cNvPr id="60" name="Line 6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 bwMode="auto">
        <a:xfrm>
          <a:off x="4371976" y="36385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18</xdr:row>
      <xdr:rowOff>107157</xdr:rowOff>
    </xdr:from>
    <xdr:to>
      <xdr:col>41</xdr:col>
      <xdr:colOff>0</xdr:colOff>
      <xdr:row>20</xdr:row>
      <xdr:rowOff>83345</xdr:rowOff>
    </xdr:to>
    <xdr:sp macro="" textlink="">
      <xdr:nvSpPr>
        <xdr:cNvPr id="61" name="Line 62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 bwMode="auto">
        <a:xfrm flipV="1">
          <a:off x="4086225" y="2945607"/>
          <a:ext cx="285750" cy="20478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19</xdr:row>
      <xdr:rowOff>0</xdr:rowOff>
    </xdr:from>
    <xdr:to>
      <xdr:col>49</xdr:col>
      <xdr:colOff>101203</xdr:colOff>
      <xdr:row>19</xdr:row>
      <xdr:rowOff>0</xdr:rowOff>
    </xdr:to>
    <xdr:sp macro="" textlink="">
      <xdr:nvSpPr>
        <xdr:cNvPr id="62" name="Line 63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 bwMode="auto">
        <a:xfrm>
          <a:off x="4358878" y="29527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51" name="Line 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28</xdr:row>
      <xdr:rowOff>0</xdr:rowOff>
    </xdr:from>
    <xdr:to>
      <xdr:col>42</xdr:col>
      <xdr:colOff>104775</xdr:colOff>
      <xdr:row>28</xdr:row>
      <xdr:rowOff>0</xdr:rowOff>
    </xdr:to>
    <xdr:sp macro="" textlink="">
      <xdr:nvSpPr>
        <xdr:cNvPr id="52" name="Line 9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>
          <a:off x="4029075" y="3981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32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53" name="Line 1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>
          <a:off x="40290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105277</xdr:colOff>
      <xdr:row>9</xdr:row>
      <xdr:rowOff>100264</xdr:rowOff>
    </xdr:from>
    <xdr:to>
      <xdr:col>42</xdr:col>
      <xdr:colOff>105277</xdr:colOff>
      <xdr:row>31</xdr:row>
      <xdr:rowOff>100264</xdr:rowOff>
    </xdr:to>
    <xdr:sp macro="" textlink="">
      <xdr:nvSpPr>
        <xdr:cNvPr id="54" name="Line 1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5308935" y="1915027"/>
          <a:ext cx="0" cy="253665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30</xdr:row>
      <xdr:rowOff>0</xdr:rowOff>
    </xdr:from>
    <xdr:to>
      <xdr:col>39</xdr:col>
      <xdr:colOff>0</xdr:colOff>
      <xdr:row>32</xdr:row>
      <xdr:rowOff>0</xdr:rowOff>
    </xdr:to>
    <xdr:sp macro="" textlink="">
      <xdr:nvSpPr>
        <xdr:cNvPr id="55" name="Oval 1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/>
        </xdr:cNvSpPr>
      </xdr:nvSpPr>
      <xdr:spPr bwMode="auto">
        <a:xfrm>
          <a:off x="3914775" y="42100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56" name="Line 1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32</xdr:row>
      <xdr:rowOff>0</xdr:rowOff>
    </xdr:from>
    <xdr:to>
      <xdr:col>37</xdr:col>
      <xdr:colOff>0</xdr:colOff>
      <xdr:row>32</xdr:row>
      <xdr:rowOff>0</xdr:rowOff>
    </xdr:to>
    <xdr:sp macro="" textlink="">
      <xdr:nvSpPr>
        <xdr:cNvPr id="57" name="Line 1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>
          <a:off x="34575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37</xdr:col>
      <xdr:colOff>0</xdr:colOff>
      <xdr:row>28</xdr:row>
      <xdr:rowOff>0</xdr:rowOff>
    </xdr:to>
    <xdr:sp macro="" textlink="">
      <xdr:nvSpPr>
        <xdr:cNvPr id="58" name="Line 1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H="1">
          <a:off x="3457575" y="39814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59" name="Line 1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H="1">
          <a:off x="34575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24</xdr:row>
      <xdr:rowOff>15478</xdr:rowOff>
    </xdr:from>
    <xdr:to>
      <xdr:col>40</xdr:col>
      <xdr:colOff>0</xdr:colOff>
      <xdr:row>24</xdr:row>
      <xdr:rowOff>15478</xdr:rowOff>
    </xdr:to>
    <xdr:sp macro="" textlink="">
      <xdr:nvSpPr>
        <xdr:cNvPr id="60" name="Line 1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>
          <a:off x="3800475" y="35397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21</xdr:row>
      <xdr:rowOff>83344</xdr:rowOff>
    </xdr:from>
    <xdr:to>
      <xdr:col>36</xdr:col>
      <xdr:colOff>0</xdr:colOff>
      <xdr:row>23</xdr:row>
      <xdr:rowOff>83343</xdr:rowOff>
    </xdr:to>
    <xdr:sp macro="" textlink="">
      <xdr:nvSpPr>
        <xdr:cNvPr id="61" name="Line 2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>
          <a:off x="4007304" y="3287826"/>
          <a:ext cx="0" cy="23132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23</xdr:row>
      <xdr:rowOff>83343</xdr:rowOff>
    </xdr:from>
    <xdr:to>
      <xdr:col>37</xdr:col>
      <xdr:colOff>0</xdr:colOff>
      <xdr:row>24</xdr:row>
      <xdr:rowOff>83344</xdr:rowOff>
    </xdr:to>
    <xdr:sp macro="" textlink="">
      <xdr:nvSpPr>
        <xdr:cNvPr id="62" name="Line 2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>
          <a:off x="4007304" y="3519147"/>
          <a:ext cx="54428" cy="115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83343</xdr:rowOff>
    </xdr:from>
    <xdr:to>
      <xdr:col>38</xdr:col>
      <xdr:colOff>0</xdr:colOff>
      <xdr:row>24</xdr:row>
      <xdr:rowOff>83344</xdr:rowOff>
    </xdr:to>
    <xdr:sp macro="" textlink="">
      <xdr:nvSpPr>
        <xdr:cNvPr id="63" name="Line 2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4061732" y="3519147"/>
          <a:ext cx="54429" cy="1156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21</xdr:row>
      <xdr:rowOff>83344</xdr:rowOff>
    </xdr:from>
    <xdr:to>
      <xdr:col>38</xdr:col>
      <xdr:colOff>0</xdr:colOff>
      <xdr:row>23</xdr:row>
      <xdr:rowOff>83343</xdr:rowOff>
    </xdr:to>
    <xdr:sp macro="" textlink="">
      <xdr:nvSpPr>
        <xdr:cNvPr id="64" name="Line 25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H="1" flipV="1">
          <a:off x="4116161" y="3287826"/>
          <a:ext cx="0" cy="23132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21</xdr:row>
      <xdr:rowOff>83344</xdr:rowOff>
    </xdr:from>
    <xdr:to>
      <xdr:col>38</xdr:col>
      <xdr:colOff>0</xdr:colOff>
      <xdr:row>21</xdr:row>
      <xdr:rowOff>83344</xdr:rowOff>
    </xdr:to>
    <xdr:sp macro="" textlink="">
      <xdr:nvSpPr>
        <xdr:cNvPr id="65" name="Line 2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>
          <a:off x="4007304" y="3287826"/>
          <a:ext cx="108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35</xdr:row>
      <xdr:rowOff>0</xdr:rowOff>
    </xdr:to>
    <xdr:sp macro="" textlink="">
      <xdr:nvSpPr>
        <xdr:cNvPr id="66" name="Line 29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>
          <a:off x="3457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35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67" name="Line 30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>
          <a:off x="3457575" y="47815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68" name="Line 3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4600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32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69" name="Line 32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>
          <a:off x="4714875" y="44386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28</xdr:row>
      <xdr:rowOff>0</xdr:rowOff>
    </xdr:from>
    <xdr:to>
      <xdr:col>53</xdr:col>
      <xdr:colOff>0</xdr:colOff>
      <xdr:row>32</xdr:row>
      <xdr:rowOff>0</xdr:rowOff>
    </xdr:to>
    <xdr:sp macro="" textlink="">
      <xdr:nvSpPr>
        <xdr:cNvPr id="70" name="Line 3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5743575" y="39814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71" name="Line 34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28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72" name="Line 35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>
          <a:off x="4714875" y="39814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23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73" name="Line 3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>
          <a:off x="4829175" y="3409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53</xdr:col>
      <xdr:colOff>0</xdr:colOff>
      <xdr:row>11</xdr:row>
      <xdr:rowOff>0</xdr:rowOff>
    </xdr:to>
    <xdr:sp macro="" textlink="">
      <xdr:nvSpPr>
        <xdr:cNvPr id="74" name="Line 38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55</xdr:col>
      <xdr:colOff>0</xdr:colOff>
      <xdr:row>10</xdr:row>
      <xdr:rowOff>0</xdr:rowOff>
    </xdr:to>
    <xdr:sp macro="" textlink="">
      <xdr:nvSpPr>
        <xdr:cNvPr id="75" name="Line 39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>
          <a:off x="4829175" y="19240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76" name="Line 40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5972175" y="19240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77" name="Line 49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H="1">
          <a:off x="2657475" y="1924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78" name="Line 50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>
          <a:off x="2657475" y="19240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30</xdr:row>
      <xdr:rowOff>0</xdr:rowOff>
    </xdr:from>
    <xdr:to>
      <xdr:col>30</xdr:col>
      <xdr:colOff>0</xdr:colOff>
      <xdr:row>30</xdr:row>
      <xdr:rowOff>0</xdr:rowOff>
    </xdr:to>
    <xdr:sp macro="" textlink="">
      <xdr:nvSpPr>
        <xdr:cNvPr id="79" name="Line 5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>
          <a:off x="2657475" y="42100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41</xdr:col>
      <xdr:colOff>0</xdr:colOff>
      <xdr:row>10</xdr:row>
      <xdr:rowOff>0</xdr:rowOff>
    </xdr:to>
    <xdr:sp macro="" textlink="">
      <xdr:nvSpPr>
        <xdr:cNvPr id="80" name="Line 5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4257675" y="18097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112568</xdr:rowOff>
    </xdr:from>
    <xdr:to>
      <xdr:col>49</xdr:col>
      <xdr:colOff>4330</xdr:colOff>
      <xdr:row>8</xdr:row>
      <xdr:rowOff>112568</xdr:rowOff>
    </xdr:to>
    <xdr:sp macro="" textlink="">
      <xdr:nvSpPr>
        <xdr:cNvPr id="81" name="Line 53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>
          <a:off x="5000625" y="1796761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51</xdr:col>
      <xdr:colOff>0</xdr:colOff>
      <xdr:row>32</xdr:row>
      <xdr:rowOff>0</xdr:rowOff>
    </xdr:to>
    <xdr:sp macro="" textlink="">
      <xdr:nvSpPr>
        <xdr:cNvPr id="82" name="Line 54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5514975" y="4210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83" name="Line 55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5514975" y="39814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23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84" name="Line 5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5743575" y="34099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11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85" name="Line 5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5743575" y="20383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8</xdr:row>
      <xdr:rowOff>0</xdr:rowOff>
    </xdr:from>
    <xdr:to>
      <xdr:col>53</xdr:col>
      <xdr:colOff>0</xdr:colOff>
      <xdr:row>10</xdr:row>
      <xdr:rowOff>0</xdr:rowOff>
    </xdr:to>
    <xdr:sp macro="" textlink="">
      <xdr:nvSpPr>
        <xdr:cNvPr id="86" name="Line 59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5743575" y="16954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38</xdr:col>
      <xdr:colOff>23813</xdr:colOff>
      <xdr:row>24</xdr:row>
      <xdr:rowOff>41671</xdr:rowOff>
    </xdr:from>
    <xdr:to>
      <xdr:col>41</xdr:col>
      <xdr:colOff>0</xdr:colOff>
      <xdr:row>24</xdr:row>
      <xdr:rowOff>107155</xdr:rowOff>
    </xdr:to>
    <xdr:sp macro="" textlink="">
      <xdr:nvSpPr>
        <xdr:cNvPr id="87" name="Line 60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>
          <a:off x="4110038" y="35659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25</xdr:row>
      <xdr:rowOff>1</xdr:rowOff>
    </xdr:from>
    <xdr:to>
      <xdr:col>51</xdr:col>
      <xdr:colOff>1</xdr:colOff>
      <xdr:row>25</xdr:row>
      <xdr:rowOff>1</xdr:rowOff>
    </xdr:to>
    <xdr:sp macro="" textlink="">
      <xdr:nvSpPr>
        <xdr:cNvPr id="88" name="Line 6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>
          <a:off x="4371976" y="36385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19</xdr:row>
      <xdr:rowOff>115660</xdr:rowOff>
    </xdr:from>
    <xdr:to>
      <xdr:col>41</xdr:col>
      <xdr:colOff>20410</xdr:colOff>
      <xdr:row>23</xdr:row>
      <xdr:rowOff>83344</xdr:rowOff>
    </xdr:to>
    <xdr:sp macro="" textlink="">
      <xdr:nvSpPr>
        <xdr:cNvPr id="89" name="Line 62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4116161" y="3088821"/>
          <a:ext cx="306160" cy="430327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15040</xdr:colOff>
      <xdr:row>20</xdr:row>
      <xdr:rowOff>357</xdr:rowOff>
    </xdr:from>
    <xdr:to>
      <xdr:col>49</xdr:col>
      <xdr:colOff>101203</xdr:colOff>
      <xdr:row>20</xdr:row>
      <xdr:rowOff>357</xdr:rowOff>
    </xdr:to>
    <xdr:sp macro="" textlink="">
      <xdr:nvSpPr>
        <xdr:cNvPr id="90" name="Line 6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>
          <a:off x="5103395" y="3083449"/>
          <a:ext cx="1008584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91" name="Line 65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>
          <a:off x="2886075" y="20383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92" name="Line 6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8860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13</xdr:row>
      <xdr:rowOff>0</xdr:rowOff>
    </xdr:to>
    <xdr:sp macro="" textlink="">
      <xdr:nvSpPr>
        <xdr:cNvPr id="93" name="Line 6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>
          <a:off x="2886075" y="2038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31</xdr:col>
      <xdr:colOff>9525</xdr:colOff>
      <xdr:row>10</xdr:row>
      <xdr:rowOff>0</xdr:rowOff>
    </xdr:from>
    <xdr:to>
      <xdr:col>42</xdr:col>
      <xdr:colOff>104775</xdr:colOff>
      <xdr:row>10</xdr:row>
      <xdr:rowOff>0</xdr:rowOff>
    </xdr:to>
    <xdr:sp macro="" textlink="">
      <xdr:nvSpPr>
        <xdr:cNvPr id="94" name="Line 6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3467100" y="192405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42</xdr:col>
      <xdr:colOff>104775</xdr:colOff>
      <xdr:row>11</xdr:row>
      <xdr:rowOff>0</xdr:rowOff>
    </xdr:to>
    <xdr:sp macro="" textlink="">
      <xdr:nvSpPr>
        <xdr:cNvPr id="95" name="Line 70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10</xdr:row>
      <xdr:rowOff>0</xdr:rowOff>
    </xdr:from>
    <xdr:to>
      <xdr:col>37</xdr:col>
      <xdr:colOff>0</xdr:colOff>
      <xdr:row>36</xdr:row>
      <xdr:rowOff>0</xdr:rowOff>
    </xdr:to>
    <xdr:sp macro="" textlink="">
      <xdr:nvSpPr>
        <xdr:cNvPr id="96" name="Line 7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4061732" y="1932214"/>
          <a:ext cx="0" cy="3007179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0</xdr:rowOff>
    </xdr:from>
    <xdr:to>
      <xdr:col>42</xdr:col>
      <xdr:colOff>0</xdr:colOff>
      <xdr:row>7</xdr:row>
      <xdr:rowOff>0</xdr:rowOff>
    </xdr:to>
    <xdr:sp macro="" textlink="">
      <xdr:nvSpPr>
        <xdr:cNvPr id="97" name="Line 7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H="1">
          <a:off x="3571875" y="15811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30</xdr:col>
      <xdr:colOff>95250</xdr:colOff>
      <xdr:row>8</xdr:row>
      <xdr:rowOff>112568</xdr:rowOff>
    </xdr:from>
    <xdr:to>
      <xdr:col>33</xdr:col>
      <xdr:colOff>0</xdr:colOff>
      <xdr:row>8</xdr:row>
      <xdr:rowOff>112568</xdr:rowOff>
    </xdr:to>
    <xdr:sp macro="" textlink="">
      <xdr:nvSpPr>
        <xdr:cNvPr id="98" name="Line 7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>
          <a:off x="4082761" y="1796761"/>
          <a:ext cx="24245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9</xdr:row>
      <xdr:rowOff>0</xdr:rowOff>
    </xdr:from>
    <xdr:to>
      <xdr:col>34</xdr:col>
      <xdr:colOff>0</xdr:colOff>
      <xdr:row>10</xdr:row>
      <xdr:rowOff>0</xdr:rowOff>
    </xdr:to>
    <xdr:sp macro="" textlink="">
      <xdr:nvSpPr>
        <xdr:cNvPr id="99" name="Line 7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18097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198594" name="Line 57">
          <a:extLst>
            <a:ext uri="{FF2B5EF4-FFF2-40B4-BE49-F238E27FC236}">
              <a16:creationId xmlns:a16="http://schemas.microsoft.com/office/drawing/2014/main" id="{00000000-0008-0000-0300-0000C20703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9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198595" name="Line 58">
          <a:extLst>
            <a:ext uri="{FF2B5EF4-FFF2-40B4-BE49-F238E27FC236}">
              <a16:creationId xmlns:a16="http://schemas.microsoft.com/office/drawing/2014/main" id="{00000000-0008-0000-0300-0000C3070300}"/>
            </a:ext>
          </a:extLst>
        </xdr:cNvPr>
        <xdr:cNvSpPr>
          <a:spLocks noChangeShapeType="1"/>
        </xdr:cNvSpPr>
      </xdr:nvSpPr>
      <xdr:spPr bwMode="auto">
        <a:xfrm flipV="1">
          <a:off x="4600575" y="18097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29</xdr:row>
      <xdr:rowOff>0</xdr:rowOff>
    </xdr:from>
    <xdr:to>
      <xdr:col>39</xdr:col>
      <xdr:colOff>0</xdr:colOff>
      <xdr:row>31</xdr:row>
      <xdr:rowOff>0</xdr:rowOff>
    </xdr:to>
    <xdr:sp macro="" textlink="">
      <xdr:nvSpPr>
        <xdr:cNvPr id="198596" name="Oval 59">
          <a:extLst>
            <a:ext uri="{FF2B5EF4-FFF2-40B4-BE49-F238E27FC236}">
              <a16:creationId xmlns:a16="http://schemas.microsoft.com/office/drawing/2014/main" id="{00000000-0008-0000-0300-0000C4070300}"/>
            </a:ext>
          </a:extLst>
        </xdr:cNvPr>
        <xdr:cNvSpPr>
          <a:spLocks noChangeArrowheads="1"/>
        </xdr:cNvSpPr>
      </xdr:nvSpPr>
      <xdr:spPr bwMode="auto">
        <a:xfrm>
          <a:off x="3914775" y="40957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198597" name="Line 60">
          <a:extLst>
            <a:ext uri="{FF2B5EF4-FFF2-40B4-BE49-F238E27FC236}">
              <a16:creationId xmlns:a16="http://schemas.microsoft.com/office/drawing/2014/main" id="{00000000-0008-0000-0300-0000C50703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0</xdr:rowOff>
    </xdr:from>
    <xdr:to>
      <xdr:col>43</xdr:col>
      <xdr:colOff>0</xdr:colOff>
      <xdr:row>25</xdr:row>
      <xdr:rowOff>0</xdr:rowOff>
    </xdr:to>
    <xdr:sp macro="" textlink="">
      <xdr:nvSpPr>
        <xdr:cNvPr id="198598" name="Line 61">
          <a:extLst>
            <a:ext uri="{FF2B5EF4-FFF2-40B4-BE49-F238E27FC236}">
              <a16:creationId xmlns:a16="http://schemas.microsoft.com/office/drawing/2014/main" id="{00000000-0008-0000-0300-0000C6070300}"/>
            </a:ext>
          </a:extLst>
        </xdr:cNvPr>
        <xdr:cNvSpPr>
          <a:spLocks noChangeShapeType="1"/>
        </xdr:cNvSpPr>
      </xdr:nvSpPr>
      <xdr:spPr bwMode="auto">
        <a:xfrm flipH="1">
          <a:off x="3457575" y="36385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198599" name="Line 62">
          <a:extLst>
            <a:ext uri="{FF2B5EF4-FFF2-40B4-BE49-F238E27FC236}">
              <a16:creationId xmlns:a16="http://schemas.microsoft.com/office/drawing/2014/main" id="{00000000-0008-0000-0300-0000C70703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198606" name="Line 71">
          <a:extLst>
            <a:ext uri="{FF2B5EF4-FFF2-40B4-BE49-F238E27FC236}">
              <a16:creationId xmlns:a16="http://schemas.microsoft.com/office/drawing/2014/main" id="{00000000-0008-0000-0300-0000CE070300}"/>
            </a:ext>
          </a:extLst>
        </xdr:cNvPr>
        <xdr:cNvSpPr>
          <a:spLocks noChangeShapeType="1"/>
        </xdr:cNvSpPr>
      </xdr:nvSpPr>
      <xdr:spPr bwMode="auto">
        <a:xfrm>
          <a:off x="34575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198607" name="Line 72">
          <a:extLst>
            <a:ext uri="{FF2B5EF4-FFF2-40B4-BE49-F238E27FC236}">
              <a16:creationId xmlns:a16="http://schemas.microsoft.com/office/drawing/2014/main" id="{00000000-0008-0000-0300-0000CF070300}"/>
            </a:ext>
          </a:extLst>
        </xdr:cNvPr>
        <xdr:cNvSpPr>
          <a:spLocks noChangeShapeType="1"/>
        </xdr:cNvSpPr>
      </xdr:nvSpPr>
      <xdr:spPr bwMode="auto">
        <a:xfrm>
          <a:off x="3457575" y="48958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34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198608" name="Line 73">
          <a:extLst>
            <a:ext uri="{FF2B5EF4-FFF2-40B4-BE49-F238E27FC236}">
              <a16:creationId xmlns:a16="http://schemas.microsoft.com/office/drawing/2014/main" id="{00000000-0008-0000-0300-0000D0070300}"/>
            </a:ext>
          </a:extLst>
        </xdr:cNvPr>
        <xdr:cNvSpPr>
          <a:spLocks noChangeShapeType="1"/>
        </xdr:cNvSpPr>
      </xdr:nvSpPr>
      <xdr:spPr bwMode="auto">
        <a:xfrm flipV="1">
          <a:off x="46005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198609" name="Line 74">
          <a:extLst>
            <a:ext uri="{FF2B5EF4-FFF2-40B4-BE49-F238E27FC236}">
              <a16:creationId xmlns:a16="http://schemas.microsoft.com/office/drawing/2014/main" id="{00000000-0008-0000-0300-0000D1070300}"/>
            </a:ext>
          </a:extLst>
        </xdr:cNvPr>
        <xdr:cNvSpPr>
          <a:spLocks noChangeShapeType="1"/>
        </xdr:cNvSpPr>
      </xdr:nvSpPr>
      <xdr:spPr bwMode="auto">
        <a:xfrm>
          <a:off x="4714875" y="4324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25</xdr:row>
      <xdr:rowOff>0</xdr:rowOff>
    </xdr:from>
    <xdr:to>
      <xdr:col>53</xdr:col>
      <xdr:colOff>0</xdr:colOff>
      <xdr:row>33</xdr:row>
      <xdr:rowOff>0</xdr:rowOff>
    </xdr:to>
    <xdr:sp macro="" textlink="">
      <xdr:nvSpPr>
        <xdr:cNvPr id="198610" name="Line 75">
          <a:extLst>
            <a:ext uri="{FF2B5EF4-FFF2-40B4-BE49-F238E27FC236}">
              <a16:creationId xmlns:a16="http://schemas.microsoft.com/office/drawing/2014/main" id="{00000000-0008-0000-0300-0000D2070300}"/>
            </a:ext>
          </a:extLst>
        </xdr:cNvPr>
        <xdr:cNvSpPr>
          <a:spLocks noChangeShapeType="1"/>
        </xdr:cNvSpPr>
      </xdr:nvSpPr>
      <xdr:spPr bwMode="auto">
        <a:xfrm flipV="1">
          <a:off x="5743575" y="36385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198611" name="Line 76">
          <a:extLst>
            <a:ext uri="{FF2B5EF4-FFF2-40B4-BE49-F238E27FC236}">
              <a16:creationId xmlns:a16="http://schemas.microsoft.com/office/drawing/2014/main" id="{00000000-0008-0000-0300-0000D3070300}"/>
            </a:ext>
          </a:extLst>
        </xdr:cNvPr>
        <xdr:cNvSpPr>
          <a:spLocks noChangeShapeType="1"/>
        </xdr:cNvSpPr>
      </xdr:nvSpPr>
      <xdr:spPr bwMode="auto">
        <a:xfrm>
          <a:off x="4714875" y="4095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25</xdr:row>
      <xdr:rowOff>0</xdr:rowOff>
    </xdr:from>
    <xdr:to>
      <xdr:col>53</xdr:col>
      <xdr:colOff>0</xdr:colOff>
      <xdr:row>25</xdr:row>
      <xdr:rowOff>0</xdr:rowOff>
    </xdr:to>
    <xdr:sp macro="" textlink="">
      <xdr:nvSpPr>
        <xdr:cNvPr id="198612" name="Line 77">
          <a:extLst>
            <a:ext uri="{FF2B5EF4-FFF2-40B4-BE49-F238E27FC236}">
              <a16:creationId xmlns:a16="http://schemas.microsoft.com/office/drawing/2014/main" id="{00000000-0008-0000-0300-0000D4070300}"/>
            </a:ext>
          </a:extLst>
        </xdr:cNvPr>
        <xdr:cNvSpPr>
          <a:spLocks noChangeShapeType="1"/>
        </xdr:cNvSpPr>
      </xdr:nvSpPr>
      <xdr:spPr bwMode="auto">
        <a:xfrm>
          <a:off x="4714875" y="36385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198613" name="Line 78">
          <a:extLst>
            <a:ext uri="{FF2B5EF4-FFF2-40B4-BE49-F238E27FC236}">
              <a16:creationId xmlns:a16="http://schemas.microsoft.com/office/drawing/2014/main" id="{00000000-0008-0000-0300-0000D5070300}"/>
            </a:ext>
          </a:extLst>
        </xdr:cNvPr>
        <xdr:cNvSpPr>
          <a:spLocks noChangeShapeType="1"/>
        </xdr:cNvSpPr>
      </xdr:nvSpPr>
      <xdr:spPr bwMode="auto">
        <a:xfrm>
          <a:off x="4829175" y="3295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53</xdr:col>
      <xdr:colOff>0</xdr:colOff>
      <xdr:row>10</xdr:row>
      <xdr:rowOff>0</xdr:rowOff>
    </xdr:to>
    <xdr:sp macro="" textlink="">
      <xdr:nvSpPr>
        <xdr:cNvPr id="198614" name="Line 80">
          <a:extLst>
            <a:ext uri="{FF2B5EF4-FFF2-40B4-BE49-F238E27FC236}">
              <a16:creationId xmlns:a16="http://schemas.microsoft.com/office/drawing/2014/main" id="{00000000-0008-0000-0300-0000D6070300}"/>
            </a:ext>
          </a:extLst>
        </xdr:cNvPr>
        <xdr:cNvSpPr>
          <a:spLocks noChangeShapeType="1"/>
        </xdr:cNvSpPr>
      </xdr:nvSpPr>
      <xdr:spPr bwMode="auto">
        <a:xfrm>
          <a:off x="4829175" y="19240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198615" name="Line 81">
          <a:extLst>
            <a:ext uri="{FF2B5EF4-FFF2-40B4-BE49-F238E27FC236}">
              <a16:creationId xmlns:a16="http://schemas.microsoft.com/office/drawing/2014/main" id="{00000000-0008-0000-0300-0000D7070300}"/>
            </a:ext>
          </a:extLst>
        </xdr:cNvPr>
        <xdr:cNvSpPr>
          <a:spLocks noChangeShapeType="1"/>
        </xdr:cNvSpPr>
      </xdr:nvSpPr>
      <xdr:spPr bwMode="auto">
        <a:xfrm>
          <a:off x="4829175" y="18097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9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198616" name="Line 82">
          <a:extLst>
            <a:ext uri="{FF2B5EF4-FFF2-40B4-BE49-F238E27FC236}">
              <a16:creationId xmlns:a16="http://schemas.microsoft.com/office/drawing/2014/main" id="{00000000-0008-0000-0300-0000D8070300}"/>
            </a:ext>
          </a:extLst>
        </xdr:cNvPr>
        <xdr:cNvSpPr>
          <a:spLocks noChangeShapeType="1"/>
        </xdr:cNvSpPr>
      </xdr:nvSpPr>
      <xdr:spPr bwMode="auto">
        <a:xfrm flipV="1">
          <a:off x="5972175" y="18097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198617" name="Line 86">
          <a:extLst>
            <a:ext uri="{FF2B5EF4-FFF2-40B4-BE49-F238E27FC236}">
              <a16:creationId xmlns:a16="http://schemas.microsoft.com/office/drawing/2014/main" id="{00000000-0008-0000-0300-0000D90703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198618" name="Line 87">
          <a:extLst>
            <a:ext uri="{FF2B5EF4-FFF2-40B4-BE49-F238E27FC236}">
              <a16:creationId xmlns:a16="http://schemas.microsoft.com/office/drawing/2014/main" id="{00000000-0008-0000-0300-0000DA070300}"/>
            </a:ext>
          </a:extLst>
        </xdr:cNvPr>
        <xdr:cNvSpPr>
          <a:spLocks noChangeShapeType="1"/>
        </xdr:cNvSpPr>
      </xdr:nvSpPr>
      <xdr:spPr bwMode="auto">
        <a:xfrm>
          <a:off x="2657475" y="18097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198619" name="Line 88">
          <a:extLst>
            <a:ext uri="{FF2B5EF4-FFF2-40B4-BE49-F238E27FC236}">
              <a16:creationId xmlns:a16="http://schemas.microsoft.com/office/drawing/2014/main" id="{00000000-0008-0000-0300-0000DB070300}"/>
            </a:ext>
          </a:extLst>
        </xdr:cNvPr>
        <xdr:cNvSpPr>
          <a:spLocks noChangeShapeType="1"/>
        </xdr:cNvSpPr>
      </xdr:nvSpPr>
      <xdr:spPr bwMode="auto">
        <a:xfrm>
          <a:off x="26574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198620" name="Line 89">
          <a:extLst>
            <a:ext uri="{FF2B5EF4-FFF2-40B4-BE49-F238E27FC236}">
              <a16:creationId xmlns:a16="http://schemas.microsoft.com/office/drawing/2014/main" id="{00000000-0008-0000-0300-0000DC0703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1858</xdr:colOff>
      <xdr:row>8</xdr:row>
      <xdr:rowOff>0</xdr:rowOff>
    </xdr:from>
    <xdr:to>
      <xdr:col>49</xdr:col>
      <xdr:colOff>95250</xdr:colOff>
      <xdr:row>8</xdr:row>
      <xdr:rowOff>0</xdr:rowOff>
    </xdr:to>
    <xdr:sp macro="" textlink="">
      <xdr:nvSpPr>
        <xdr:cNvPr id="198621" name="Line 90">
          <a:extLst>
            <a:ext uri="{FF2B5EF4-FFF2-40B4-BE49-F238E27FC236}">
              <a16:creationId xmlns:a16="http://schemas.microsoft.com/office/drawing/2014/main" id="{00000000-0008-0000-0300-0000DD070300}"/>
            </a:ext>
          </a:extLst>
        </xdr:cNvPr>
        <xdr:cNvSpPr>
          <a:spLocks noChangeShapeType="1"/>
        </xdr:cNvSpPr>
      </xdr:nvSpPr>
      <xdr:spPr bwMode="auto">
        <a:xfrm>
          <a:off x="5059633" y="1695450"/>
          <a:ext cx="100779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29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198622" name="Line 91">
          <a:extLst>
            <a:ext uri="{FF2B5EF4-FFF2-40B4-BE49-F238E27FC236}">
              <a16:creationId xmlns:a16="http://schemas.microsoft.com/office/drawing/2014/main" id="{00000000-0008-0000-0300-0000DE070300}"/>
            </a:ext>
          </a:extLst>
        </xdr:cNvPr>
        <xdr:cNvSpPr>
          <a:spLocks noChangeShapeType="1"/>
        </xdr:cNvSpPr>
      </xdr:nvSpPr>
      <xdr:spPr bwMode="auto">
        <a:xfrm flipV="1">
          <a:off x="5514975" y="4095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25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198623" name="Line 92">
          <a:extLst>
            <a:ext uri="{FF2B5EF4-FFF2-40B4-BE49-F238E27FC236}">
              <a16:creationId xmlns:a16="http://schemas.microsoft.com/office/drawing/2014/main" id="{00000000-0008-0000-0300-0000DF070300}"/>
            </a:ext>
          </a:extLst>
        </xdr:cNvPr>
        <xdr:cNvSpPr>
          <a:spLocks noChangeShapeType="1"/>
        </xdr:cNvSpPr>
      </xdr:nvSpPr>
      <xdr:spPr bwMode="auto">
        <a:xfrm flipV="1">
          <a:off x="5514975" y="36385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22</xdr:row>
      <xdr:rowOff>0</xdr:rowOff>
    </xdr:from>
    <xdr:to>
      <xdr:col>53</xdr:col>
      <xdr:colOff>0</xdr:colOff>
      <xdr:row>25</xdr:row>
      <xdr:rowOff>0</xdr:rowOff>
    </xdr:to>
    <xdr:sp macro="" textlink="">
      <xdr:nvSpPr>
        <xdr:cNvPr id="198624" name="Line 93">
          <a:extLst>
            <a:ext uri="{FF2B5EF4-FFF2-40B4-BE49-F238E27FC236}">
              <a16:creationId xmlns:a16="http://schemas.microsoft.com/office/drawing/2014/main" id="{00000000-0008-0000-0300-0000E0070300}"/>
            </a:ext>
          </a:extLst>
        </xdr:cNvPr>
        <xdr:cNvSpPr>
          <a:spLocks noChangeShapeType="1"/>
        </xdr:cNvSpPr>
      </xdr:nvSpPr>
      <xdr:spPr bwMode="auto">
        <a:xfrm flipV="1">
          <a:off x="5743575" y="32956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198625" name="Line 94">
          <a:extLst>
            <a:ext uri="{FF2B5EF4-FFF2-40B4-BE49-F238E27FC236}">
              <a16:creationId xmlns:a16="http://schemas.microsoft.com/office/drawing/2014/main" id="{00000000-0008-0000-0300-0000E107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7</xdr:row>
      <xdr:rowOff>0</xdr:rowOff>
    </xdr:from>
    <xdr:to>
      <xdr:col>53</xdr:col>
      <xdr:colOff>0</xdr:colOff>
      <xdr:row>9</xdr:row>
      <xdr:rowOff>0</xdr:rowOff>
    </xdr:to>
    <xdr:sp macro="" textlink="">
      <xdr:nvSpPr>
        <xdr:cNvPr id="198626" name="Line 96">
          <a:extLst>
            <a:ext uri="{FF2B5EF4-FFF2-40B4-BE49-F238E27FC236}">
              <a16:creationId xmlns:a16="http://schemas.microsoft.com/office/drawing/2014/main" id="{00000000-0008-0000-0300-0000E2070300}"/>
            </a:ext>
          </a:extLst>
        </xdr:cNvPr>
        <xdr:cNvSpPr>
          <a:spLocks noChangeShapeType="1"/>
        </xdr:cNvSpPr>
      </xdr:nvSpPr>
      <xdr:spPr bwMode="auto">
        <a:xfrm flipV="1">
          <a:off x="5743575" y="15811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198631" name="Line 101">
          <a:extLst>
            <a:ext uri="{FF2B5EF4-FFF2-40B4-BE49-F238E27FC236}">
              <a16:creationId xmlns:a16="http://schemas.microsoft.com/office/drawing/2014/main" id="{00000000-0008-0000-0300-0000E7070300}"/>
            </a:ext>
          </a:extLst>
        </xdr:cNvPr>
        <xdr:cNvSpPr>
          <a:spLocks noChangeShapeType="1"/>
        </xdr:cNvSpPr>
      </xdr:nvSpPr>
      <xdr:spPr bwMode="auto">
        <a:xfrm>
          <a:off x="2886075" y="19240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198632" name="Line 102">
          <a:extLst>
            <a:ext uri="{FF2B5EF4-FFF2-40B4-BE49-F238E27FC236}">
              <a16:creationId xmlns:a16="http://schemas.microsoft.com/office/drawing/2014/main" id="{00000000-0008-0000-0300-0000E8070300}"/>
            </a:ext>
          </a:extLst>
        </xdr:cNvPr>
        <xdr:cNvSpPr>
          <a:spLocks noChangeShapeType="1"/>
        </xdr:cNvSpPr>
      </xdr:nvSpPr>
      <xdr:spPr bwMode="auto">
        <a:xfrm flipV="1">
          <a:off x="28860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198633" name="Line 103">
          <a:extLst>
            <a:ext uri="{FF2B5EF4-FFF2-40B4-BE49-F238E27FC236}">
              <a16:creationId xmlns:a16="http://schemas.microsoft.com/office/drawing/2014/main" id="{00000000-0008-0000-0300-0000E9070300}"/>
            </a:ext>
          </a:extLst>
        </xdr:cNvPr>
        <xdr:cNvSpPr>
          <a:spLocks noChangeShapeType="1"/>
        </xdr:cNvSpPr>
      </xdr:nvSpPr>
      <xdr:spPr bwMode="auto">
        <a:xfrm>
          <a:off x="28860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43</xdr:col>
      <xdr:colOff>0</xdr:colOff>
      <xdr:row>9</xdr:row>
      <xdr:rowOff>0</xdr:rowOff>
    </xdr:to>
    <xdr:sp macro="" textlink="">
      <xdr:nvSpPr>
        <xdr:cNvPr id="198634" name="Line 104">
          <a:extLst>
            <a:ext uri="{FF2B5EF4-FFF2-40B4-BE49-F238E27FC236}">
              <a16:creationId xmlns:a16="http://schemas.microsoft.com/office/drawing/2014/main" id="{00000000-0008-0000-0300-0000EA0703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43</xdr:col>
      <xdr:colOff>0</xdr:colOff>
      <xdr:row>10</xdr:row>
      <xdr:rowOff>0</xdr:rowOff>
    </xdr:to>
    <xdr:sp macro="" textlink="">
      <xdr:nvSpPr>
        <xdr:cNvPr id="198635" name="Line 105">
          <a:extLst>
            <a:ext uri="{FF2B5EF4-FFF2-40B4-BE49-F238E27FC236}">
              <a16:creationId xmlns:a16="http://schemas.microsoft.com/office/drawing/2014/main" id="{00000000-0008-0000-0300-0000EB070300}"/>
            </a:ext>
          </a:extLst>
        </xdr:cNvPr>
        <xdr:cNvSpPr>
          <a:spLocks noChangeShapeType="1"/>
        </xdr:cNvSpPr>
      </xdr:nvSpPr>
      <xdr:spPr bwMode="auto">
        <a:xfrm flipV="1">
          <a:off x="3457575" y="1924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34</xdr:row>
      <xdr:rowOff>0</xdr:rowOff>
    </xdr:to>
    <xdr:sp macro="" textlink="">
      <xdr:nvSpPr>
        <xdr:cNvPr id="198636" name="Line 107">
          <a:extLst>
            <a:ext uri="{FF2B5EF4-FFF2-40B4-BE49-F238E27FC236}">
              <a16:creationId xmlns:a16="http://schemas.microsoft.com/office/drawing/2014/main" id="{00000000-0008-0000-0300-0000EC070300}"/>
            </a:ext>
          </a:extLst>
        </xdr:cNvPr>
        <xdr:cNvSpPr>
          <a:spLocks noChangeShapeType="1"/>
        </xdr:cNvSpPr>
      </xdr:nvSpPr>
      <xdr:spPr bwMode="auto">
        <a:xfrm flipV="1">
          <a:off x="4029075" y="14668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198637" name="Line 108">
          <a:extLst>
            <a:ext uri="{FF2B5EF4-FFF2-40B4-BE49-F238E27FC236}">
              <a16:creationId xmlns:a16="http://schemas.microsoft.com/office/drawing/2014/main" id="{00000000-0008-0000-0300-0000ED0703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4645</xdr:colOff>
      <xdr:row>7</xdr:row>
      <xdr:rowOff>116158</xdr:rowOff>
    </xdr:from>
    <xdr:to>
      <xdr:col>32</xdr:col>
      <xdr:colOff>116158</xdr:colOff>
      <xdr:row>7</xdr:row>
      <xdr:rowOff>116158</xdr:rowOff>
    </xdr:to>
    <xdr:sp macro="" textlink="">
      <xdr:nvSpPr>
        <xdr:cNvPr id="198638" name="Line 109">
          <a:extLst>
            <a:ext uri="{FF2B5EF4-FFF2-40B4-BE49-F238E27FC236}">
              <a16:creationId xmlns:a16="http://schemas.microsoft.com/office/drawing/2014/main" id="{00000000-0008-0000-0300-0000EE070300}"/>
            </a:ext>
          </a:extLst>
        </xdr:cNvPr>
        <xdr:cNvSpPr>
          <a:spLocks noChangeShapeType="1"/>
        </xdr:cNvSpPr>
      </xdr:nvSpPr>
      <xdr:spPr bwMode="auto">
        <a:xfrm>
          <a:off x="4204938" y="1705207"/>
          <a:ext cx="22767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34</xdr:col>
      <xdr:colOff>0</xdr:colOff>
      <xdr:row>9</xdr:row>
      <xdr:rowOff>0</xdr:rowOff>
    </xdr:to>
    <xdr:sp macro="" textlink="">
      <xdr:nvSpPr>
        <xdr:cNvPr id="198639" name="Line 110">
          <a:extLst>
            <a:ext uri="{FF2B5EF4-FFF2-40B4-BE49-F238E27FC236}">
              <a16:creationId xmlns:a16="http://schemas.microsoft.com/office/drawing/2014/main" id="{00000000-0008-0000-0300-0000EF0703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198640" name="Line 111">
          <a:extLst>
            <a:ext uri="{FF2B5EF4-FFF2-40B4-BE49-F238E27FC236}">
              <a16:creationId xmlns:a16="http://schemas.microsoft.com/office/drawing/2014/main" id="{00000000-0008-0000-0300-0000F0070300}"/>
            </a:ext>
          </a:extLst>
        </xdr:cNvPr>
        <xdr:cNvSpPr>
          <a:spLocks noChangeShapeType="1"/>
        </xdr:cNvSpPr>
      </xdr:nvSpPr>
      <xdr:spPr bwMode="auto">
        <a:xfrm>
          <a:off x="3457575" y="4552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33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198641" name="Line 112">
          <a:extLst>
            <a:ext uri="{FF2B5EF4-FFF2-40B4-BE49-F238E27FC236}">
              <a16:creationId xmlns:a16="http://schemas.microsoft.com/office/drawing/2014/main" id="{00000000-0008-0000-0300-0000F1070300}"/>
            </a:ext>
          </a:extLst>
        </xdr:cNvPr>
        <xdr:cNvSpPr>
          <a:spLocks noChangeShapeType="1"/>
        </xdr:cNvSpPr>
      </xdr:nvSpPr>
      <xdr:spPr bwMode="auto">
        <a:xfrm>
          <a:off x="4714875" y="45529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31</xdr:row>
      <xdr:rowOff>0</xdr:rowOff>
    </xdr:from>
    <xdr:to>
      <xdr:col>51</xdr:col>
      <xdr:colOff>0</xdr:colOff>
      <xdr:row>33</xdr:row>
      <xdr:rowOff>0</xdr:rowOff>
    </xdr:to>
    <xdr:sp macro="" textlink="">
      <xdr:nvSpPr>
        <xdr:cNvPr id="198642" name="Line 113">
          <a:extLst>
            <a:ext uri="{FF2B5EF4-FFF2-40B4-BE49-F238E27FC236}">
              <a16:creationId xmlns:a16="http://schemas.microsoft.com/office/drawing/2014/main" id="{00000000-0008-0000-0300-0000F2070300}"/>
            </a:ext>
          </a:extLst>
        </xdr:cNvPr>
        <xdr:cNvSpPr>
          <a:spLocks noChangeShapeType="1"/>
        </xdr:cNvSpPr>
      </xdr:nvSpPr>
      <xdr:spPr bwMode="auto">
        <a:xfrm flipV="1">
          <a:off x="5514975" y="4324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75" name="Line 8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76" name="Line 8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23</xdr:row>
      <xdr:rowOff>15478</xdr:rowOff>
    </xdr:from>
    <xdr:to>
      <xdr:col>40</xdr:col>
      <xdr:colOff>0</xdr:colOff>
      <xdr:row>23</xdr:row>
      <xdr:rowOff>15478</xdr:rowOff>
    </xdr:to>
    <xdr:sp macro="" textlink="">
      <xdr:nvSpPr>
        <xdr:cNvPr id="77" name="Line 1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ShapeType="1"/>
        </xdr:cNvSpPr>
      </xdr:nvSpPr>
      <xdr:spPr bwMode="auto">
        <a:xfrm>
          <a:off x="3800475" y="35397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17</xdr:row>
      <xdr:rowOff>83344</xdr:rowOff>
    </xdr:from>
    <xdr:to>
      <xdr:col>36</xdr:col>
      <xdr:colOff>0</xdr:colOff>
      <xdr:row>19</xdr:row>
      <xdr:rowOff>83344</xdr:rowOff>
    </xdr:to>
    <xdr:sp macro="" textlink="">
      <xdr:nvSpPr>
        <xdr:cNvPr id="78" name="Line 2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ShapeType="1"/>
        </xdr:cNvSpPr>
      </xdr:nvSpPr>
      <xdr:spPr bwMode="auto">
        <a:xfrm>
          <a:off x="3971925" y="29217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19</xdr:row>
      <xdr:rowOff>83344</xdr:rowOff>
    </xdr:from>
    <xdr:to>
      <xdr:col>37</xdr:col>
      <xdr:colOff>0</xdr:colOff>
      <xdr:row>20</xdr:row>
      <xdr:rowOff>83344</xdr:rowOff>
    </xdr:to>
    <xdr:sp macro="" textlink="">
      <xdr:nvSpPr>
        <xdr:cNvPr id="79" name="Line 2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ShapeType="1"/>
        </xdr:cNvSpPr>
      </xdr:nvSpPr>
      <xdr:spPr bwMode="auto">
        <a:xfrm>
          <a:off x="3971925" y="31503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19</xdr:row>
      <xdr:rowOff>83344</xdr:rowOff>
    </xdr:from>
    <xdr:to>
      <xdr:col>38</xdr:col>
      <xdr:colOff>0</xdr:colOff>
      <xdr:row>20</xdr:row>
      <xdr:rowOff>83344</xdr:rowOff>
    </xdr:to>
    <xdr:sp macro="" textlink="">
      <xdr:nvSpPr>
        <xdr:cNvPr id="80" name="Line 2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ShapeType="1"/>
        </xdr:cNvSpPr>
      </xdr:nvSpPr>
      <xdr:spPr bwMode="auto">
        <a:xfrm flipV="1">
          <a:off x="4029075" y="31503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17</xdr:row>
      <xdr:rowOff>83344</xdr:rowOff>
    </xdr:from>
    <xdr:to>
      <xdr:col>38</xdr:col>
      <xdr:colOff>0</xdr:colOff>
      <xdr:row>19</xdr:row>
      <xdr:rowOff>83344</xdr:rowOff>
    </xdr:to>
    <xdr:sp macro="" textlink="">
      <xdr:nvSpPr>
        <xdr:cNvPr id="81" name="Line 25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ShapeType="1"/>
        </xdr:cNvSpPr>
      </xdr:nvSpPr>
      <xdr:spPr bwMode="auto">
        <a:xfrm flipH="1" flipV="1">
          <a:off x="4086225" y="29217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17</xdr:row>
      <xdr:rowOff>83344</xdr:rowOff>
    </xdr:from>
    <xdr:to>
      <xdr:col>38</xdr:col>
      <xdr:colOff>0</xdr:colOff>
      <xdr:row>17</xdr:row>
      <xdr:rowOff>83344</xdr:rowOff>
    </xdr:to>
    <xdr:sp macro="" textlink="">
      <xdr:nvSpPr>
        <xdr:cNvPr id="82" name="Line 27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ShapeType="1"/>
        </xdr:cNvSpPr>
      </xdr:nvSpPr>
      <xdr:spPr bwMode="auto">
        <a:xfrm>
          <a:off x="3971925" y="2921794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23</xdr:row>
      <xdr:rowOff>41671</xdr:rowOff>
    </xdr:from>
    <xdr:to>
      <xdr:col>41</xdr:col>
      <xdr:colOff>0</xdr:colOff>
      <xdr:row>23</xdr:row>
      <xdr:rowOff>107155</xdr:rowOff>
    </xdr:to>
    <xdr:sp macro="" textlink="">
      <xdr:nvSpPr>
        <xdr:cNvPr id="83" name="Line 60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ShapeType="1"/>
        </xdr:cNvSpPr>
      </xdr:nvSpPr>
      <xdr:spPr bwMode="auto">
        <a:xfrm>
          <a:off x="4110038" y="35659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24</xdr:row>
      <xdr:rowOff>1</xdr:rowOff>
    </xdr:from>
    <xdr:to>
      <xdr:col>51</xdr:col>
      <xdr:colOff>1</xdr:colOff>
      <xdr:row>24</xdr:row>
      <xdr:rowOff>1</xdr:rowOff>
    </xdr:to>
    <xdr:sp macro="" textlink="">
      <xdr:nvSpPr>
        <xdr:cNvPr id="84" name="Line 6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ShapeType="1"/>
        </xdr:cNvSpPr>
      </xdr:nvSpPr>
      <xdr:spPr bwMode="auto">
        <a:xfrm>
          <a:off x="4371976" y="36385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17</xdr:row>
      <xdr:rowOff>107157</xdr:rowOff>
    </xdr:from>
    <xdr:to>
      <xdr:col>41</xdr:col>
      <xdr:colOff>0</xdr:colOff>
      <xdr:row>19</xdr:row>
      <xdr:rowOff>83345</xdr:rowOff>
    </xdr:to>
    <xdr:sp macro="" textlink="">
      <xdr:nvSpPr>
        <xdr:cNvPr id="85" name="Line 62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ShapeType="1"/>
        </xdr:cNvSpPr>
      </xdr:nvSpPr>
      <xdr:spPr bwMode="auto">
        <a:xfrm flipV="1">
          <a:off x="4086225" y="2945607"/>
          <a:ext cx="285750" cy="20478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18</xdr:row>
      <xdr:rowOff>0</xdr:rowOff>
    </xdr:from>
    <xdr:to>
      <xdr:col>49</xdr:col>
      <xdr:colOff>101203</xdr:colOff>
      <xdr:row>18</xdr:row>
      <xdr:rowOff>0</xdr:rowOff>
    </xdr:to>
    <xdr:sp macro="" textlink="">
      <xdr:nvSpPr>
        <xdr:cNvPr id="86" name="Line 63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ShapeType="1"/>
        </xdr:cNvSpPr>
      </xdr:nvSpPr>
      <xdr:spPr bwMode="auto">
        <a:xfrm>
          <a:off x="4358878" y="29527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204683" name="Line 1">
          <a:extLst>
            <a:ext uri="{FF2B5EF4-FFF2-40B4-BE49-F238E27FC236}">
              <a16:creationId xmlns:a16="http://schemas.microsoft.com/office/drawing/2014/main" id="{00000000-0008-0000-0400-00008B1F03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9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204684" name="Line 2">
          <a:extLst>
            <a:ext uri="{FF2B5EF4-FFF2-40B4-BE49-F238E27FC236}">
              <a16:creationId xmlns:a16="http://schemas.microsoft.com/office/drawing/2014/main" id="{00000000-0008-0000-0400-00008C1F0300}"/>
            </a:ext>
          </a:extLst>
        </xdr:cNvPr>
        <xdr:cNvSpPr>
          <a:spLocks noChangeShapeType="1"/>
        </xdr:cNvSpPr>
      </xdr:nvSpPr>
      <xdr:spPr bwMode="auto">
        <a:xfrm flipV="1">
          <a:off x="4600575" y="18097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29</xdr:row>
      <xdr:rowOff>0</xdr:rowOff>
    </xdr:from>
    <xdr:to>
      <xdr:col>39</xdr:col>
      <xdr:colOff>0</xdr:colOff>
      <xdr:row>31</xdr:row>
      <xdr:rowOff>0</xdr:rowOff>
    </xdr:to>
    <xdr:sp macro="" textlink="">
      <xdr:nvSpPr>
        <xdr:cNvPr id="204685" name="Oval 3">
          <a:extLst>
            <a:ext uri="{FF2B5EF4-FFF2-40B4-BE49-F238E27FC236}">
              <a16:creationId xmlns:a16="http://schemas.microsoft.com/office/drawing/2014/main" id="{00000000-0008-0000-0400-00008D1F0300}"/>
            </a:ext>
          </a:extLst>
        </xdr:cNvPr>
        <xdr:cNvSpPr>
          <a:spLocks noChangeArrowheads="1"/>
        </xdr:cNvSpPr>
      </xdr:nvSpPr>
      <xdr:spPr bwMode="auto">
        <a:xfrm>
          <a:off x="3914775" y="40957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204686" name="Line 4">
          <a:extLst>
            <a:ext uri="{FF2B5EF4-FFF2-40B4-BE49-F238E27FC236}">
              <a16:creationId xmlns:a16="http://schemas.microsoft.com/office/drawing/2014/main" id="{00000000-0008-0000-0400-00008E1F03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9525</xdr:colOff>
      <xdr:row>25</xdr:row>
      <xdr:rowOff>0</xdr:rowOff>
    </xdr:from>
    <xdr:to>
      <xdr:col>43</xdr:col>
      <xdr:colOff>9525</xdr:colOff>
      <xdr:row>25</xdr:row>
      <xdr:rowOff>0</xdr:rowOff>
    </xdr:to>
    <xdr:sp macro="" textlink="">
      <xdr:nvSpPr>
        <xdr:cNvPr id="204687" name="Line 5">
          <a:extLst>
            <a:ext uri="{FF2B5EF4-FFF2-40B4-BE49-F238E27FC236}">
              <a16:creationId xmlns:a16="http://schemas.microsoft.com/office/drawing/2014/main" id="{00000000-0008-0000-0400-00008F1F0300}"/>
            </a:ext>
          </a:extLst>
        </xdr:cNvPr>
        <xdr:cNvSpPr>
          <a:spLocks noChangeShapeType="1"/>
        </xdr:cNvSpPr>
      </xdr:nvSpPr>
      <xdr:spPr bwMode="auto">
        <a:xfrm flipH="1">
          <a:off x="3467100" y="36385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204688" name="Line 6">
          <a:extLst>
            <a:ext uri="{FF2B5EF4-FFF2-40B4-BE49-F238E27FC236}">
              <a16:creationId xmlns:a16="http://schemas.microsoft.com/office/drawing/2014/main" id="{00000000-0008-0000-0400-0000901F03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204695" name="Line 15">
          <a:extLst>
            <a:ext uri="{FF2B5EF4-FFF2-40B4-BE49-F238E27FC236}">
              <a16:creationId xmlns:a16="http://schemas.microsoft.com/office/drawing/2014/main" id="{00000000-0008-0000-0400-0000971F0300}"/>
            </a:ext>
          </a:extLst>
        </xdr:cNvPr>
        <xdr:cNvSpPr>
          <a:spLocks noChangeShapeType="1"/>
        </xdr:cNvSpPr>
      </xdr:nvSpPr>
      <xdr:spPr bwMode="auto">
        <a:xfrm>
          <a:off x="34575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204696" name="Line 16">
          <a:extLst>
            <a:ext uri="{FF2B5EF4-FFF2-40B4-BE49-F238E27FC236}">
              <a16:creationId xmlns:a16="http://schemas.microsoft.com/office/drawing/2014/main" id="{00000000-0008-0000-0400-0000981F0300}"/>
            </a:ext>
          </a:extLst>
        </xdr:cNvPr>
        <xdr:cNvSpPr>
          <a:spLocks noChangeShapeType="1"/>
        </xdr:cNvSpPr>
      </xdr:nvSpPr>
      <xdr:spPr bwMode="auto">
        <a:xfrm>
          <a:off x="3457575" y="48958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34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204697" name="Line 17">
          <a:extLst>
            <a:ext uri="{FF2B5EF4-FFF2-40B4-BE49-F238E27FC236}">
              <a16:creationId xmlns:a16="http://schemas.microsoft.com/office/drawing/2014/main" id="{00000000-0008-0000-0400-0000991F0300}"/>
            </a:ext>
          </a:extLst>
        </xdr:cNvPr>
        <xdr:cNvSpPr>
          <a:spLocks noChangeShapeType="1"/>
        </xdr:cNvSpPr>
      </xdr:nvSpPr>
      <xdr:spPr bwMode="auto">
        <a:xfrm flipV="1">
          <a:off x="46005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204698" name="Line 18">
          <a:extLst>
            <a:ext uri="{FF2B5EF4-FFF2-40B4-BE49-F238E27FC236}">
              <a16:creationId xmlns:a16="http://schemas.microsoft.com/office/drawing/2014/main" id="{00000000-0008-0000-0400-00009A1F0300}"/>
            </a:ext>
          </a:extLst>
        </xdr:cNvPr>
        <xdr:cNvSpPr>
          <a:spLocks noChangeShapeType="1"/>
        </xdr:cNvSpPr>
      </xdr:nvSpPr>
      <xdr:spPr bwMode="auto">
        <a:xfrm>
          <a:off x="4714875" y="4324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25</xdr:row>
      <xdr:rowOff>0</xdr:rowOff>
    </xdr:from>
    <xdr:to>
      <xdr:col>53</xdr:col>
      <xdr:colOff>0</xdr:colOff>
      <xdr:row>33</xdr:row>
      <xdr:rowOff>0</xdr:rowOff>
    </xdr:to>
    <xdr:sp macro="" textlink="">
      <xdr:nvSpPr>
        <xdr:cNvPr id="204699" name="Line 19">
          <a:extLst>
            <a:ext uri="{FF2B5EF4-FFF2-40B4-BE49-F238E27FC236}">
              <a16:creationId xmlns:a16="http://schemas.microsoft.com/office/drawing/2014/main" id="{00000000-0008-0000-0400-00009B1F0300}"/>
            </a:ext>
          </a:extLst>
        </xdr:cNvPr>
        <xdr:cNvSpPr>
          <a:spLocks noChangeShapeType="1"/>
        </xdr:cNvSpPr>
      </xdr:nvSpPr>
      <xdr:spPr bwMode="auto">
        <a:xfrm flipV="1">
          <a:off x="5743575" y="36385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204700" name="Line 20">
          <a:extLst>
            <a:ext uri="{FF2B5EF4-FFF2-40B4-BE49-F238E27FC236}">
              <a16:creationId xmlns:a16="http://schemas.microsoft.com/office/drawing/2014/main" id="{00000000-0008-0000-0400-00009C1F0300}"/>
            </a:ext>
          </a:extLst>
        </xdr:cNvPr>
        <xdr:cNvSpPr>
          <a:spLocks noChangeShapeType="1"/>
        </xdr:cNvSpPr>
      </xdr:nvSpPr>
      <xdr:spPr bwMode="auto">
        <a:xfrm>
          <a:off x="4714875" y="4095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25</xdr:row>
      <xdr:rowOff>0</xdr:rowOff>
    </xdr:from>
    <xdr:to>
      <xdr:col>53</xdr:col>
      <xdr:colOff>0</xdr:colOff>
      <xdr:row>25</xdr:row>
      <xdr:rowOff>0</xdr:rowOff>
    </xdr:to>
    <xdr:sp macro="" textlink="">
      <xdr:nvSpPr>
        <xdr:cNvPr id="204701" name="Line 21">
          <a:extLst>
            <a:ext uri="{FF2B5EF4-FFF2-40B4-BE49-F238E27FC236}">
              <a16:creationId xmlns:a16="http://schemas.microsoft.com/office/drawing/2014/main" id="{00000000-0008-0000-0400-00009D1F0300}"/>
            </a:ext>
          </a:extLst>
        </xdr:cNvPr>
        <xdr:cNvSpPr>
          <a:spLocks noChangeShapeType="1"/>
        </xdr:cNvSpPr>
      </xdr:nvSpPr>
      <xdr:spPr bwMode="auto">
        <a:xfrm>
          <a:off x="4714875" y="36385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204702" name="Line 22">
          <a:extLst>
            <a:ext uri="{FF2B5EF4-FFF2-40B4-BE49-F238E27FC236}">
              <a16:creationId xmlns:a16="http://schemas.microsoft.com/office/drawing/2014/main" id="{00000000-0008-0000-0400-00009E1F0300}"/>
            </a:ext>
          </a:extLst>
        </xdr:cNvPr>
        <xdr:cNvSpPr>
          <a:spLocks noChangeShapeType="1"/>
        </xdr:cNvSpPr>
      </xdr:nvSpPr>
      <xdr:spPr bwMode="auto">
        <a:xfrm>
          <a:off x="4829175" y="3295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53</xdr:col>
      <xdr:colOff>0</xdr:colOff>
      <xdr:row>10</xdr:row>
      <xdr:rowOff>0</xdr:rowOff>
    </xdr:to>
    <xdr:sp macro="" textlink="">
      <xdr:nvSpPr>
        <xdr:cNvPr id="204703" name="Line 24">
          <a:extLst>
            <a:ext uri="{FF2B5EF4-FFF2-40B4-BE49-F238E27FC236}">
              <a16:creationId xmlns:a16="http://schemas.microsoft.com/office/drawing/2014/main" id="{00000000-0008-0000-0400-00009F1F0300}"/>
            </a:ext>
          </a:extLst>
        </xdr:cNvPr>
        <xdr:cNvSpPr>
          <a:spLocks noChangeShapeType="1"/>
        </xdr:cNvSpPr>
      </xdr:nvSpPr>
      <xdr:spPr bwMode="auto">
        <a:xfrm>
          <a:off x="4829175" y="19240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100263</xdr:colOff>
      <xdr:row>8</xdr:row>
      <xdr:rowOff>110289</xdr:rowOff>
    </xdr:from>
    <xdr:to>
      <xdr:col>54</xdr:col>
      <xdr:colOff>100263</xdr:colOff>
      <xdr:row>8</xdr:row>
      <xdr:rowOff>110289</xdr:rowOff>
    </xdr:to>
    <xdr:sp macro="" textlink="">
      <xdr:nvSpPr>
        <xdr:cNvPr id="204704" name="Line 25">
          <a:extLst>
            <a:ext uri="{FF2B5EF4-FFF2-40B4-BE49-F238E27FC236}">
              <a16:creationId xmlns:a16="http://schemas.microsoft.com/office/drawing/2014/main" id="{00000000-0008-0000-0400-0000A01F0300}"/>
            </a:ext>
          </a:extLst>
        </xdr:cNvPr>
        <xdr:cNvSpPr>
          <a:spLocks noChangeShapeType="1"/>
        </xdr:cNvSpPr>
      </xdr:nvSpPr>
      <xdr:spPr bwMode="auto">
        <a:xfrm>
          <a:off x="5534526" y="1809750"/>
          <a:ext cx="1153026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9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204705" name="Line 26">
          <a:extLst>
            <a:ext uri="{FF2B5EF4-FFF2-40B4-BE49-F238E27FC236}">
              <a16:creationId xmlns:a16="http://schemas.microsoft.com/office/drawing/2014/main" id="{00000000-0008-0000-0400-0000A11F0300}"/>
            </a:ext>
          </a:extLst>
        </xdr:cNvPr>
        <xdr:cNvSpPr>
          <a:spLocks noChangeShapeType="1"/>
        </xdr:cNvSpPr>
      </xdr:nvSpPr>
      <xdr:spPr bwMode="auto">
        <a:xfrm flipV="1">
          <a:off x="5972175" y="18097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204706" name="Line 30">
          <a:extLst>
            <a:ext uri="{FF2B5EF4-FFF2-40B4-BE49-F238E27FC236}">
              <a16:creationId xmlns:a16="http://schemas.microsoft.com/office/drawing/2014/main" id="{00000000-0008-0000-0400-0000A21F03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204707" name="Line 31">
          <a:extLst>
            <a:ext uri="{FF2B5EF4-FFF2-40B4-BE49-F238E27FC236}">
              <a16:creationId xmlns:a16="http://schemas.microsoft.com/office/drawing/2014/main" id="{00000000-0008-0000-0400-0000A31F0300}"/>
            </a:ext>
          </a:extLst>
        </xdr:cNvPr>
        <xdr:cNvSpPr>
          <a:spLocks noChangeShapeType="1"/>
        </xdr:cNvSpPr>
      </xdr:nvSpPr>
      <xdr:spPr bwMode="auto">
        <a:xfrm>
          <a:off x="2657475" y="18097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204708" name="Line 32">
          <a:extLst>
            <a:ext uri="{FF2B5EF4-FFF2-40B4-BE49-F238E27FC236}">
              <a16:creationId xmlns:a16="http://schemas.microsoft.com/office/drawing/2014/main" id="{00000000-0008-0000-0400-0000A41F0300}"/>
            </a:ext>
          </a:extLst>
        </xdr:cNvPr>
        <xdr:cNvSpPr>
          <a:spLocks noChangeShapeType="1"/>
        </xdr:cNvSpPr>
      </xdr:nvSpPr>
      <xdr:spPr bwMode="auto">
        <a:xfrm>
          <a:off x="26574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204709" name="Line 33">
          <a:extLst>
            <a:ext uri="{FF2B5EF4-FFF2-40B4-BE49-F238E27FC236}">
              <a16:creationId xmlns:a16="http://schemas.microsoft.com/office/drawing/2014/main" id="{00000000-0008-0000-0400-0000A51F03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40</xdr:col>
      <xdr:colOff>112058</xdr:colOff>
      <xdr:row>8</xdr:row>
      <xdr:rowOff>0</xdr:rowOff>
    </xdr:from>
    <xdr:to>
      <xdr:col>49</xdr:col>
      <xdr:colOff>100852</xdr:colOff>
      <xdr:row>8</xdr:row>
      <xdr:rowOff>0</xdr:rowOff>
    </xdr:to>
    <xdr:sp macro="" textlink="">
      <xdr:nvSpPr>
        <xdr:cNvPr id="204710" name="Line 34">
          <a:extLst>
            <a:ext uri="{FF2B5EF4-FFF2-40B4-BE49-F238E27FC236}">
              <a16:creationId xmlns:a16="http://schemas.microsoft.com/office/drawing/2014/main" id="{00000000-0008-0000-0400-0000A61F0300}"/>
            </a:ext>
          </a:extLst>
        </xdr:cNvPr>
        <xdr:cNvSpPr>
          <a:spLocks noChangeShapeType="1"/>
        </xdr:cNvSpPr>
      </xdr:nvSpPr>
      <xdr:spPr bwMode="auto">
        <a:xfrm>
          <a:off x="4975411" y="1680882"/>
          <a:ext cx="997323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29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204711" name="Line 35">
          <a:extLst>
            <a:ext uri="{FF2B5EF4-FFF2-40B4-BE49-F238E27FC236}">
              <a16:creationId xmlns:a16="http://schemas.microsoft.com/office/drawing/2014/main" id="{00000000-0008-0000-0400-0000A71F0300}"/>
            </a:ext>
          </a:extLst>
        </xdr:cNvPr>
        <xdr:cNvSpPr>
          <a:spLocks noChangeShapeType="1"/>
        </xdr:cNvSpPr>
      </xdr:nvSpPr>
      <xdr:spPr bwMode="auto">
        <a:xfrm flipV="1">
          <a:off x="5514975" y="4095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25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204712" name="Line 36">
          <a:extLst>
            <a:ext uri="{FF2B5EF4-FFF2-40B4-BE49-F238E27FC236}">
              <a16:creationId xmlns:a16="http://schemas.microsoft.com/office/drawing/2014/main" id="{00000000-0008-0000-0400-0000A81F0300}"/>
            </a:ext>
          </a:extLst>
        </xdr:cNvPr>
        <xdr:cNvSpPr>
          <a:spLocks noChangeShapeType="1"/>
        </xdr:cNvSpPr>
      </xdr:nvSpPr>
      <xdr:spPr bwMode="auto">
        <a:xfrm flipV="1">
          <a:off x="5514975" y="36385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22</xdr:row>
      <xdr:rowOff>0</xdr:rowOff>
    </xdr:from>
    <xdr:to>
      <xdr:col>53</xdr:col>
      <xdr:colOff>0</xdr:colOff>
      <xdr:row>25</xdr:row>
      <xdr:rowOff>0</xdr:rowOff>
    </xdr:to>
    <xdr:sp macro="" textlink="">
      <xdr:nvSpPr>
        <xdr:cNvPr id="204713" name="Line 37">
          <a:extLst>
            <a:ext uri="{FF2B5EF4-FFF2-40B4-BE49-F238E27FC236}">
              <a16:creationId xmlns:a16="http://schemas.microsoft.com/office/drawing/2014/main" id="{00000000-0008-0000-0400-0000A91F0300}"/>
            </a:ext>
          </a:extLst>
        </xdr:cNvPr>
        <xdr:cNvSpPr>
          <a:spLocks noChangeShapeType="1"/>
        </xdr:cNvSpPr>
      </xdr:nvSpPr>
      <xdr:spPr bwMode="auto">
        <a:xfrm flipV="1">
          <a:off x="5743575" y="32956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204714" name="Line 38">
          <a:extLst>
            <a:ext uri="{FF2B5EF4-FFF2-40B4-BE49-F238E27FC236}">
              <a16:creationId xmlns:a16="http://schemas.microsoft.com/office/drawing/2014/main" id="{00000000-0008-0000-0400-0000AA1F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7</xdr:row>
      <xdr:rowOff>0</xdr:rowOff>
    </xdr:from>
    <xdr:to>
      <xdr:col>53</xdr:col>
      <xdr:colOff>0</xdr:colOff>
      <xdr:row>9</xdr:row>
      <xdr:rowOff>0</xdr:rowOff>
    </xdr:to>
    <xdr:sp macro="" textlink="">
      <xdr:nvSpPr>
        <xdr:cNvPr id="204715" name="Line 40">
          <a:extLst>
            <a:ext uri="{FF2B5EF4-FFF2-40B4-BE49-F238E27FC236}">
              <a16:creationId xmlns:a16="http://schemas.microsoft.com/office/drawing/2014/main" id="{00000000-0008-0000-0400-0000AB1F0300}"/>
            </a:ext>
          </a:extLst>
        </xdr:cNvPr>
        <xdr:cNvSpPr>
          <a:spLocks noChangeShapeType="1"/>
        </xdr:cNvSpPr>
      </xdr:nvSpPr>
      <xdr:spPr bwMode="auto">
        <a:xfrm flipV="1">
          <a:off x="5743575" y="15811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204720" name="Line 45">
          <a:extLst>
            <a:ext uri="{FF2B5EF4-FFF2-40B4-BE49-F238E27FC236}">
              <a16:creationId xmlns:a16="http://schemas.microsoft.com/office/drawing/2014/main" id="{00000000-0008-0000-0400-0000B01F0300}"/>
            </a:ext>
          </a:extLst>
        </xdr:cNvPr>
        <xdr:cNvSpPr>
          <a:spLocks noChangeShapeType="1"/>
        </xdr:cNvSpPr>
      </xdr:nvSpPr>
      <xdr:spPr bwMode="auto">
        <a:xfrm>
          <a:off x="2886075" y="19240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04721" name="Line 46">
          <a:extLst>
            <a:ext uri="{FF2B5EF4-FFF2-40B4-BE49-F238E27FC236}">
              <a16:creationId xmlns:a16="http://schemas.microsoft.com/office/drawing/2014/main" id="{00000000-0008-0000-0400-0000B11F0300}"/>
            </a:ext>
          </a:extLst>
        </xdr:cNvPr>
        <xdr:cNvSpPr>
          <a:spLocks noChangeShapeType="1"/>
        </xdr:cNvSpPr>
      </xdr:nvSpPr>
      <xdr:spPr bwMode="auto">
        <a:xfrm flipV="1">
          <a:off x="28860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204722" name="Line 47">
          <a:extLst>
            <a:ext uri="{FF2B5EF4-FFF2-40B4-BE49-F238E27FC236}">
              <a16:creationId xmlns:a16="http://schemas.microsoft.com/office/drawing/2014/main" id="{00000000-0008-0000-0400-0000B21F0300}"/>
            </a:ext>
          </a:extLst>
        </xdr:cNvPr>
        <xdr:cNvSpPr>
          <a:spLocks noChangeShapeType="1"/>
        </xdr:cNvSpPr>
      </xdr:nvSpPr>
      <xdr:spPr bwMode="auto">
        <a:xfrm>
          <a:off x="28860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43</xdr:col>
      <xdr:colOff>9525</xdr:colOff>
      <xdr:row>9</xdr:row>
      <xdr:rowOff>0</xdr:rowOff>
    </xdr:to>
    <xdr:sp macro="" textlink="">
      <xdr:nvSpPr>
        <xdr:cNvPr id="204723" name="Line 48">
          <a:extLst>
            <a:ext uri="{FF2B5EF4-FFF2-40B4-BE49-F238E27FC236}">
              <a16:creationId xmlns:a16="http://schemas.microsoft.com/office/drawing/2014/main" id="{00000000-0008-0000-0400-0000B31F03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43</xdr:col>
      <xdr:colOff>0</xdr:colOff>
      <xdr:row>10</xdr:row>
      <xdr:rowOff>0</xdr:rowOff>
    </xdr:to>
    <xdr:sp macro="" textlink="">
      <xdr:nvSpPr>
        <xdr:cNvPr id="204724" name="Line 49">
          <a:extLst>
            <a:ext uri="{FF2B5EF4-FFF2-40B4-BE49-F238E27FC236}">
              <a16:creationId xmlns:a16="http://schemas.microsoft.com/office/drawing/2014/main" id="{00000000-0008-0000-0400-0000B41F03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34</xdr:row>
      <xdr:rowOff>0</xdr:rowOff>
    </xdr:to>
    <xdr:sp macro="" textlink="">
      <xdr:nvSpPr>
        <xdr:cNvPr id="204725" name="Line 51">
          <a:extLst>
            <a:ext uri="{FF2B5EF4-FFF2-40B4-BE49-F238E27FC236}">
              <a16:creationId xmlns:a16="http://schemas.microsoft.com/office/drawing/2014/main" id="{00000000-0008-0000-0400-0000B51F0300}"/>
            </a:ext>
          </a:extLst>
        </xdr:cNvPr>
        <xdr:cNvSpPr>
          <a:spLocks noChangeShapeType="1"/>
        </xdr:cNvSpPr>
      </xdr:nvSpPr>
      <xdr:spPr bwMode="auto">
        <a:xfrm flipV="1">
          <a:off x="4029075" y="14668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204726" name="Line 52">
          <a:extLst>
            <a:ext uri="{FF2B5EF4-FFF2-40B4-BE49-F238E27FC236}">
              <a16:creationId xmlns:a16="http://schemas.microsoft.com/office/drawing/2014/main" id="{00000000-0008-0000-0400-0000B61F03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10026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204727" name="Line 53">
          <a:extLst>
            <a:ext uri="{FF2B5EF4-FFF2-40B4-BE49-F238E27FC236}">
              <a16:creationId xmlns:a16="http://schemas.microsoft.com/office/drawing/2014/main" id="{00000000-0008-0000-0400-0000B71F0300}"/>
            </a:ext>
          </a:extLst>
        </xdr:cNvPr>
        <xdr:cNvSpPr>
          <a:spLocks noChangeShapeType="1"/>
        </xdr:cNvSpPr>
      </xdr:nvSpPr>
      <xdr:spPr bwMode="auto">
        <a:xfrm>
          <a:off x="4185987" y="1699461"/>
          <a:ext cx="22057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34</xdr:col>
      <xdr:colOff>0</xdr:colOff>
      <xdr:row>9</xdr:row>
      <xdr:rowOff>0</xdr:rowOff>
    </xdr:to>
    <xdr:sp macro="" textlink="">
      <xdr:nvSpPr>
        <xdr:cNvPr id="204728" name="Line 54">
          <a:extLst>
            <a:ext uri="{FF2B5EF4-FFF2-40B4-BE49-F238E27FC236}">
              <a16:creationId xmlns:a16="http://schemas.microsoft.com/office/drawing/2014/main" id="{00000000-0008-0000-0400-0000B81F03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204729" name="Line 55">
          <a:extLst>
            <a:ext uri="{FF2B5EF4-FFF2-40B4-BE49-F238E27FC236}">
              <a16:creationId xmlns:a16="http://schemas.microsoft.com/office/drawing/2014/main" id="{00000000-0008-0000-0400-0000B91F0300}"/>
            </a:ext>
          </a:extLst>
        </xdr:cNvPr>
        <xdr:cNvSpPr>
          <a:spLocks noChangeShapeType="1"/>
        </xdr:cNvSpPr>
      </xdr:nvSpPr>
      <xdr:spPr bwMode="auto">
        <a:xfrm>
          <a:off x="3457575" y="4552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33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204730" name="Line 56">
          <a:extLst>
            <a:ext uri="{FF2B5EF4-FFF2-40B4-BE49-F238E27FC236}">
              <a16:creationId xmlns:a16="http://schemas.microsoft.com/office/drawing/2014/main" id="{00000000-0008-0000-0400-0000BA1F0300}"/>
            </a:ext>
          </a:extLst>
        </xdr:cNvPr>
        <xdr:cNvSpPr>
          <a:spLocks noChangeShapeType="1"/>
        </xdr:cNvSpPr>
      </xdr:nvSpPr>
      <xdr:spPr bwMode="auto">
        <a:xfrm>
          <a:off x="4714875" y="45529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31</xdr:row>
      <xdr:rowOff>0</xdr:rowOff>
    </xdr:from>
    <xdr:to>
      <xdr:col>51</xdr:col>
      <xdr:colOff>0</xdr:colOff>
      <xdr:row>33</xdr:row>
      <xdr:rowOff>0</xdr:rowOff>
    </xdr:to>
    <xdr:sp macro="" textlink="">
      <xdr:nvSpPr>
        <xdr:cNvPr id="204731" name="Line 57">
          <a:extLst>
            <a:ext uri="{FF2B5EF4-FFF2-40B4-BE49-F238E27FC236}">
              <a16:creationId xmlns:a16="http://schemas.microsoft.com/office/drawing/2014/main" id="{00000000-0008-0000-0400-0000BB1F0300}"/>
            </a:ext>
          </a:extLst>
        </xdr:cNvPr>
        <xdr:cNvSpPr>
          <a:spLocks noChangeShapeType="1"/>
        </xdr:cNvSpPr>
      </xdr:nvSpPr>
      <xdr:spPr bwMode="auto">
        <a:xfrm flipV="1">
          <a:off x="5514975" y="4324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65" name="Line 5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66" name="Line 62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67" name="Line 8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68" name="Line 8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23</xdr:row>
      <xdr:rowOff>15478</xdr:rowOff>
    </xdr:from>
    <xdr:to>
      <xdr:col>40</xdr:col>
      <xdr:colOff>0</xdr:colOff>
      <xdr:row>23</xdr:row>
      <xdr:rowOff>15478</xdr:rowOff>
    </xdr:to>
    <xdr:sp macro="" textlink="">
      <xdr:nvSpPr>
        <xdr:cNvPr id="69" name="Line 19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ShapeType="1"/>
        </xdr:cNvSpPr>
      </xdr:nvSpPr>
      <xdr:spPr bwMode="auto">
        <a:xfrm>
          <a:off x="3800475" y="34254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17</xdr:row>
      <xdr:rowOff>83344</xdr:rowOff>
    </xdr:from>
    <xdr:to>
      <xdr:col>36</xdr:col>
      <xdr:colOff>0</xdr:colOff>
      <xdr:row>19</xdr:row>
      <xdr:rowOff>83344</xdr:rowOff>
    </xdr:to>
    <xdr:sp macro="" textlink="">
      <xdr:nvSpPr>
        <xdr:cNvPr id="70" name="Line 20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ShapeType="1"/>
        </xdr:cNvSpPr>
      </xdr:nvSpPr>
      <xdr:spPr bwMode="auto">
        <a:xfrm>
          <a:off x="3971925" y="28074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19</xdr:row>
      <xdr:rowOff>83344</xdr:rowOff>
    </xdr:from>
    <xdr:to>
      <xdr:col>37</xdr:col>
      <xdr:colOff>0</xdr:colOff>
      <xdr:row>20</xdr:row>
      <xdr:rowOff>83344</xdr:rowOff>
    </xdr:to>
    <xdr:sp macro="" textlink="">
      <xdr:nvSpPr>
        <xdr:cNvPr id="71" name="Line 21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ShapeType="1"/>
        </xdr:cNvSpPr>
      </xdr:nvSpPr>
      <xdr:spPr bwMode="auto">
        <a:xfrm>
          <a:off x="3971925" y="30360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19</xdr:row>
      <xdr:rowOff>83344</xdr:rowOff>
    </xdr:from>
    <xdr:to>
      <xdr:col>38</xdr:col>
      <xdr:colOff>0</xdr:colOff>
      <xdr:row>20</xdr:row>
      <xdr:rowOff>83344</xdr:rowOff>
    </xdr:to>
    <xdr:sp macro="" textlink="">
      <xdr:nvSpPr>
        <xdr:cNvPr id="72" name="Line 22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ShapeType="1"/>
        </xdr:cNvSpPr>
      </xdr:nvSpPr>
      <xdr:spPr bwMode="auto">
        <a:xfrm flipV="1">
          <a:off x="4029075" y="30360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17</xdr:row>
      <xdr:rowOff>83344</xdr:rowOff>
    </xdr:from>
    <xdr:to>
      <xdr:col>38</xdr:col>
      <xdr:colOff>0</xdr:colOff>
      <xdr:row>19</xdr:row>
      <xdr:rowOff>83344</xdr:rowOff>
    </xdr:to>
    <xdr:sp macro="" textlink="">
      <xdr:nvSpPr>
        <xdr:cNvPr id="73" name="Line 2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ShapeType="1"/>
        </xdr:cNvSpPr>
      </xdr:nvSpPr>
      <xdr:spPr bwMode="auto">
        <a:xfrm flipH="1" flipV="1">
          <a:off x="4086225" y="28074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17</xdr:row>
      <xdr:rowOff>83344</xdr:rowOff>
    </xdr:from>
    <xdr:to>
      <xdr:col>38</xdr:col>
      <xdr:colOff>0</xdr:colOff>
      <xdr:row>17</xdr:row>
      <xdr:rowOff>83344</xdr:rowOff>
    </xdr:to>
    <xdr:sp macro="" textlink="">
      <xdr:nvSpPr>
        <xdr:cNvPr id="74" name="Line 27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ShapeType="1"/>
        </xdr:cNvSpPr>
      </xdr:nvSpPr>
      <xdr:spPr bwMode="auto">
        <a:xfrm>
          <a:off x="3971925" y="2807494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23</xdr:row>
      <xdr:rowOff>41671</xdr:rowOff>
    </xdr:from>
    <xdr:to>
      <xdr:col>41</xdr:col>
      <xdr:colOff>0</xdr:colOff>
      <xdr:row>23</xdr:row>
      <xdr:rowOff>107155</xdr:rowOff>
    </xdr:to>
    <xdr:sp macro="" textlink="">
      <xdr:nvSpPr>
        <xdr:cNvPr id="75" name="Line 60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ShapeType="1"/>
        </xdr:cNvSpPr>
      </xdr:nvSpPr>
      <xdr:spPr bwMode="auto">
        <a:xfrm>
          <a:off x="4110038" y="34516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24</xdr:row>
      <xdr:rowOff>1</xdr:rowOff>
    </xdr:from>
    <xdr:to>
      <xdr:col>51</xdr:col>
      <xdr:colOff>1</xdr:colOff>
      <xdr:row>24</xdr:row>
      <xdr:rowOff>1</xdr:rowOff>
    </xdr:to>
    <xdr:sp macro="" textlink="">
      <xdr:nvSpPr>
        <xdr:cNvPr id="76" name="Line 61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ShapeType="1"/>
        </xdr:cNvSpPr>
      </xdr:nvSpPr>
      <xdr:spPr bwMode="auto">
        <a:xfrm>
          <a:off x="4371976" y="35242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17</xdr:row>
      <xdr:rowOff>107157</xdr:rowOff>
    </xdr:from>
    <xdr:to>
      <xdr:col>41</xdr:col>
      <xdr:colOff>0</xdr:colOff>
      <xdr:row>19</xdr:row>
      <xdr:rowOff>83345</xdr:rowOff>
    </xdr:to>
    <xdr:sp macro="" textlink="">
      <xdr:nvSpPr>
        <xdr:cNvPr id="77" name="Line 62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ShapeType="1"/>
        </xdr:cNvSpPr>
      </xdr:nvSpPr>
      <xdr:spPr bwMode="auto">
        <a:xfrm flipV="1">
          <a:off x="4086225" y="2831307"/>
          <a:ext cx="285750" cy="20478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18</xdr:row>
      <xdr:rowOff>0</xdr:rowOff>
    </xdr:from>
    <xdr:to>
      <xdr:col>49</xdr:col>
      <xdr:colOff>101203</xdr:colOff>
      <xdr:row>18</xdr:row>
      <xdr:rowOff>0</xdr:rowOff>
    </xdr:to>
    <xdr:sp macro="" textlink="">
      <xdr:nvSpPr>
        <xdr:cNvPr id="78" name="Line 63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ShapeType="1"/>
        </xdr:cNvSpPr>
      </xdr:nvSpPr>
      <xdr:spPr bwMode="auto">
        <a:xfrm>
          <a:off x="4358878" y="28384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200-00004E3B0300}"/>
            </a:ext>
          </a:extLst>
        </xdr:cNvPr>
        <xdr:cNvSpPr>
          <a:spLocks noChangeShapeType="1"/>
        </xdr:cNvSpPr>
      </xdr:nvSpPr>
      <xdr:spPr bwMode="auto">
        <a:xfrm>
          <a:off x="47148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28</xdr:row>
      <xdr:rowOff>0</xdr:rowOff>
    </xdr:from>
    <xdr:to>
      <xdr:col>42</xdr:col>
      <xdr:colOff>104775</xdr:colOff>
      <xdr:row>28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200-00004F3B0300}"/>
            </a:ext>
          </a:extLst>
        </xdr:cNvPr>
        <xdr:cNvSpPr>
          <a:spLocks noChangeShapeType="1"/>
        </xdr:cNvSpPr>
      </xdr:nvSpPr>
      <xdr:spPr bwMode="auto">
        <a:xfrm>
          <a:off x="4714875" y="3981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33</xdr:row>
      <xdr:rowOff>28575</xdr:rowOff>
    </xdr:from>
    <xdr:to>
      <xdr:col>43</xdr:col>
      <xdr:colOff>0</xdr:colOff>
      <xdr:row>33</xdr:row>
      <xdr:rowOff>28575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200-0000503B0300}"/>
            </a:ext>
          </a:extLst>
        </xdr:cNvPr>
        <xdr:cNvSpPr>
          <a:spLocks noChangeShapeType="1"/>
        </xdr:cNvSpPr>
      </xdr:nvSpPr>
      <xdr:spPr bwMode="auto">
        <a:xfrm>
          <a:off x="4714875" y="458152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9</xdr:row>
      <xdr:rowOff>114299</xdr:rowOff>
    </xdr:from>
    <xdr:to>
      <xdr:col>43</xdr:col>
      <xdr:colOff>0</xdr:colOff>
      <xdr:row>33</xdr:row>
      <xdr:rowOff>28574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200-0000513B0300}"/>
            </a:ext>
          </a:extLst>
        </xdr:cNvPr>
        <xdr:cNvSpPr>
          <a:spLocks noChangeShapeType="1"/>
        </xdr:cNvSpPr>
      </xdr:nvSpPr>
      <xdr:spPr bwMode="auto">
        <a:xfrm flipV="1">
          <a:off x="5286375" y="1924049"/>
          <a:ext cx="0" cy="2657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9525</xdr:colOff>
      <xdr:row>29</xdr:row>
      <xdr:rowOff>76200</xdr:rowOff>
    </xdr:from>
    <xdr:to>
      <xdr:col>38</xdr:col>
      <xdr:colOff>47625</xdr:colOff>
      <xdr:row>31</xdr:row>
      <xdr:rowOff>76200</xdr:rowOff>
    </xdr:to>
    <xdr:sp macro="" textlink="">
      <xdr:nvSpPr>
        <xdr:cNvPr id="6" name="Oval 14">
          <a:extLst>
            <a:ext uri="{FF2B5EF4-FFF2-40B4-BE49-F238E27FC236}">
              <a16:creationId xmlns:a16="http://schemas.microsoft.com/office/drawing/2014/main" id="{00000000-0008-0000-0200-0000523B0300}"/>
            </a:ext>
          </a:extLst>
        </xdr:cNvPr>
        <xdr:cNvSpPr>
          <a:spLocks noChangeArrowheads="1"/>
        </xdr:cNvSpPr>
      </xdr:nvSpPr>
      <xdr:spPr bwMode="auto">
        <a:xfrm>
          <a:off x="4610100" y="4171950"/>
          <a:ext cx="20955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31</xdr:col>
      <xdr:colOff>0</xdr:colOff>
      <xdr:row>33</xdr:row>
      <xdr:rowOff>19050</xdr:rowOff>
    </xdr:to>
    <xdr:sp macro="" textlink="">
      <xdr:nvSpPr>
        <xdr:cNvPr id="7" name="Line 15">
          <a:extLst>
            <a:ext uri="{FF2B5EF4-FFF2-40B4-BE49-F238E27FC236}">
              <a16:creationId xmlns:a16="http://schemas.microsoft.com/office/drawing/2014/main" id="{00000000-0008-0000-0200-0000533B0300}"/>
            </a:ext>
          </a:extLst>
        </xdr:cNvPr>
        <xdr:cNvSpPr>
          <a:spLocks noChangeShapeType="1"/>
        </xdr:cNvSpPr>
      </xdr:nvSpPr>
      <xdr:spPr bwMode="auto">
        <a:xfrm>
          <a:off x="4143375" y="1924050"/>
          <a:ext cx="0" cy="2647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28575</xdr:rowOff>
    </xdr:from>
    <xdr:to>
      <xdr:col>37</xdr:col>
      <xdr:colOff>0</xdr:colOff>
      <xdr:row>33</xdr:row>
      <xdr:rowOff>28575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00000000-0008-0000-0200-0000543B0300}"/>
            </a:ext>
          </a:extLst>
        </xdr:cNvPr>
        <xdr:cNvSpPr>
          <a:spLocks noChangeShapeType="1"/>
        </xdr:cNvSpPr>
      </xdr:nvSpPr>
      <xdr:spPr bwMode="auto">
        <a:xfrm>
          <a:off x="4143375" y="458152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37</xdr:col>
      <xdr:colOff>0</xdr:colOff>
      <xdr:row>28</xdr:row>
      <xdr:rowOff>0</xdr:rowOff>
    </xdr:to>
    <xdr:sp macro="" textlink="">
      <xdr:nvSpPr>
        <xdr:cNvPr id="9" name="Line 17">
          <a:extLst>
            <a:ext uri="{FF2B5EF4-FFF2-40B4-BE49-F238E27FC236}">
              <a16:creationId xmlns:a16="http://schemas.microsoft.com/office/drawing/2014/main" id="{00000000-0008-0000-0200-0000553B0300}"/>
            </a:ext>
          </a:extLst>
        </xdr:cNvPr>
        <xdr:cNvSpPr>
          <a:spLocks noChangeShapeType="1"/>
        </xdr:cNvSpPr>
      </xdr:nvSpPr>
      <xdr:spPr bwMode="auto">
        <a:xfrm flipH="1">
          <a:off x="4143375" y="39814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00000000-0008-0000-0200-0000563B0300}"/>
            </a:ext>
          </a:extLst>
        </xdr:cNvPr>
        <xdr:cNvSpPr>
          <a:spLocks noChangeShapeType="1"/>
        </xdr:cNvSpPr>
      </xdr:nvSpPr>
      <xdr:spPr bwMode="auto">
        <a:xfrm flipH="1">
          <a:off x="41433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28575</xdr:rowOff>
    </xdr:from>
    <xdr:to>
      <xdr:col>31</xdr:col>
      <xdr:colOff>0</xdr:colOff>
      <xdr:row>36</xdr:row>
      <xdr:rowOff>28575</xdr:rowOff>
    </xdr:to>
    <xdr:sp macro="" textlink="">
      <xdr:nvSpPr>
        <xdr:cNvPr id="11" name="Line 29">
          <a:extLst>
            <a:ext uri="{FF2B5EF4-FFF2-40B4-BE49-F238E27FC236}">
              <a16:creationId xmlns:a16="http://schemas.microsoft.com/office/drawing/2014/main" id="{00000000-0008-0000-0200-00005D3B0300}"/>
            </a:ext>
          </a:extLst>
        </xdr:cNvPr>
        <xdr:cNvSpPr>
          <a:spLocks noChangeShapeType="1"/>
        </xdr:cNvSpPr>
      </xdr:nvSpPr>
      <xdr:spPr bwMode="auto">
        <a:xfrm>
          <a:off x="4143375" y="46958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28575</xdr:rowOff>
    </xdr:from>
    <xdr:to>
      <xdr:col>43</xdr:col>
      <xdr:colOff>0</xdr:colOff>
      <xdr:row>36</xdr:row>
      <xdr:rowOff>28575</xdr:rowOff>
    </xdr:to>
    <xdr:sp macro="" textlink="">
      <xdr:nvSpPr>
        <xdr:cNvPr id="12" name="Line 30">
          <a:extLst>
            <a:ext uri="{FF2B5EF4-FFF2-40B4-BE49-F238E27FC236}">
              <a16:creationId xmlns:a16="http://schemas.microsoft.com/office/drawing/2014/main" id="{00000000-0008-0000-0200-00005E3B0300}"/>
            </a:ext>
          </a:extLst>
        </xdr:cNvPr>
        <xdr:cNvSpPr>
          <a:spLocks noChangeShapeType="1"/>
        </xdr:cNvSpPr>
      </xdr:nvSpPr>
      <xdr:spPr bwMode="auto">
        <a:xfrm>
          <a:off x="4143375" y="4924425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34</xdr:row>
      <xdr:rowOff>28575</xdr:rowOff>
    </xdr:from>
    <xdr:to>
      <xdr:col>43</xdr:col>
      <xdr:colOff>0</xdr:colOff>
      <xdr:row>36</xdr:row>
      <xdr:rowOff>28575</xdr:rowOff>
    </xdr:to>
    <xdr:sp macro="" textlink="">
      <xdr:nvSpPr>
        <xdr:cNvPr id="13" name="Line 31">
          <a:extLst>
            <a:ext uri="{FF2B5EF4-FFF2-40B4-BE49-F238E27FC236}">
              <a16:creationId xmlns:a16="http://schemas.microsoft.com/office/drawing/2014/main" id="{00000000-0008-0000-0200-00005F3B0300}"/>
            </a:ext>
          </a:extLst>
        </xdr:cNvPr>
        <xdr:cNvSpPr>
          <a:spLocks noChangeShapeType="1"/>
        </xdr:cNvSpPr>
      </xdr:nvSpPr>
      <xdr:spPr bwMode="auto">
        <a:xfrm flipV="1">
          <a:off x="5286375" y="46958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104774</xdr:colOff>
      <xdr:row>33</xdr:row>
      <xdr:rowOff>38100</xdr:rowOff>
    </xdr:from>
    <xdr:to>
      <xdr:col>55</xdr:col>
      <xdr:colOff>19049</xdr:colOff>
      <xdr:row>33</xdr:row>
      <xdr:rowOff>38100</xdr:rowOff>
    </xdr:to>
    <xdr:sp macro="" textlink="">
      <xdr:nvSpPr>
        <xdr:cNvPr id="14" name="Line 32">
          <a:extLst>
            <a:ext uri="{FF2B5EF4-FFF2-40B4-BE49-F238E27FC236}">
              <a16:creationId xmlns:a16="http://schemas.microsoft.com/office/drawing/2014/main" id="{00000000-0008-0000-0200-0000603B0300}"/>
            </a:ext>
          </a:extLst>
        </xdr:cNvPr>
        <xdr:cNvSpPr>
          <a:spLocks noChangeShapeType="1"/>
        </xdr:cNvSpPr>
      </xdr:nvSpPr>
      <xdr:spPr bwMode="auto">
        <a:xfrm>
          <a:off x="5391149" y="4591050"/>
          <a:ext cx="1285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27</xdr:row>
      <xdr:rowOff>114299</xdr:rowOff>
    </xdr:from>
    <xdr:to>
      <xdr:col>53</xdr:col>
      <xdr:colOff>0</xdr:colOff>
      <xdr:row>33</xdr:row>
      <xdr:rowOff>47624</xdr:rowOff>
    </xdr:to>
    <xdr:sp macro="" textlink="">
      <xdr:nvSpPr>
        <xdr:cNvPr id="15" name="Line 33">
          <a:extLst>
            <a:ext uri="{FF2B5EF4-FFF2-40B4-BE49-F238E27FC236}">
              <a16:creationId xmlns:a16="http://schemas.microsoft.com/office/drawing/2014/main" id="{00000000-0008-0000-0200-0000613B0300}"/>
            </a:ext>
          </a:extLst>
        </xdr:cNvPr>
        <xdr:cNvSpPr>
          <a:spLocks noChangeShapeType="1"/>
        </xdr:cNvSpPr>
      </xdr:nvSpPr>
      <xdr:spPr bwMode="auto">
        <a:xfrm flipV="1">
          <a:off x="6429375" y="3981449"/>
          <a:ext cx="0" cy="619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16" name="Line 34">
          <a:extLst>
            <a:ext uri="{FF2B5EF4-FFF2-40B4-BE49-F238E27FC236}">
              <a16:creationId xmlns:a16="http://schemas.microsoft.com/office/drawing/2014/main" id="{00000000-0008-0000-0200-0000623B0300}"/>
            </a:ext>
          </a:extLst>
        </xdr:cNvPr>
        <xdr:cNvSpPr>
          <a:spLocks noChangeShapeType="1"/>
        </xdr:cNvSpPr>
      </xdr:nvSpPr>
      <xdr:spPr bwMode="auto">
        <a:xfrm>
          <a:off x="54006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28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17" name="Line 35">
          <a:extLst>
            <a:ext uri="{FF2B5EF4-FFF2-40B4-BE49-F238E27FC236}">
              <a16:creationId xmlns:a16="http://schemas.microsoft.com/office/drawing/2014/main" id="{00000000-0008-0000-0200-0000633B0300}"/>
            </a:ext>
          </a:extLst>
        </xdr:cNvPr>
        <xdr:cNvSpPr>
          <a:spLocks noChangeShapeType="1"/>
        </xdr:cNvSpPr>
      </xdr:nvSpPr>
      <xdr:spPr bwMode="auto">
        <a:xfrm>
          <a:off x="5400675" y="39814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23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18" name="Line 36">
          <a:extLst>
            <a:ext uri="{FF2B5EF4-FFF2-40B4-BE49-F238E27FC236}">
              <a16:creationId xmlns:a16="http://schemas.microsoft.com/office/drawing/2014/main" id="{00000000-0008-0000-0200-0000643B0300}"/>
            </a:ext>
          </a:extLst>
        </xdr:cNvPr>
        <xdr:cNvSpPr>
          <a:spLocks noChangeShapeType="1"/>
        </xdr:cNvSpPr>
      </xdr:nvSpPr>
      <xdr:spPr bwMode="auto">
        <a:xfrm>
          <a:off x="5514975" y="3409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53</xdr:col>
      <xdr:colOff>0</xdr:colOff>
      <xdr:row>11</xdr:row>
      <xdr:rowOff>0</xdr:rowOff>
    </xdr:to>
    <xdr:sp macro="" textlink="">
      <xdr:nvSpPr>
        <xdr:cNvPr id="19" name="Line 38">
          <a:extLst>
            <a:ext uri="{FF2B5EF4-FFF2-40B4-BE49-F238E27FC236}">
              <a16:creationId xmlns:a16="http://schemas.microsoft.com/office/drawing/2014/main" id="{00000000-0008-0000-0200-0000653B0300}"/>
            </a:ext>
          </a:extLst>
        </xdr:cNvPr>
        <xdr:cNvSpPr>
          <a:spLocks noChangeShapeType="1"/>
        </xdr:cNvSpPr>
      </xdr:nvSpPr>
      <xdr:spPr bwMode="auto">
        <a:xfrm>
          <a:off x="5514975" y="20383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55</xdr:col>
      <xdr:colOff>0</xdr:colOff>
      <xdr:row>10</xdr:row>
      <xdr:rowOff>0</xdr:rowOff>
    </xdr:to>
    <xdr:sp macro="" textlink="">
      <xdr:nvSpPr>
        <xdr:cNvPr id="20" name="Line 39">
          <a:extLst>
            <a:ext uri="{FF2B5EF4-FFF2-40B4-BE49-F238E27FC236}">
              <a16:creationId xmlns:a16="http://schemas.microsoft.com/office/drawing/2014/main" id="{00000000-0008-0000-0200-0000663B0300}"/>
            </a:ext>
          </a:extLst>
        </xdr:cNvPr>
        <xdr:cNvSpPr>
          <a:spLocks noChangeShapeType="1"/>
        </xdr:cNvSpPr>
      </xdr:nvSpPr>
      <xdr:spPr bwMode="auto">
        <a:xfrm>
          <a:off x="5514975" y="19240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55</xdr:col>
      <xdr:colOff>0</xdr:colOff>
      <xdr:row>33</xdr:row>
      <xdr:rowOff>38100</xdr:rowOff>
    </xdr:to>
    <xdr:sp macro="" textlink="">
      <xdr:nvSpPr>
        <xdr:cNvPr id="21" name="Line 40">
          <a:extLst>
            <a:ext uri="{FF2B5EF4-FFF2-40B4-BE49-F238E27FC236}">
              <a16:creationId xmlns:a16="http://schemas.microsoft.com/office/drawing/2014/main" id="{00000000-0008-0000-0200-0000673B0300}"/>
            </a:ext>
          </a:extLst>
        </xdr:cNvPr>
        <xdr:cNvSpPr>
          <a:spLocks noChangeShapeType="1"/>
        </xdr:cNvSpPr>
      </xdr:nvSpPr>
      <xdr:spPr bwMode="auto">
        <a:xfrm flipV="1">
          <a:off x="6657975" y="1924050"/>
          <a:ext cx="0" cy="2667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22" name="Line 49">
          <a:extLst>
            <a:ext uri="{FF2B5EF4-FFF2-40B4-BE49-F238E27FC236}">
              <a16:creationId xmlns:a16="http://schemas.microsoft.com/office/drawing/2014/main" id="{00000000-0008-0000-0200-0000683B0300}"/>
            </a:ext>
          </a:extLst>
        </xdr:cNvPr>
        <xdr:cNvSpPr>
          <a:spLocks noChangeShapeType="1"/>
        </xdr:cNvSpPr>
      </xdr:nvSpPr>
      <xdr:spPr bwMode="auto">
        <a:xfrm flipH="1">
          <a:off x="3343275" y="1924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23" name="Line 50">
          <a:extLst>
            <a:ext uri="{FF2B5EF4-FFF2-40B4-BE49-F238E27FC236}">
              <a16:creationId xmlns:a16="http://schemas.microsoft.com/office/drawing/2014/main" id="{00000000-0008-0000-0200-0000693B0300}"/>
            </a:ext>
          </a:extLst>
        </xdr:cNvPr>
        <xdr:cNvSpPr>
          <a:spLocks noChangeShapeType="1"/>
        </xdr:cNvSpPr>
      </xdr:nvSpPr>
      <xdr:spPr bwMode="auto">
        <a:xfrm>
          <a:off x="3343275" y="19240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30</xdr:row>
      <xdr:rowOff>0</xdr:rowOff>
    </xdr:from>
    <xdr:to>
      <xdr:col>30</xdr:col>
      <xdr:colOff>0</xdr:colOff>
      <xdr:row>30</xdr:row>
      <xdr:rowOff>0</xdr:rowOff>
    </xdr:to>
    <xdr:sp macro="" textlink="">
      <xdr:nvSpPr>
        <xdr:cNvPr id="24" name="Line 51">
          <a:extLst>
            <a:ext uri="{FF2B5EF4-FFF2-40B4-BE49-F238E27FC236}">
              <a16:creationId xmlns:a16="http://schemas.microsoft.com/office/drawing/2014/main" id="{00000000-0008-0000-0200-00006A3B0300}"/>
            </a:ext>
          </a:extLst>
        </xdr:cNvPr>
        <xdr:cNvSpPr>
          <a:spLocks noChangeShapeType="1"/>
        </xdr:cNvSpPr>
      </xdr:nvSpPr>
      <xdr:spPr bwMode="auto">
        <a:xfrm>
          <a:off x="3343275" y="42100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41</xdr:col>
      <xdr:colOff>0</xdr:colOff>
      <xdr:row>10</xdr:row>
      <xdr:rowOff>0</xdr:rowOff>
    </xdr:to>
    <xdr:sp macro="" textlink="">
      <xdr:nvSpPr>
        <xdr:cNvPr id="25" name="Line 52">
          <a:extLst>
            <a:ext uri="{FF2B5EF4-FFF2-40B4-BE49-F238E27FC236}">
              <a16:creationId xmlns:a16="http://schemas.microsoft.com/office/drawing/2014/main" id="{00000000-0008-0000-0200-00006B3B0300}"/>
            </a:ext>
          </a:extLst>
        </xdr:cNvPr>
        <xdr:cNvSpPr>
          <a:spLocks noChangeShapeType="1"/>
        </xdr:cNvSpPr>
      </xdr:nvSpPr>
      <xdr:spPr bwMode="auto">
        <a:xfrm flipV="1">
          <a:off x="4943475" y="18097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1857</xdr:colOff>
      <xdr:row>9</xdr:row>
      <xdr:rowOff>0</xdr:rowOff>
    </xdr:from>
    <xdr:to>
      <xdr:col>49</xdr:col>
      <xdr:colOff>95250</xdr:colOff>
      <xdr:row>9</xdr:row>
      <xdr:rowOff>0</xdr:rowOff>
    </xdr:to>
    <xdr:sp macro="" textlink="">
      <xdr:nvSpPr>
        <xdr:cNvPr id="26" name="Line 53">
          <a:extLst>
            <a:ext uri="{FF2B5EF4-FFF2-40B4-BE49-F238E27FC236}">
              <a16:creationId xmlns:a16="http://schemas.microsoft.com/office/drawing/2014/main" id="{00000000-0008-0000-0200-00006C3B0300}"/>
            </a:ext>
          </a:extLst>
        </xdr:cNvPr>
        <xdr:cNvSpPr>
          <a:spLocks noChangeShapeType="1"/>
        </xdr:cNvSpPr>
      </xdr:nvSpPr>
      <xdr:spPr bwMode="auto">
        <a:xfrm>
          <a:off x="5059632" y="1809750"/>
          <a:ext cx="1007793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114299</xdr:colOff>
      <xdr:row>29</xdr:row>
      <xdr:rowOff>104775</xdr:rowOff>
    </xdr:from>
    <xdr:to>
      <xdr:col>51</xdr:col>
      <xdr:colOff>9524</xdr:colOff>
      <xdr:row>31</xdr:row>
      <xdr:rowOff>47625</xdr:rowOff>
    </xdr:to>
    <xdr:sp macro="" textlink="">
      <xdr:nvSpPr>
        <xdr:cNvPr id="27" name="Line 54">
          <a:extLst>
            <a:ext uri="{FF2B5EF4-FFF2-40B4-BE49-F238E27FC236}">
              <a16:creationId xmlns:a16="http://schemas.microsoft.com/office/drawing/2014/main" id="{00000000-0008-0000-0200-00006D3B0300}"/>
            </a:ext>
          </a:extLst>
        </xdr:cNvPr>
        <xdr:cNvSpPr>
          <a:spLocks noChangeShapeType="1"/>
        </xdr:cNvSpPr>
      </xdr:nvSpPr>
      <xdr:spPr bwMode="auto">
        <a:xfrm flipV="1">
          <a:off x="6200774" y="4200525"/>
          <a:ext cx="9525" cy="17145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8" name="Line 55">
          <a:extLst>
            <a:ext uri="{FF2B5EF4-FFF2-40B4-BE49-F238E27FC236}">
              <a16:creationId xmlns:a16="http://schemas.microsoft.com/office/drawing/2014/main" id="{00000000-0008-0000-0200-00006E3B0300}"/>
            </a:ext>
          </a:extLst>
        </xdr:cNvPr>
        <xdr:cNvSpPr>
          <a:spLocks noChangeShapeType="1"/>
        </xdr:cNvSpPr>
      </xdr:nvSpPr>
      <xdr:spPr bwMode="auto">
        <a:xfrm flipV="1">
          <a:off x="6200775" y="39814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23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9" name="Line 56">
          <a:extLst>
            <a:ext uri="{FF2B5EF4-FFF2-40B4-BE49-F238E27FC236}">
              <a16:creationId xmlns:a16="http://schemas.microsoft.com/office/drawing/2014/main" id="{00000000-0008-0000-0200-00006F3B0300}"/>
            </a:ext>
          </a:extLst>
        </xdr:cNvPr>
        <xdr:cNvSpPr>
          <a:spLocks noChangeShapeType="1"/>
        </xdr:cNvSpPr>
      </xdr:nvSpPr>
      <xdr:spPr bwMode="auto">
        <a:xfrm flipV="1">
          <a:off x="6429375" y="34099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11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30" name="Line 57">
          <a:extLst>
            <a:ext uri="{FF2B5EF4-FFF2-40B4-BE49-F238E27FC236}">
              <a16:creationId xmlns:a16="http://schemas.microsoft.com/office/drawing/2014/main" id="{00000000-0008-0000-0200-0000703B0300}"/>
            </a:ext>
          </a:extLst>
        </xdr:cNvPr>
        <xdr:cNvSpPr>
          <a:spLocks noChangeShapeType="1"/>
        </xdr:cNvSpPr>
      </xdr:nvSpPr>
      <xdr:spPr bwMode="auto">
        <a:xfrm flipV="1">
          <a:off x="6429375" y="20383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8</xdr:row>
      <xdr:rowOff>0</xdr:rowOff>
    </xdr:from>
    <xdr:to>
      <xdr:col>53</xdr:col>
      <xdr:colOff>0</xdr:colOff>
      <xdr:row>10</xdr:row>
      <xdr:rowOff>0</xdr:rowOff>
    </xdr:to>
    <xdr:sp macro="" textlink="">
      <xdr:nvSpPr>
        <xdr:cNvPr id="31" name="Line 59">
          <a:extLst>
            <a:ext uri="{FF2B5EF4-FFF2-40B4-BE49-F238E27FC236}">
              <a16:creationId xmlns:a16="http://schemas.microsoft.com/office/drawing/2014/main" id="{00000000-0008-0000-0200-0000713B0300}"/>
            </a:ext>
          </a:extLst>
        </xdr:cNvPr>
        <xdr:cNvSpPr>
          <a:spLocks noChangeShapeType="1"/>
        </xdr:cNvSpPr>
      </xdr:nvSpPr>
      <xdr:spPr bwMode="auto">
        <a:xfrm flipV="1">
          <a:off x="6429375" y="16954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32" name="Line 65">
          <a:extLst>
            <a:ext uri="{FF2B5EF4-FFF2-40B4-BE49-F238E27FC236}">
              <a16:creationId xmlns:a16="http://schemas.microsoft.com/office/drawing/2014/main" id="{00000000-0008-0000-0200-0000763B0300}"/>
            </a:ext>
          </a:extLst>
        </xdr:cNvPr>
        <xdr:cNvSpPr>
          <a:spLocks noChangeShapeType="1"/>
        </xdr:cNvSpPr>
      </xdr:nvSpPr>
      <xdr:spPr bwMode="auto">
        <a:xfrm>
          <a:off x="3571875" y="20383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33" name="Line 66">
          <a:extLst>
            <a:ext uri="{FF2B5EF4-FFF2-40B4-BE49-F238E27FC236}">
              <a16:creationId xmlns:a16="http://schemas.microsoft.com/office/drawing/2014/main" id="{00000000-0008-0000-0200-0000773B0300}"/>
            </a:ext>
          </a:extLst>
        </xdr:cNvPr>
        <xdr:cNvSpPr>
          <a:spLocks noChangeShapeType="1"/>
        </xdr:cNvSpPr>
      </xdr:nvSpPr>
      <xdr:spPr bwMode="auto">
        <a:xfrm flipV="1">
          <a:off x="35718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13</xdr:row>
      <xdr:rowOff>0</xdr:rowOff>
    </xdr:to>
    <xdr:sp macro="" textlink="">
      <xdr:nvSpPr>
        <xdr:cNvPr id="34" name="Line 67">
          <a:extLst>
            <a:ext uri="{FF2B5EF4-FFF2-40B4-BE49-F238E27FC236}">
              <a16:creationId xmlns:a16="http://schemas.microsoft.com/office/drawing/2014/main" id="{00000000-0008-0000-0200-0000783B0300}"/>
            </a:ext>
          </a:extLst>
        </xdr:cNvPr>
        <xdr:cNvSpPr>
          <a:spLocks noChangeShapeType="1"/>
        </xdr:cNvSpPr>
      </xdr:nvSpPr>
      <xdr:spPr bwMode="auto">
        <a:xfrm>
          <a:off x="3571875" y="2038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31</xdr:col>
      <xdr:colOff>9525</xdr:colOff>
      <xdr:row>10</xdr:row>
      <xdr:rowOff>0</xdr:rowOff>
    </xdr:from>
    <xdr:to>
      <xdr:col>42</xdr:col>
      <xdr:colOff>104775</xdr:colOff>
      <xdr:row>10</xdr:row>
      <xdr:rowOff>0</xdr:rowOff>
    </xdr:to>
    <xdr:sp macro="" textlink="">
      <xdr:nvSpPr>
        <xdr:cNvPr id="35" name="Line 69">
          <a:extLst>
            <a:ext uri="{FF2B5EF4-FFF2-40B4-BE49-F238E27FC236}">
              <a16:creationId xmlns:a16="http://schemas.microsoft.com/office/drawing/2014/main" id="{00000000-0008-0000-0200-0000793B0300}"/>
            </a:ext>
          </a:extLst>
        </xdr:cNvPr>
        <xdr:cNvSpPr>
          <a:spLocks noChangeShapeType="1"/>
        </xdr:cNvSpPr>
      </xdr:nvSpPr>
      <xdr:spPr bwMode="auto">
        <a:xfrm flipV="1">
          <a:off x="4152900" y="192405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42</xdr:col>
      <xdr:colOff>104775</xdr:colOff>
      <xdr:row>11</xdr:row>
      <xdr:rowOff>0</xdr:rowOff>
    </xdr:to>
    <xdr:sp macro="" textlink="">
      <xdr:nvSpPr>
        <xdr:cNvPr id="36" name="Line 70">
          <a:extLst>
            <a:ext uri="{FF2B5EF4-FFF2-40B4-BE49-F238E27FC236}">
              <a16:creationId xmlns:a16="http://schemas.microsoft.com/office/drawing/2014/main" id="{00000000-0008-0000-0200-00007A3B0300}"/>
            </a:ext>
          </a:extLst>
        </xdr:cNvPr>
        <xdr:cNvSpPr>
          <a:spLocks noChangeShapeType="1"/>
        </xdr:cNvSpPr>
      </xdr:nvSpPr>
      <xdr:spPr bwMode="auto">
        <a:xfrm>
          <a:off x="4143375" y="20383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0</xdr:rowOff>
    </xdr:from>
    <xdr:to>
      <xdr:col>37</xdr:col>
      <xdr:colOff>0</xdr:colOff>
      <xdr:row>33</xdr:row>
      <xdr:rowOff>0</xdr:rowOff>
    </xdr:to>
    <xdr:sp macro="" textlink="">
      <xdr:nvSpPr>
        <xdr:cNvPr id="37" name="Line 75">
          <a:extLst>
            <a:ext uri="{FF2B5EF4-FFF2-40B4-BE49-F238E27FC236}">
              <a16:creationId xmlns:a16="http://schemas.microsoft.com/office/drawing/2014/main" id="{00000000-0008-0000-0200-00007B3B0300}"/>
            </a:ext>
          </a:extLst>
        </xdr:cNvPr>
        <xdr:cNvSpPr>
          <a:spLocks noChangeShapeType="1"/>
        </xdr:cNvSpPr>
      </xdr:nvSpPr>
      <xdr:spPr bwMode="auto">
        <a:xfrm flipV="1">
          <a:off x="4714875" y="15811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0</xdr:rowOff>
    </xdr:from>
    <xdr:to>
      <xdr:col>42</xdr:col>
      <xdr:colOff>0</xdr:colOff>
      <xdr:row>7</xdr:row>
      <xdr:rowOff>0</xdr:rowOff>
    </xdr:to>
    <xdr:sp macro="" textlink="">
      <xdr:nvSpPr>
        <xdr:cNvPr id="38" name="Line 76">
          <a:extLst>
            <a:ext uri="{FF2B5EF4-FFF2-40B4-BE49-F238E27FC236}">
              <a16:creationId xmlns:a16="http://schemas.microsoft.com/office/drawing/2014/main" id="{00000000-0008-0000-0200-00007C3B0300}"/>
            </a:ext>
          </a:extLst>
        </xdr:cNvPr>
        <xdr:cNvSpPr>
          <a:spLocks noChangeShapeType="1"/>
        </xdr:cNvSpPr>
      </xdr:nvSpPr>
      <xdr:spPr bwMode="auto">
        <a:xfrm flipH="1">
          <a:off x="4257675" y="15811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23231</xdr:colOff>
      <xdr:row>9</xdr:row>
      <xdr:rowOff>0</xdr:rowOff>
    </xdr:from>
    <xdr:to>
      <xdr:col>33</xdr:col>
      <xdr:colOff>0</xdr:colOff>
      <xdr:row>9</xdr:row>
      <xdr:rowOff>0</xdr:rowOff>
    </xdr:to>
    <xdr:sp macro="" textlink="">
      <xdr:nvSpPr>
        <xdr:cNvPr id="39" name="Line 77">
          <a:extLst>
            <a:ext uri="{FF2B5EF4-FFF2-40B4-BE49-F238E27FC236}">
              <a16:creationId xmlns:a16="http://schemas.microsoft.com/office/drawing/2014/main" id="{00000000-0008-0000-0200-00007D3B0300}"/>
            </a:ext>
          </a:extLst>
        </xdr:cNvPr>
        <xdr:cNvSpPr>
          <a:spLocks noChangeShapeType="1"/>
        </xdr:cNvSpPr>
      </xdr:nvSpPr>
      <xdr:spPr bwMode="auto">
        <a:xfrm>
          <a:off x="4166606" y="1809750"/>
          <a:ext cx="20536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9</xdr:row>
      <xdr:rowOff>0</xdr:rowOff>
    </xdr:from>
    <xdr:to>
      <xdr:col>34</xdr:col>
      <xdr:colOff>0</xdr:colOff>
      <xdr:row>10</xdr:row>
      <xdr:rowOff>0</xdr:rowOff>
    </xdr:to>
    <xdr:sp macro="" textlink="">
      <xdr:nvSpPr>
        <xdr:cNvPr id="40" name="Line 78">
          <a:extLst>
            <a:ext uri="{FF2B5EF4-FFF2-40B4-BE49-F238E27FC236}">
              <a16:creationId xmlns:a16="http://schemas.microsoft.com/office/drawing/2014/main" id="{00000000-0008-0000-0200-00007E3B0300}"/>
            </a:ext>
          </a:extLst>
        </xdr:cNvPr>
        <xdr:cNvSpPr>
          <a:spLocks noChangeShapeType="1"/>
        </xdr:cNvSpPr>
      </xdr:nvSpPr>
      <xdr:spPr bwMode="auto">
        <a:xfrm flipH="1" flipV="1">
          <a:off x="4371975" y="18097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41" name="Line 8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47148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42" name="Line 1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ShapeType="1"/>
        </xdr:cNvSpPr>
      </xdr:nvSpPr>
      <xdr:spPr bwMode="auto">
        <a:xfrm flipH="1">
          <a:off x="41433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24</xdr:row>
      <xdr:rowOff>15478</xdr:rowOff>
    </xdr:from>
    <xdr:to>
      <xdr:col>40</xdr:col>
      <xdr:colOff>0</xdr:colOff>
      <xdr:row>24</xdr:row>
      <xdr:rowOff>15478</xdr:rowOff>
    </xdr:to>
    <xdr:sp macro="" textlink="">
      <xdr:nvSpPr>
        <xdr:cNvPr id="43" name="Line 19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4486275" y="35397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83344</xdr:rowOff>
    </xdr:from>
    <xdr:to>
      <xdr:col>36</xdr:col>
      <xdr:colOff>0</xdr:colOff>
      <xdr:row>20</xdr:row>
      <xdr:rowOff>83344</xdr:rowOff>
    </xdr:to>
    <xdr:sp macro="" textlink="">
      <xdr:nvSpPr>
        <xdr:cNvPr id="44" name="Line 20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4657725" y="29217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20</xdr:row>
      <xdr:rowOff>83344</xdr:rowOff>
    </xdr:from>
    <xdr:to>
      <xdr:col>37</xdr:col>
      <xdr:colOff>0</xdr:colOff>
      <xdr:row>21</xdr:row>
      <xdr:rowOff>83344</xdr:rowOff>
    </xdr:to>
    <xdr:sp macro="" textlink="">
      <xdr:nvSpPr>
        <xdr:cNvPr id="45" name="Line 2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4657725" y="31503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20</xdr:row>
      <xdr:rowOff>83344</xdr:rowOff>
    </xdr:from>
    <xdr:to>
      <xdr:col>38</xdr:col>
      <xdr:colOff>0</xdr:colOff>
      <xdr:row>21</xdr:row>
      <xdr:rowOff>83344</xdr:rowOff>
    </xdr:to>
    <xdr:sp macro="" textlink="">
      <xdr:nvSpPr>
        <xdr:cNvPr id="46" name="Line 22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ShapeType="1"/>
        </xdr:cNvSpPr>
      </xdr:nvSpPr>
      <xdr:spPr bwMode="auto">
        <a:xfrm flipV="1">
          <a:off x="4714875" y="31503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18</xdr:row>
      <xdr:rowOff>83344</xdr:rowOff>
    </xdr:from>
    <xdr:to>
      <xdr:col>38</xdr:col>
      <xdr:colOff>0</xdr:colOff>
      <xdr:row>20</xdr:row>
      <xdr:rowOff>83344</xdr:rowOff>
    </xdr:to>
    <xdr:sp macro="" textlink="">
      <xdr:nvSpPr>
        <xdr:cNvPr id="47" name="Line 25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ShapeType="1"/>
        </xdr:cNvSpPr>
      </xdr:nvSpPr>
      <xdr:spPr bwMode="auto">
        <a:xfrm flipH="1" flipV="1">
          <a:off x="4772025" y="29217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83344</xdr:rowOff>
    </xdr:from>
    <xdr:to>
      <xdr:col>38</xdr:col>
      <xdr:colOff>0</xdr:colOff>
      <xdr:row>18</xdr:row>
      <xdr:rowOff>83344</xdr:rowOff>
    </xdr:to>
    <xdr:sp macro="" textlink="">
      <xdr:nvSpPr>
        <xdr:cNvPr id="48" name="Line 2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4657725" y="2921794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24</xdr:row>
      <xdr:rowOff>41671</xdr:rowOff>
    </xdr:from>
    <xdr:to>
      <xdr:col>41</xdr:col>
      <xdr:colOff>0</xdr:colOff>
      <xdr:row>24</xdr:row>
      <xdr:rowOff>107155</xdr:rowOff>
    </xdr:to>
    <xdr:sp macro="" textlink="">
      <xdr:nvSpPr>
        <xdr:cNvPr id="49" name="Line 60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4795838" y="35659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25</xdr:row>
      <xdr:rowOff>1</xdr:rowOff>
    </xdr:from>
    <xdr:to>
      <xdr:col>51</xdr:col>
      <xdr:colOff>1</xdr:colOff>
      <xdr:row>25</xdr:row>
      <xdr:rowOff>1</xdr:rowOff>
    </xdr:to>
    <xdr:sp macro="" textlink="">
      <xdr:nvSpPr>
        <xdr:cNvPr id="50" name="Line 61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ShapeType="1"/>
        </xdr:cNvSpPr>
      </xdr:nvSpPr>
      <xdr:spPr bwMode="auto">
        <a:xfrm>
          <a:off x="5057776" y="36385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18</xdr:row>
      <xdr:rowOff>107157</xdr:rowOff>
    </xdr:from>
    <xdr:to>
      <xdr:col>41</xdr:col>
      <xdr:colOff>0</xdr:colOff>
      <xdr:row>20</xdr:row>
      <xdr:rowOff>83345</xdr:rowOff>
    </xdr:to>
    <xdr:sp macro="" textlink="">
      <xdr:nvSpPr>
        <xdr:cNvPr id="51" name="Line 62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ShapeType="1"/>
        </xdr:cNvSpPr>
      </xdr:nvSpPr>
      <xdr:spPr bwMode="auto">
        <a:xfrm flipV="1">
          <a:off x="4772025" y="2945607"/>
          <a:ext cx="285750" cy="20478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19</xdr:row>
      <xdr:rowOff>0</xdr:rowOff>
    </xdr:from>
    <xdr:to>
      <xdr:col>49</xdr:col>
      <xdr:colOff>101203</xdr:colOff>
      <xdr:row>19</xdr:row>
      <xdr:rowOff>0</xdr:rowOff>
    </xdr:to>
    <xdr:sp macro="" textlink="">
      <xdr:nvSpPr>
        <xdr:cNvPr id="52" name="Line 63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ShapeType="1"/>
        </xdr:cNvSpPr>
      </xdr:nvSpPr>
      <xdr:spPr bwMode="auto">
        <a:xfrm>
          <a:off x="5044678" y="29527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44</xdr:col>
      <xdr:colOff>19050</xdr:colOff>
      <xdr:row>31</xdr:row>
      <xdr:rowOff>57150</xdr:rowOff>
    </xdr:from>
    <xdr:to>
      <xdr:col>51</xdr:col>
      <xdr:colOff>19050</xdr:colOff>
      <xdr:row>31</xdr:row>
      <xdr:rowOff>57150</xdr:rowOff>
    </xdr:to>
    <xdr:sp macro="" textlink="">
      <xdr:nvSpPr>
        <xdr:cNvPr id="54" name="Line 34">
          <a:extLst>
            <a:ext uri="{FF2B5EF4-FFF2-40B4-BE49-F238E27FC236}">
              <a16:creationId xmlns:a16="http://schemas.microsoft.com/office/drawing/2014/main" id="{00000000-0008-0000-0200-0000623B0300}"/>
            </a:ext>
          </a:extLst>
        </xdr:cNvPr>
        <xdr:cNvSpPr>
          <a:spLocks noChangeShapeType="1"/>
        </xdr:cNvSpPr>
      </xdr:nvSpPr>
      <xdr:spPr bwMode="auto">
        <a:xfrm>
          <a:off x="5419725" y="438150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31</xdr:row>
      <xdr:rowOff>47625</xdr:rowOff>
    </xdr:from>
    <xdr:to>
      <xdr:col>51</xdr:col>
      <xdr:colOff>0</xdr:colOff>
      <xdr:row>33</xdr:row>
      <xdr:rowOff>47625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200-00006E3B0300}"/>
            </a:ext>
          </a:extLst>
        </xdr:cNvPr>
        <xdr:cNvSpPr>
          <a:spLocks noChangeShapeType="1"/>
        </xdr:cNvSpPr>
      </xdr:nvSpPr>
      <xdr:spPr bwMode="auto">
        <a:xfrm flipV="1">
          <a:off x="6200775" y="43719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23</xdr:row>
      <xdr:rowOff>0</xdr:rowOff>
    </xdr:from>
    <xdr:to>
      <xdr:col>42</xdr:col>
      <xdr:colOff>104775</xdr:colOff>
      <xdr:row>23</xdr:row>
      <xdr:rowOff>0</xdr:rowOff>
    </xdr:to>
    <xdr:sp macro="" textlink="">
      <xdr:nvSpPr>
        <xdr:cNvPr id="258096" name="Line 3">
          <a:extLst>
            <a:ext uri="{FF2B5EF4-FFF2-40B4-BE49-F238E27FC236}">
              <a16:creationId xmlns:a16="http://schemas.microsoft.com/office/drawing/2014/main" id="{00000000-0008-0000-0600-000030F003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28</xdr:row>
      <xdr:rowOff>0</xdr:rowOff>
    </xdr:from>
    <xdr:to>
      <xdr:col>42</xdr:col>
      <xdr:colOff>104775</xdr:colOff>
      <xdr:row>28</xdr:row>
      <xdr:rowOff>0</xdr:rowOff>
    </xdr:to>
    <xdr:sp macro="" textlink="">
      <xdr:nvSpPr>
        <xdr:cNvPr id="258097" name="Line 4">
          <a:extLst>
            <a:ext uri="{FF2B5EF4-FFF2-40B4-BE49-F238E27FC236}">
              <a16:creationId xmlns:a16="http://schemas.microsoft.com/office/drawing/2014/main" id="{00000000-0008-0000-0600-000031F00300}"/>
            </a:ext>
          </a:extLst>
        </xdr:cNvPr>
        <xdr:cNvSpPr>
          <a:spLocks noChangeShapeType="1"/>
        </xdr:cNvSpPr>
      </xdr:nvSpPr>
      <xdr:spPr bwMode="auto">
        <a:xfrm>
          <a:off x="4029075" y="3981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32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258098" name="Line 5">
          <a:extLst>
            <a:ext uri="{FF2B5EF4-FFF2-40B4-BE49-F238E27FC236}">
              <a16:creationId xmlns:a16="http://schemas.microsoft.com/office/drawing/2014/main" id="{00000000-0008-0000-0600-000032F00300}"/>
            </a:ext>
          </a:extLst>
        </xdr:cNvPr>
        <xdr:cNvSpPr>
          <a:spLocks noChangeShapeType="1"/>
        </xdr:cNvSpPr>
      </xdr:nvSpPr>
      <xdr:spPr bwMode="auto">
        <a:xfrm>
          <a:off x="40290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258099" name="Line 6">
          <a:extLst>
            <a:ext uri="{FF2B5EF4-FFF2-40B4-BE49-F238E27FC236}">
              <a16:creationId xmlns:a16="http://schemas.microsoft.com/office/drawing/2014/main" id="{00000000-0008-0000-0600-000033F00300}"/>
            </a:ext>
          </a:extLst>
        </xdr:cNvPr>
        <xdr:cNvSpPr>
          <a:spLocks noChangeShapeType="1"/>
        </xdr:cNvSpPr>
      </xdr:nvSpPr>
      <xdr:spPr bwMode="auto">
        <a:xfrm flipV="1">
          <a:off x="4600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30</xdr:row>
      <xdr:rowOff>0</xdr:rowOff>
    </xdr:from>
    <xdr:to>
      <xdr:col>39</xdr:col>
      <xdr:colOff>0</xdr:colOff>
      <xdr:row>32</xdr:row>
      <xdr:rowOff>0</xdr:rowOff>
    </xdr:to>
    <xdr:sp macro="" textlink="">
      <xdr:nvSpPr>
        <xdr:cNvPr id="258100" name="Oval 7">
          <a:extLst>
            <a:ext uri="{FF2B5EF4-FFF2-40B4-BE49-F238E27FC236}">
              <a16:creationId xmlns:a16="http://schemas.microsoft.com/office/drawing/2014/main" id="{00000000-0008-0000-0600-000034F00300}"/>
            </a:ext>
          </a:extLst>
        </xdr:cNvPr>
        <xdr:cNvSpPr>
          <a:spLocks noChangeArrowheads="1"/>
        </xdr:cNvSpPr>
      </xdr:nvSpPr>
      <xdr:spPr bwMode="auto">
        <a:xfrm>
          <a:off x="3914775" y="42100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258101" name="Line 8">
          <a:extLst>
            <a:ext uri="{FF2B5EF4-FFF2-40B4-BE49-F238E27FC236}">
              <a16:creationId xmlns:a16="http://schemas.microsoft.com/office/drawing/2014/main" id="{00000000-0008-0000-0600-000035F003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32</xdr:row>
      <xdr:rowOff>0</xdr:rowOff>
    </xdr:from>
    <xdr:to>
      <xdr:col>37</xdr:col>
      <xdr:colOff>0</xdr:colOff>
      <xdr:row>32</xdr:row>
      <xdr:rowOff>0</xdr:rowOff>
    </xdr:to>
    <xdr:sp macro="" textlink="">
      <xdr:nvSpPr>
        <xdr:cNvPr id="258102" name="Line 9">
          <a:extLst>
            <a:ext uri="{FF2B5EF4-FFF2-40B4-BE49-F238E27FC236}">
              <a16:creationId xmlns:a16="http://schemas.microsoft.com/office/drawing/2014/main" id="{00000000-0008-0000-0600-000036F00300}"/>
            </a:ext>
          </a:extLst>
        </xdr:cNvPr>
        <xdr:cNvSpPr>
          <a:spLocks noChangeShapeType="1"/>
        </xdr:cNvSpPr>
      </xdr:nvSpPr>
      <xdr:spPr bwMode="auto">
        <a:xfrm>
          <a:off x="34575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37</xdr:col>
      <xdr:colOff>0</xdr:colOff>
      <xdr:row>28</xdr:row>
      <xdr:rowOff>0</xdr:rowOff>
    </xdr:to>
    <xdr:sp macro="" textlink="">
      <xdr:nvSpPr>
        <xdr:cNvPr id="258103" name="Line 10">
          <a:extLst>
            <a:ext uri="{FF2B5EF4-FFF2-40B4-BE49-F238E27FC236}">
              <a16:creationId xmlns:a16="http://schemas.microsoft.com/office/drawing/2014/main" id="{00000000-0008-0000-0600-000037F00300}"/>
            </a:ext>
          </a:extLst>
        </xdr:cNvPr>
        <xdr:cNvSpPr>
          <a:spLocks noChangeShapeType="1"/>
        </xdr:cNvSpPr>
      </xdr:nvSpPr>
      <xdr:spPr bwMode="auto">
        <a:xfrm flipH="1">
          <a:off x="3457575" y="39814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258104" name="Line 11">
          <a:extLst>
            <a:ext uri="{FF2B5EF4-FFF2-40B4-BE49-F238E27FC236}">
              <a16:creationId xmlns:a16="http://schemas.microsoft.com/office/drawing/2014/main" id="{00000000-0008-0000-0600-000038F00300}"/>
            </a:ext>
          </a:extLst>
        </xdr:cNvPr>
        <xdr:cNvSpPr>
          <a:spLocks noChangeShapeType="1"/>
        </xdr:cNvSpPr>
      </xdr:nvSpPr>
      <xdr:spPr bwMode="auto">
        <a:xfrm flipH="1">
          <a:off x="34575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35</xdr:row>
      <xdr:rowOff>0</xdr:rowOff>
    </xdr:to>
    <xdr:sp macro="" textlink="">
      <xdr:nvSpPr>
        <xdr:cNvPr id="258111" name="Line 20">
          <a:extLst>
            <a:ext uri="{FF2B5EF4-FFF2-40B4-BE49-F238E27FC236}">
              <a16:creationId xmlns:a16="http://schemas.microsoft.com/office/drawing/2014/main" id="{00000000-0008-0000-0600-00003FF00300}"/>
            </a:ext>
          </a:extLst>
        </xdr:cNvPr>
        <xdr:cNvSpPr>
          <a:spLocks noChangeShapeType="1"/>
        </xdr:cNvSpPr>
      </xdr:nvSpPr>
      <xdr:spPr bwMode="auto">
        <a:xfrm>
          <a:off x="3457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35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58112" name="Line 21">
          <a:extLst>
            <a:ext uri="{FF2B5EF4-FFF2-40B4-BE49-F238E27FC236}">
              <a16:creationId xmlns:a16="http://schemas.microsoft.com/office/drawing/2014/main" id="{00000000-0008-0000-0600-000040F00300}"/>
            </a:ext>
          </a:extLst>
        </xdr:cNvPr>
        <xdr:cNvSpPr>
          <a:spLocks noChangeShapeType="1"/>
        </xdr:cNvSpPr>
      </xdr:nvSpPr>
      <xdr:spPr bwMode="auto">
        <a:xfrm>
          <a:off x="3457575" y="47815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58113" name="Line 22">
          <a:extLst>
            <a:ext uri="{FF2B5EF4-FFF2-40B4-BE49-F238E27FC236}">
              <a16:creationId xmlns:a16="http://schemas.microsoft.com/office/drawing/2014/main" id="{00000000-0008-0000-0600-000041F00300}"/>
            </a:ext>
          </a:extLst>
        </xdr:cNvPr>
        <xdr:cNvSpPr>
          <a:spLocks noChangeShapeType="1"/>
        </xdr:cNvSpPr>
      </xdr:nvSpPr>
      <xdr:spPr bwMode="auto">
        <a:xfrm flipV="1">
          <a:off x="4600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32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258114" name="Line 23">
          <a:extLst>
            <a:ext uri="{FF2B5EF4-FFF2-40B4-BE49-F238E27FC236}">
              <a16:creationId xmlns:a16="http://schemas.microsoft.com/office/drawing/2014/main" id="{00000000-0008-0000-0600-000042F00300}"/>
            </a:ext>
          </a:extLst>
        </xdr:cNvPr>
        <xdr:cNvSpPr>
          <a:spLocks noChangeShapeType="1"/>
        </xdr:cNvSpPr>
      </xdr:nvSpPr>
      <xdr:spPr bwMode="auto">
        <a:xfrm>
          <a:off x="4714875" y="44386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28</xdr:row>
      <xdr:rowOff>0</xdr:rowOff>
    </xdr:from>
    <xdr:to>
      <xdr:col>53</xdr:col>
      <xdr:colOff>0</xdr:colOff>
      <xdr:row>32</xdr:row>
      <xdr:rowOff>0</xdr:rowOff>
    </xdr:to>
    <xdr:sp macro="" textlink="">
      <xdr:nvSpPr>
        <xdr:cNvPr id="258115" name="Line 24">
          <a:extLst>
            <a:ext uri="{FF2B5EF4-FFF2-40B4-BE49-F238E27FC236}">
              <a16:creationId xmlns:a16="http://schemas.microsoft.com/office/drawing/2014/main" id="{00000000-0008-0000-0600-000043F00300}"/>
            </a:ext>
          </a:extLst>
        </xdr:cNvPr>
        <xdr:cNvSpPr>
          <a:spLocks noChangeShapeType="1"/>
        </xdr:cNvSpPr>
      </xdr:nvSpPr>
      <xdr:spPr bwMode="auto">
        <a:xfrm flipV="1">
          <a:off x="5743575" y="39814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58116" name="Line 25">
          <a:extLst>
            <a:ext uri="{FF2B5EF4-FFF2-40B4-BE49-F238E27FC236}">
              <a16:creationId xmlns:a16="http://schemas.microsoft.com/office/drawing/2014/main" id="{00000000-0008-0000-0600-000044F003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28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58117" name="Line 26">
          <a:extLst>
            <a:ext uri="{FF2B5EF4-FFF2-40B4-BE49-F238E27FC236}">
              <a16:creationId xmlns:a16="http://schemas.microsoft.com/office/drawing/2014/main" id="{00000000-0008-0000-0600-000045F00300}"/>
            </a:ext>
          </a:extLst>
        </xdr:cNvPr>
        <xdr:cNvSpPr>
          <a:spLocks noChangeShapeType="1"/>
        </xdr:cNvSpPr>
      </xdr:nvSpPr>
      <xdr:spPr bwMode="auto">
        <a:xfrm>
          <a:off x="4714875" y="39814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23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58118" name="Line 27">
          <a:extLst>
            <a:ext uri="{FF2B5EF4-FFF2-40B4-BE49-F238E27FC236}">
              <a16:creationId xmlns:a16="http://schemas.microsoft.com/office/drawing/2014/main" id="{00000000-0008-0000-0600-000046F00300}"/>
            </a:ext>
          </a:extLst>
        </xdr:cNvPr>
        <xdr:cNvSpPr>
          <a:spLocks noChangeShapeType="1"/>
        </xdr:cNvSpPr>
      </xdr:nvSpPr>
      <xdr:spPr bwMode="auto">
        <a:xfrm>
          <a:off x="4829175" y="3409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55</xdr:col>
      <xdr:colOff>0</xdr:colOff>
      <xdr:row>10</xdr:row>
      <xdr:rowOff>0</xdr:rowOff>
    </xdr:to>
    <xdr:sp macro="" textlink="">
      <xdr:nvSpPr>
        <xdr:cNvPr id="258119" name="Line 30">
          <a:extLst>
            <a:ext uri="{FF2B5EF4-FFF2-40B4-BE49-F238E27FC236}">
              <a16:creationId xmlns:a16="http://schemas.microsoft.com/office/drawing/2014/main" id="{00000000-0008-0000-0600-000047F00300}"/>
            </a:ext>
          </a:extLst>
        </xdr:cNvPr>
        <xdr:cNvSpPr>
          <a:spLocks noChangeShapeType="1"/>
        </xdr:cNvSpPr>
      </xdr:nvSpPr>
      <xdr:spPr bwMode="auto">
        <a:xfrm>
          <a:off x="4829175" y="19240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258120" name="Line 31">
          <a:extLst>
            <a:ext uri="{FF2B5EF4-FFF2-40B4-BE49-F238E27FC236}">
              <a16:creationId xmlns:a16="http://schemas.microsoft.com/office/drawing/2014/main" id="{00000000-0008-0000-0600-000048F00300}"/>
            </a:ext>
          </a:extLst>
        </xdr:cNvPr>
        <xdr:cNvSpPr>
          <a:spLocks noChangeShapeType="1"/>
        </xdr:cNvSpPr>
      </xdr:nvSpPr>
      <xdr:spPr bwMode="auto">
        <a:xfrm flipV="1">
          <a:off x="5972175" y="19240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258121" name="Line 40">
          <a:extLst>
            <a:ext uri="{FF2B5EF4-FFF2-40B4-BE49-F238E27FC236}">
              <a16:creationId xmlns:a16="http://schemas.microsoft.com/office/drawing/2014/main" id="{00000000-0008-0000-0600-000049F00300}"/>
            </a:ext>
          </a:extLst>
        </xdr:cNvPr>
        <xdr:cNvSpPr>
          <a:spLocks noChangeShapeType="1"/>
        </xdr:cNvSpPr>
      </xdr:nvSpPr>
      <xdr:spPr bwMode="auto">
        <a:xfrm>
          <a:off x="2657475" y="1924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258122" name="Line 41">
          <a:extLst>
            <a:ext uri="{FF2B5EF4-FFF2-40B4-BE49-F238E27FC236}">
              <a16:creationId xmlns:a16="http://schemas.microsoft.com/office/drawing/2014/main" id="{00000000-0008-0000-0600-00004AF00300}"/>
            </a:ext>
          </a:extLst>
        </xdr:cNvPr>
        <xdr:cNvSpPr>
          <a:spLocks noChangeShapeType="1"/>
        </xdr:cNvSpPr>
      </xdr:nvSpPr>
      <xdr:spPr bwMode="auto">
        <a:xfrm>
          <a:off x="2657475" y="19240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30</xdr:row>
      <xdr:rowOff>0</xdr:rowOff>
    </xdr:from>
    <xdr:to>
      <xdr:col>30</xdr:col>
      <xdr:colOff>0</xdr:colOff>
      <xdr:row>30</xdr:row>
      <xdr:rowOff>0</xdr:rowOff>
    </xdr:to>
    <xdr:sp macro="" textlink="">
      <xdr:nvSpPr>
        <xdr:cNvPr id="258123" name="Line 42">
          <a:extLst>
            <a:ext uri="{FF2B5EF4-FFF2-40B4-BE49-F238E27FC236}">
              <a16:creationId xmlns:a16="http://schemas.microsoft.com/office/drawing/2014/main" id="{00000000-0008-0000-0600-00004BF00300}"/>
            </a:ext>
          </a:extLst>
        </xdr:cNvPr>
        <xdr:cNvSpPr>
          <a:spLocks noChangeShapeType="1"/>
        </xdr:cNvSpPr>
      </xdr:nvSpPr>
      <xdr:spPr bwMode="auto">
        <a:xfrm>
          <a:off x="2657475" y="42100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51</xdr:col>
      <xdr:colOff>0</xdr:colOff>
      <xdr:row>32</xdr:row>
      <xdr:rowOff>0</xdr:rowOff>
    </xdr:to>
    <xdr:sp macro="" textlink="">
      <xdr:nvSpPr>
        <xdr:cNvPr id="258124" name="Line 45">
          <a:extLst>
            <a:ext uri="{FF2B5EF4-FFF2-40B4-BE49-F238E27FC236}">
              <a16:creationId xmlns:a16="http://schemas.microsoft.com/office/drawing/2014/main" id="{00000000-0008-0000-0600-00004CF00300}"/>
            </a:ext>
          </a:extLst>
        </xdr:cNvPr>
        <xdr:cNvSpPr>
          <a:spLocks noChangeShapeType="1"/>
        </xdr:cNvSpPr>
      </xdr:nvSpPr>
      <xdr:spPr bwMode="auto">
        <a:xfrm flipV="1">
          <a:off x="5514975" y="4210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58125" name="Line 46">
          <a:extLst>
            <a:ext uri="{FF2B5EF4-FFF2-40B4-BE49-F238E27FC236}">
              <a16:creationId xmlns:a16="http://schemas.microsoft.com/office/drawing/2014/main" id="{00000000-0008-0000-0600-00004DF00300}"/>
            </a:ext>
          </a:extLst>
        </xdr:cNvPr>
        <xdr:cNvSpPr>
          <a:spLocks noChangeShapeType="1"/>
        </xdr:cNvSpPr>
      </xdr:nvSpPr>
      <xdr:spPr bwMode="auto">
        <a:xfrm flipV="1">
          <a:off x="5514975" y="39814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23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58126" name="Line 47">
          <a:extLst>
            <a:ext uri="{FF2B5EF4-FFF2-40B4-BE49-F238E27FC236}">
              <a16:creationId xmlns:a16="http://schemas.microsoft.com/office/drawing/2014/main" id="{00000000-0008-0000-0600-00004EF00300}"/>
            </a:ext>
          </a:extLst>
        </xdr:cNvPr>
        <xdr:cNvSpPr>
          <a:spLocks noChangeShapeType="1"/>
        </xdr:cNvSpPr>
      </xdr:nvSpPr>
      <xdr:spPr bwMode="auto">
        <a:xfrm flipV="1">
          <a:off x="5743575" y="34099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58127" name="Line 48">
          <a:extLst>
            <a:ext uri="{FF2B5EF4-FFF2-40B4-BE49-F238E27FC236}">
              <a16:creationId xmlns:a16="http://schemas.microsoft.com/office/drawing/2014/main" id="{00000000-0008-0000-0600-00004FF0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43</xdr:col>
      <xdr:colOff>0</xdr:colOff>
      <xdr:row>10</xdr:row>
      <xdr:rowOff>0</xdr:rowOff>
    </xdr:to>
    <xdr:sp macro="" textlink="">
      <xdr:nvSpPr>
        <xdr:cNvPr id="258132" name="Line 55">
          <a:extLst>
            <a:ext uri="{FF2B5EF4-FFF2-40B4-BE49-F238E27FC236}">
              <a16:creationId xmlns:a16="http://schemas.microsoft.com/office/drawing/2014/main" id="{00000000-0008-0000-0600-000054F00300}"/>
            </a:ext>
          </a:extLst>
        </xdr:cNvPr>
        <xdr:cNvSpPr>
          <a:spLocks noChangeShapeType="1"/>
        </xdr:cNvSpPr>
      </xdr:nvSpPr>
      <xdr:spPr bwMode="auto">
        <a:xfrm flipV="1">
          <a:off x="3457575" y="1924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42</xdr:col>
      <xdr:colOff>104775</xdr:colOff>
      <xdr:row>23</xdr:row>
      <xdr:rowOff>0</xdr:rowOff>
    </xdr:to>
    <xdr:sp macro="" textlink="">
      <xdr:nvSpPr>
        <xdr:cNvPr id="258133" name="Line 3">
          <a:extLst>
            <a:ext uri="{FF2B5EF4-FFF2-40B4-BE49-F238E27FC236}">
              <a16:creationId xmlns:a16="http://schemas.microsoft.com/office/drawing/2014/main" id="{00000000-0008-0000-0600-000055F003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28</xdr:row>
      <xdr:rowOff>0</xdr:rowOff>
    </xdr:from>
    <xdr:to>
      <xdr:col>42</xdr:col>
      <xdr:colOff>104775</xdr:colOff>
      <xdr:row>28</xdr:row>
      <xdr:rowOff>0</xdr:rowOff>
    </xdr:to>
    <xdr:sp macro="" textlink="">
      <xdr:nvSpPr>
        <xdr:cNvPr id="258134" name="Line 4">
          <a:extLst>
            <a:ext uri="{FF2B5EF4-FFF2-40B4-BE49-F238E27FC236}">
              <a16:creationId xmlns:a16="http://schemas.microsoft.com/office/drawing/2014/main" id="{00000000-0008-0000-0600-000056F00300}"/>
            </a:ext>
          </a:extLst>
        </xdr:cNvPr>
        <xdr:cNvSpPr>
          <a:spLocks noChangeShapeType="1"/>
        </xdr:cNvSpPr>
      </xdr:nvSpPr>
      <xdr:spPr bwMode="auto">
        <a:xfrm>
          <a:off x="4029075" y="3981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32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258135" name="Line 5">
          <a:extLst>
            <a:ext uri="{FF2B5EF4-FFF2-40B4-BE49-F238E27FC236}">
              <a16:creationId xmlns:a16="http://schemas.microsoft.com/office/drawing/2014/main" id="{00000000-0008-0000-0600-000057F00300}"/>
            </a:ext>
          </a:extLst>
        </xdr:cNvPr>
        <xdr:cNvSpPr>
          <a:spLocks noChangeShapeType="1"/>
        </xdr:cNvSpPr>
      </xdr:nvSpPr>
      <xdr:spPr bwMode="auto">
        <a:xfrm>
          <a:off x="40290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258136" name="Line 6">
          <a:extLst>
            <a:ext uri="{FF2B5EF4-FFF2-40B4-BE49-F238E27FC236}">
              <a16:creationId xmlns:a16="http://schemas.microsoft.com/office/drawing/2014/main" id="{00000000-0008-0000-0600-000058F00300}"/>
            </a:ext>
          </a:extLst>
        </xdr:cNvPr>
        <xdr:cNvSpPr>
          <a:spLocks noChangeShapeType="1"/>
        </xdr:cNvSpPr>
      </xdr:nvSpPr>
      <xdr:spPr bwMode="auto">
        <a:xfrm flipV="1">
          <a:off x="4600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30</xdr:row>
      <xdr:rowOff>0</xdr:rowOff>
    </xdr:from>
    <xdr:to>
      <xdr:col>39</xdr:col>
      <xdr:colOff>0</xdr:colOff>
      <xdr:row>32</xdr:row>
      <xdr:rowOff>0</xdr:rowOff>
    </xdr:to>
    <xdr:sp macro="" textlink="">
      <xdr:nvSpPr>
        <xdr:cNvPr id="258137" name="Oval 7">
          <a:extLst>
            <a:ext uri="{FF2B5EF4-FFF2-40B4-BE49-F238E27FC236}">
              <a16:creationId xmlns:a16="http://schemas.microsoft.com/office/drawing/2014/main" id="{00000000-0008-0000-0600-000059F00300}"/>
            </a:ext>
          </a:extLst>
        </xdr:cNvPr>
        <xdr:cNvSpPr>
          <a:spLocks noChangeArrowheads="1"/>
        </xdr:cNvSpPr>
      </xdr:nvSpPr>
      <xdr:spPr bwMode="auto">
        <a:xfrm>
          <a:off x="3914775" y="42100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258138" name="Line 8">
          <a:extLst>
            <a:ext uri="{FF2B5EF4-FFF2-40B4-BE49-F238E27FC236}">
              <a16:creationId xmlns:a16="http://schemas.microsoft.com/office/drawing/2014/main" id="{00000000-0008-0000-0600-00005AF003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32</xdr:row>
      <xdr:rowOff>0</xdr:rowOff>
    </xdr:from>
    <xdr:to>
      <xdr:col>37</xdr:col>
      <xdr:colOff>0</xdr:colOff>
      <xdr:row>32</xdr:row>
      <xdr:rowOff>0</xdr:rowOff>
    </xdr:to>
    <xdr:sp macro="" textlink="">
      <xdr:nvSpPr>
        <xdr:cNvPr id="258139" name="Line 9">
          <a:extLst>
            <a:ext uri="{FF2B5EF4-FFF2-40B4-BE49-F238E27FC236}">
              <a16:creationId xmlns:a16="http://schemas.microsoft.com/office/drawing/2014/main" id="{00000000-0008-0000-0600-00005BF00300}"/>
            </a:ext>
          </a:extLst>
        </xdr:cNvPr>
        <xdr:cNvSpPr>
          <a:spLocks noChangeShapeType="1"/>
        </xdr:cNvSpPr>
      </xdr:nvSpPr>
      <xdr:spPr bwMode="auto">
        <a:xfrm>
          <a:off x="34575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37</xdr:col>
      <xdr:colOff>0</xdr:colOff>
      <xdr:row>28</xdr:row>
      <xdr:rowOff>0</xdr:rowOff>
    </xdr:to>
    <xdr:sp macro="" textlink="">
      <xdr:nvSpPr>
        <xdr:cNvPr id="258140" name="Line 10">
          <a:extLst>
            <a:ext uri="{FF2B5EF4-FFF2-40B4-BE49-F238E27FC236}">
              <a16:creationId xmlns:a16="http://schemas.microsoft.com/office/drawing/2014/main" id="{00000000-0008-0000-0600-00005CF00300}"/>
            </a:ext>
          </a:extLst>
        </xdr:cNvPr>
        <xdr:cNvSpPr>
          <a:spLocks noChangeShapeType="1"/>
        </xdr:cNvSpPr>
      </xdr:nvSpPr>
      <xdr:spPr bwMode="auto">
        <a:xfrm flipH="1">
          <a:off x="3457575" y="39814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258141" name="Line 11">
          <a:extLst>
            <a:ext uri="{FF2B5EF4-FFF2-40B4-BE49-F238E27FC236}">
              <a16:creationId xmlns:a16="http://schemas.microsoft.com/office/drawing/2014/main" id="{00000000-0008-0000-0600-00005DF00300}"/>
            </a:ext>
          </a:extLst>
        </xdr:cNvPr>
        <xdr:cNvSpPr>
          <a:spLocks noChangeShapeType="1"/>
        </xdr:cNvSpPr>
      </xdr:nvSpPr>
      <xdr:spPr bwMode="auto">
        <a:xfrm flipH="1">
          <a:off x="34575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35</xdr:row>
      <xdr:rowOff>0</xdr:rowOff>
    </xdr:to>
    <xdr:sp macro="" textlink="">
      <xdr:nvSpPr>
        <xdr:cNvPr id="258148" name="Line 20">
          <a:extLst>
            <a:ext uri="{FF2B5EF4-FFF2-40B4-BE49-F238E27FC236}">
              <a16:creationId xmlns:a16="http://schemas.microsoft.com/office/drawing/2014/main" id="{00000000-0008-0000-0600-000064F00300}"/>
            </a:ext>
          </a:extLst>
        </xdr:cNvPr>
        <xdr:cNvSpPr>
          <a:spLocks noChangeShapeType="1"/>
        </xdr:cNvSpPr>
      </xdr:nvSpPr>
      <xdr:spPr bwMode="auto">
        <a:xfrm>
          <a:off x="3457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58149" name="Line 22">
          <a:extLst>
            <a:ext uri="{FF2B5EF4-FFF2-40B4-BE49-F238E27FC236}">
              <a16:creationId xmlns:a16="http://schemas.microsoft.com/office/drawing/2014/main" id="{00000000-0008-0000-0600-000065F00300}"/>
            </a:ext>
          </a:extLst>
        </xdr:cNvPr>
        <xdr:cNvSpPr>
          <a:spLocks noChangeShapeType="1"/>
        </xdr:cNvSpPr>
      </xdr:nvSpPr>
      <xdr:spPr bwMode="auto">
        <a:xfrm flipV="1">
          <a:off x="4600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32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258150" name="Line 23">
          <a:extLst>
            <a:ext uri="{FF2B5EF4-FFF2-40B4-BE49-F238E27FC236}">
              <a16:creationId xmlns:a16="http://schemas.microsoft.com/office/drawing/2014/main" id="{00000000-0008-0000-0600-000066F00300}"/>
            </a:ext>
          </a:extLst>
        </xdr:cNvPr>
        <xdr:cNvSpPr>
          <a:spLocks noChangeShapeType="1"/>
        </xdr:cNvSpPr>
      </xdr:nvSpPr>
      <xdr:spPr bwMode="auto">
        <a:xfrm>
          <a:off x="4714875" y="44386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28</xdr:row>
      <xdr:rowOff>0</xdr:rowOff>
    </xdr:from>
    <xdr:to>
      <xdr:col>53</xdr:col>
      <xdr:colOff>0</xdr:colOff>
      <xdr:row>32</xdr:row>
      <xdr:rowOff>0</xdr:rowOff>
    </xdr:to>
    <xdr:sp macro="" textlink="">
      <xdr:nvSpPr>
        <xdr:cNvPr id="258151" name="Line 24">
          <a:extLst>
            <a:ext uri="{FF2B5EF4-FFF2-40B4-BE49-F238E27FC236}">
              <a16:creationId xmlns:a16="http://schemas.microsoft.com/office/drawing/2014/main" id="{00000000-0008-0000-0600-000067F00300}"/>
            </a:ext>
          </a:extLst>
        </xdr:cNvPr>
        <xdr:cNvSpPr>
          <a:spLocks noChangeShapeType="1"/>
        </xdr:cNvSpPr>
      </xdr:nvSpPr>
      <xdr:spPr bwMode="auto">
        <a:xfrm flipV="1">
          <a:off x="5743575" y="39814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58152" name="Line 25">
          <a:extLst>
            <a:ext uri="{FF2B5EF4-FFF2-40B4-BE49-F238E27FC236}">
              <a16:creationId xmlns:a16="http://schemas.microsoft.com/office/drawing/2014/main" id="{00000000-0008-0000-0600-000068F003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28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58153" name="Line 26">
          <a:extLst>
            <a:ext uri="{FF2B5EF4-FFF2-40B4-BE49-F238E27FC236}">
              <a16:creationId xmlns:a16="http://schemas.microsoft.com/office/drawing/2014/main" id="{00000000-0008-0000-0600-000069F00300}"/>
            </a:ext>
          </a:extLst>
        </xdr:cNvPr>
        <xdr:cNvSpPr>
          <a:spLocks noChangeShapeType="1"/>
        </xdr:cNvSpPr>
      </xdr:nvSpPr>
      <xdr:spPr bwMode="auto">
        <a:xfrm>
          <a:off x="4714875" y="39814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23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58154" name="Line 27">
          <a:extLst>
            <a:ext uri="{FF2B5EF4-FFF2-40B4-BE49-F238E27FC236}">
              <a16:creationId xmlns:a16="http://schemas.microsoft.com/office/drawing/2014/main" id="{00000000-0008-0000-0600-00006AF00300}"/>
            </a:ext>
          </a:extLst>
        </xdr:cNvPr>
        <xdr:cNvSpPr>
          <a:spLocks noChangeShapeType="1"/>
        </xdr:cNvSpPr>
      </xdr:nvSpPr>
      <xdr:spPr bwMode="auto">
        <a:xfrm>
          <a:off x="4829175" y="3409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55</xdr:col>
      <xdr:colOff>0</xdr:colOff>
      <xdr:row>10</xdr:row>
      <xdr:rowOff>0</xdr:rowOff>
    </xdr:to>
    <xdr:sp macro="" textlink="">
      <xdr:nvSpPr>
        <xdr:cNvPr id="258155" name="Line 30">
          <a:extLst>
            <a:ext uri="{FF2B5EF4-FFF2-40B4-BE49-F238E27FC236}">
              <a16:creationId xmlns:a16="http://schemas.microsoft.com/office/drawing/2014/main" id="{00000000-0008-0000-0600-00006BF00300}"/>
            </a:ext>
          </a:extLst>
        </xdr:cNvPr>
        <xdr:cNvSpPr>
          <a:spLocks noChangeShapeType="1"/>
        </xdr:cNvSpPr>
      </xdr:nvSpPr>
      <xdr:spPr bwMode="auto">
        <a:xfrm>
          <a:off x="4829175" y="19240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258156" name="Line 31">
          <a:extLst>
            <a:ext uri="{FF2B5EF4-FFF2-40B4-BE49-F238E27FC236}">
              <a16:creationId xmlns:a16="http://schemas.microsoft.com/office/drawing/2014/main" id="{00000000-0008-0000-0600-00006CF00300}"/>
            </a:ext>
          </a:extLst>
        </xdr:cNvPr>
        <xdr:cNvSpPr>
          <a:spLocks noChangeShapeType="1"/>
        </xdr:cNvSpPr>
      </xdr:nvSpPr>
      <xdr:spPr bwMode="auto">
        <a:xfrm flipV="1">
          <a:off x="5972175" y="19240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258157" name="Line 40">
          <a:extLst>
            <a:ext uri="{FF2B5EF4-FFF2-40B4-BE49-F238E27FC236}">
              <a16:creationId xmlns:a16="http://schemas.microsoft.com/office/drawing/2014/main" id="{00000000-0008-0000-0600-00006DF00300}"/>
            </a:ext>
          </a:extLst>
        </xdr:cNvPr>
        <xdr:cNvSpPr>
          <a:spLocks noChangeShapeType="1"/>
        </xdr:cNvSpPr>
      </xdr:nvSpPr>
      <xdr:spPr bwMode="auto">
        <a:xfrm>
          <a:off x="2657475" y="1924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258158" name="Line 41">
          <a:extLst>
            <a:ext uri="{FF2B5EF4-FFF2-40B4-BE49-F238E27FC236}">
              <a16:creationId xmlns:a16="http://schemas.microsoft.com/office/drawing/2014/main" id="{00000000-0008-0000-0600-00006EF00300}"/>
            </a:ext>
          </a:extLst>
        </xdr:cNvPr>
        <xdr:cNvSpPr>
          <a:spLocks noChangeShapeType="1"/>
        </xdr:cNvSpPr>
      </xdr:nvSpPr>
      <xdr:spPr bwMode="auto">
        <a:xfrm>
          <a:off x="2657475" y="19240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30</xdr:row>
      <xdr:rowOff>0</xdr:rowOff>
    </xdr:from>
    <xdr:to>
      <xdr:col>30</xdr:col>
      <xdr:colOff>0</xdr:colOff>
      <xdr:row>30</xdr:row>
      <xdr:rowOff>0</xdr:rowOff>
    </xdr:to>
    <xdr:sp macro="" textlink="">
      <xdr:nvSpPr>
        <xdr:cNvPr id="258159" name="Line 42">
          <a:extLst>
            <a:ext uri="{FF2B5EF4-FFF2-40B4-BE49-F238E27FC236}">
              <a16:creationId xmlns:a16="http://schemas.microsoft.com/office/drawing/2014/main" id="{00000000-0008-0000-0600-00006FF00300}"/>
            </a:ext>
          </a:extLst>
        </xdr:cNvPr>
        <xdr:cNvSpPr>
          <a:spLocks noChangeShapeType="1"/>
        </xdr:cNvSpPr>
      </xdr:nvSpPr>
      <xdr:spPr bwMode="auto">
        <a:xfrm>
          <a:off x="2657475" y="42100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51</xdr:col>
      <xdr:colOff>0</xdr:colOff>
      <xdr:row>32</xdr:row>
      <xdr:rowOff>0</xdr:rowOff>
    </xdr:to>
    <xdr:sp macro="" textlink="">
      <xdr:nvSpPr>
        <xdr:cNvPr id="258160" name="Line 45">
          <a:extLst>
            <a:ext uri="{FF2B5EF4-FFF2-40B4-BE49-F238E27FC236}">
              <a16:creationId xmlns:a16="http://schemas.microsoft.com/office/drawing/2014/main" id="{00000000-0008-0000-0600-000070F00300}"/>
            </a:ext>
          </a:extLst>
        </xdr:cNvPr>
        <xdr:cNvSpPr>
          <a:spLocks noChangeShapeType="1"/>
        </xdr:cNvSpPr>
      </xdr:nvSpPr>
      <xdr:spPr bwMode="auto">
        <a:xfrm flipV="1">
          <a:off x="5514975" y="4210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58161" name="Line 46">
          <a:extLst>
            <a:ext uri="{FF2B5EF4-FFF2-40B4-BE49-F238E27FC236}">
              <a16:creationId xmlns:a16="http://schemas.microsoft.com/office/drawing/2014/main" id="{00000000-0008-0000-0600-000071F00300}"/>
            </a:ext>
          </a:extLst>
        </xdr:cNvPr>
        <xdr:cNvSpPr>
          <a:spLocks noChangeShapeType="1"/>
        </xdr:cNvSpPr>
      </xdr:nvSpPr>
      <xdr:spPr bwMode="auto">
        <a:xfrm flipV="1">
          <a:off x="5514975" y="39814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23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58162" name="Line 47">
          <a:extLst>
            <a:ext uri="{FF2B5EF4-FFF2-40B4-BE49-F238E27FC236}">
              <a16:creationId xmlns:a16="http://schemas.microsoft.com/office/drawing/2014/main" id="{00000000-0008-0000-0600-000072F00300}"/>
            </a:ext>
          </a:extLst>
        </xdr:cNvPr>
        <xdr:cNvSpPr>
          <a:spLocks noChangeShapeType="1"/>
        </xdr:cNvSpPr>
      </xdr:nvSpPr>
      <xdr:spPr bwMode="auto">
        <a:xfrm flipV="1">
          <a:off x="5743575" y="34099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58163" name="Line 48">
          <a:extLst>
            <a:ext uri="{FF2B5EF4-FFF2-40B4-BE49-F238E27FC236}">
              <a16:creationId xmlns:a16="http://schemas.microsoft.com/office/drawing/2014/main" id="{00000000-0008-0000-0600-000073F0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43</xdr:col>
      <xdr:colOff>0</xdr:colOff>
      <xdr:row>10</xdr:row>
      <xdr:rowOff>0</xdr:rowOff>
    </xdr:to>
    <xdr:sp macro="" textlink="">
      <xdr:nvSpPr>
        <xdr:cNvPr id="258168" name="Line 55">
          <a:extLst>
            <a:ext uri="{FF2B5EF4-FFF2-40B4-BE49-F238E27FC236}">
              <a16:creationId xmlns:a16="http://schemas.microsoft.com/office/drawing/2014/main" id="{00000000-0008-0000-0600-000078F00300}"/>
            </a:ext>
          </a:extLst>
        </xdr:cNvPr>
        <xdr:cNvSpPr>
          <a:spLocks noChangeShapeType="1"/>
        </xdr:cNvSpPr>
      </xdr:nvSpPr>
      <xdr:spPr bwMode="auto">
        <a:xfrm flipV="1">
          <a:off x="3457575" y="1924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42</xdr:col>
      <xdr:colOff>104775</xdr:colOff>
      <xdr:row>23</xdr:row>
      <xdr:rowOff>0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89" name="Line 11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>
          <a:spLocks noChangeShapeType="1"/>
        </xdr:cNvSpPr>
      </xdr:nvSpPr>
      <xdr:spPr bwMode="auto">
        <a:xfrm flipH="1">
          <a:off x="34575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90" name="Line 8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24</xdr:row>
      <xdr:rowOff>15478</xdr:rowOff>
    </xdr:from>
    <xdr:to>
      <xdr:col>40</xdr:col>
      <xdr:colOff>0</xdr:colOff>
      <xdr:row>24</xdr:row>
      <xdr:rowOff>15478</xdr:rowOff>
    </xdr:to>
    <xdr:sp macro="" textlink="">
      <xdr:nvSpPr>
        <xdr:cNvPr id="91" name="Line 19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>
          <a:spLocks noChangeShapeType="1"/>
        </xdr:cNvSpPr>
      </xdr:nvSpPr>
      <xdr:spPr bwMode="auto">
        <a:xfrm>
          <a:off x="3800475" y="35397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83344</xdr:rowOff>
    </xdr:from>
    <xdr:to>
      <xdr:col>36</xdr:col>
      <xdr:colOff>0</xdr:colOff>
      <xdr:row>20</xdr:row>
      <xdr:rowOff>83344</xdr:rowOff>
    </xdr:to>
    <xdr:sp macro="" textlink="">
      <xdr:nvSpPr>
        <xdr:cNvPr id="92" name="Line 20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>
          <a:spLocks noChangeShapeType="1"/>
        </xdr:cNvSpPr>
      </xdr:nvSpPr>
      <xdr:spPr bwMode="auto">
        <a:xfrm>
          <a:off x="3971925" y="29217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20</xdr:row>
      <xdr:rowOff>83344</xdr:rowOff>
    </xdr:from>
    <xdr:to>
      <xdr:col>37</xdr:col>
      <xdr:colOff>0</xdr:colOff>
      <xdr:row>21</xdr:row>
      <xdr:rowOff>83344</xdr:rowOff>
    </xdr:to>
    <xdr:sp macro="" textlink="">
      <xdr:nvSpPr>
        <xdr:cNvPr id="93" name="Line 2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>
          <a:spLocks noChangeShapeType="1"/>
        </xdr:cNvSpPr>
      </xdr:nvSpPr>
      <xdr:spPr bwMode="auto">
        <a:xfrm>
          <a:off x="3971925" y="31503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20</xdr:row>
      <xdr:rowOff>83344</xdr:rowOff>
    </xdr:from>
    <xdr:to>
      <xdr:col>38</xdr:col>
      <xdr:colOff>0</xdr:colOff>
      <xdr:row>21</xdr:row>
      <xdr:rowOff>83344</xdr:rowOff>
    </xdr:to>
    <xdr:sp macro="" textlink="">
      <xdr:nvSpPr>
        <xdr:cNvPr id="94" name="Line 22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>
          <a:spLocks noChangeShapeType="1"/>
        </xdr:cNvSpPr>
      </xdr:nvSpPr>
      <xdr:spPr bwMode="auto">
        <a:xfrm flipV="1">
          <a:off x="4029075" y="31503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18</xdr:row>
      <xdr:rowOff>83344</xdr:rowOff>
    </xdr:from>
    <xdr:to>
      <xdr:col>38</xdr:col>
      <xdr:colOff>0</xdr:colOff>
      <xdr:row>20</xdr:row>
      <xdr:rowOff>83344</xdr:rowOff>
    </xdr:to>
    <xdr:sp macro="" textlink="">
      <xdr:nvSpPr>
        <xdr:cNvPr id="95" name="Line 25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>
          <a:spLocks noChangeShapeType="1"/>
        </xdr:cNvSpPr>
      </xdr:nvSpPr>
      <xdr:spPr bwMode="auto">
        <a:xfrm flipH="1" flipV="1">
          <a:off x="4086225" y="29217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83344</xdr:rowOff>
    </xdr:from>
    <xdr:to>
      <xdr:col>38</xdr:col>
      <xdr:colOff>0</xdr:colOff>
      <xdr:row>18</xdr:row>
      <xdr:rowOff>83344</xdr:rowOff>
    </xdr:to>
    <xdr:sp macro="" textlink="">
      <xdr:nvSpPr>
        <xdr:cNvPr id="96" name="Line 27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>
          <a:spLocks noChangeShapeType="1"/>
        </xdr:cNvSpPr>
      </xdr:nvSpPr>
      <xdr:spPr bwMode="auto">
        <a:xfrm>
          <a:off x="3971925" y="2921794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24</xdr:row>
      <xdr:rowOff>41671</xdr:rowOff>
    </xdr:from>
    <xdr:to>
      <xdr:col>41</xdr:col>
      <xdr:colOff>0</xdr:colOff>
      <xdr:row>24</xdr:row>
      <xdr:rowOff>107155</xdr:rowOff>
    </xdr:to>
    <xdr:sp macro="" textlink="">
      <xdr:nvSpPr>
        <xdr:cNvPr id="97" name="Line 60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>
          <a:spLocks noChangeShapeType="1"/>
        </xdr:cNvSpPr>
      </xdr:nvSpPr>
      <xdr:spPr bwMode="auto">
        <a:xfrm>
          <a:off x="4110038" y="35659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25</xdr:row>
      <xdr:rowOff>1</xdr:rowOff>
    </xdr:from>
    <xdr:to>
      <xdr:col>51</xdr:col>
      <xdr:colOff>1</xdr:colOff>
      <xdr:row>25</xdr:row>
      <xdr:rowOff>1</xdr:rowOff>
    </xdr:to>
    <xdr:sp macro="" textlink="">
      <xdr:nvSpPr>
        <xdr:cNvPr id="98" name="Line 61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>
          <a:spLocks noChangeShapeType="1"/>
        </xdr:cNvSpPr>
      </xdr:nvSpPr>
      <xdr:spPr bwMode="auto">
        <a:xfrm>
          <a:off x="4371976" y="36385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18</xdr:row>
      <xdr:rowOff>107157</xdr:rowOff>
    </xdr:from>
    <xdr:to>
      <xdr:col>41</xdr:col>
      <xdr:colOff>0</xdr:colOff>
      <xdr:row>20</xdr:row>
      <xdr:rowOff>83345</xdr:rowOff>
    </xdr:to>
    <xdr:sp macro="" textlink="">
      <xdr:nvSpPr>
        <xdr:cNvPr id="99" name="Line 62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>
          <a:spLocks noChangeShapeType="1"/>
        </xdr:cNvSpPr>
      </xdr:nvSpPr>
      <xdr:spPr bwMode="auto">
        <a:xfrm flipV="1">
          <a:off x="4086225" y="2945607"/>
          <a:ext cx="285750" cy="20478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19</xdr:row>
      <xdr:rowOff>0</xdr:rowOff>
    </xdr:from>
    <xdr:to>
      <xdr:col>49</xdr:col>
      <xdr:colOff>101203</xdr:colOff>
      <xdr:row>19</xdr:row>
      <xdr:rowOff>0</xdr:rowOff>
    </xdr:to>
    <xdr:sp macro="" textlink="">
      <xdr:nvSpPr>
        <xdr:cNvPr id="100" name="Line 63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>
          <a:spLocks noChangeShapeType="1"/>
        </xdr:cNvSpPr>
      </xdr:nvSpPr>
      <xdr:spPr bwMode="auto">
        <a:xfrm>
          <a:off x="4358878" y="29527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23</xdr:row>
      <xdr:rowOff>0</xdr:rowOff>
    </xdr:from>
    <xdr:to>
      <xdr:col>42</xdr:col>
      <xdr:colOff>104775</xdr:colOff>
      <xdr:row>23</xdr:row>
      <xdr:rowOff>0</xdr:rowOff>
    </xdr:to>
    <xdr:sp macro="" textlink="">
      <xdr:nvSpPr>
        <xdr:cNvPr id="244936" name="Line 3">
          <a:extLst>
            <a:ext uri="{FF2B5EF4-FFF2-40B4-BE49-F238E27FC236}">
              <a16:creationId xmlns:a16="http://schemas.microsoft.com/office/drawing/2014/main" id="{00000000-0008-0000-0500-0000C8BC03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28</xdr:row>
      <xdr:rowOff>0</xdr:rowOff>
    </xdr:from>
    <xdr:to>
      <xdr:col>42</xdr:col>
      <xdr:colOff>104775</xdr:colOff>
      <xdr:row>28</xdr:row>
      <xdr:rowOff>0</xdr:rowOff>
    </xdr:to>
    <xdr:sp macro="" textlink="">
      <xdr:nvSpPr>
        <xdr:cNvPr id="244937" name="Line 4">
          <a:extLst>
            <a:ext uri="{FF2B5EF4-FFF2-40B4-BE49-F238E27FC236}">
              <a16:creationId xmlns:a16="http://schemas.microsoft.com/office/drawing/2014/main" id="{00000000-0008-0000-0500-0000C9BC0300}"/>
            </a:ext>
          </a:extLst>
        </xdr:cNvPr>
        <xdr:cNvSpPr>
          <a:spLocks noChangeShapeType="1"/>
        </xdr:cNvSpPr>
      </xdr:nvSpPr>
      <xdr:spPr bwMode="auto">
        <a:xfrm>
          <a:off x="4029075" y="3981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32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244938" name="Line 5">
          <a:extLst>
            <a:ext uri="{FF2B5EF4-FFF2-40B4-BE49-F238E27FC236}">
              <a16:creationId xmlns:a16="http://schemas.microsoft.com/office/drawing/2014/main" id="{00000000-0008-0000-0500-0000CABC0300}"/>
            </a:ext>
          </a:extLst>
        </xdr:cNvPr>
        <xdr:cNvSpPr>
          <a:spLocks noChangeShapeType="1"/>
        </xdr:cNvSpPr>
      </xdr:nvSpPr>
      <xdr:spPr bwMode="auto">
        <a:xfrm>
          <a:off x="40290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244939" name="Line 6">
          <a:extLst>
            <a:ext uri="{FF2B5EF4-FFF2-40B4-BE49-F238E27FC236}">
              <a16:creationId xmlns:a16="http://schemas.microsoft.com/office/drawing/2014/main" id="{00000000-0008-0000-0500-0000CBBC0300}"/>
            </a:ext>
          </a:extLst>
        </xdr:cNvPr>
        <xdr:cNvSpPr>
          <a:spLocks noChangeShapeType="1"/>
        </xdr:cNvSpPr>
      </xdr:nvSpPr>
      <xdr:spPr bwMode="auto">
        <a:xfrm flipV="1">
          <a:off x="4600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30</xdr:row>
      <xdr:rowOff>0</xdr:rowOff>
    </xdr:from>
    <xdr:to>
      <xdr:col>39</xdr:col>
      <xdr:colOff>0</xdr:colOff>
      <xdr:row>32</xdr:row>
      <xdr:rowOff>0</xdr:rowOff>
    </xdr:to>
    <xdr:sp macro="" textlink="">
      <xdr:nvSpPr>
        <xdr:cNvPr id="244940" name="Oval 7">
          <a:extLst>
            <a:ext uri="{FF2B5EF4-FFF2-40B4-BE49-F238E27FC236}">
              <a16:creationId xmlns:a16="http://schemas.microsoft.com/office/drawing/2014/main" id="{00000000-0008-0000-0500-0000CCBC0300}"/>
            </a:ext>
          </a:extLst>
        </xdr:cNvPr>
        <xdr:cNvSpPr>
          <a:spLocks noChangeArrowheads="1"/>
        </xdr:cNvSpPr>
      </xdr:nvSpPr>
      <xdr:spPr bwMode="auto">
        <a:xfrm>
          <a:off x="3914775" y="42100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244941" name="Line 8">
          <a:extLst>
            <a:ext uri="{FF2B5EF4-FFF2-40B4-BE49-F238E27FC236}">
              <a16:creationId xmlns:a16="http://schemas.microsoft.com/office/drawing/2014/main" id="{00000000-0008-0000-0500-0000CDBC03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32</xdr:row>
      <xdr:rowOff>0</xdr:rowOff>
    </xdr:from>
    <xdr:to>
      <xdr:col>37</xdr:col>
      <xdr:colOff>0</xdr:colOff>
      <xdr:row>32</xdr:row>
      <xdr:rowOff>0</xdr:rowOff>
    </xdr:to>
    <xdr:sp macro="" textlink="">
      <xdr:nvSpPr>
        <xdr:cNvPr id="244942" name="Line 9">
          <a:extLst>
            <a:ext uri="{FF2B5EF4-FFF2-40B4-BE49-F238E27FC236}">
              <a16:creationId xmlns:a16="http://schemas.microsoft.com/office/drawing/2014/main" id="{00000000-0008-0000-0500-0000CEBC0300}"/>
            </a:ext>
          </a:extLst>
        </xdr:cNvPr>
        <xdr:cNvSpPr>
          <a:spLocks noChangeShapeType="1"/>
        </xdr:cNvSpPr>
      </xdr:nvSpPr>
      <xdr:spPr bwMode="auto">
        <a:xfrm>
          <a:off x="34575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37</xdr:col>
      <xdr:colOff>0</xdr:colOff>
      <xdr:row>28</xdr:row>
      <xdr:rowOff>0</xdr:rowOff>
    </xdr:to>
    <xdr:sp macro="" textlink="">
      <xdr:nvSpPr>
        <xdr:cNvPr id="244943" name="Line 10">
          <a:extLst>
            <a:ext uri="{FF2B5EF4-FFF2-40B4-BE49-F238E27FC236}">
              <a16:creationId xmlns:a16="http://schemas.microsoft.com/office/drawing/2014/main" id="{00000000-0008-0000-0500-0000CFBC0300}"/>
            </a:ext>
          </a:extLst>
        </xdr:cNvPr>
        <xdr:cNvSpPr>
          <a:spLocks noChangeShapeType="1"/>
        </xdr:cNvSpPr>
      </xdr:nvSpPr>
      <xdr:spPr bwMode="auto">
        <a:xfrm flipH="1">
          <a:off x="3457575" y="39814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244944" name="Line 11">
          <a:extLst>
            <a:ext uri="{FF2B5EF4-FFF2-40B4-BE49-F238E27FC236}">
              <a16:creationId xmlns:a16="http://schemas.microsoft.com/office/drawing/2014/main" id="{00000000-0008-0000-0500-0000D0BC0300}"/>
            </a:ext>
          </a:extLst>
        </xdr:cNvPr>
        <xdr:cNvSpPr>
          <a:spLocks noChangeShapeType="1"/>
        </xdr:cNvSpPr>
      </xdr:nvSpPr>
      <xdr:spPr bwMode="auto">
        <a:xfrm flipH="1">
          <a:off x="34575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35</xdr:row>
      <xdr:rowOff>0</xdr:rowOff>
    </xdr:to>
    <xdr:sp macro="" textlink="">
      <xdr:nvSpPr>
        <xdr:cNvPr id="244951" name="Line 20">
          <a:extLst>
            <a:ext uri="{FF2B5EF4-FFF2-40B4-BE49-F238E27FC236}">
              <a16:creationId xmlns:a16="http://schemas.microsoft.com/office/drawing/2014/main" id="{00000000-0008-0000-0500-0000D7BC0300}"/>
            </a:ext>
          </a:extLst>
        </xdr:cNvPr>
        <xdr:cNvSpPr>
          <a:spLocks noChangeShapeType="1"/>
        </xdr:cNvSpPr>
      </xdr:nvSpPr>
      <xdr:spPr bwMode="auto">
        <a:xfrm>
          <a:off x="3457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35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44952" name="Line 21">
          <a:extLst>
            <a:ext uri="{FF2B5EF4-FFF2-40B4-BE49-F238E27FC236}">
              <a16:creationId xmlns:a16="http://schemas.microsoft.com/office/drawing/2014/main" id="{00000000-0008-0000-0500-0000D8BC0300}"/>
            </a:ext>
          </a:extLst>
        </xdr:cNvPr>
        <xdr:cNvSpPr>
          <a:spLocks noChangeShapeType="1"/>
        </xdr:cNvSpPr>
      </xdr:nvSpPr>
      <xdr:spPr bwMode="auto">
        <a:xfrm>
          <a:off x="3457575" y="47815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44953" name="Line 22">
          <a:extLst>
            <a:ext uri="{FF2B5EF4-FFF2-40B4-BE49-F238E27FC236}">
              <a16:creationId xmlns:a16="http://schemas.microsoft.com/office/drawing/2014/main" id="{00000000-0008-0000-0500-0000D9BC0300}"/>
            </a:ext>
          </a:extLst>
        </xdr:cNvPr>
        <xdr:cNvSpPr>
          <a:spLocks noChangeShapeType="1"/>
        </xdr:cNvSpPr>
      </xdr:nvSpPr>
      <xdr:spPr bwMode="auto">
        <a:xfrm flipV="1">
          <a:off x="4600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32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244954" name="Line 23">
          <a:extLst>
            <a:ext uri="{FF2B5EF4-FFF2-40B4-BE49-F238E27FC236}">
              <a16:creationId xmlns:a16="http://schemas.microsoft.com/office/drawing/2014/main" id="{00000000-0008-0000-0500-0000DABC0300}"/>
            </a:ext>
          </a:extLst>
        </xdr:cNvPr>
        <xdr:cNvSpPr>
          <a:spLocks noChangeShapeType="1"/>
        </xdr:cNvSpPr>
      </xdr:nvSpPr>
      <xdr:spPr bwMode="auto">
        <a:xfrm>
          <a:off x="4714875" y="44386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28</xdr:row>
      <xdr:rowOff>0</xdr:rowOff>
    </xdr:from>
    <xdr:to>
      <xdr:col>53</xdr:col>
      <xdr:colOff>0</xdr:colOff>
      <xdr:row>32</xdr:row>
      <xdr:rowOff>0</xdr:rowOff>
    </xdr:to>
    <xdr:sp macro="" textlink="">
      <xdr:nvSpPr>
        <xdr:cNvPr id="244955" name="Line 24">
          <a:extLst>
            <a:ext uri="{FF2B5EF4-FFF2-40B4-BE49-F238E27FC236}">
              <a16:creationId xmlns:a16="http://schemas.microsoft.com/office/drawing/2014/main" id="{00000000-0008-0000-0500-0000DBBC0300}"/>
            </a:ext>
          </a:extLst>
        </xdr:cNvPr>
        <xdr:cNvSpPr>
          <a:spLocks noChangeShapeType="1"/>
        </xdr:cNvSpPr>
      </xdr:nvSpPr>
      <xdr:spPr bwMode="auto">
        <a:xfrm flipV="1">
          <a:off x="5743575" y="39814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44956" name="Line 25">
          <a:extLst>
            <a:ext uri="{FF2B5EF4-FFF2-40B4-BE49-F238E27FC236}">
              <a16:creationId xmlns:a16="http://schemas.microsoft.com/office/drawing/2014/main" id="{00000000-0008-0000-0500-0000DCBC03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28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44957" name="Line 26">
          <a:extLst>
            <a:ext uri="{FF2B5EF4-FFF2-40B4-BE49-F238E27FC236}">
              <a16:creationId xmlns:a16="http://schemas.microsoft.com/office/drawing/2014/main" id="{00000000-0008-0000-0500-0000DDBC0300}"/>
            </a:ext>
          </a:extLst>
        </xdr:cNvPr>
        <xdr:cNvSpPr>
          <a:spLocks noChangeShapeType="1"/>
        </xdr:cNvSpPr>
      </xdr:nvSpPr>
      <xdr:spPr bwMode="auto">
        <a:xfrm>
          <a:off x="4714875" y="39814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23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44958" name="Line 27">
          <a:extLst>
            <a:ext uri="{FF2B5EF4-FFF2-40B4-BE49-F238E27FC236}">
              <a16:creationId xmlns:a16="http://schemas.microsoft.com/office/drawing/2014/main" id="{00000000-0008-0000-0500-0000DEBC0300}"/>
            </a:ext>
          </a:extLst>
        </xdr:cNvPr>
        <xdr:cNvSpPr>
          <a:spLocks noChangeShapeType="1"/>
        </xdr:cNvSpPr>
      </xdr:nvSpPr>
      <xdr:spPr bwMode="auto">
        <a:xfrm>
          <a:off x="4829175" y="3409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55</xdr:col>
      <xdr:colOff>0</xdr:colOff>
      <xdr:row>10</xdr:row>
      <xdr:rowOff>0</xdr:rowOff>
    </xdr:to>
    <xdr:sp macro="" textlink="">
      <xdr:nvSpPr>
        <xdr:cNvPr id="244959" name="Line 30">
          <a:extLst>
            <a:ext uri="{FF2B5EF4-FFF2-40B4-BE49-F238E27FC236}">
              <a16:creationId xmlns:a16="http://schemas.microsoft.com/office/drawing/2014/main" id="{00000000-0008-0000-0500-0000DFBC0300}"/>
            </a:ext>
          </a:extLst>
        </xdr:cNvPr>
        <xdr:cNvSpPr>
          <a:spLocks noChangeShapeType="1"/>
        </xdr:cNvSpPr>
      </xdr:nvSpPr>
      <xdr:spPr bwMode="auto">
        <a:xfrm>
          <a:off x="4829175" y="19240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244960" name="Line 31">
          <a:extLst>
            <a:ext uri="{FF2B5EF4-FFF2-40B4-BE49-F238E27FC236}">
              <a16:creationId xmlns:a16="http://schemas.microsoft.com/office/drawing/2014/main" id="{00000000-0008-0000-0500-0000E0BC0300}"/>
            </a:ext>
          </a:extLst>
        </xdr:cNvPr>
        <xdr:cNvSpPr>
          <a:spLocks noChangeShapeType="1"/>
        </xdr:cNvSpPr>
      </xdr:nvSpPr>
      <xdr:spPr bwMode="auto">
        <a:xfrm flipV="1">
          <a:off x="5972175" y="19240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244961" name="Line 40">
          <a:extLst>
            <a:ext uri="{FF2B5EF4-FFF2-40B4-BE49-F238E27FC236}">
              <a16:creationId xmlns:a16="http://schemas.microsoft.com/office/drawing/2014/main" id="{00000000-0008-0000-0500-0000E1BC0300}"/>
            </a:ext>
          </a:extLst>
        </xdr:cNvPr>
        <xdr:cNvSpPr>
          <a:spLocks noChangeShapeType="1"/>
        </xdr:cNvSpPr>
      </xdr:nvSpPr>
      <xdr:spPr bwMode="auto">
        <a:xfrm>
          <a:off x="2657475" y="1924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244962" name="Line 41">
          <a:extLst>
            <a:ext uri="{FF2B5EF4-FFF2-40B4-BE49-F238E27FC236}">
              <a16:creationId xmlns:a16="http://schemas.microsoft.com/office/drawing/2014/main" id="{00000000-0008-0000-0500-0000E2BC0300}"/>
            </a:ext>
          </a:extLst>
        </xdr:cNvPr>
        <xdr:cNvSpPr>
          <a:spLocks noChangeShapeType="1"/>
        </xdr:cNvSpPr>
      </xdr:nvSpPr>
      <xdr:spPr bwMode="auto">
        <a:xfrm>
          <a:off x="2657475" y="19240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30</xdr:row>
      <xdr:rowOff>0</xdr:rowOff>
    </xdr:from>
    <xdr:to>
      <xdr:col>30</xdr:col>
      <xdr:colOff>0</xdr:colOff>
      <xdr:row>30</xdr:row>
      <xdr:rowOff>0</xdr:rowOff>
    </xdr:to>
    <xdr:sp macro="" textlink="">
      <xdr:nvSpPr>
        <xdr:cNvPr id="244963" name="Line 42">
          <a:extLst>
            <a:ext uri="{FF2B5EF4-FFF2-40B4-BE49-F238E27FC236}">
              <a16:creationId xmlns:a16="http://schemas.microsoft.com/office/drawing/2014/main" id="{00000000-0008-0000-0500-0000E3BC0300}"/>
            </a:ext>
          </a:extLst>
        </xdr:cNvPr>
        <xdr:cNvSpPr>
          <a:spLocks noChangeShapeType="1"/>
        </xdr:cNvSpPr>
      </xdr:nvSpPr>
      <xdr:spPr bwMode="auto">
        <a:xfrm>
          <a:off x="2657475" y="42100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51</xdr:col>
      <xdr:colOff>0</xdr:colOff>
      <xdr:row>32</xdr:row>
      <xdr:rowOff>0</xdr:rowOff>
    </xdr:to>
    <xdr:sp macro="" textlink="">
      <xdr:nvSpPr>
        <xdr:cNvPr id="244964" name="Line 45">
          <a:extLst>
            <a:ext uri="{FF2B5EF4-FFF2-40B4-BE49-F238E27FC236}">
              <a16:creationId xmlns:a16="http://schemas.microsoft.com/office/drawing/2014/main" id="{00000000-0008-0000-0500-0000E4BC0300}"/>
            </a:ext>
          </a:extLst>
        </xdr:cNvPr>
        <xdr:cNvSpPr>
          <a:spLocks noChangeShapeType="1"/>
        </xdr:cNvSpPr>
      </xdr:nvSpPr>
      <xdr:spPr bwMode="auto">
        <a:xfrm flipV="1">
          <a:off x="5514975" y="4210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44965" name="Line 46">
          <a:extLst>
            <a:ext uri="{FF2B5EF4-FFF2-40B4-BE49-F238E27FC236}">
              <a16:creationId xmlns:a16="http://schemas.microsoft.com/office/drawing/2014/main" id="{00000000-0008-0000-0500-0000E5BC0300}"/>
            </a:ext>
          </a:extLst>
        </xdr:cNvPr>
        <xdr:cNvSpPr>
          <a:spLocks noChangeShapeType="1"/>
        </xdr:cNvSpPr>
      </xdr:nvSpPr>
      <xdr:spPr bwMode="auto">
        <a:xfrm flipV="1">
          <a:off x="5514975" y="39814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23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44966" name="Line 47">
          <a:extLst>
            <a:ext uri="{FF2B5EF4-FFF2-40B4-BE49-F238E27FC236}">
              <a16:creationId xmlns:a16="http://schemas.microsoft.com/office/drawing/2014/main" id="{00000000-0008-0000-0500-0000E6BC0300}"/>
            </a:ext>
          </a:extLst>
        </xdr:cNvPr>
        <xdr:cNvSpPr>
          <a:spLocks noChangeShapeType="1"/>
        </xdr:cNvSpPr>
      </xdr:nvSpPr>
      <xdr:spPr bwMode="auto">
        <a:xfrm flipV="1">
          <a:off x="5743575" y="34099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44967" name="Line 48">
          <a:extLst>
            <a:ext uri="{FF2B5EF4-FFF2-40B4-BE49-F238E27FC236}">
              <a16:creationId xmlns:a16="http://schemas.microsoft.com/office/drawing/2014/main" id="{00000000-0008-0000-0500-0000E7BC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43</xdr:col>
      <xdr:colOff>0</xdr:colOff>
      <xdr:row>10</xdr:row>
      <xdr:rowOff>0</xdr:rowOff>
    </xdr:to>
    <xdr:sp macro="" textlink="">
      <xdr:nvSpPr>
        <xdr:cNvPr id="244972" name="Line 55">
          <a:extLst>
            <a:ext uri="{FF2B5EF4-FFF2-40B4-BE49-F238E27FC236}">
              <a16:creationId xmlns:a16="http://schemas.microsoft.com/office/drawing/2014/main" id="{00000000-0008-0000-0500-0000ECBC0300}"/>
            </a:ext>
          </a:extLst>
        </xdr:cNvPr>
        <xdr:cNvSpPr>
          <a:spLocks noChangeShapeType="1"/>
        </xdr:cNvSpPr>
      </xdr:nvSpPr>
      <xdr:spPr bwMode="auto">
        <a:xfrm flipV="1">
          <a:off x="3457575" y="1924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39" name="Line 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24</xdr:row>
      <xdr:rowOff>15478</xdr:rowOff>
    </xdr:from>
    <xdr:to>
      <xdr:col>40</xdr:col>
      <xdr:colOff>0</xdr:colOff>
      <xdr:row>24</xdr:row>
      <xdr:rowOff>15478</xdr:rowOff>
    </xdr:to>
    <xdr:sp macro="" textlink="">
      <xdr:nvSpPr>
        <xdr:cNvPr id="40" name="Line 1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ShapeType="1"/>
        </xdr:cNvSpPr>
      </xdr:nvSpPr>
      <xdr:spPr bwMode="auto">
        <a:xfrm>
          <a:off x="3800475" y="35397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21</xdr:row>
      <xdr:rowOff>92869</xdr:rowOff>
    </xdr:from>
    <xdr:to>
      <xdr:col>36</xdr:col>
      <xdr:colOff>0</xdr:colOff>
      <xdr:row>23</xdr:row>
      <xdr:rowOff>92869</xdr:rowOff>
    </xdr:to>
    <xdr:sp macro="" textlink="">
      <xdr:nvSpPr>
        <xdr:cNvPr id="41" name="Line 2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ShapeType="1"/>
        </xdr:cNvSpPr>
      </xdr:nvSpPr>
      <xdr:spPr bwMode="auto">
        <a:xfrm>
          <a:off x="3971925" y="3274219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23</xdr:row>
      <xdr:rowOff>92869</xdr:rowOff>
    </xdr:from>
    <xdr:to>
      <xdr:col>37</xdr:col>
      <xdr:colOff>0</xdr:colOff>
      <xdr:row>24</xdr:row>
      <xdr:rowOff>92869</xdr:rowOff>
    </xdr:to>
    <xdr:sp macro="" textlink="">
      <xdr:nvSpPr>
        <xdr:cNvPr id="42" name="Line 2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ShapeType="1"/>
        </xdr:cNvSpPr>
      </xdr:nvSpPr>
      <xdr:spPr bwMode="auto">
        <a:xfrm>
          <a:off x="3971925" y="3502819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92869</xdr:rowOff>
    </xdr:from>
    <xdr:to>
      <xdr:col>38</xdr:col>
      <xdr:colOff>0</xdr:colOff>
      <xdr:row>24</xdr:row>
      <xdr:rowOff>92869</xdr:rowOff>
    </xdr:to>
    <xdr:sp macro="" textlink="">
      <xdr:nvSpPr>
        <xdr:cNvPr id="43" name="Line 2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ShapeType="1"/>
        </xdr:cNvSpPr>
      </xdr:nvSpPr>
      <xdr:spPr bwMode="auto">
        <a:xfrm flipV="1">
          <a:off x="4029075" y="3502819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21</xdr:row>
      <xdr:rowOff>92869</xdr:rowOff>
    </xdr:from>
    <xdr:to>
      <xdr:col>38</xdr:col>
      <xdr:colOff>0</xdr:colOff>
      <xdr:row>23</xdr:row>
      <xdr:rowOff>92869</xdr:rowOff>
    </xdr:to>
    <xdr:sp macro="" textlink="">
      <xdr:nvSpPr>
        <xdr:cNvPr id="44" name="Line 25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ShapeType="1"/>
        </xdr:cNvSpPr>
      </xdr:nvSpPr>
      <xdr:spPr bwMode="auto">
        <a:xfrm flipH="1" flipV="1">
          <a:off x="4086225" y="3274219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21</xdr:row>
      <xdr:rowOff>92869</xdr:rowOff>
    </xdr:from>
    <xdr:to>
      <xdr:col>38</xdr:col>
      <xdr:colOff>0</xdr:colOff>
      <xdr:row>21</xdr:row>
      <xdr:rowOff>92869</xdr:rowOff>
    </xdr:to>
    <xdr:sp macro="" textlink="">
      <xdr:nvSpPr>
        <xdr:cNvPr id="45" name="Line 2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ShapeType="1"/>
        </xdr:cNvSpPr>
      </xdr:nvSpPr>
      <xdr:spPr bwMode="auto">
        <a:xfrm>
          <a:off x="3971925" y="3274219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24</xdr:row>
      <xdr:rowOff>41671</xdr:rowOff>
    </xdr:from>
    <xdr:to>
      <xdr:col>41</xdr:col>
      <xdr:colOff>0</xdr:colOff>
      <xdr:row>24</xdr:row>
      <xdr:rowOff>107155</xdr:rowOff>
    </xdr:to>
    <xdr:sp macro="" textlink="">
      <xdr:nvSpPr>
        <xdr:cNvPr id="46" name="Line 60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ShapeType="1"/>
        </xdr:cNvSpPr>
      </xdr:nvSpPr>
      <xdr:spPr bwMode="auto">
        <a:xfrm>
          <a:off x="4110038" y="35659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25</xdr:row>
      <xdr:rowOff>1</xdr:rowOff>
    </xdr:from>
    <xdr:to>
      <xdr:col>51</xdr:col>
      <xdr:colOff>1</xdr:colOff>
      <xdr:row>25</xdr:row>
      <xdr:rowOff>1</xdr:rowOff>
    </xdr:to>
    <xdr:sp macro="" textlink="">
      <xdr:nvSpPr>
        <xdr:cNvPr id="47" name="Line 6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ShapeType="1"/>
        </xdr:cNvSpPr>
      </xdr:nvSpPr>
      <xdr:spPr bwMode="auto">
        <a:xfrm>
          <a:off x="4371976" y="36385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37</xdr:col>
      <xdr:colOff>28575</xdr:colOff>
      <xdr:row>18</xdr:row>
      <xdr:rowOff>107156</xdr:rowOff>
    </xdr:from>
    <xdr:to>
      <xdr:col>41</xdr:col>
      <xdr:colOff>0</xdr:colOff>
      <xdr:row>21</xdr:row>
      <xdr:rowOff>114299</xdr:rowOff>
    </xdr:to>
    <xdr:sp macro="" textlink="">
      <xdr:nvSpPr>
        <xdr:cNvPr id="48" name="Line 62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ShapeType="1"/>
        </xdr:cNvSpPr>
      </xdr:nvSpPr>
      <xdr:spPr bwMode="auto">
        <a:xfrm flipV="1">
          <a:off x="4057650" y="2945606"/>
          <a:ext cx="314325" cy="350043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19</xdr:row>
      <xdr:rowOff>0</xdr:rowOff>
    </xdr:from>
    <xdr:to>
      <xdr:col>49</xdr:col>
      <xdr:colOff>101203</xdr:colOff>
      <xdr:row>19</xdr:row>
      <xdr:rowOff>0</xdr:rowOff>
    </xdr:to>
    <xdr:sp macro="" textlink="">
      <xdr:nvSpPr>
        <xdr:cNvPr id="49" name="Line 63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ShapeType="1"/>
        </xdr:cNvSpPr>
      </xdr:nvSpPr>
      <xdr:spPr bwMode="auto">
        <a:xfrm>
          <a:off x="4358878" y="29527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239874" name="Line 3">
          <a:extLst>
            <a:ext uri="{FF2B5EF4-FFF2-40B4-BE49-F238E27FC236}">
              <a16:creationId xmlns:a16="http://schemas.microsoft.com/office/drawing/2014/main" id="{00000000-0008-0000-0700-000002A90300}"/>
            </a:ext>
          </a:extLst>
        </xdr:cNvPr>
        <xdr:cNvSpPr>
          <a:spLocks noChangeShapeType="1"/>
        </xdr:cNvSpPr>
      </xdr:nvSpPr>
      <xdr:spPr bwMode="auto">
        <a:xfrm>
          <a:off x="40290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27</xdr:row>
      <xdr:rowOff>0</xdr:rowOff>
    </xdr:from>
    <xdr:to>
      <xdr:col>42</xdr:col>
      <xdr:colOff>104775</xdr:colOff>
      <xdr:row>27</xdr:row>
      <xdr:rowOff>0</xdr:rowOff>
    </xdr:to>
    <xdr:sp macro="" textlink="">
      <xdr:nvSpPr>
        <xdr:cNvPr id="239875" name="Line 4">
          <a:extLst>
            <a:ext uri="{FF2B5EF4-FFF2-40B4-BE49-F238E27FC236}">
              <a16:creationId xmlns:a16="http://schemas.microsoft.com/office/drawing/2014/main" id="{00000000-0008-0000-0700-000003A90300}"/>
            </a:ext>
          </a:extLst>
        </xdr:cNvPr>
        <xdr:cNvSpPr>
          <a:spLocks noChangeShapeType="1"/>
        </xdr:cNvSpPr>
      </xdr:nvSpPr>
      <xdr:spPr bwMode="auto">
        <a:xfrm>
          <a:off x="4029075" y="38671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11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39876" name="Line 5">
          <a:extLst>
            <a:ext uri="{FF2B5EF4-FFF2-40B4-BE49-F238E27FC236}">
              <a16:creationId xmlns:a16="http://schemas.microsoft.com/office/drawing/2014/main" id="{00000000-0008-0000-0700-000004A90300}"/>
            </a:ext>
          </a:extLst>
        </xdr:cNvPr>
        <xdr:cNvSpPr>
          <a:spLocks noChangeShapeType="1"/>
        </xdr:cNvSpPr>
      </xdr:nvSpPr>
      <xdr:spPr bwMode="auto">
        <a:xfrm flipV="1">
          <a:off x="4600575" y="20383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31</xdr:row>
      <xdr:rowOff>0</xdr:rowOff>
    </xdr:from>
    <xdr:to>
      <xdr:col>39</xdr:col>
      <xdr:colOff>0</xdr:colOff>
      <xdr:row>33</xdr:row>
      <xdr:rowOff>0</xdr:rowOff>
    </xdr:to>
    <xdr:sp macro="" textlink="">
      <xdr:nvSpPr>
        <xdr:cNvPr id="239877" name="Oval 6">
          <a:extLst>
            <a:ext uri="{FF2B5EF4-FFF2-40B4-BE49-F238E27FC236}">
              <a16:creationId xmlns:a16="http://schemas.microsoft.com/office/drawing/2014/main" id="{00000000-0008-0000-0700-000005A90300}"/>
            </a:ext>
          </a:extLst>
        </xdr:cNvPr>
        <xdr:cNvSpPr>
          <a:spLocks noChangeArrowheads="1"/>
        </xdr:cNvSpPr>
      </xdr:nvSpPr>
      <xdr:spPr bwMode="auto">
        <a:xfrm>
          <a:off x="3914775" y="43243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35</xdr:row>
      <xdr:rowOff>0</xdr:rowOff>
    </xdr:to>
    <xdr:sp macro="" textlink="">
      <xdr:nvSpPr>
        <xdr:cNvPr id="239878" name="Line 7">
          <a:extLst>
            <a:ext uri="{FF2B5EF4-FFF2-40B4-BE49-F238E27FC236}">
              <a16:creationId xmlns:a16="http://schemas.microsoft.com/office/drawing/2014/main" id="{00000000-0008-0000-0700-000006A903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35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39879" name="Line 8">
          <a:extLst>
            <a:ext uri="{FF2B5EF4-FFF2-40B4-BE49-F238E27FC236}">
              <a16:creationId xmlns:a16="http://schemas.microsoft.com/office/drawing/2014/main" id="{00000000-0008-0000-0700-000007A90300}"/>
            </a:ext>
          </a:extLst>
        </xdr:cNvPr>
        <xdr:cNvSpPr>
          <a:spLocks noChangeShapeType="1"/>
        </xdr:cNvSpPr>
      </xdr:nvSpPr>
      <xdr:spPr bwMode="auto">
        <a:xfrm>
          <a:off x="3457575" y="47815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104775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239880" name="Line 9">
          <a:extLst>
            <a:ext uri="{FF2B5EF4-FFF2-40B4-BE49-F238E27FC236}">
              <a16:creationId xmlns:a16="http://schemas.microsoft.com/office/drawing/2014/main" id="{00000000-0008-0000-0700-000008A90300}"/>
            </a:ext>
          </a:extLst>
        </xdr:cNvPr>
        <xdr:cNvSpPr>
          <a:spLocks noChangeShapeType="1"/>
        </xdr:cNvSpPr>
      </xdr:nvSpPr>
      <xdr:spPr bwMode="auto">
        <a:xfrm flipH="1">
          <a:off x="3448050" y="386715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24</xdr:row>
      <xdr:rowOff>0</xdr:rowOff>
    </xdr:from>
    <xdr:to>
      <xdr:col>37</xdr:col>
      <xdr:colOff>0</xdr:colOff>
      <xdr:row>24</xdr:row>
      <xdr:rowOff>0</xdr:rowOff>
    </xdr:to>
    <xdr:sp macro="" textlink="">
      <xdr:nvSpPr>
        <xdr:cNvPr id="239881" name="Line 10">
          <a:extLst>
            <a:ext uri="{FF2B5EF4-FFF2-40B4-BE49-F238E27FC236}">
              <a16:creationId xmlns:a16="http://schemas.microsoft.com/office/drawing/2014/main" id="{00000000-0008-0000-0700-000009A90300}"/>
            </a:ext>
          </a:extLst>
        </xdr:cNvPr>
        <xdr:cNvSpPr>
          <a:spLocks noChangeShapeType="1"/>
        </xdr:cNvSpPr>
      </xdr:nvSpPr>
      <xdr:spPr bwMode="auto">
        <a:xfrm flipH="1">
          <a:off x="34575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38</xdr:row>
      <xdr:rowOff>0</xdr:rowOff>
    </xdr:to>
    <xdr:sp macro="" textlink="">
      <xdr:nvSpPr>
        <xdr:cNvPr id="239888" name="Line 19">
          <a:extLst>
            <a:ext uri="{FF2B5EF4-FFF2-40B4-BE49-F238E27FC236}">
              <a16:creationId xmlns:a16="http://schemas.microsoft.com/office/drawing/2014/main" id="{00000000-0008-0000-0700-000010A90300}"/>
            </a:ext>
          </a:extLst>
        </xdr:cNvPr>
        <xdr:cNvSpPr>
          <a:spLocks noChangeShapeType="1"/>
        </xdr:cNvSpPr>
      </xdr:nvSpPr>
      <xdr:spPr bwMode="auto">
        <a:xfrm>
          <a:off x="34575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38</xdr:row>
      <xdr:rowOff>0</xdr:rowOff>
    </xdr:from>
    <xdr:to>
      <xdr:col>43</xdr:col>
      <xdr:colOff>0</xdr:colOff>
      <xdr:row>38</xdr:row>
      <xdr:rowOff>0</xdr:rowOff>
    </xdr:to>
    <xdr:sp macro="" textlink="">
      <xdr:nvSpPr>
        <xdr:cNvPr id="239889" name="Line 20">
          <a:extLst>
            <a:ext uri="{FF2B5EF4-FFF2-40B4-BE49-F238E27FC236}">
              <a16:creationId xmlns:a16="http://schemas.microsoft.com/office/drawing/2014/main" id="{00000000-0008-0000-0700-000011A90300}"/>
            </a:ext>
          </a:extLst>
        </xdr:cNvPr>
        <xdr:cNvSpPr>
          <a:spLocks noChangeShapeType="1"/>
        </xdr:cNvSpPr>
      </xdr:nvSpPr>
      <xdr:spPr bwMode="auto">
        <a:xfrm>
          <a:off x="3457575" y="51244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36</xdr:row>
      <xdr:rowOff>0</xdr:rowOff>
    </xdr:from>
    <xdr:to>
      <xdr:col>43</xdr:col>
      <xdr:colOff>0</xdr:colOff>
      <xdr:row>38</xdr:row>
      <xdr:rowOff>0</xdr:rowOff>
    </xdr:to>
    <xdr:sp macro="" textlink="">
      <xdr:nvSpPr>
        <xdr:cNvPr id="239890" name="Line 21">
          <a:extLst>
            <a:ext uri="{FF2B5EF4-FFF2-40B4-BE49-F238E27FC236}">
              <a16:creationId xmlns:a16="http://schemas.microsoft.com/office/drawing/2014/main" id="{00000000-0008-0000-0700-000012A90300}"/>
            </a:ext>
          </a:extLst>
        </xdr:cNvPr>
        <xdr:cNvSpPr>
          <a:spLocks noChangeShapeType="1"/>
        </xdr:cNvSpPr>
      </xdr:nvSpPr>
      <xdr:spPr bwMode="auto">
        <a:xfrm flipV="1">
          <a:off x="46005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55</xdr:col>
      <xdr:colOff>0</xdr:colOff>
      <xdr:row>35</xdr:row>
      <xdr:rowOff>0</xdr:rowOff>
    </xdr:to>
    <xdr:sp macro="" textlink="">
      <xdr:nvSpPr>
        <xdr:cNvPr id="239891" name="Line 22">
          <a:extLst>
            <a:ext uri="{FF2B5EF4-FFF2-40B4-BE49-F238E27FC236}">
              <a16:creationId xmlns:a16="http://schemas.microsoft.com/office/drawing/2014/main" id="{00000000-0008-0000-0700-000013A90300}"/>
            </a:ext>
          </a:extLst>
        </xdr:cNvPr>
        <xdr:cNvSpPr>
          <a:spLocks noChangeShapeType="1"/>
        </xdr:cNvSpPr>
      </xdr:nvSpPr>
      <xdr:spPr bwMode="auto">
        <a:xfrm>
          <a:off x="4714875" y="47815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27</xdr:row>
      <xdr:rowOff>0</xdr:rowOff>
    </xdr:from>
    <xdr:to>
      <xdr:col>53</xdr:col>
      <xdr:colOff>0</xdr:colOff>
      <xdr:row>35</xdr:row>
      <xdr:rowOff>0</xdr:rowOff>
    </xdr:to>
    <xdr:sp macro="" textlink="">
      <xdr:nvSpPr>
        <xdr:cNvPr id="239892" name="Line 23">
          <a:extLst>
            <a:ext uri="{FF2B5EF4-FFF2-40B4-BE49-F238E27FC236}">
              <a16:creationId xmlns:a16="http://schemas.microsoft.com/office/drawing/2014/main" id="{00000000-0008-0000-0700-000014A90300}"/>
            </a:ext>
          </a:extLst>
        </xdr:cNvPr>
        <xdr:cNvSpPr>
          <a:spLocks noChangeShapeType="1"/>
        </xdr:cNvSpPr>
      </xdr:nvSpPr>
      <xdr:spPr bwMode="auto">
        <a:xfrm flipV="1">
          <a:off x="5743575" y="38671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239893" name="Line 24">
          <a:extLst>
            <a:ext uri="{FF2B5EF4-FFF2-40B4-BE49-F238E27FC236}">
              <a16:creationId xmlns:a16="http://schemas.microsoft.com/office/drawing/2014/main" id="{00000000-0008-0000-0700-000015A90300}"/>
            </a:ext>
          </a:extLst>
        </xdr:cNvPr>
        <xdr:cNvSpPr>
          <a:spLocks noChangeShapeType="1"/>
        </xdr:cNvSpPr>
      </xdr:nvSpPr>
      <xdr:spPr bwMode="auto">
        <a:xfrm>
          <a:off x="4714875" y="4324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27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239894" name="Line 25">
          <a:extLst>
            <a:ext uri="{FF2B5EF4-FFF2-40B4-BE49-F238E27FC236}">
              <a16:creationId xmlns:a16="http://schemas.microsoft.com/office/drawing/2014/main" id="{00000000-0008-0000-0700-000016A903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24</xdr:row>
      <xdr:rowOff>0</xdr:rowOff>
    </xdr:from>
    <xdr:to>
      <xdr:col>53</xdr:col>
      <xdr:colOff>0</xdr:colOff>
      <xdr:row>24</xdr:row>
      <xdr:rowOff>0</xdr:rowOff>
    </xdr:to>
    <xdr:sp macro="" textlink="">
      <xdr:nvSpPr>
        <xdr:cNvPr id="239895" name="Line 26">
          <a:extLst>
            <a:ext uri="{FF2B5EF4-FFF2-40B4-BE49-F238E27FC236}">
              <a16:creationId xmlns:a16="http://schemas.microsoft.com/office/drawing/2014/main" id="{00000000-0008-0000-0700-000017A90300}"/>
            </a:ext>
          </a:extLst>
        </xdr:cNvPr>
        <xdr:cNvSpPr>
          <a:spLocks noChangeShapeType="1"/>
        </xdr:cNvSpPr>
      </xdr:nvSpPr>
      <xdr:spPr bwMode="auto">
        <a:xfrm>
          <a:off x="4829175" y="35242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55</xdr:col>
      <xdr:colOff>0</xdr:colOff>
      <xdr:row>11</xdr:row>
      <xdr:rowOff>0</xdr:rowOff>
    </xdr:to>
    <xdr:sp macro="" textlink="">
      <xdr:nvSpPr>
        <xdr:cNvPr id="239896" name="Line 29">
          <a:extLst>
            <a:ext uri="{FF2B5EF4-FFF2-40B4-BE49-F238E27FC236}">
              <a16:creationId xmlns:a16="http://schemas.microsoft.com/office/drawing/2014/main" id="{00000000-0008-0000-0700-000018A903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11</xdr:row>
      <xdr:rowOff>0</xdr:rowOff>
    </xdr:from>
    <xdr:to>
      <xdr:col>55</xdr:col>
      <xdr:colOff>0</xdr:colOff>
      <xdr:row>35</xdr:row>
      <xdr:rowOff>0</xdr:rowOff>
    </xdr:to>
    <xdr:sp macro="" textlink="">
      <xdr:nvSpPr>
        <xdr:cNvPr id="239897" name="Line 30">
          <a:extLst>
            <a:ext uri="{FF2B5EF4-FFF2-40B4-BE49-F238E27FC236}">
              <a16:creationId xmlns:a16="http://schemas.microsoft.com/office/drawing/2014/main" id="{00000000-0008-0000-0700-000019A90300}"/>
            </a:ext>
          </a:extLst>
        </xdr:cNvPr>
        <xdr:cNvSpPr>
          <a:spLocks noChangeShapeType="1"/>
        </xdr:cNvSpPr>
      </xdr:nvSpPr>
      <xdr:spPr bwMode="auto">
        <a:xfrm flipV="1">
          <a:off x="5972175" y="20383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239898" name="Line 39">
          <a:extLst>
            <a:ext uri="{FF2B5EF4-FFF2-40B4-BE49-F238E27FC236}">
              <a16:creationId xmlns:a16="http://schemas.microsoft.com/office/drawing/2014/main" id="{00000000-0008-0000-0700-00001AA90300}"/>
            </a:ext>
          </a:extLst>
        </xdr:cNvPr>
        <xdr:cNvSpPr>
          <a:spLocks noChangeShapeType="1"/>
        </xdr:cNvSpPr>
      </xdr:nvSpPr>
      <xdr:spPr bwMode="auto">
        <a:xfrm flipH="1">
          <a:off x="2657475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31</xdr:row>
      <xdr:rowOff>0</xdr:rowOff>
    </xdr:to>
    <xdr:sp macro="" textlink="">
      <xdr:nvSpPr>
        <xdr:cNvPr id="239899" name="Line 40">
          <a:extLst>
            <a:ext uri="{FF2B5EF4-FFF2-40B4-BE49-F238E27FC236}">
              <a16:creationId xmlns:a16="http://schemas.microsoft.com/office/drawing/2014/main" id="{00000000-0008-0000-0700-00001BA90300}"/>
            </a:ext>
          </a:extLst>
        </xdr:cNvPr>
        <xdr:cNvSpPr>
          <a:spLocks noChangeShapeType="1"/>
        </xdr:cNvSpPr>
      </xdr:nvSpPr>
      <xdr:spPr bwMode="auto">
        <a:xfrm>
          <a:off x="2657475" y="20383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31</xdr:row>
      <xdr:rowOff>0</xdr:rowOff>
    </xdr:from>
    <xdr:to>
      <xdr:col>30</xdr:col>
      <xdr:colOff>0</xdr:colOff>
      <xdr:row>31</xdr:row>
      <xdr:rowOff>0</xdr:rowOff>
    </xdr:to>
    <xdr:sp macro="" textlink="">
      <xdr:nvSpPr>
        <xdr:cNvPr id="239900" name="Line 41">
          <a:extLst>
            <a:ext uri="{FF2B5EF4-FFF2-40B4-BE49-F238E27FC236}">
              <a16:creationId xmlns:a16="http://schemas.microsoft.com/office/drawing/2014/main" id="{00000000-0008-0000-0700-00001CA90300}"/>
            </a:ext>
          </a:extLst>
        </xdr:cNvPr>
        <xdr:cNvSpPr>
          <a:spLocks noChangeShapeType="1"/>
        </xdr:cNvSpPr>
      </xdr:nvSpPr>
      <xdr:spPr bwMode="auto">
        <a:xfrm>
          <a:off x="2657475" y="4324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31</xdr:row>
      <xdr:rowOff>0</xdr:rowOff>
    </xdr:from>
    <xdr:to>
      <xdr:col>51</xdr:col>
      <xdr:colOff>0</xdr:colOff>
      <xdr:row>33</xdr:row>
      <xdr:rowOff>0</xdr:rowOff>
    </xdr:to>
    <xdr:sp macro="" textlink="">
      <xdr:nvSpPr>
        <xdr:cNvPr id="239901" name="Line 44">
          <a:extLst>
            <a:ext uri="{FF2B5EF4-FFF2-40B4-BE49-F238E27FC236}">
              <a16:creationId xmlns:a16="http://schemas.microsoft.com/office/drawing/2014/main" id="{00000000-0008-0000-0700-00001DA90300}"/>
            </a:ext>
          </a:extLst>
        </xdr:cNvPr>
        <xdr:cNvSpPr>
          <a:spLocks noChangeShapeType="1"/>
        </xdr:cNvSpPr>
      </xdr:nvSpPr>
      <xdr:spPr bwMode="auto">
        <a:xfrm flipV="1">
          <a:off x="5514975" y="4324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27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239902" name="Line 45">
          <a:extLst>
            <a:ext uri="{FF2B5EF4-FFF2-40B4-BE49-F238E27FC236}">
              <a16:creationId xmlns:a16="http://schemas.microsoft.com/office/drawing/2014/main" id="{00000000-0008-0000-0700-00001EA90300}"/>
            </a:ext>
          </a:extLst>
        </xdr:cNvPr>
        <xdr:cNvSpPr>
          <a:spLocks noChangeShapeType="1"/>
        </xdr:cNvSpPr>
      </xdr:nvSpPr>
      <xdr:spPr bwMode="auto">
        <a:xfrm flipV="1">
          <a:off x="5514975" y="38671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239903" name="Line 46">
          <a:extLst>
            <a:ext uri="{FF2B5EF4-FFF2-40B4-BE49-F238E27FC236}">
              <a16:creationId xmlns:a16="http://schemas.microsoft.com/office/drawing/2014/main" id="{00000000-0008-0000-0700-00001FA90300}"/>
            </a:ext>
          </a:extLst>
        </xdr:cNvPr>
        <xdr:cNvSpPr>
          <a:spLocks noChangeShapeType="1"/>
        </xdr:cNvSpPr>
      </xdr:nvSpPr>
      <xdr:spPr bwMode="auto">
        <a:xfrm flipV="1">
          <a:off x="5743575" y="35242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11</xdr:row>
      <xdr:rowOff>0</xdr:rowOff>
    </xdr:from>
    <xdr:to>
      <xdr:col>53</xdr:col>
      <xdr:colOff>0</xdr:colOff>
      <xdr:row>24</xdr:row>
      <xdr:rowOff>0</xdr:rowOff>
    </xdr:to>
    <xdr:sp macro="" textlink="">
      <xdr:nvSpPr>
        <xdr:cNvPr id="239904" name="Line 47">
          <a:extLst>
            <a:ext uri="{FF2B5EF4-FFF2-40B4-BE49-F238E27FC236}">
              <a16:creationId xmlns:a16="http://schemas.microsoft.com/office/drawing/2014/main" id="{00000000-0008-0000-0700-000020A90300}"/>
            </a:ext>
          </a:extLst>
        </xdr:cNvPr>
        <xdr:cNvSpPr>
          <a:spLocks noChangeShapeType="1"/>
        </xdr:cNvSpPr>
      </xdr:nvSpPr>
      <xdr:spPr bwMode="auto">
        <a:xfrm flipV="1">
          <a:off x="5743575" y="20383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33</xdr:row>
      <xdr:rowOff>0</xdr:rowOff>
    </xdr:from>
    <xdr:to>
      <xdr:col>51</xdr:col>
      <xdr:colOff>0</xdr:colOff>
      <xdr:row>33</xdr:row>
      <xdr:rowOff>0</xdr:rowOff>
    </xdr:to>
    <xdr:sp macro="" textlink="">
      <xdr:nvSpPr>
        <xdr:cNvPr id="239909" name="Line 54">
          <a:extLst>
            <a:ext uri="{FF2B5EF4-FFF2-40B4-BE49-F238E27FC236}">
              <a16:creationId xmlns:a16="http://schemas.microsoft.com/office/drawing/2014/main" id="{00000000-0008-0000-0700-000025A90300}"/>
            </a:ext>
          </a:extLst>
        </xdr:cNvPr>
        <xdr:cNvSpPr>
          <a:spLocks noChangeShapeType="1"/>
        </xdr:cNvSpPr>
      </xdr:nvSpPr>
      <xdr:spPr bwMode="auto">
        <a:xfrm>
          <a:off x="4714875" y="45529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33</xdr:row>
      <xdr:rowOff>0</xdr:rowOff>
    </xdr:from>
    <xdr:to>
      <xdr:col>51</xdr:col>
      <xdr:colOff>0</xdr:colOff>
      <xdr:row>35</xdr:row>
      <xdr:rowOff>0</xdr:rowOff>
    </xdr:to>
    <xdr:sp macro="" textlink="">
      <xdr:nvSpPr>
        <xdr:cNvPr id="239910" name="Line 55">
          <a:extLst>
            <a:ext uri="{FF2B5EF4-FFF2-40B4-BE49-F238E27FC236}">
              <a16:creationId xmlns:a16="http://schemas.microsoft.com/office/drawing/2014/main" id="{00000000-0008-0000-0700-000026A90300}"/>
            </a:ext>
          </a:extLst>
        </xdr:cNvPr>
        <xdr:cNvSpPr>
          <a:spLocks noChangeShapeType="1"/>
        </xdr:cNvSpPr>
      </xdr:nvSpPr>
      <xdr:spPr bwMode="auto">
        <a:xfrm flipV="1">
          <a:off x="55149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43</xdr:col>
      <xdr:colOff>0</xdr:colOff>
      <xdr:row>11</xdr:row>
      <xdr:rowOff>0</xdr:rowOff>
    </xdr:to>
    <xdr:sp macro="" textlink="">
      <xdr:nvSpPr>
        <xdr:cNvPr id="239911" name="Line 57">
          <a:extLst>
            <a:ext uri="{FF2B5EF4-FFF2-40B4-BE49-F238E27FC236}">
              <a16:creationId xmlns:a16="http://schemas.microsoft.com/office/drawing/2014/main" id="{00000000-0008-0000-0700-000027A903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40" name="Line 57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24</xdr:row>
      <xdr:rowOff>0</xdr:rowOff>
    </xdr:from>
    <xdr:to>
      <xdr:col>37</xdr:col>
      <xdr:colOff>0</xdr:colOff>
      <xdr:row>24</xdr:row>
      <xdr:rowOff>0</xdr:rowOff>
    </xdr:to>
    <xdr:sp macro="" textlink="">
      <xdr:nvSpPr>
        <xdr:cNvPr id="41" name="Line 6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42" name="Line 8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43" name="Line 8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25</xdr:row>
      <xdr:rowOff>15478</xdr:rowOff>
    </xdr:from>
    <xdr:to>
      <xdr:col>40</xdr:col>
      <xdr:colOff>0</xdr:colOff>
      <xdr:row>25</xdr:row>
      <xdr:rowOff>15478</xdr:rowOff>
    </xdr:to>
    <xdr:sp macro="" textlink="">
      <xdr:nvSpPr>
        <xdr:cNvPr id="44" name="Line 19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>
          <a:spLocks noChangeShapeType="1"/>
        </xdr:cNvSpPr>
      </xdr:nvSpPr>
      <xdr:spPr bwMode="auto">
        <a:xfrm>
          <a:off x="3800475" y="34254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19</xdr:row>
      <xdr:rowOff>83344</xdr:rowOff>
    </xdr:from>
    <xdr:to>
      <xdr:col>36</xdr:col>
      <xdr:colOff>0</xdr:colOff>
      <xdr:row>21</xdr:row>
      <xdr:rowOff>83344</xdr:rowOff>
    </xdr:to>
    <xdr:sp macro="" textlink="">
      <xdr:nvSpPr>
        <xdr:cNvPr id="45" name="Line 20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>
          <a:spLocks noChangeShapeType="1"/>
        </xdr:cNvSpPr>
      </xdr:nvSpPr>
      <xdr:spPr bwMode="auto">
        <a:xfrm>
          <a:off x="3971925" y="28074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21</xdr:row>
      <xdr:rowOff>83344</xdr:rowOff>
    </xdr:from>
    <xdr:to>
      <xdr:col>37</xdr:col>
      <xdr:colOff>0</xdr:colOff>
      <xdr:row>22</xdr:row>
      <xdr:rowOff>83344</xdr:rowOff>
    </xdr:to>
    <xdr:sp macro="" textlink="">
      <xdr:nvSpPr>
        <xdr:cNvPr id="46" name="Line 2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>
          <a:spLocks noChangeShapeType="1"/>
        </xdr:cNvSpPr>
      </xdr:nvSpPr>
      <xdr:spPr bwMode="auto">
        <a:xfrm>
          <a:off x="3971925" y="30360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21</xdr:row>
      <xdr:rowOff>83344</xdr:rowOff>
    </xdr:from>
    <xdr:to>
      <xdr:col>38</xdr:col>
      <xdr:colOff>0</xdr:colOff>
      <xdr:row>22</xdr:row>
      <xdr:rowOff>83344</xdr:rowOff>
    </xdr:to>
    <xdr:sp macro="" textlink="">
      <xdr:nvSpPr>
        <xdr:cNvPr id="47" name="Line 2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>
          <a:spLocks noChangeShapeType="1"/>
        </xdr:cNvSpPr>
      </xdr:nvSpPr>
      <xdr:spPr bwMode="auto">
        <a:xfrm flipV="1">
          <a:off x="4029075" y="30360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19</xdr:row>
      <xdr:rowOff>83344</xdr:rowOff>
    </xdr:from>
    <xdr:to>
      <xdr:col>38</xdr:col>
      <xdr:colOff>0</xdr:colOff>
      <xdr:row>21</xdr:row>
      <xdr:rowOff>83344</xdr:rowOff>
    </xdr:to>
    <xdr:sp macro="" textlink="">
      <xdr:nvSpPr>
        <xdr:cNvPr id="48" name="Line 25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>
          <a:spLocks noChangeShapeType="1"/>
        </xdr:cNvSpPr>
      </xdr:nvSpPr>
      <xdr:spPr bwMode="auto">
        <a:xfrm flipH="1" flipV="1">
          <a:off x="4086225" y="28074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19</xdr:row>
      <xdr:rowOff>83344</xdr:rowOff>
    </xdr:from>
    <xdr:to>
      <xdr:col>38</xdr:col>
      <xdr:colOff>0</xdr:colOff>
      <xdr:row>19</xdr:row>
      <xdr:rowOff>83344</xdr:rowOff>
    </xdr:to>
    <xdr:sp macro="" textlink="">
      <xdr:nvSpPr>
        <xdr:cNvPr id="49" name="Line 27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>
          <a:spLocks noChangeShapeType="1"/>
        </xdr:cNvSpPr>
      </xdr:nvSpPr>
      <xdr:spPr bwMode="auto">
        <a:xfrm>
          <a:off x="3971925" y="2807494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25</xdr:row>
      <xdr:rowOff>41671</xdr:rowOff>
    </xdr:from>
    <xdr:to>
      <xdr:col>41</xdr:col>
      <xdr:colOff>0</xdr:colOff>
      <xdr:row>25</xdr:row>
      <xdr:rowOff>107155</xdr:rowOff>
    </xdr:to>
    <xdr:sp macro="" textlink="">
      <xdr:nvSpPr>
        <xdr:cNvPr id="50" name="Line 60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>
          <a:spLocks noChangeShapeType="1"/>
        </xdr:cNvSpPr>
      </xdr:nvSpPr>
      <xdr:spPr bwMode="auto">
        <a:xfrm>
          <a:off x="4110038" y="34516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26</xdr:row>
      <xdr:rowOff>1</xdr:rowOff>
    </xdr:from>
    <xdr:to>
      <xdr:col>51</xdr:col>
      <xdr:colOff>1</xdr:colOff>
      <xdr:row>26</xdr:row>
      <xdr:rowOff>1</xdr:rowOff>
    </xdr:to>
    <xdr:sp macro="" textlink="">
      <xdr:nvSpPr>
        <xdr:cNvPr id="51" name="Line 6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>
          <a:spLocks noChangeShapeType="1"/>
        </xdr:cNvSpPr>
      </xdr:nvSpPr>
      <xdr:spPr bwMode="auto">
        <a:xfrm>
          <a:off x="4371976" y="35242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19</xdr:row>
      <xdr:rowOff>107157</xdr:rowOff>
    </xdr:from>
    <xdr:to>
      <xdr:col>41</xdr:col>
      <xdr:colOff>0</xdr:colOff>
      <xdr:row>21</xdr:row>
      <xdr:rowOff>83345</xdr:rowOff>
    </xdr:to>
    <xdr:sp macro="" textlink="">
      <xdr:nvSpPr>
        <xdr:cNvPr id="52" name="Line 62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>
          <a:spLocks noChangeShapeType="1"/>
        </xdr:cNvSpPr>
      </xdr:nvSpPr>
      <xdr:spPr bwMode="auto">
        <a:xfrm flipV="1">
          <a:off x="4086225" y="2831307"/>
          <a:ext cx="285750" cy="20478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20</xdr:row>
      <xdr:rowOff>0</xdr:rowOff>
    </xdr:from>
    <xdr:to>
      <xdr:col>49</xdr:col>
      <xdr:colOff>101203</xdr:colOff>
      <xdr:row>20</xdr:row>
      <xdr:rowOff>0</xdr:rowOff>
    </xdr:to>
    <xdr:sp macro="" textlink="">
      <xdr:nvSpPr>
        <xdr:cNvPr id="53" name="Line 63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>
          <a:spLocks noChangeShapeType="1"/>
        </xdr:cNvSpPr>
      </xdr:nvSpPr>
      <xdr:spPr bwMode="auto">
        <a:xfrm>
          <a:off x="4358878" y="28384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33</xdr:col>
      <xdr:colOff>39537</xdr:colOff>
      <xdr:row>25</xdr:row>
      <xdr:rowOff>28754</xdr:rowOff>
    </xdr:from>
    <xdr:to>
      <xdr:col>41</xdr:col>
      <xdr:colOff>53915</xdr:colOff>
      <xdr:row>27</xdr:row>
      <xdr:rowOff>57509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2A1C18-E858-41FC-85AA-AA2C4444A14F}"/>
            </a:ext>
          </a:extLst>
        </xdr:cNvPr>
        <xdr:cNvSpPr txBox="1"/>
      </xdr:nvSpPr>
      <xdr:spPr>
        <a:xfrm>
          <a:off x="4428226" y="3684197"/>
          <a:ext cx="704491" cy="258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発生土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240886" name="Line 1">
          <a:extLst>
            <a:ext uri="{FF2B5EF4-FFF2-40B4-BE49-F238E27FC236}">
              <a16:creationId xmlns:a16="http://schemas.microsoft.com/office/drawing/2014/main" id="{00000000-0008-0000-0800-0000F6AC0300}"/>
            </a:ext>
          </a:extLst>
        </xdr:cNvPr>
        <xdr:cNvSpPr>
          <a:spLocks noChangeShapeType="1"/>
        </xdr:cNvSpPr>
      </xdr:nvSpPr>
      <xdr:spPr bwMode="auto">
        <a:xfrm>
          <a:off x="40290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240887" name="Line 2">
          <a:extLst>
            <a:ext uri="{FF2B5EF4-FFF2-40B4-BE49-F238E27FC236}">
              <a16:creationId xmlns:a16="http://schemas.microsoft.com/office/drawing/2014/main" id="{00000000-0008-0000-0800-0000F7AC0300}"/>
            </a:ext>
          </a:extLst>
        </xdr:cNvPr>
        <xdr:cNvSpPr>
          <a:spLocks noChangeShapeType="1"/>
        </xdr:cNvSpPr>
      </xdr:nvSpPr>
      <xdr:spPr bwMode="auto">
        <a:xfrm>
          <a:off x="4029075" y="38671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11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40888" name="Line 3">
          <a:extLst>
            <a:ext uri="{FF2B5EF4-FFF2-40B4-BE49-F238E27FC236}">
              <a16:creationId xmlns:a16="http://schemas.microsoft.com/office/drawing/2014/main" id="{00000000-0008-0000-0800-0000F8AC0300}"/>
            </a:ext>
          </a:extLst>
        </xdr:cNvPr>
        <xdr:cNvSpPr>
          <a:spLocks noChangeShapeType="1"/>
        </xdr:cNvSpPr>
      </xdr:nvSpPr>
      <xdr:spPr bwMode="auto">
        <a:xfrm flipV="1">
          <a:off x="4600575" y="20383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31</xdr:row>
      <xdr:rowOff>0</xdr:rowOff>
    </xdr:from>
    <xdr:to>
      <xdr:col>39</xdr:col>
      <xdr:colOff>0</xdr:colOff>
      <xdr:row>33</xdr:row>
      <xdr:rowOff>0</xdr:rowOff>
    </xdr:to>
    <xdr:sp macro="" textlink="">
      <xdr:nvSpPr>
        <xdr:cNvPr id="240889" name="Oval 4">
          <a:extLst>
            <a:ext uri="{FF2B5EF4-FFF2-40B4-BE49-F238E27FC236}">
              <a16:creationId xmlns:a16="http://schemas.microsoft.com/office/drawing/2014/main" id="{00000000-0008-0000-0800-0000F9AC0300}"/>
            </a:ext>
          </a:extLst>
        </xdr:cNvPr>
        <xdr:cNvSpPr>
          <a:spLocks noChangeArrowheads="1"/>
        </xdr:cNvSpPr>
      </xdr:nvSpPr>
      <xdr:spPr bwMode="auto">
        <a:xfrm>
          <a:off x="3914775" y="43243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35</xdr:row>
      <xdr:rowOff>0</xdr:rowOff>
    </xdr:to>
    <xdr:sp macro="" textlink="">
      <xdr:nvSpPr>
        <xdr:cNvPr id="240890" name="Line 5">
          <a:extLst>
            <a:ext uri="{FF2B5EF4-FFF2-40B4-BE49-F238E27FC236}">
              <a16:creationId xmlns:a16="http://schemas.microsoft.com/office/drawing/2014/main" id="{00000000-0008-0000-0800-0000FAAC03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35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40891" name="Line 6">
          <a:extLst>
            <a:ext uri="{FF2B5EF4-FFF2-40B4-BE49-F238E27FC236}">
              <a16:creationId xmlns:a16="http://schemas.microsoft.com/office/drawing/2014/main" id="{00000000-0008-0000-0800-0000FBAC0300}"/>
            </a:ext>
          </a:extLst>
        </xdr:cNvPr>
        <xdr:cNvSpPr>
          <a:spLocks noChangeShapeType="1"/>
        </xdr:cNvSpPr>
      </xdr:nvSpPr>
      <xdr:spPr bwMode="auto">
        <a:xfrm>
          <a:off x="3457575" y="47815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27</xdr:row>
      <xdr:rowOff>0</xdr:rowOff>
    </xdr:from>
    <xdr:to>
      <xdr:col>37</xdr:col>
      <xdr:colOff>0</xdr:colOff>
      <xdr:row>27</xdr:row>
      <xdr:rowOff>0</xdr:rowOff>
    </xdr:to>
    <xdr:sp macro="" textlink="">
      <xdr:nvSpPr>
        <xdr:cNvPr id="240892" name="Line 7">
          <a:extLst>
            <a:ext uri="{FF2B5EF4-FFF2-40B4-BE49-F238E27FC236}">
              <a16:creationId xmlns:a16="http://schemas.microsoft.com/office/drawing/2014/main" id="{00000000-0008-0000-0800-0000FCAC0300}"/>
            </a:ext>
          </a:extLst>
        </xdr:cNvPr>
        <xdr:cNvSpPr>
          <a:spLocks noChangeShapeType="1"/>
        </xdr:cNvSpPr>
      </xdr:nvSpPr>
      <xdr:spPr bwMode="auto">
        <a:xfrm flipH="1" flipV="1">
          <a:off x="3457575" y="38671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9525</xdr:colOff>
      <xdr:row>24</xdr:row>
      <xdr:rowOff>0</xdr:rowOff>
    </xdr:from>
    <xdr:to>
      <xdr:col>37</xdr:col>
      <xdr:colOff>0</xdr:colOff>
      <xdr:row>24</xdr:row>
      <xdr:rowOff>0</xdr:rowOff>
    </xdr:to>
    <xdr:sp macro="" textlink="">
      <xdr:nvSpPr>
        <xdr:cNvPr id="240893" name="Line 8">
          <a:extLst>
            <a:ext uri="{FF2B5EF4-FFF2-40B4-BE49-F238E27FC236}">
              <a16:creationId xmlns:a16="http://schemas.microsoft.com/office/drawing/2014/main" id="{00000000-0008-0000-0800-0000FDAC0300}"/>
            </a:ext>
          </a:extLst>
        </xdr:cNvPr>
        <xdr:cNvSpPr>
          <a:spLocks noChangeShapeType="1"/>
        </xdr:cNvSpPr>
      </xdr:nvSpPr>
      <xdr:spPr bwMode="auto">
        <a:xfrm flipH="1">
          <a:off x="3467100" y="35242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38</xdr:row>
      <xdr:rowOff>0</xdr:rowOff>
    </xdr:to>
    <xdr:sp macro="" textlink="">
      <xdr:nvSpPr>
        <xdr:cNvPr id="240900" name="Line 17">
          <a:extLst>
            <a:ext uri="{FF2B5EF4-FFF2-40B4-BE49-F238E27FC236}">
              <a16:creationId xmlns:a16="http://schemas.microsoft.com/office/drawing/2014/main" id="{00000000-0008-0000-0800-000004AD0300}"/>
            </a:ext>
          </a:extLst>
        </xdr:cNvPr>
        <xdr:cNvSpPr>
          <a:spLocks noChangeShapeType="1"/>
        </xdr:cNvSpPr>
      </xdr:nvSpPr>
      <xdr:spPr bwMode="auto">
        <a:xfrm>
          <a:off x="34575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38</xdr:row>
      <xdr:rowOff>0</xdr:rowOff>
    </xdr:from>
    <xdr:to>
      <xdr:col>43</xdr:col>
      <xdr:colOff>0</xdr:colOff>
      <xdr:row>38</xdr:row>
      <xdr:rowOff>0</xdr:rowOff>
    </xdr:to>
    <xdr:sp macro="" textlink="">
      <xdr:nvSpPr>
        <xdr:cNvPr id="240901" name="Line 18">
          <a:extLst>
            <a:ext uri="{FF2B5EF4-FFF2-40B4-BE49-F238E27FC236}">
              <a16:creationId xmlns:a16="http://schemas.microsoft.com/office/drawing/2014/main" id="{00000000-0008-0000-0800-000005AD0300}"/>
            </a:ext>
          </a:extLst>
        </xdr:cNvPr>
        <xdr:cNvSpPr>
          <a:spLocks noChangeShapeType="1"/>
        </xdr:cNvSpPr>
      </xdr:nvSpPr>
      <xdr:spPr bwMode="auto">
        <a:xfrm>
          <a:off x="3457575" y="51244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36</xdr:row>
      <xdr:rowOff>0</xdr:rowOff>
    </xdr:from>
    <xdr:to>
      <xdr:col>43</xdr:col>
      <xdr:colOff>0</xdr:colOff>
      <xdr:row>38</xdr:row>
      <xdr:rowOff>0</xdr:rowOff>
    </xdr:to>
    <xdr:sp macro="" textlink="">
      <xdr:nvSpPr>
        <xdr:cNvPr id="240902" name="Line 19">
          <a:extLst>
            <a:ext uri="{FF2B5EF4-FFF2-40B4-BE49-F238E27FC236}">
              <a16:creationId xmlns:a16="http://schemas.microsoft.com/office/drawing/2014/main" id="{00000000-0008-0000-0800-000006AD0300}"/>
            </a:ext>
          </a:extLst>
        </xdr:cNvPr>
        <xdr:cNvSpPr>
          <a:spLocks noChangeShapeType="1"/>
        </xdr:cNvSpPr>
      </xdr:nvSpPr>
      <xdr:spPr bwMode="auto">
        <a:xfrm flipV="1">
          <a:off x="46005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55</xdr:col>
      <xdr:colOff>0</xdr:colOff>
      <xdr:row>35</xdr:row>
      <xdr:rowOff>0</xdr:rowOff>
    </xdr:to>
    <xdr:sp macro="" textlink="">
      <xdr:nvSpPr>
        <xdr:cNvPr id="240903" name="Line 20">
          <a:extLst>
            <a:ext uri="{FF2B5EF4-FFF2-40B4-BE49-F238E27FC236}">
              <a16:creationId xmlns:a16="http://schemas.microsoft.com/office/drawing/2014/main" id="{00000000-0008-0000-0800-000007AD0300}"/>
            </a:ext>
          </a:extLst>
        </xdr:cNvPr>
        <xdr:cNvSpPr>
          <a:spLocks noChangeShapeType="1"/>
        </xdr:cNvSpPr>
      </xdr:nvSpPr>
      <xdr:spPr bwMode="auto">
        <a:xfrm>
          <a:off x="4714875" y="47815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27</xdr:row>
      <xdr:rowOff>0</xdr:rowOff>
    </xdr:from>
    <xdr:to>
      <xdr:col>53</xdr:col>
      <xdr:colOff>0</xdr:colOff>
      <xdr:row>35</xdr:row>
      <xdr:rowOff>0</xdr:rowOff>
    </xdr:to>
    <xdr:sp macro="" textlink="">
      <xdr:nvSpPr>
        <xdr:cNvPr id="240904" name="Line 21">
          <a:extLst>
            <a:ext uri="{FF2B5EF4-FFF2-40B4-BE49-F238E27FC236}">
              <a16:creationId xmlns:a16="http://schemas.microsoft.com/office/drawing/2014/main" id="{00000000-0008-0000-0800-000008AD0300}"/>
            </a:ext>
          </a:extLst>
        </xdr:cNvPr>
        <xdr:cNvSpPr>
          <a:spLocks noChangeShapeType="1"/>
        </xdr:cNvSpPr>
      </xdr:nvSpPr>
      <xdr:spPr bwMode="auto">
        <a:xfrm flipV="1">
          <a:off x="5743575" y="38671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240905" name="Line 22">
          <a:extLst>
            <a:ext uri="{FF2B5EF4-FFF2-40B4-BE49-F238E27FC236}">
              <a16:creationId xmlns:a16="http://schemas.microsoft.com/office/drawing/2014/main" id="{00000000-0008-0000-0800-000009AD0300}"/>
            </a:ext>
          </a:extLst>
        </xdr:cNvPr>
        <xdr:cNvSpPr>
          <a:spLocks noChangeShapeType="1"/>
        </xdr:cNvSpPr>
      </xdr:nvSpPr>
      <xdr:spPr bwMode="auto">
        <a:xfrm>
          <a:off x="4714875" y="4324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27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240906" name="Line 23">
          <a:extLst>
            <a:ext uri="{FF2B5EF4-FFF2-40B4-BE49-F238E27FC236}">
              <a16:creationId xmlns:a16="http://schemas.microsoft.com/office/drawing/2014/main" id="{00000000-0008-0000-0800-00000AAD03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24</xdr:row>
      <xdr:rowOff>0</xdr:rowOff>
    </xdr:from>
    <xdr:to>
      <xdr:col>53</xdr:col>
      <xdr:colOff>0</xdr:colOff>
      <xdr:row>24</xdr:row>
      <xdr:rowOff>0</xdr:rowOff>
    </xdr:to>
    <xdr:sp macro="" textlink="">
      <xdr:nvSpPr>
        <xdr:cNvPr id="240907" name="Line 24">
          <a:extLst>
            <a:ext uri="{FF2B5EF4-FFF2-40B4-BE49-F238E27FC236}">
              <a16:creationId xmlns:a16="http://schemas.microsoft.com/office/drawing/2014/main" id="{00000000-0008-0000-0800-00000BAD0300}"/>
            </a:ext>
          </a:extLst>
        </xdr:cNvPr>
        <xdr:cNvSpPr>
          <a:spLocks noChangeShapeType="1"/>
        </xdr:cNvSpPr>
      </xdr:nvSpPr>
      <xdr:spPr bwMode="auto">
        <a:xfrm>
          <a:off x="4829175" y="35242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55</xdr:col>
      <xdr:colOff>0</xdr:colOff>
      <xdr:row>11</xdr:row>
      <xdr:rowOff>0</xdr:rowOff>
    </xdr:to>
    <xdr:sp macro="" textlink="">
      <xdr:nvSpPr>
        <xdr:cNvPr id="240908" name="Line 26">
          <a:extLst>
            <a:ext uri="{FF2B5EF4-FFF2-40B4-BE49-F238E27FC236}">
              <a16:creationId xmlns:a16="http://schemas.microsoft.com/office/drawing/2014/main" id="{00000000-0008-0000-0800-00000CAD03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11</xdr:row>
      <xdr:rowOff>0</xdr:rowOff>
    </xdr:from>
    <xdr:to>
      <xdr:col>55</xdr:col>
      <xdr:colOff>0</xdr:colOff>
      <xdr:row>35</xdr:row>
      <xdr:rowOff>0</xdr:rowOff>
    </xdr:to>
    <xdr:sp macro="" textlink="">
      <xdr:nvSpPr>
        <xdr:cNvPr id="240909" name="Line 27">
          <a:extLst>
            <a:ext uri="{FF2B5EF4-FFF2-40B4-BE49-F238E27FC236}">
              <a16:creationId xmlns:a16="http://schemas.microsoft.com/office/drawing/2014/main" id="{00000000-0008-0000-0800-00000DAD0300}"/>
            </a:ext>
          </a:extLst>
        </xdr:cNvPr>
        <xdr:cNvSpPr>
          <a:spLocks noChangeShapeType="1"/>
        </xdr:cNvSpPr>
      </xdr:nvSpPr>
      <xdr:spPr bwMode="auto">
        <a:xfrm flipV="1">
          <a:off x="5972175" y="20383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240910" name="Line 31">
          <a:extLst>
            <a:ext uri="{FF2B5EF4-FFF2-40B4-BE49-F238E27FC236}">
              <a16:creationId xmlns:a16="http://schemas.microsoft.com/office/drawing/2014/main" id="{00000000-0008-0000-0800-00000EAD0300}"/>
            </a:ext>
          </a:extLst>
        </xdr:cNvPr>
        <xdr:cNvSpPr>
          <a:spLocks noChangeShapeType="1"/>
        </xdr:cNvSpPr>
      </xdr:nvSpPr>
      <xdr:spPr bwMode="auto">
        <a:xfrm flipH="1">
          <a:off x="2657475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31</xdr:row>
      <xdr:rowOff>0</xdr:rowOff>
    </xdr:to>
    <xdr:sp macro="" textlink="">
      <xdr:nvSpPr>
        <xdr:cNvPr id="240911" name="Line 32">
          <a:extLst>
            <a:ext uri="{FF2B5EF4-FFF2-40B4-BE49-F238E27FC236}">
              <a16:creationId xmlns:a16="http://schemas.microsoft.com/office/drawing/2014/main" id="{00000000-0008-0000-0800-00000FAD0300}"/>
            </a:ext>
          </a:extLst>
        </xdr:cNvPr>
        <xdr:cNvSpPr>
          <a:spLocks noChangeShapeType="1"/>
        </xdr:cNvSpPr>
      </xdr:nvSpPr>
      <xdr:spPr bwMode="auto">
        <a:xfrm>
          <a:off x="2657475" y="20383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31</xdr:row>
      <xdr:rowOff>0</xdr:rowOff>
    </xdr:from>
    <xdr:to>
      <xdr:col>30</xdr:col>
      <xdr:colOff>0</xdr:colOff>
      <xdr:row>31</xdr:row>
      <xdr:rowOff>0</xdr:rowOff>
    </xdr:to>
    <xdr:sp macro="" textlink="">
      <xdr:nvSpPr>
        <xdr:cNvPr id="240912" name="Line 33">
          <a:extLst>
            <a:ext uri="{FF2B5EF4-FFF2-40B4-BE49-F238E27FC236}">
              <a16:creationId xmlns:a16="http://schemas.microsoft.com/office/drawing/2014/main" id="{00000000-0008-0000-0800-000010AD0300}"/>
            </a:ext>
          </a:extLst>
        </xdr:cNvPr>
        <xdr:cNvSpPr>
          <a:spLocks noChangeShapeType="1"/>
        </xdr:cNvSpPr>
      </xdr:nvSpPr>
      <xdr:spPr bwMode="auto">
        <a:xfrm>
          <a:off x="2657475" y="4324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31</xdr:row>
      <xdr:rowOff>0</xdr:rowOff>
    </xdr:from>
    <xdr:to>
      <xdr:col>51</xdr:col>
      <xdr:colOff>0</xdr:colOff>
      <xdr:row>33</xdr:row>
      <xdr:rowOff>0</xdr:rowOff>
    </xdr:to>
    <xdr:sp macro="" textlink="">
      <xdr:nvSpPr>
        <xdr:cNvPr id="240913" name="Line 34">
          <a:extLst>
            <a:ext uri="{FF2B5EF4-FFF2-40B4-BE49-F238E27FC236}">
              <a16:creationId xmlns:a16="http://schemas.microsoft.com/office/drawing/2014/main" id="{00000000-0008-0000-0800-000011AD0300}"/>
            </a:ext>
          </a:extLst>
        </xdr:cNvPr>
        <xdr:cNvSpPr>
          <a:spLocks noChangeShapeType="1"/>
        </xdr:cNvSpPr>
      </xdr:nvSpPr>
      <xdr:spPr bwMode="auto">
        <a:xfrm flipV="1">
          <a:off x="5514975" y="4324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27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240914" name="Line 35">
          <a:extLst>
            <a:ext uri="{FF2B5EF4-FFF2-40B4-BE49-F238E27FC236}">
              <a16:creationId xmlns:a16="http://schemas.microsoft.com/office/drawing/2014/main" id="{00000000-0008-0000-0800-000012AD0300}"/>
            </a:ext>
          </a:extLst>
        </xdr:cNvPr>
        <xdr:cNvSpPr>
          <a:spLocks noChangeShapeType="1"/>
        </xdr:cNvSpPr>
      </xdr:nvSpPr>
      <xdr:spPr bwMode="auto">
        <a:xfrm flipV="1">
          <a:off x="5514975" y="38671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240915" name="Line 36">
          <a:extLst>
            <a:ext uri="{FF2B5EF4-FFF2-40B4-BE49-F238E27FC236}">
              <a16:creationId xmlns:a16="http://schemas.microsoft.com/office/drawing/2014/main" id="{00000000-0008-0000-0800-000013AD0300}"/>
            </a:ext>
          </a:extLst>
        </xdr:cNvPr>
        <xdr:cNvSpPr>
          <a:spLocks noChangeShapeType="1"/>
        </xdr:cNvSpPr>
      </xdr:nvSpPr>
      <xdr:spPr bwMode="auto">
        <a:xfrm flipV="1">
          <a:off x="5743575" y="35242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11</xdr:row>
      <xdr:rowOff>0</xdr:rowOff>
    </xdr:from>
    <xdr:to>
      <xdr:col>53</xdr:col>
      <xdr:colOff>0</xdr:colOff>
      <xdr:row>24</xdr:row>
      <xdr:rowOff>0</xdr:rowOff>
    </xdr:to>
    <xdr:sp macro="" textlink="">
      <xdr:nvSpPr>
        <xdr:cNvPr id="240916" name="Line 37">
          <a:extLst>
            <a:ext uri="{FF2B5EF4-FFF2-40B4-BE49-F238E27FC236}">
              <a16:creationId xmlns:a16="http://schemas.microsoft.com/office/drawing/2014/main" id="{00000000-0008-0000-0800-000014AD0300}"/>
            </a:ext>
          </a:extLst>
        </xdr:cNvPr>
        <xdr:cNvSpPr>
          <a:spLocks noChangeShapeType="1"/>
        </xdr:cNvSpPr>
      </xdr:nvSpPr>
      <xdr:spPr bwMode="auto">
        <a:xfrm flipV="1">
          <a:off x="5743575" y="20383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33</xdr:row>
      <xdr:rowOff>0</xdr:rowOff>
    </xdr:from>
    <xdr:to>
      <xdr:col>51</xdr:col>
      <xdr:colOff>0</xdr:colOff>
      <xdr:row>33</xdr:row>
      <xdr:rowOff>0</xdr:rowOff>
    </xdr:to>
    <xdr:sp macro="" textlink="">
      <xdr:nvSpPr>
        <xdr:cNvPr id="240921" name="Line 43">
          <a:extLst>
            <a:ext uri="{FF2B5EF4-FFF2-40B4-BE49-F238E27FC236}">
              <a16:creationId xmlns:a16="http://schemas.microsoft.com/office/drawing/2014/main" id="{00000000-0008-0000-0800-000019AD0300}"/>
            </a:ext>
          </a:extLst>
        </xdr:cNvPr>
        <xdr:cNvSpPr>
          <a:spLocks noChangeShapeType="1"/>
        </xdr:cNvSpPr>
      </xdr:nvSpPr>
      <xdr:spPr bwMode="auto">
        <a:xfrm>
          <a:off x="4714875" y="45529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33</xdr:row>
      <xdr:rowOff>0</xdr:rowOff>
    </xdr:from>
    <xdr:to>
      <xdr:col>51</xdr:col>
      <xdr:colOff>0</xdr:colOff>
      <xdr:row>35</xdr:row>
      <xdr:rowOff>0</xdr:rowOff>
    </xdr:to>
    <xdr:sp macro="" textlink="">
      <xdr:nvSpPr>
        <xdr:cNvPr id="240922" name="Line 44">
          <a:extLst>
            <a:ext uri="{FF2B5EF4-FFF2-40B4-BE49-F238E27FC236}">
              <a16:creationId xmlns:a16="http://schemas.microsoft.com/office/drawing/2014/main" id="{00000000-0008-0000-0800-00001AAD0300}"/>
            </a:ext>
          </a:extLst>
        </xdr:cNvPr>
        <xdr:cNvSpPr>
          <a:spLocks noChangeShapeType="1"/>
        </xdr:cNvSpPr>
      </xdr:nvSpPr>
      <xdr:spPr bwMode="auto">
        <a:xfrm flipV="1">
          <a:off x="55149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43</xdr:col>
      <xdr:colOff>0</xdr:colOff>
      <xdr:row>11</xdr:row>
      <xdr:rowOff>0</xdr:rowOff>
    </xdr:to>
    <xdr:sp macro="" textlink="">
      <xdr:nvSpPr>
        <xdr:cNvPr id="240923" name="Line 45">
          <a:extLst>
            <a:ext uri="{FF2B5EF4-FFF2-40B4-BE49-F238E27FC236}">
              <a16:creationId xmlns:a16="http://schemas.microsoft.com/office/drawing/2014/main" id="{00000000-0008-0000-0800-00001BAD03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ShapeType="1"/>
        </xdr:cNvSpPr>
      </xdr:nvSpPr>
      <xdr:spPr bwMode="auto">
        <a:xfrm>
          <a:off x="40290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24</xdr:row>
      <xdr:rowOff>0</xdr:rowOff>
    </xdr:from>
    <xdr:to>
      <xdr:col>37</xdr:col>
      <xdr:colOff>0</xdr:colOff>
      <xdr:row>24</xdr:row>
      <xdr:rowOff>0</xdr:rowOff>
    </xdr:to>
    <xdr:sp macro="" textlink="">
      <xdr:nvSpPr>
        <xdr:cNvPr id="41" name="Line 1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 noChangeShapeType="1"/>
        </xdr:cNvSpPr>
      </xdr:nvSpPr>
      <xdr:spPr bwMode="auto">
        <a:xfrm flipH="1">
          <a:off x="34575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42" name="Line 57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 noChangeShapeType="1"/>
        </xdr:cNvSpPr>
      </xdr:nvSpPr>
      <xdr:spPr bwMode="auto">
        <a:xfrm>
          <a:off x="40290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24</xdr:row>
      <xdr:rowOff>0</xdr:rowOff>
    </xdr:from>
    <xdr:to>
      <xdr:col>37</xdr:col>
      <xdr:colOff>0</xdr:colOff>
      <xdr:row>24</xdr:row>
      <xdr:rowOff>0</xdr:rowOff>
    </xdr:to>
    <xdr:sp macro="" textlink="">
      <xdr:nvSpPr>
        <xdr:cNvPr id="43" name="Line 6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 noChangeShapeType="1"/>
        </xdr:cNvSpPr>
      </xdr:nvSpPr>
      <xdr:spPr bwMode="auto">
        <a:xfrm flipH="1">
          <a:off x="34575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44" name="Line 8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 noChangeShapeType="1"/>
        </xdr:cNvSpPr>
      </xdr:nvSpPr>
      <xdr:spPr bwMode="auto">
        <a:xfrm>
          <a:off x="40290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45" name="Line 8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ShapeType="1"/>
        </xdr:cNvSpPr>
      </xdr:nvSpPr>
      <xdr:spPr bwMode="auto">
        <a:xfrm>
          <a:off x="40290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25</xdr:row>
      <xdr:rowOff>15478</xdr:rowOff>
    </xdr:from>
    <xdr:to>
      <xdr:col>40</xdr:col>
      <xdr:colOff>0</xdr:colOff>
      <xdr:row>25</xdr:row>
      <xdr:rowOff>15478</xdr:rowOff>
    </xdr:to>
    <xdr:sp macro="" textlink="">
      <xdr:nvSpPr>
        <xdr:cNvPr id="46" name="Line 19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>
          <a:spLocks noChangeShapeType="1"/>
        </xdr:cNvSpPr>
      </xdr:nvSpPr>
      <xdr:spPr bwMode="auto">
        <a:xfrm>
          <a:off x="3800475" y="36540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19</xdr:row>
      <xdr:rowOff>83344</xdr:rowOff>
    </xdr:from>
    <xdr:to>
      <xdr:col>36</xdr:col>
      <xdr:colOff>0</xdr:colOff>
      <xdr:row>21</xdr:row>
      <xdr:rowOff>83344</xdr:rowOff>
    </xdr:to>
    <xdr:sp macro="" textlink="">
      <xdr:nvSpPr>
        <xdr:cNvPr id="47" name="Line 20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>
          <a:spLocks noChangeShapeType="1"/>
        </xdr:cNvSpPr>
      </xdr:nvSpPr>
      <xdr:spPr bwMode="auto">
        <a:xfrm>
          <a:off x="3971925" y="30360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21</xdr:row>
      <xdr:rowOff>83344</xdr:rowOff>
    </xdr:from>
    <xdr:to>
      <xdr:col>37</xdr:col>
      <xdr:colOff>0</xdr:colOff>
      <xdr:row>22</xdr:row>
      <xdr:rowOff>83344</xdr:rowOff>
    </xdr:to>
    <xdr:sp macro="" textlink="">
      <xdr:nvSpPr>
        <xdr:cNvPr id="48" name="Line 21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>
          <a:spLocks noChangeShapeType="1"/>
        </xdr:cNvSpPr>
      </xdr:nvSpPr>
      <xdr:spPr bwMode="auto">
        <a:xfrm>
          <a:off x="3971925" y="32646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21</xdr:row>
      <xdr:rowOff>83344</xdr:rowOff>
    </xdr:from>
    <xdr:to>
      <xdr:col>38</xdr:col>
      <xdr:colOff>0</xdr:colOff>
      <xdr:row>22</xdr:row>
      <xdr:rowOff>83344</xdr:rowOff>
    </xdr:to>
    <xdr:sp macro="" textlink="">
      <xdr:nvSpPr>
        <xdr:cNvPr id="49" name="Line 22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>
          <a:spLocks noChangeShapeType="1"/>
        </xdr:cNvSpPr>
      </xdr:nvSpPr>
      <xdr:spPr bwMode="auto">
        <a:xfrm flipV="1">
          <a:off x="4029075" y="32646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19</xdr:row>
      <xdr:rowOff>83344</xdr:rowOff>
    </xdr:from>
    <xdr:to>
      <xdr:col>38</xdr:col>
      <xdr:colOff>0</xdr:colOff>
      <xdr:row>21</xdr:row>
      <xdr:rowOff>83344</xdr:rowOff>
    </xdr:to>
    <xdr:sp macro="" textlink="">
      <xdr:nvSpPr>
        <xdr:cNvPr id="50" name="Line 25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>
          <a:spLocks noChangeShapeType="1"/>
        </xdr:cNvSpPr>
      </xdr:nvSpPr>
      <xdr:spPr bwMode="auto">
        <a:xfrm flipH="1" flipV="1">
          <a:off x="4086225" y="30360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19</xdr:row>
      <xdr:rowOff>83344</xdr:rowOff>
    </xdr:from>
    <xdr:to>
      <xdr:col>38</xdr:col>
      <xdr:colOff>0</xdr:colOff>
      <xdr:row>19</xdr:row>
      <xdr:rowOff>83344</xdr:rowOff>
    </xdr:to>
    <xdr:sp macro="" textlink="">
      <xdr:nvSpPr>
        <xdr:cNvPr id="51" name="Line 27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>
          <a:spLocks noChangeShapeType="1"/>
        </xdr:cNvSpPr>
      </xdr:nvSpPr>
      <xdr:spPr bwMode="auto">
        <a:xfrm>
          <a:off x="3971925" y="3036094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25</xdr:row>
      <xdr:rowOff>41671</xdr:rowOff>
    </xdr:from>
    <xdr:to>
      <xdr:col>41</xdr:col>
      <xdr:colOff>0</xdr:colOff>
      <xdr:row>25</xdr:row>
      <xdr:rowOff>107155</xdr:rowOff>
    </xdr:to>
    <xdr:sp macro="" textlink="">
      <xdr:nvSpPr>
        <xdr:cNvPr id="52" name="Line 60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>
          <a:spLocks noChangeShapeType="1"/>
        </xdr:cNvSpPr>
      </xdr:nvSpPr>
      <xdr:spPr bwMode="auto">
        <a:xfrm>
          <a:off x="4110038" y="36802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26</xdr:row>
      <xdr:rowOff>1</xdr:rowOff>
    </xdr:from>
    <xdr:to>
      <xdr:col>51</xdr:col>
      <xdr:colOff>1</xdr:colOff>
      <xdr:row>26</xdr:row>
      <xdr:rowOff>1</xdr:rowOff>
    </xdr:to>
    <xdr:sp macro="" textlink="">
      <xdr:nvSpPr>
        <xdr:cNvPr id="53" name="Line 61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>
          <a:spLocks noChangeShapeType="1"/>
        </xdr:cNvSpPr>
      </xdr:nvSpPr>
      <xdr:spPr bwMode="auto">
        <a:xfrm>
          <a:off x="4371976" y="37528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19</xdr:row>
      <xdr:rowOff>107157</xdr:rowOff>
    </xdr:from>
    <xdr:to>
      <xdr:col>41</xdr:col>
      <xdr:colOff>0</xdr:colOff>
      <xdr:row>21</xdr:row>
      <xdr:rowOff>83345</xdr:rowOff>
    </xdr:to>
    <xdr:sp macro="" textlink="">
      <xdr:nvSpPr>
        <xdr:cNvPr id="54" name="Line 62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>
          <a:spLocks noChangeShapeType="1"/>
        </xdr:cNvSpPr>
      </xdr:nvSpPr>
      <xdr:spPr bwMode="auto">
        <a:xfrm flipV="1">
          <a:off x="4086225" y="3059907"/>
          <a:ext cx="285750" cy="20478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20</xdr:row>
      <xdr:rowOff>0</xdr:rowOff>
    </xdr:from>
    <xdr:to>
      <xdr:col>49</xdr:col>
      <xdr:colOff>101203</xdr:colOff>
      <xdr:row>20</xdr:row>
      <xdr:rowOff>0</xdr:rowOff>
    </xdr:to>
    <xdr:sp macro="" textlink="">
      <xdr:nvSpPr>
        <xdr:cNvPr id="55" name="Line 63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>
          <a:spLocks noChangeShapeType="1"/>
        </xdr:cNvSpPr>
      </xdr:nvSpPr>
      <xdr:spPr bwMode="auto">
        <a:xfrm>
          <a:off x="4358878" y="30670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33</xdr:col>
      <xdr:colOff>45119</xdr:colOff>
      <xdr:row>25</xdr:row>
      <xdr:rowOff>25066</xdr:rowOff>
    </xdr:from>
    <xdr:to>
      <xdr:col>41</xdr:col>
      <xdr:colOff>67821</xdr:colOff>
      <xdr:row>27</xdr:row>
      <xdr:rowOff>53253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A5587B11-3853-444F-9D76-C5B8DC0DA843}"/>
            </a:ext>
          </a:extLst>
        </xdr:cNvPr>
        <xdr:cNvSpPr txBox="1"/>
      </xdr:nvSpPr>
      <xdr:spPr>
        <a:xfrm>
          <a:off x="4451685" y="3684671"/>
          <a:ext cx="704491" cy="2587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発生土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F6AC0300}"/>
            </a:ext>
          </a:extLst>
        </xdr:cNvPr>
        <xdr:cNvSpPr>
          <a:spLocks noChangeShapeType="1"/>
        </xdr:cNvSpPr>
      </xdr:nvSpPr>
      <xdr:spPr bwMode="auto">
        <a:xfrm>
          <a:off x="47148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28</xdr:row>
      <xdr:rowOff>28575</xdr:rowOff>
    </xdr:from>
    <xdr:to>
      <xdr:col>43</xdr:col>
      <xdr:colOff>0</xdr:colOff>
      <xdr:row>28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F7AC0300}"/>
            </a:ext>
          </a:extLst>
        </xdr:cNvPr>
        <xdr:cNvSpPr>
          <a:spLocks noChangeShapeType="1"/>
        </xdr:cNvSpPr>
      </xdr:nvSpPr>
      <xdr:spPr bwMode="auto">
        <a:xfrm>
          <a:off x="4714875" y="401002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11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F8AC0300}"/>
            </a:ext>
          </a:extLst>
        </xdr:cNvPr>
        <xdr:cNvSpPr>
          <a:spLocks noChangeShapeType="1"/>
        </xdr:cNvSpPr>
      </xdr:nvSpPr>
      <xdr:spPr bwMode="auto">
        <a:xfrm flipV="1">
          <a:off x="5286375" y="20383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31</xdr:row>
      <xdr:rowOff>0</xdr:rowOff>
    </xdr:from>
    <xdr:to>
      <xdr:col>39</xdr:col>
      <xdr:colOff>0</xdr:colOff>
      <xdr:row>33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800-0000F9AC0300}"/>
            </a:ext>
          </a:extLst>
        </xdr:cNvPr>
        <xdr:cNvSpPr>
          <a:spLocks noChangeArrowheads="1"/>
        </xdr:cNvSpPr>
      </xdr:nvSpPr>
      <xdr:spPr bwMode="auto">
        <a:xfrm>
          <a:off x="4600575" y="43243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35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800-0000FAAC0300}"/>
            </a:ext>
          </a:extLst>
        </xdr:cNvPr>
        <xdr:cNvSpPr>
          <a:spLocks noChangeShapeType="1"/>
        </xdr:cNvSpPr>
      </xdr:nvSpPr>
      <xdr:spPr bwMode="auto">
        <a:xfrm>
          <a:off x="4143375" y="20383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35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800-0000FBAC0300}"/>
            </a:ext>
          </a:extLst>
        </xdr:cNvPr>
        <xdr:cNvSpPr>
          <a:spLocks noChangeShapeType="1"/>
        </xdr:cNvSpPr>
      </xdr:nvSpPr>
      <xdr:spPr bwMode="auto">
        <a:xfrm>
          <a:off x="4143375" y="47815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28575</xdr:rowOff>
    </xdr:from>
    <xdr:to>
      <xdr:col>37</xdr:col>
      <xdr:colOff>0</xdr:colOff>
      <xdr:row>28</xdr:row>
      <xdr:rowOff>28575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800-0000FCAC03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4010025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9525</xdr:colOff>
      <xdr:row>24</xdr:row>
      <xdr:rowOff>0</xdr:rowOff>
    </xdr:from>
    <xdr:to>
      <xdr:col>37</xdr:col>
      <xdr:colOff>0</xdr:colOff>
      <xdr:row>24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800-0000FDAC0300}"/>
            </a:ext>
          </a:extLst>
        </xdr:cNvPr>
        <xdr:cNvSpPr>
          <a:spLocks noChangeShapeType="1"/>
        </xdr:cNvSpPr>
      </xdr:nvSpPr>
      <xdr:spPr bwMode="auto">
        <a:xfrm flipH="1">
          <a:off x="4152900" y="35242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0</xdr:colOff>
      <xdr:row>38</xdr:row>
      <xdr:rowOff>0</xdr:rowOff>
    </xdr:to>
    <xdr:sp macro="" textlink="">
      <xdr:nvSpPr>
        <xdr:cNvPr id="10" name="Line 17">
          <a:extLst>
            <a:ext uri="{FF2B5EF4-FFF2-40B4-BE49-F238E27FC236}">
              <a16:creationId xmlns:a16="http://schemas.microsoft.com/office/drawing/2014/main" id="{00000000-0008-0000-0800-000004AD0300}"/>
            </a:ext>
          </a:extLst>
        </xdr:cNvPr>
        <xdr:cNvSpPr>
          <a:spLocks noChangeShapeType="1"/>
        </xdr:cNvSpPr>
      </xdr:nvSpPr>
      <xdr:spPr bwMode="auto">
        <a:xfrm>
          <a:off x="41433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38</xdr:row>
      <xdr:rowOff>0</xdr:rowOff>
    </xdr:from>
    <xdr:to>
      <xdr:col>43</xdr:col>
      <xdr:colOff>0</xdr:colOff>
      <xdr:row>38</xdr:row>
      <xdr:rowOff>0</xdr:rowOff>
    </xdr:to>
    <xdr:sp macro="" textlink="">
      <xdr:nvSpPr>
        <xdr:cNvPr id="11" name="Line 18">
          <a:extLst>
            <a:ext uri="{FF2B5EF4-FFF2-40B4-BE49-F238E27FC236}">
              <a16:creationId xmlns:a16="http://schemas.microsoft.com/office/drawing/2014/main" id="{00000000-0008-0000-0800-000005AD0300}"/>
            </a:ext>
          </a:extLst>
        </xdr:cNvPr>
        <xdr:cNvSpPr>
          <a:spLocks noChangeShapeType="1"/>
        </xdr:cNvSpPr>
      </xdr:nvSpPr>
      <xdr:spPr bwMode="auto">
        <a:xfrm>
          <a:off x="4143375" y="51244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36</xdr:row>
      <xdr:rowOff>0</xdr:rowOff>
    </xdr:from>
    <xdr:to>
      <xdr:col>43</xdr:col>
      <xdr:colOff>0</xdr:colOff>
      <xdr:row>38</xdr:row>
      <xdr:rowOff>0</xdr:rowOff>
    </xdr:to>
    <xdr:sp macro="" textlink="">
      <xdr:nvSpPr>
        <xdr:cNvPr id="12" name="Line 19">
          <a:extLst>
            <a:ext uri="{FF2B5EF4-FFF2-40B4-BE49-F238E27FC236}">
              <a16:creationId xmlns:a16="http://schemas.microsoft.com/office/drawing/2014/main" id="{00000000-0008-0000-0800-000006AD0300}"/>
            </a:ext>
          </a:extLst>
        </xdr:cNvPr>
        <xdr:cNvSpPr>
          <a:spLocks noChangeShapeType="1"/>
        </xdr:cNvSpPr>
      </xdr:nvSpPr>
      <xdr:spPr bwMode="auto">
        <a:xfrm flipV="1">
          <a:off x="52863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35</xdr:row>
      <xdr:rowOff>0</xdr:rowOff>
    </xdr:from>
    <xdr:to>
      <xdr:col>55</xdr:col>
      <xdr:colOff>0</xdr:colOff>
      <xdr:row>35</xdr:row>
      <xdr:rowOff>0</xdr:rowOff>
    </xdr:to>
    <xdr:sp macro="" textlink="">
      <xdr:nvSpPr>
        <xdr:cNvPr id="13" name="Line 20">
          <a:extLst>
            <a:ext uri="{FF2B5EF4-FFF2-40B4-BE49-F238E27FC236}">
              <a16:creationId xmlns:a16="http://schemas.microsoft.com/office/drawing/2014/main" id="{00000000-0008-0000-0800-000007AD0300}"/>
            </a:ext>
          </a:extLst>
        </xdr:cNvPr>
        <xdr:cNvSpPr>
          <a:spLocks noChangeShapeType="1"/>
        </xdr:cNvSpPr>
      </xdr:nvSpPr>
      <xdr:spPr bwMode="auto">
        <a:xfrm>
          <a:off x="5400675" y="47815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9525</xdr:colOff>
      <xdr:row>28</xdr:row>
      <xdr:rowOff>9524</xdr:rowOff>
    </xdr:from>
    <xdr:to>
      <xdr:col>53</xdr:col>
      <xdr:colOff>9525</xdr:colOff>
      <xdr:row>34</xdr:row>
      <xdr:rowOff>114299</xdr:rowOff>
    </xdr:to>
    <xdr:sp macro="" textlink="">
      <xdr:nvSpPr>
        <xdr:cNvPr id="14" name="Line 21">
          <a:extLst>
            <a:ext uri="{FF2B5EF4-FFF2-40B4-BE49-F238E27FC236}">
              <a16:creationId xmlns:a16="http://schemas.microsoft.com/office/drawing/2014/main" id="{00000000-0008-0000-0800-000008AD0300}"/>
            </a:ext>
          </a:extLst>
        </xdr:cNvPr>
        <xdr:cNvSpPr>
          <a:spLocks noChangeShapeType="1"/>
        </xdr:cNvSpPr>
      </xdr:nvSpPr>
      <xdr:spPr bwMode="auto">
        <a:xfrm flipV="1">
          <a:off x="6438900" y="3990974"/>
          <a:ext cx="0" cy="7905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15" name="Line 22">
          <a:extLst>
            <a:ext uri="{FF2B5EF4-FFF2-40B4-BE49-F238E27FC236}">
              <a16:creationId xmlns:a16="http://schemas.microsoft.com/office/drawing/2014/main" id="{00000000-0008-0000-0800-000009AD0300}"/>
            </a:ext>
          </a:extLst>
        </xdr:cNvPr>
        <xdr:cNvSpPr>
          <a:spLocks noChangeShapeType="1"/>
        </xdr:cNvSpPr>
      </xdr:nvSpPr>
      <xdr:spPr bwMode="auto">
        <a:xfrm>
          <a:off x="5400675" y="4324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28575</xdr:colOff>
      <xdr:row>28</xdr:row>
      <xdr:rowOff>28575</xdr:rowOff>
    </xdr:from>
    <xdr:to>
      <xdr:col>53</xdr:col>
      <xdr:colOff>28575</xdr:colOff>
      <xdr:row>28</xdr:row>
      <xdr:rowOff>28575</xdr:rowOff>
    </xdr:to>
    <xdr:sp macro="" textlink="">
      <xdr:nvSpPr>
        <xdr:cNvPr id="16" name="Line 23">
          <a:extLst>
            <a:ext uri="{FF2B5EF4-FFF2-40B4-BE49-F238E27FC236}">
              <a16:creationId xmlns:a16="http://schemas.microsoft.com/office/drawing/2014/main" id="{00000000-0008-0000-0800-00000AAD0300}"/>
            </a:ext>
          </a:extLst>
        </xdr:cNvPr>
        <xdr:cNvSpPr>
          <a:spLocks noChangeShapeType="1"/>
        </xdr:cNvSpPr>
      </xdr:nvSpPr>
      <xdr:spPr bwMode="auto">
        <a:xfrm>
          <a:off x="5429250" y="4010025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24</xdr:row>
      <xdr:rowOff>0</xdr:rowOff>
    </xdr:from>
    <xdr:to>
      <xdr:col>53</xdr:col>
      <xdr:colOff>0</xdr:colOff>
      <xdr:row>24</xdr:row>
      <xdr:rowOff>0</xdr:rowOff>
    </xdr:to>
    <xdr:sp macro="" textlink="">
      <xdr:nvSpPr>
        <xdr:cNvPr id="17" name="Line 24">
          <a:extLst>
            <a:ext uri="{FF2B5EF4-FFF2-40B4-BE49-F238E27FC236}">
              <a16:creationId xmlns:a16="http://schemas.microsoft.com/office/drawing/2014/main" id="{00000000-0008-0000-0800-00000BAD0300}"/>
            </a:ext>
          </a:extLst>
        </xdr:cNvPr>
        <xdr:cNvSpPr>
          <a:spLocks noChangeShapeType="1"/>
        </xdr:cNvSpPr>
      </xdr:nvSpPr>
      <xdr:spPr bwMode="auto">
        <a:xfrm>
          <a:off x="5514975" y="35242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55</xdr:col>
      <xdr:colOff>0</xdr:colOff>
      <xdr:row>11</xdr:row>
      <xdr:rowOff>0</xdr:rowOff>
    </xdr:to>
    <xdr:sp macro="" textlink="">
      <xdr:nvSpPr>
        <xdr:cNvPr id="18" name="Line 26">
          <a:extLst>
            <a:ext uri="{FF2B5EF4-FFF2-40B4-BE49-F238E27FC236}">
              <a16:creationId xmlns:a16="http://schemas.microsoft.com/office/drawing/2014/main" id="{00000000-0008-0000-0800-00000CAD0300}"/>
            </a:ext>
          </a:extLst>
        </xdr:cNvPr>
        <xdr:cNvSpPr>
          <a:spLocks noChangeShapeType="1"/>
        </xdr:cNvSpPr>
      </xdr:nvSpPr>
      <xdr:spPr bwMode="auto">
        <a:xfrm>
          <a:off x="5514975" y="2038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11</xdr:row>
      <xdr:rowOff>0</xdr:rowOff>
    </xdr:from>
    <xdr:to>
      <xdr:col>55</xdr:col>
      <xdr:colOff>0</xdr:colOff>
      <xdr:row>35</xdr:row>
      <xdr:rowOff>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0800-00000DAD0300}"/>
            </a:ext>
          </a:extLst>
        </xdr:cNvPr>
        <xdr:cNvSpPr>
          <a:spLocks noChangeShapeType="1"/>
        </xdr:cNvSpPr>
      </xdr:nvSpPr>
      <xdr:spPr bwMode="auto">
        <a:xfrm flipV="1">
          <a:off x="6657975" y="20383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20" name="Line 31">
          <a:extLst>
            <a:ext uri="{FF2B5EF4-FFF2-40B4-BE49-F238E27FC236}">
              <a16:creationId xmlns:a16="http://schemas.microsoft.com/office/drawing/2014/main" id="{00000000-0008-0000-0800-00000EAD0300}"/>
            </a:ext>
          </a:extLst>
        </xdr:cNvPr>
        <xdr:cNvSpPr>
          <a:spLocks noChangeShapeType="1"/>
        </xdr:cNvSpPr>
      </xdr:nvSpPr>
      <xdr:spPr bwMode="auto">
        <a:xfrm flipH="1">
          <a:off x="3343275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31</xdr:row>
      <xdr:rowOff>0</xdr:rowOff>
    </xdr:to>
    <xdr:sp macro="" textlink="">
      <xdr:nvSpPr>
        <xdr:cNvPr id="21" name="Line 32">
          <a:extLst>
            <a:ext uri="{FF2B5EF4-FFF2-40B4-BE49-F238E27FC236}">
              <a16:creationId xmlns:a16="http://schemas.microsoft.com/office/drawing/2014/main" id="{00000000-0008-0000-0800-00000FAD0300}"/>
            </a:ext>
          </a:extLst>
        </xdr:cNvPr>
        <xdr:cNvSpPr>
          <a:spLocks noChangeShapeType="1"/>
        </xdr:cNvSpPr>
      </xdr:nvSpPr>
      <xdr:spPr bwMode="auto">
        <a:xfrm>
          <a:off x="3343275" y="20383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31</xdr:row>
      <xdr:rowOff>0</xdr:rowOff>
    </xdr:from>
    <xdr:to>
      <xdr:col>30</xdr:col>
      <xdr:colOff>0</xdr:colOff>
      <xdr:row>31</xdr:row>
      <xdr:rowOff>0</xdr:rowOff>
    </xdr:to>
    <xdr:sp macro="" textlink="">
      <xdr:nvSpPr>
        <xdr:cNvPr id="22" name="Line 33">
          <a:extLst>
            <a:ext uri="{FF2B5EF4-FFF2-40B4-BE49-F238E27FC236}">
              <a16:creationId xmlns:a16="http://schemas.microsoft.com/office/drawing/2014/main" id="{00000000-0008-0000-0800-000010AD0300}"/>
            </a:ext>
          </a:extLst>
        </xdr:cNvPr>
        <xdr:cNvSpPr>
          <a:spLocks noChangeShapeType="1"/>
        </xdr:cNvSpPr>
      </xdr:nvSpPr>
      <xdr:spPr bwMode="auto">
        <a:xfrm>
          <a:off x="3343275" y="4324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31</xdr:row>
      <xdr:rowOff>0</xdr:rowOff>
    </xdr:from>
    <xdr:to>
      <xdr:col>51</xdr:col>
      <xdr:colOff>0</xdr:colOff>
      <xdr:row>33</xdr:row>
      <xdr:rowOff>0</xdr:rowOff>
    </xdr:to>
    <xdr:sp macro="" textlink="">
      <xdr:nvSpPr>
        <xdr:cNvPr id="23" name="Line 34">
          <a:extLst>
            <a:ext uri="{FF2B5EF4-FFF2-40B4-BE49-F238E27FC236}">
              <a16:creationId xmlns:a16="http://schemas.microsoft.com/office/drawing/2014/main" id="{00000000-0008-0000-0800-000011AD0300}"/>
            </a:ext>
          </a:extLst>
        </xdr:cNvPr>
        <xdr:cNvSpPr>
          <a:spLocks noChangeShapeType="1"/>
        </xdr:cNvSpPr>
      </xdr:nvSpPr>
      <xdr:spPr bwMode="auto">
        <a:xfrm flipV="1">
          <a:off x="6200775" y="4324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28</xdr:row>
      <xdr:rowOff>19050</xdr:rowOff>
    </xdr:from>
    <xdr:to>
      <xdr:col>51</xdr:col>
      <xdr:colOff>0</xdr:colOff>
      <xdr:row>31</xdr:row>
      <xdr:rowOff>0</xdr:rowOff>
    </xdr:to>
    <xdr:sp macro="" textlink="">
      <xdr:nvSpPr>
        <xdr:cNvPr id="24" name="Line 35">
          <a:extLst>
            <a:ext uri="{FF2B5EF4-FFF2-40B4-BE49-F238E27FC236}">
              <a16:creationId xmlns:a16="http://schemas.microsoft.com/office/drawing/2014/main" id="{00000000-0008-0000-0800-000012AD0300}"/>
            </a:ext>
          </a:extLst>
        </xdr:cNvPr>
        <xdr:cNvSpPr>
          <a:spLocks noChangeShapeType="1"/>
        </xdr:cNvSpPr>
      </xdr:nvSpPr>
      <xdr:spPr bwMode="auto">
        <a:xfrm flipV="1">
          <a:off x="6200775" y="4000500"/>
          <a:ext cx="0" cy="32385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53</xdr:col>
      <xdr:colOff>0</xdr:colOff>
      <xdr:row>28</xdr:row>
      <xdr:rowOff>19050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00000000-0008-0000-0800-000013AD0300}"/>
            </a:ext>
          </a:extLst>
        </xdr:cNvPr>
        <xdr:cNvSpPr>
          <a:spLocks noChangeShapeType="1"/>
        </xdr:cNvSpPr>
      </xdr:nvSpPr>
      <xdr:spPr bwMode="auto">
        <a:xfrm flipV="1">
          <a:off x="6429375" y="3524250"/>
          <a:ext cx="0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11</xdr:row>
      <xdr:rowOff>0</xdr:rowOff>
    </xdr:from>
    <xdr:to>
      <xdr:col>53</xdr:col>
      <xdr:colOff>0</xdr:colOff>
      <xdr:row>24</xdr:row>
      <xdr:rowOff>0</xdr:rowOff>
    </xdr:to>
    <xdr:sp macro="" textlink="">
      <xdr:nvSpPr>
        <xdr:cNvPr id="26" name="Line 37">
          <a:extLst>
            <a:ext uri="{FF2B5EF4-FFF2-40B4-BE49-F238E27FC236}">
              <a16:creationId xmlns:a16="http://schemas.microsoft.com/office/drawing/2014/main" id="{00000000-0008-0000-0800-000014AD0300}"/>
            </a:ext>
          </a:extLst>
        </xdr:cNvPr>
        <xdr:cNvSpPr>
          <a:spLocks noChangeShapeType="1"/>
        </xdr:cNvSpPr>
      </xdr:nvSpPr>
      <xdr:spPr bwMode="auto">
        <a:xfrm flipV="1">
          <a:off x="6429375" y="20383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33</xdr:row>
      <xdr:rowOff>0</xdr:rowOff>
    </xdr:from>
    <xdr:to>
      <xdr:col>51</xdr:col>
      <xdr:colOff>0</xdr:colOff>
      <xdr:row>33</xdr:row>
      <xdr:rowOff>0</xdr:rowOff>
    </xdr:to>
    <xdr:sp macro="" textlink="">
      <xdr:nvSpPr>
        <xdr:cNvPr id="27" name="Line 43">
          <a:extLst>
            <a:ext uri="{FF2B5EF4-FFF2-40B4-BE49-F238E27FC236}">
              <a16:creationId xmlns:a16="http://schemas.microsoft.com/office/drawing/2014/main" id="{00000000-0008-0000-0800-000019AD0300}"/>
            </a:ext>
          </a:extLst>
        </xdr:cNvPr>
        <xdr:cNvSpPr>
          <a:spLocks noChangeShapeType="1"/>
        </xdr:cNvSpPr>
      </xdr:nvSpPr>
      <xdr:spPr bwMode="auto">
        <a:xfrm>
          <a:off x="5400675" y="45529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33</xdr:row>
      <xdr:rowOff>0</xdr:rowOff>
    </xdr:from>
    <xdr:to>
      <xdr:col>51</xdr:col>
      <xdr:colOff>0</xdr:colOff>
      <xdr:row>35</xdr:row>
      <xdr:rowOff>0</xdr:rowOff>
    </xdr:to>
    <xdr:sp macro="" textlink="">
      <xdr:nvSpPr>
        <xdr:cNvPr id="28" name="Line 44">
          <a:extLst>
            <a:ext uri="{FF2B5EF4-FFF2-40B4-BE49-F238E27FC236}">
              <a16:creationId xmlns:a16="http://schemas.microsoft.com/office/drawing/2014/main" id="{00000000-0008-0000-0800-00001AAD0300}"/>
            </a:ext>
          </a:extLst>
        </xdr:cNvPr>
        <xdr:cNvSpPr>
          <a:spLocks noChangeShapeType="1"/>
        </xdr:cNvSpPr>
      </xdr:nvSpPr>
      <xdr:spPr bwMode="auto">
        <a:xfrm flipV="1">
          <a:off x="62007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43</xdr:col>
      <xdr:colOff>0</xdr:colOff>
      <xdr:row>11</xdr:row>
      <xdr:rowOff>0</xdr:rowOff>
    </xdr:to>
    <xdr:sp macro="" textlink="">
      <xdr:nvSpPr>
        <xdr:cNvPr id="29" name="Line 45">
          <a:extLst>
            <a:ext uri="{FF2B5EF4-FFF2-40B4-BE49-F238E27FC236}">
              <a16:creationId xmlns:a16="http://schemas.microsoft.com/office/drawing/2014/main" id="{00000000-0008-0000-0800-00001BAD0300}"/>
            </a:ext>
          </a:extLst>
        </xdr:cNvPr>
        <xdr:cNvSpPr>
          <a:spLocks noChangeShapeType="1"/>
        </xdr:cNvSpPr>
      </xdr:nvSpPr>
      <xdr:spPr bwMode="auto">
        <a:xfrm>
          <a:off x="4143375" y="20383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ShapeType="1"/>
        </xdr:cNvSpPr>
      </xdr:nvSpPr>
      <xdr:spPr bwMode="auto">
        <a:xfrm>
          <a:off x="47148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24</xdr:row>
      <xdr:rowOff>0</xdr:rowOff>
    </xdr:from>
    <xdr:to>
      <xdr:col>37</xdr:col>
      <xdr:colOff>0</xdr:colOff>
      <xdr:row>24</xdr:row>
      <xdr:rowOff>0</xdr:rowOff>
    </xdr:to>
    <xdr:sp macro="" textlink="">
      <xdr:nvSpPr>
        <xdr:cNvPr id="31" name="Line 1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 noChangeShapeType="1"/>
        </xdr:cNvSpPr>
      </xdr:nvSpPr>
      <xdr:spPr bwMode="auto">
        <a:xfrm flipH="1">
          <a:off x="41433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32" name="Line 57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 noChangeShapeType="1"/>
        </xdr:cNvSpPr>
      </xdr:nvSpPr>
      <xdr:spPr bwMode="auto">
        <a:xfrm>
          <a:off x="47148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24</xdr:row>
      <xdr:rowOff>0</xdr:rowOff>
    </xdr:from>
    <xdr:to>
      <xdr:col>37</xdr:col>
      <xdr:colOff>0</xdr:colOff>
      <xdr:row>24</xdr:row>
      <xdr:rowOff>0</xdr:rowOff>
    </xdr:to>
    <xdr:sp macro="" textlink="">
      <xdr:nvSpPr>
        <xdr:cNvPr id="33" name="Line 6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 noChangeShapeType="1"/>
        </xdr:cNvSpPr>
      </xdr:nvSpPr>
      <xdr:spPr bwMode="auto">
        <a:xfrm flipH="1">
          <a:off x="41433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34" name="Line 8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 noChangeShapeType="1"/>
        </xdr:cNvSpPr>
      </xdr:nvSpPr>
      <xdr:spPr bwMode="auto">
        <a:xfrm>
          <a:off x="47148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24</xdr:row>
      <xdr:rowOff>0</xdr:rowOff>
    </xdr:from>
    <xdr:to>
      <xdr:col>43</xdr:col>
      <xdr:colOff>0</xdr:colOff>
      <xdr:row>24</xdr:row>
      <xdr:rowOff>0</xdr:rowOff>
    </xdr:to>
    <xdr:sp macro="" textlink="">
      <xdr:nvSpPr>
        <xdr:cNvPr id="35" name="Line 8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ShapeType="1"/>
        </xdr:cNvSpPr>
      </xdr:nvSpPr>
      <xdr:spPr bwMode="auto">
        <a:xfrm>
          <a:off x="47148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25</xdr:row>
      <xdr:rowOff>15478</xdr:rowOff>
    </xdr:from>
    <xdr:to>
      <xdr:col>40</xdr:col>
      <xdr:colOff>0</xdr:colOff>
      <xdr:row>25</xdr:row>
      <xdr:rowOff>15478</xdr:rowOff>
    </xdr:to>
    <xdr:sp macro="" textlink="">
      <xdr:nvSpPr>
        <xdr:cNvPr id="36" name="Line 19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>
          <a:spLocks noChangeShapeType="1"/>
        </xdr:cNvSpPr>
      </xdr:nvSpPr>
      <xdr:spPr bwMode="auto">
        <a:xfrm>
          <a:off x="4486275" y="36540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19</xdr:row>
      <xdr:rowOff>83344</xdr:rowOff>
    </xdr:from>
    <xdr:to>
      <xdr:col>36</xdr:col>
      <xdr:colOff>0</xdr:colOff>
      <xdr:row>21</xdr:row>
      <xdr:rowOff>83344</xdr:rowOff>
    </xdr:to>
    <xdr:sp macro="" textlink="">
      <xdr:nvSpPr>
        <xdr:cNvPr id="37" name="Line 20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>
          <a:spLocks noChangeShapeType="1"/>
        </xdr:cNvSpPr>
      </xdr:nvSpPr>
      <xdr:spPr bwMode="auto">
        <a:xfrm>
          <a:off x="4657725" y="30360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21</xdr:row>
      <xdr:rowOff>83344</xdr:rowOff>
    </xdr:from>
    <xdr:to>
      <xdr:col>37</xdr:col>
      <xdr:colOff>0</xdr:colOff>
      <xdr:row>22</xdr:row>
      <xdr:rowOff>83344</xdr:rowOff>
    </xdr:to>
    <xdr:sp macro="" textlink="">
      <xdr:nvSpPr>
        <xdr:cNvPr id="38" name="Line 21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>
          <a:spLocks noChangeShapeType="1"/>
        </xdr:cNvSpPr>
      </xdr:nvSpPr>
      <xdr:spPr bwMode="auto">
        <a:xfrm>
          <a:off x="4657725" y="32646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21</xdr:row>
      <xdr:rowOff>83344</xdr:rowOff>
    </xdr:from>
    <xdr:to>
      <xdr:col>38</xdr:col>
      <xdr:colOff>0</xdr:colOff>
      <xdr:row>22</xdr:row>
      <xdr:rowOff>83344</xdr:rowOff>
    </xdr:to>
    <xdr:sp macro="" textlink="">
      <xdr:nvSpPr>
        <xdr:cNvPr id="39" name="Line 22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>
          <a:spLocks noChangeShapeType="1"/>
        </xdr:cNvSpPr>
      </xdr:nvSpPr>
      <xdr:spPr bwMode="auto">
        <a:xfrm flipV="1">
          <a:off x="4714875" y="32646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19</xdr:row>
      <xdr:rowOff>83344</xdr:rowOff>
    </xdr:from>
    <xdr:to>
      <xdr:col>38</xdr:col>
      <xdr:colOff>0</xdr:colOff>
      <xdr:row>21</xdr:row>
      <xdr:rowOff>83344</xdr:rowOff>
    </xdr:to>
    <xdr:sp macro="" textlink="">
      <xdr:nvSpPr>
        <xdr:cNvPr id="40" name="Line 25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>
          <a:spLocks noChangeShapeType="1"/>
        </xdr:cNvSpPr>
      </xdr:nvSpPr>
      <xdr:spPr bwMode="auto">
        <a:xfrm flipH="1" flipV="1">
          <a:off x="4772025" y="30360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19</xdr:row>
      <xdr:rowOff>83344</xdr:rowOff>
    </xdr:from>
    <xdr:to>
      <xdr:col>38</xdr:col>
      <xdr:colOff>0</xdr:colOff>
      <xdr:row>19</xdr:row>
      <xdr:rowOff>83344</xdr:rowOff>
    </xdr:to>
    <xdr:sp macro="" textlink="">
      <xdr:nvSpPr>
        <xdr:cNvPr id="41" name="Line 27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>
          <a:spLocks noChangeShapeType="1"/>
        </xdr:cNvSpPr>
      </xdr:nvSpPr>
      <xdr:spPr bwMode="auto">
        <a:xfrm>
          <a:off x="4657725" y="3036094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25</xdr:row>
      <xdr:rowOff>41671</xdr:rowOff>
    </xdr:from>
    <xdr:to>
      <xdr:col>41</xdr:col>
      <xdr:colOff>0</xdr:colOff>
      <xdr:row>25</xdr:row>
      <xdr:rowOff>107155</xdr:rowOff>
    </xdr:to>
    <xdr:sp macro="" textlink="">
      <xdr:nvSpPr>
        <xdr:cNvPr id="42" name="Line 60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>
          <a:spLocks noChangeShapeType="1"/>
        </xdr:cNvSpPr>
      </xdr:nvSpPr>
      <xdr:spPr bwMode="auto">
        <a:xfrm>
          <a:off x="4795838" y="36802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26</xdr:row>
      <xdr:rowOff>1</xdr:rowOff>
    </xdr:from>
    <xdr:to>
      <xdr:col>51</xdr:col>
      <xdr:colOff>1</xdr:colOff>
      <xdr:row>26</xdr:row>
      <xdr:rowOff>1</xdr:rowOff>
    </xdr:to>
    <xdr:sp macro="" textlink="">
      <xdr:nvSpPr>
        <xdr:cNvPr id="43" name="Line 61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>
          <a:spLocks noChangeShapeType="1"/>
        </xdr:cNvSpPr>
      </xdr:nvSpPr>
      <xdr:spPr bwMode="auto">
        <a:xfrm>
          <a:off x="5057776" y="37528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19</xdr:row>
      <xdr:rowOff>107157</xdr:rowOff>
    </xdr:from>
    <xdr:to>
      <xdr:col>41</xdr:col>
      <xdr:colOff>0</xdr:colOff>
      <xdr:row>21</xdr:row>
      <xdr:rowOff>83345</xdr:rowOff>
    </xdr:to>
    <xdr:sp macro="" textlink="">
      <xdr:nvSpPr>
        <xdr:cNvPr id="44" name="Line 62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>
          <a:spLocks noChangeShapeType="1"/>
        </xdr:cNvSpPr>
      </xdr:nvSpPr>
      <xdr:spPr bwMode="auto">
        <a:xfrm flipV="1">
          <a:off x="4772025" y="3059907"/>
          <a:ext cx="285750" cy="20478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20</xdr:row>
      <xdr:rowOff>0</xdr:rowOff>
    </xdr:from>
    <xdr:to>
      <xdr:col>49</xdr:col>
      <xdr:colOff>101203</xdr:colOff>
      <xdr:row>20</xdr:row>
      <xdr:rowOff>0</xdr:rowOff>
    </xdr:to>
    <xdr:sp macro="" textlink="">
      <xdr:nvSpPr>
        <xdr:cNvPr id="45" name="Line 63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>
          <a:spLocks noChangeShapeType="1"/>
        </xdr:cNvSpPr>
      </xdr:nvSpPr>
      <xdr:spPr bwMode="auto">
        <a:xfrm>
          <a:off x="5044678" y="30670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33</xdr:col>
      <xdr:colOff>45119</xdr:colOff>
      <xdr:row>25</xdr:row>
      <xdr:rowOff>25066</xdr:rowOff>
    </xdr:from>
    <xdr:to>
      <xdr:col>41</xdr:col>
      <xdr:colOff>67821</xdr:colOff>
      <xdr:row>27</xdr:row>
      <xdr:rowOff>53253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5587B11-3853-444F-9D76-C5B8DC0DA843}"/>
            </a:ext>
          </a:extLst>
        </xdr:cNvPr>
        <xdr:cNvSpPr txBox="1"/>
      </xdr:nvSpPr>
      <xdr:spPr>
        <a:xfrm>
          <a:off x="4417094" y="3663616"/>
          <a:ext cx="708502" cy="256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発生土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234150" name="Line 1">
          <a:extLst>
            <a:ext uri="{FF2B5EF4-FFF2-40B4-BE49-F238E27FC236}">
              <a16:creationId xmlns:a16="http://schemas.microsoft.com/office/drawing/2014/main" id="{00000000-0008-0000-0A00-0000A69203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234151" name="Line 2">
          <a:extLst>
            <a:ext uri="{FF2B5EF4-FFF2-40B4-BE49-F238E27FC236}">
              <a16:creationId xmlns:a16="http://schemas.microsoft.com/office/drawing/2014/main" id="{00000000-0008-0000-0A00-0000A7920300}"/>
            </a:ext>
          </a:extLst>
        </xdr:cNvPr>
        <xdr:cNvSpPr>
          <a:spLocks noChangeShapeType="1"/>
        </xdr:cNvSpPr>
      </xdr:nvSpPr>
      <xdr:spPr bwMode="auto">
        <a:xfrm>
          <a:off x="4029075" y="39814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32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234152" name="Line 3">
          <a:extLst>
            <a:ext uri="{FF2B5EF4-FFF2-40B4-BE49-F238E27FC236}">
              <a16:creationId xmlns:a16="http://schemas.microsoft.com/office/drawing/2014/main" id="{00000000-0008-0000-0A00-0000A8920300}"/>
            </a:ext>
          </a:extLst>
        </xdr:cNvPr>
        <xdr:cNvSpPr>
          <a:spLocks noChangeShapeType="1"/>
        </xdr:cNvSpPr>
      </xdr:nvSpPr>
      <xdr:spPr bwMode="auto">
        <a:xfrm>
          <a:off x="40290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234153" name="Line 4">
          <a:extLst>
            <a:ext uri="{FF2B5EF4-FFF2-40B4-BE49-F238E27FC236}">
              <a16:creationId xmlns:a16="http://schemas.microsoft.com/office/drawing/2014/main" id="{00000000-0008-0000-0A00-0000A9920300}"/>
            </a:ext>
          </a:extLst>
        </xdr:cNvPr>
        <xdr:cNvSpPr>
          <a:spLocks noChangeShapeType="1"/>
        </xdr:cNvSpPr>
      </xdr:nvSpPr>
      <xdr:spPr bwMode="auto">
        <a:xfrm flipV="1">
          <a:off x="4600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30</xdr:row>
      <xdr:rowOff>0</xdr:rowOff>
    </xdr:from>
    <xdr:to>
      <xdr:col>39</xdr:col>
      <xdr:colOff>0</xdr:colOff>
      <xdr:row>32</xdr:row>
      <xdr:rowOff>0</xdr:rowOff>
    </xdr:to>
    <xdr:sp macro="" textlink="">
      <xdr:nvSpPr>
        <xdr:cNvPr id="234154" name="Oval 5">
          <a:extLst>
            <a:ext uri="{FF2B5EF4-FFF2-40B4-BE49-F238E27FC236}">
              <a16:creationId xmlns:a16="http://schemas.microsoft.com/office/drawing/2014/main" id="{00000000-0008-0000-0A00-0000AA920300}"/>
            </a:ext>
          </a:extLst>
        </xdr:cNvPr>
        <xdr:cNvSpPr>
          <a:spLocks noChangeArrowheads="1"/>
        </xdr:cNvSpPr>
      </xdr:nvSpPr>
      <xdr:spPr bwMode="auto">
        <a:xfrm>
          <a:off x="3914775" y="42100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234155" name="Line 6">
          <a:extLst>
            <a:ext uri="{FF2B5EF4-FFF2-40B4-BE49-F238E27FC236}">
              <a16:creationId xmlns:a16="http://schemas.microsoft.com/office/drawing/2014/main" id="{00000000-0008-0000-0A00-0000AB9203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32</xdr:row>
      <xdr:rowOff>0</xdr:rowOff>
    </xdr:from>
    <xdr:to>
      <xdr:col>37</xdr:col>
      <xdr:colOff>0</xdr:colOff>
      <xdr:row>32</xdr:row>
      <xdr:rowOff>0</xdr:rowOff>
    </xdr:to>
    <xdr:sp macro="" textlink="">
      <xdr:nvSpPr>
        <xdr:cNvPr id="234156" name="Line 7">
          <a:extLst>
            <a:ext uri="{FF2B5EF4-FFF2-40B4-BE49-F238E27FC236}">
              <a16:creationId xmlns:a16="http://schemas.microsoft.com/office/drawing/2014/main" id="{00000000-0008-0000-0A00-0000AC920300}"/>
            </a:ext>
          </a:extLst>
        </xdr:cNvPr>
        <xdr:cNvSpPr>
          <a:spLocks noChangeShapeType="1"/>
        </xdr:cNvSpPr>
      </xdr:nvSpPr>
      <xdr:spPr bwMode="auto">
        <a:xfrm>
          <a:off x="34575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37</xdr:col>
      <xdr:colOff>0</xdr:colOff>
      <xdr:row>28</xdr:row>
      <xdr:rowOff>0</xdr:rowOff>
    </xdr:to>
    <xdr:sp macro="" textlink="">
      <xdr:nvSpPr>
        <xdr:cNvPr id="234157" name="Line 8">
          <a:extLst>
            <a:ext uri="{FF2B5EF4-FFF2-40B4-BE49-F238E27FC236}">
              <a16:creationId xmlns:a16="http://schemas.microsoft.com/office/drawing/2014/main" id="{00000000-0008-0000-0A00-0000AD920300}"/>
            </a:ext>
          </a:extLst>
        </xdr:cNvPr>
        <xdr:cNvSpPr>
          <a:spLocks noChangeShapeType="1"/>
        </xdr:cNvSpPr>
      </xdr:nvSpPr>
      <xdr:spPr bwMode="auto">
        <a:xfrm flipH="1" flipV="1">
          <a:off x="3457575" y="39814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234158" name="Line 9">
          <a:extLst>
            <a:ext uri="{FF2B5EF4-FFF2-40B4-BE49-F238E27FC236}">
              <a16:creationId xmlns:a16="http://schemas.microsoft.com/office/drawing/2014/main" id="{00000000-0008-0000-0A00-0000AE920300}"/>
            </a:ext>
          </a:extLst>
        </xdr:cNvPr>
        <xdr:cNvSpPr>
          <a:spLocks noChangeShapeType="1"/>
        </xdr:cNvSpPr>
      </xdr:nvSpPr>
      <xdr:spPr bwMode="auto">
        <a:xfrm flipH="1">
          <a:off x="34575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35</xdr:row>
      <xdr:rowOff>0</xdr:rowOff>
    </xdr:to>
    <xdr:sp macro="" textlink="">
      <xdr:nvSpPr>
        <xdr:cNvPr id="234165" name="Line 18">
          <a:extLst>
            <a:ext uri="{FF2B5EF4-FFF2-40B4-BE49-F238E27FC236}">
              <a16:creationId xmlns:a16="http://schemas.microsoft.com/office/drawing/2014/main" id="{00000000-0008-0000-0A00-0000B5920300}"/>
            </a:ext>
          </a:extLst>
        </xdr:cNvPr>
        <xdr:cNvSpPr>
          <a:spLocks noChangeShapeType="1"/>
        </xdr:cNvSpPr>
      </xdr:nvSpPr>
      <xdr:spPr bwMode="auto">
        <a:xfrm>
          <a:off x="3457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35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34166" name="Line 19">
          <a:extLst>
            <a:ext uri="{FF2B5EF4-FFF2-40B4-BE49-F238E27FC236}">
              <a16:creationId xmlns:a16="http://schemas.microsoft.com/office/drawing/2014/main" id="{00000000-0008-0000-0A00-0000B6920300}"/>
            </a:ext>
          </a:extLst>
        </xdr:cNvPr>
        <xdr:cNvSpPr>
          <a:spLocks noChangeShapeType="1"/>
        </xdr:cNvSpPr>
      </xdr:nvSpPr>
      <xdr:spPr bwMode="auto">
        <a:xfrm>
          <a:off x="3457575" y="47815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34167" name="Line 20">
          <a:extLst>
            <a:ext uri="{FF2B5EF4-FFF2-40B4-BE49-F238E27FC236}">
              <a16:creationId xmlns:a16="http://schemas.microsoft.com/office/drawing/2014/main" id="{00000000-0008-0000-0A00-0000B7920300}"/>
            </a:ext>
          </a:extLst>
        </xdr:cNvPr>
        <xdr:cNvSpPr>
          <a:spLocks noChangeShapeType="1"/>
        </xdr:cNvSpPr>
      </xdr:nvSpPr>
      <xdr:spPr bwMode="auto">
        <a:xfrm flipV="1">
          <a:off x="4600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32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234168" name="Line 21">
          <a:extLst>
            <a:ext uri="{FF2B5EF4-FFF2-40B4-BE49-F238E27FC236}">
              <a16:creationId xmlns:a16="http://schemas.microsoft.com/office/drawing/2014/main" id="{00000000-0008-0000-0A00-0000B8920300}"/>
            </a:ext>
          </a:extLst>
        </xdr:cNvPr>
        <xdr:cNvSpPr>
          <a:spLocks noChangeShapeType="1"/>
        </xdr:cNvSpPr>
      </xdr:nvSpPr>
      <xdr:spPr bwMode="auto">
        <a:xfrm>
          <a:off x="4714875" y="44386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28</xdr:row>
      <xdr:rowOff>0</xdr:rowOff>
    </xdr:from>
    <xdr:to>
      <xdr:col>53</xdr:col>
      <xdr:colOff>0</xdr:colOff>
      <xdr:row>32</xdr:row>
      <xdr:rowOff>0</xdr:rowOff>
    </xdr:to>
    <xdr:sp macro="" textlink="">
      <xdr:nvSpPr>
        <xdr:cNvPr id="234169" name="Line 22">
          <a:extLst>
            <a:ext uri="{FF2B5EF4-FFF2-40B4-BE49-F238E27FC236}">
              <a16:creationId xmlns:a16="http://schemas.microsoft.com/office/drawing/2014/main" id="{00000000-0008-0000-0A00-0000B9920300}"/>
            </a:ext>
          </a:extLst>
        </xdr:cNvPr>
        <xdr:cNvSpPr>
          <a:spLocks noChangeShapeType="1"/>
        </xdr:cNvSpPr>
      </xdr:nvSpPr>
      <xdr:spPr bwMode="auto">
        <a:xfrm flipV="1">
          <a:off x="5743575" y="39814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34170" name="Line 23">
          <a:extLst>
            <a:ext uri="{FF2B5EF4-FFF2-40B4-BE49-F238E27FC236}">
              <a16:creationId xmlns:a16="http://schemas.microsoft.com/office/drawing/2014/main" id="{00000000-0008-0000-0A00-0000BA9203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28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34171" name="Line 24">
          <a:extLst>
            <a:ext uri="{FF2B5EF4-FFF2-40B4-BE49-F238E27FC236}">
              <a16:creationId xmlns:a16="http://schemas.microsoft.com/office/drawing/2014/main" id="{00000000-0008-0000-0A00-0000BB920300}"/>
            </a:ext>
          </a:extLst>
        </xdr:cNvPr>
        <xdr:cNvSpPr>
          <a:spLocks noChangeShapeType="1"/>
        </xdr:cNvSpPr>
      </xdr:nvSpPr>
      <xdr:spPr bwMode="auto">
        <a:xfrm>
          <a:off x="4714875" y="39814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23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34172" name="Line 25">
          <a:extLst>
            <a:ext uri="{FF2B5EF4-FFF2-40B4-BE49-F238E27FC236}">
              <a16:creationId xmlns:a16="http://schemas.microsoft.com/office/drawing/2014/main" id="{00000000-0008-0000-0A00-0000BC920300}"/>
            </a:ext>
          </a:extLst>
        </xdr:cNvPr>
        <xdr:cNvSpPr>
          <a:spLocks noChangeShapeType="1"/>
        </xdr:cNvSpPr>
      </xdr:nvSpPr>
      <xdr:spPr bwMode="auto">
        <a:xfrm>
          <a:off x="4829175" y="3409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0</xdr:rowOff>
    </xdr:from>
    <xdr:to>
      <xdr:col>53</xdr:col>
      <xdr:colOff>0</xdr:colOff>
      <xdr:row>13</xdr:row>
      <xdr:rowOff>0</xdr:rowOff>
    </xdr:to>
    <xdr:sp macro="" textlink="">
      <xdr:nvSpPr>
        <xdr:cNvPr id="234173" name="Line 27">
          <a:extLst>
            <a:ext uri="{FF2B5EF4-FFF2-40B4-BE49-F238E27FC236}">
              <a16:creationId xmlns:a16="http://schemas.microsoft.com/office/drawing/2014/main" id="{00000000-0008-0000-0A00-0000BD920300}"/>
            </a:ext>
          </a:extLst>
        </xdr:cNvPr>
        <xdr:cNvSpPr>
          <a:spLocks noChangeShapeType="1"/>
        </xdr:cNvSpPr>
      </xdr:nvSpPr>
      <xdr:spPr bwMode="auto">
        <a:xfrm flipV="1">
          <a:off x="48291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55</xdr:col>
      <xdr:colOff>0</xdr:colOff>
      <xdr:row>10</xdr:row>
      <xdr:rowOff>0</xdr:rowOff>
    </xdr:to>
    <xdr:sp macro="" textlink="">
      <xdr:nvSpPr>
        <xdr:cNvPr id="234174" name="Line 28">
          <a:extLst>
            <a:ext uri="{FF2B5EF4-FFF2-40B4-BE49-F238E27FC236}">
              <a16:creationId xmlns:a16="http://schemas.microsoft.com/office/drawing/2014/main" id="{00000000-0008-0000-0A00-0000BE920300}"/>
            </a:ext>
          </a:extLst>
        </xdr:cNvPr>
        <xdr:cNvSpPr>
          <a:spLocks noChangeShapeType="1"/>
        </xdr:cNvSpPr>
      </xdr:nvSpPr>
      <xdr:spPr bwMode="auto">
        <a:xfrm>
          <a:off x="4829175" y="19240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234175" name="Line 29">
          <a:extLst>
            <a:ext uri="{FF2B5EF4-FFF2-40B4-BE49-F238E27FC236}">
              <a16:creationId xmlns:a16="http://schemas.microsoft.com/office/drawing/2014/main" id="{00000000-0008-0000-0A00-0000BF920300}"/>
            </a:ext>
          </a:extLst>
        </xdr:cNvPr>
        <xdr:cNvSpPr>
          <a:spLocks noChangeShapeType="1"/>
        </xdr:cNvSpPr>
      </xdr:nvSpPr>
      <xdr:spPr bwMode="auto">
        <a:xfrm flipV="1">
          <a:off x="5972175" y="19240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30</xdr:col>
      <xdr:colOff>110290</xdr:colOff>
      <xdr:row>5</xdr:row>
      <xdr:rowOff>0</xdr:rowOff>
    </xdr:from>
    <xdr:to>
      <xdr:col>30</xdr:col>
      <xdr:colOff>110290</xdr:colOff>
      <xdr:row>8</xdr:row>
      <xdr:rowOff>0</xdr:rowOff>
    </xdr:to>
    <xdr:sp macro="" textlink="">
      <xdr:nvSpPr>
        <xdr:cNvPr id="234176" name="Line 30">
          <a:extLst>
            <a:ext uri="{FF2B5EF4-FFF2-40B4-BE49-F238E27FC236}">
              <a16:creationId xmlns:a16="http://schemas.microsoft.com/office/drawing/2014/main" id="{00000000-0008-0000-0A00-0000C0920300}"/>
            </a:ext>
          </a:extLst>
        </xdr:cNvPr>
        <xdr:cNvSpPr>
          <a:spLocks noChangeShapeType="1"/>
        </xdr:cNvSpPr>
      </xdr:nvSpPr>
      <xdr:spPr bwMode="auto">
        <a:xfrm flipV="1">
          <a:off x="4170948" y="1353553"/>
          <a:ext cx="0" cy="345908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5012</xdr:colOff>
      <xdr:row>5</xdr:row>
      <xdr:rowOff>0</xdr:rowOff>
    </xdr:from>
    <xdr:to>
      <xdr:col>43</xdr:col>
      <xdr:colOff>5012</xdr:colOff>
      <xdr:row>8</xdr:row>
      <xdr:rowOff>0</xdr:rowOff>
    </xdr:to>
    <xdr:sp macro="" textlink="">
      <xdr:nvSpPr>
        <xdr:cNvPr id="234177" name="Line 31">
          <a:extLst>
            <a:ext uri="{FF2B5EF4-FFF2-40B4-BE49-F238E27FC236}">
              <a16:creationId xmlns:a16="http://schemas.microsoft.com/office/drawing/2014/main" id="{00000000-0008-0000-0A00-0000C1920300}"/>
            </a:ext>
          </a:extLst>
        </xdr:cNvPr>
        <xdr:cNvSpPr>
          <a:spLocks noChangeShapeType="1"/>
        </xdr:cNvSpPr>
      </xdr:nvSpPr>
      <xdr:spPr bwMode="auto">
        <a:xfrm flipV="1">
          <a:off x="5323973" y="1353553"/>
          <a:ext cx="0" cy="345908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100263</xdr:colOff>
      <xdr:row>5</xdr:row>
      <xdr:rowOff>0</xdr:rowOff>
    </xdr:from>
    <xdr:to>
      <xdr:col>43</xdr:col>
      <xdr:colOff>15036</xdr:colOff>
      <xdr:row>5</xdr:row>
      <xdr:rowOff>0</xdr:rowOff>
    </xdr:to>
    <xdr:sp macro="" textlink="">
      <xdr:nvSpPr>
        <xdr:cNvPr id="234178" name="Line 32">
          <a:extLst>
            <a:ext uri="{FF2B5EF4-FFF2-40B4-BE49-F238E27FC236}">
              <a16:creationId xmlns:a16="http://schemas.microsoft.com/office/drawing/2014/main" id="{00000000-0008-0000-0A00-0000C2920300}"/>
            </a:ext>
          </a:extLst>
        </xdr:cNvPr>
        <xdr:cNvSpPr>
          <a:spLocks noChangeShapeType="1"/>
        </xdr:cNvSpPr>
      </xdr:nvSpPr>
      <xdr:spPr bwMode="auto">
        <a:xfrm flipH="1">
          <a:off x="4160921" y="1353553"/>
          <a:ext cx="1173076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234179" name="Line 33">
          <a:extLst>
            <a:ext uri="{FF2B5EF4-FFF2-40B4-BE49-F238E27FC236}">
              <a16:creationId xmlns:a16="http://schemas.microsoft.com/office/drawing/2014/main" id="{00000000-0008-0000-0A00-0000C3920300}"/>
            </a:ext>
          </a:extLst>
        </xdr:cNvPr>
        <xdr:cNvSpPr>
          <a:spLocks noChangeShapeType="1"/>
        </xdr:cNvSpPr>
      </xdr:nvSpPr>
      <xdr:spPr bwMode="auto">
        <a:xfrm flipH="1">
          <a:off x="2657475" y="1924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234180" name="Line 34">
          <a:extLst>
            <a:ext uri="{FF2B5EF4-FFF2-40B4-BE49-F238E27FC236}">
              <a16:creationId xmlns:a16="http://schemas.microsoft.com/office/drawing/2014/main" id="{00000000-0008-0000-0A00-0000C4920300}"/>
            </a:ext>
          </a:extLst>
        </xdr:cNvPr>
        <xdr:cNvSpPr>
          <a:spLocks noChangeShapeType="1"/>
        </xdr:cNvSpPr>
      </xdr:nvSpPr>
      <xdr:spPr bwMode="auto">
        <a:xfrm>
          <a:off x="2657475" y="19240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30</xdr:row>
      <xdr:rowOff>0</xdr:rowOff>
    </xdr:from>
    <xdr:to>
      <xdr:col>30</xdr:col>
      <xdr:colOff>0</xdr:colOff>
      <xdr:row>30</xdr:row>
      <xdr:rowOff>0</xdr:rowOff>
    </xdr:to>
    <xdr:sp macro="" textlink="">
      <xdr:nvSpPr>
        <xdr:cNvPr id="234181" name="Line 35">
          <a:extLst>
            <a:ext uri="{FF2B5EF4-FFF2-40B4-BE49-F238E27FC236}">
              <a16:creationId xmlns:a16="http://schemas.microsoft.com/office/drawing/2014/main" id="{00000000-0008-0000-0A00-0000C5920300}"/>
            </a:ext>
          </a:extLst>
        </xdr:cNvPr>
        <xdr:cNvSpPr>
          <a:spLocks noChangeShapeType="1"/>
        </xdr:cNvSpPr>
      </xdr:nvSpPr>
      <xdr:spPr bwMode="auto">
        <a:xfrm>
          <a:off x="2657475" y="42100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41</xdr:col>
      <xdr:colOff>0</xdr:colOff>
      <xdr:row>10</xdr:row>
      <xdr:rowOff>0</xdr:rowOff>
    </xdr:to>
    <xdr:sp macro="" textlink="">
      <xdr:nvSpPr>
        <xdr:cNvPr id="234182" name="Line 36">
          <a:extLst>
            <a:ext uri="{FF2B5EF4-FFF2-40B4-BE49-F238E27FC236}">
              <a16:creationId xmlns:a16="http://schemas.microsoft.com/office/drawing/2014/main" id="{00000000-0008-0000-0A00-0000C6920300}"/>
            </a:ext>
          </a:extLst>
        </xdr:cNvPr>
        <xdr:cNvSpPr>
          <a:spLocks noChangeShapeType="1"/>
        </xdr:cNvSpPr>
      </xdr:nvSpPr>
      <xdr:spPr bwMode="auto">
        <a:xfrm flipV="1">
          <a:off x="4257675" y="18097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9</xdr:row>
      <xdr:rowOff>0</xdr:rowOff>
    </xdr:from>
    <xdr:to>
      <xdr:col>48</xdr:col>
      <xdr:colOff>0</xdr:colOff>
      <xdr:row>9</xdr:row>
      <xdr:rowOff>0</xdr:rowOff>
    </xdr:to>
    <xdr:sp macro="" textlink="">
      <xdr:nvSpPr>
        <xdr:cNvPr id="234183" name="Line 37">
          <a:extLst>
            <a:ext uri="{FF2B5EF4-FFF2-40B4-BE49-F238E27FC236}">
              <a16:creationId xmlns:a16="http://schemas.microsoft.com/office/drawing/2014/main" id="{00000000-0008-0000-0A00-0000C7920300}"/>
            </a:ext>
          </a:extLst>
        </xdr:cNvPr>
        <xdr:cNvSpPr>
          <a:spLocks noChangeShapeType="1"/>
        </xdr:cNvSpPr>
      </xdr:nvSpPr>
      <xdr:spPr bwMode="auto">
        <a:xfrm>
          <a:off x="4371975" y="1809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51</xdr:col>
      <xdr:colOff>0</xdr:colOff>
      <xdr:row>32</xdr:row>
      <xdr:rowOff>0</xdr:rowOff>
    </xdr:to>
    <xdr:sp macro="" textlink="">
      <xdr:nvSpPr>
        <xdr:cNvPr id="234184" name="Line 38">
          <a:extLst>
            <a:ext uri="{FF2B5EF4-FFF2-40B4-BE49-F238E27FC236}">
              <a16:creationId xmlns:a16="http://schemas.microsoft.com/office/drawing/2014/main" id="{00000000-0008-0000-0A00-0000C8920300}"/>
            </a:ext>
          </a:extLst>
        </xdr:cNvPr>
        <xdr:cNvSpPr>
          <a:spLocks noChangeShapeType="1"/>
        </xdr:cNvSpPr>
      </xdr:nvSpPr>
      <xdr:spPr bwMode="auto">
        <a:xfrm flipV="1">
          <a:off x="5514975" y="4210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34185" name="Line 39">
          <a:extLst>
            <a:ext uri="{FF2B5EF4-FFF2-40B4-BE49-F238E27FC236}">
              <a16:creationId xmlns:a16="http://schemas.microsoft.com/office/drawing/2014/main" id="{00000000-0008-0000-0A00-0000C9920300}"/>
            </a:ext>
          </a:extLst>
        </xdr:cNvPr>
        <xdr:cNvSpPr>
          <a:spLocks noChangeShapeType="1"/>
        </xdr:cNvSpPr>
      </xdr:nvSpPr>
      <xdr:spPr bwMode="auto">
        <a:xfrm flipV="1">
          <a:off x="5514975" y="39814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23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34186" name="Line 40">
          <a:extLst>
            <a:ext uri="{FF2B5EF4-FFF2-40B4-BE49-F238E27FC236}">
              <a16:creationId xmlns:a16="http://schemas.microsoft.com/office/drawing/2014/main" id="{00000000-0008-0000-0A00-0000CA920300}"/>
            </a:ext>
          </a:extLst>
        </xdr:cNvPr>
        <xdr:cNvSpPr>
          <a:spLocks noChangeShapeType="1"/>
        </xdr:cNvSpPr>
      </xdr:nvSpPr>
      <xdr:spPr bwMode="auto">
        <a:xfrm flipV="1">
          <a:off x="5743575" y="34099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13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34187" name="Line 41">
          <a:extLst>
            <a:ext uri="{FF2B5EF4-FFF2-40B4-BE49-F238E27FC236}">
              <a16:creationId xmlns:a16="http://schemas.microsoft.com/office/drawing/2014/main" id="{00000000-0008-0000-0A00-0000CB920300}"/>
            </a:ext>
          </a:extLst>
        </xdr:cNvPr>
        <xdr:cNvSpPr>
          <a:spLocks noChangeShapeType="1"/>
        </xdr:cNvSpPr>
      </xdr:nvSpPr>
      <xdr:spPr bwMode="auto">
        <a:xfrm flipV="1">
          <a:off x="5743575" y="2266950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43</xdr:col>
      <xdr:colOff>9525</xdr:colOff>
      <xdr:row>10</xdr:row>
      <xdr:rowOff>0</xdr:rowOff>
    </xdr:to>
    <xdr:sp macro="" textlink="">
      <xdr:nvSpPr>
        <xdr:cNvPr id="234192" name="Line 47">
          <a:extLst>
            <a:ext uri="{FF2B5EF4-FFF2-40B4-BE49-F238E27FC236}">
              <a16:creationId xmlns:a16="http://schemas.microsoft.com/office/drawing/2014/main" id="{00000000-0008-0000-0A00-0000D09203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0</xdr:rowOff>
    </xdr:from>
    <xdr:to>
      <xdr:col>37</xdr:col>
      <xdr:colOff>0</xdr:colOff>
      <xdr:row>33</xdr:row>
      <xdr:rowOff>0</xdr:rowOff>
    </xdr:to>
    <xdr:sp macro="" textlink="">
      <xdr:nvSpPr>
        <xdr:cNvPr id="234193" name="Line 50">
          <a:extLst>
            <a:ext uri="{FF2B5EF4-FFF2-40B4-BE49-F238E27FC236}">
              <a16:creationId xmlns:a16="http://schemas.microsoft.com/office/drawing/2014/main" id="{00000000-0008-0000-0A00-0000D1920300}"/>
            </a:ext>
          </a:extLst>
        </xdr:cNvPr>
        <xdr:cNvSpPr>
          <a:spLocks noChangeShapeType="1"/>
        </xdr:cNvSpPr>
      </xdr:nvSpPr>
      <xdr:spPr bwMode="auto">
        <a:xfrm flipV="1">
          <a:off x="4029075" y="15811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0</xdr:rowOff>
    </xdr:from>
    <xdr:to>
      <xdr:col>42</xdr:col>
      <xdr:colOff>0</xdr:colOff>
      <xdr:row>7</xdr:row>
      <xdr:rowOff>0</xdr:rowOff>
    </xdr:to>
    <xdr:sp macro="" textlink="">
      <xdr:nvSpPr>
        <xdr:cNvPr id="234194" name="Line 51">
          <a:extLst>
            <a:ext uri="{FF2B5EF4-FFF2-40B4-BE49-F238E27FC236}">
              <a16:creationId xmlns:a16="http://schemas.microsoft.com/office/drawing/2014/main" id="{00000000-0008-0000-0A00-0000D2920300}"/>
            </a:ext>
          </a:extLst>
        </xdr:cNvPr>
        <xdr:cNvSpPr>
          <a:spLocks noChangeShapeType="1"/>
        </xdr:cNvSpPr>
      </xdr:nvSpPr>
      <xdr:spPr bwMode="auto">
        <a:xfrm flipH="1">
          <a:off x="3571875" y="15811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10</xdr:row>
      <xdr:rowOff>0</xdr:rowOff>
    </xdr:from>
    <xdr:to>
      <xdr:col>51</xdr:col>
      <xdr:colOff>0</xdr:colOff>
      <xdr:row>12</xdr:row>
      <xdr:rowOff>0</xdr:rowOff>
    </xdr:to>
    <xdr:sp macro="" textlink="">
      <xdr:nvSpPr>
        <xdr:cNvPr id="234195" name="Line 52">
          <a:extLst>
            <a:ext uri="{FF2B5EF4-FFF2-40B4-BE49-F238E27FC236}">
              <a16:creationId xmlns:a16="http://schemas.microsoft.com/office/drawing/2014/main" id="{00000000-0008-0000-0A00-0000D3920300}"/>
            </a:ext>
          </a:extLst>
        </xdr:cNvPr>
        <xdr:cNvSpPr>
          <a:spLocks noChangeShapeType="1"/>
        </xdr:cNvSpPr>
      </xdr:nvSpPr>
      <xdr:spPr bwMode="auto">
        <a:xfrm flipV="1">
          <a:off x="55149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51</xdr:col>
      <xdr:colOff>0</xdr:colOff>
      <xdr:row>12</xdr:row>
      <xdr:rowOff>0</xdr:rowOff>
    </xdr:to>
    <xdr:sp macro="" textlink="">
      <xdr:nvSpPr>
        <xdr:cNvPr id="234196" name="Line 53">
          <a:extLst>
            <a:ext uri="{FF2B5EF4-FFF2-40B4-BE49-F238E27FC236}">
              <a16:creationId xmlns:a16="http://schemas.microsoft.com/office/drawing/2014/main" id="{00000000-0008-0000-0A00-0000D4920300}"/>
            </a:ext>
          </a:extLst>
        </xdr:cNvPr>
        <xdr:cNvSpPr>
          <a:spLocks noChangeShapeType="1"/>
        </xdr:cNvSpPr>
      </xdr:nvSpPr>
      <xdr:spPr bwMode="auto">
        <a:xfrm>
          <a:off x="4829175" y="21526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13</xdr:row>
      <xdr:rowOff>0</xdr:rowOff>
    </xdr:to>
    <xdr:sp macro="" textlink="">
      <xdr:nvSpPr>
        <xdr:cNvPr id="234197" name="Line 54">
          <a:extLst>
            <a:ext uri="{FF2B5EF4-FFF2-40B4-BE49-F238E27FC236}">
              <a16:creationId xmlns:a16="http://schemas.microsoft.com/office/drawing/2014/main" id="{00000000-0008-0000-0A00-0000D592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43</xdr:col>
      <xdr:colOff>0</xdr:colOff>
      <xdr:row>13</xdr:row>
      <xdr:rowOff>0</xdr:rowOff>
    </xdr:to>
    <xdr:sp macro="" textlink="">
      <xdr:nvSpPr>
        <xdr:cNvPr id="234198" name="Line 55">
          <a:extLst>
            <a:ext uri="{FF2B5EF4-FFF2-40B4-BE49-F238E27FC236}">
              <a16:creationId xmlns:a16="http://schemas.microsoft.com/office/drawing/2014/main" id="{00000000-0008-0000-0A00-0000D6920300}"/>
            </a:ext>
          </a:extLst>
        </xdr:cNvPr>
        <xdr:cNvSpPr>
          <a:spLocks noChangeShapeType="1"/>
        </xdr:cNvSpPr>
      </xdr:nvSpPr>
      <xdr:spPr bwMode="auto">
        <a:xfrm>
          <a:off x="34575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30</xdr:col>
      <xdr:colOff>104775</xdr:colOff>
      <xdr:row>12</xdr:row>
      <xdr:rowOff>0</xdr:rowOff>
    </xdr:from>
    <xdr:to>
      <xdr:col>43</xdr:col>
      <xdr:colOff>0</xdr:colOff>
      <xdr:row>12</xdr:row>
      <xdr:rowOff>0</xdr:rowOff>
    </xdr:to>
    <xdr:sp macro="" textlink="">
      <xdr:nvSpPr>
        <xdr:cNvPr id="234199" name="Line 56">
          <a:extLst>
            <a:ext uri="{FF2B5EF4-FFF2-40B4-BE49-F238E27FC236}">
              <a16:creationId xmlns:a16="http://schemas.microsoft.com/office/drawing/2014/main" id="{00000000-0008-0000-0A00-0000D7920300}"/>
            </a:ext>
          </a:extLst>
        </xdr:cNvPr>
        <xdr:cNvSpPr>
          <a:spLocks noChangeShapeType="1"/>
        </xdr:cNvSpPr>
      </xdr:nvSpPr>
      <xdr:spPr bwMode="auto">
        <a:xfrm>
          <a:off x="3448050" y="2152650"/>
          <a:ext cx="1152525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12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234200" name="Line 57">
          <a:extLst>
            <a:ext uri="{FF2B5EF4-FFF2-40B4-BE49-F238E27FC236}">
              <a16:creationId xmlns:a16="http://schemas.microsoft.com/office/drawing/2014/main" id="{00000000-0008-0000-0A00-0000D8920300}"/>
            </a:ext>
          </a:extLst>
        </xdr:cNvPr>
        <xdr:cNvSpPr>
          <a:spLocks noChangeShapeType="1"/>
        </xdr:cNvSpPr>
      </xdr:nvSpPr>
      <xdr:spPr bwMode="auto">
        <a:xfrm flipH="1">
          <a:off x="3228975" y="2152650"/>
          <a:ext cx="2286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25</xdr:col>
      <xdr:colOff>0</xdr:colOff>
      <xdr:row>14</xdr:row>
      <xdr:rowOff>0</xdr:rowOff>
    </xdr:from>
    <xdr:to>
      <xdr:col>29</xdr:col>
      <xdr:colOff>0</xdr:colOff>
      <xdr:row>14</xdr:row>
      <xdr:rowOff>0</xdr:rowOff>
    </xdr:to>
    <xdr:sp macro="" textlink="">
      <xdr:nvSpPr>
        <xdr:cNvPr id="234201" name="Line 58">
          <a:extLst>
            <a:ext uri="{FF2B5EF4-FFF2-40B4-BE49-F238E27FC236}">
              <a16:creationId xmlns:a16="http://schemas.microsoft.com/office/drawing/2014/main" id="{00000000-0008-0000-0A00-0000D9920300}"/>
            </a:ext>
          </a:extLst>
        </xdr:cNvPr>
        <xdr:cNvSpPr>
          <a:spLocks noChangeShapeType="1"/>
        </xdr:cNvSpPr>
      </xdr:nvSpPr>
      <xdr:spPr bwMode="auto">
        <a:xfrm flipH="1">
          <a:off x="2771775" y="23812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234202" name="Line 1">
          <a:extLst>
            <a:ext uri="{FF2B5EF4-FFF2-40B4-BE49-F238E27FC236}">
              <a16:creationId xmlns:a16="http://schemas.microsoft.com/office/drawing/2014/main" id="{00000000-0008-0000-0A00-0000DA9203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234203" name="Line 2">
          <a:extLst>
            <a:ext uri="{FF2B5EF4-FFF2-40B4-BE49-F238E27FC236}">
              <a16:creationId xmlns:a16="http://schemas.microsoft.com/office/drawing/2014/main" id="{00000000-0008-0000-0A00-0000DB920300}"/>
            </a:ext>
          </a:extLst>
        </xdr:cNvPr>
        <xdr:cNvSpPr>
          <a:spLocks noChangeShapeType="1"/>
        </xdr:cNvSpPr>
      </xdr:nvSpPr>
      <xdr:spPr bwMode="auto">
        <a:xfrm>
          <a:off x="4029075" y="39814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234204" name="Line 4">
          <a:extLst>
            <a:ext uri="{FF2B5EF4-FFF2-40B4-BE49-F238E27FC236}">
              <a16:creationId xmlns:a16="http://schemas.microsoft.com/office/drawing/2014/main" id="{00000000-0008-0000-0A00-0000DC920300}"/>
            </a:ext>
          </a:extLst>
        </xdr:cNvPr>
        <xdr:cNvSpPr>
          <a:spLocks noChangeShapeType="1"/>
        </xdr:cNvSpPr>
      </xdr:nvSpPr>
      <xdr:spPr bwMode="auto">
        <a:xfrm flipV="1">
          <a:off x="4600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30</xdr:row>
      <xdr:rowOff>0</xdr:rowOff>
    </xdr:from>
    <xdr:to>
      <xdr:col>39</xdr:col>
      <xdr:colOff>0</xdr:colOff>
      <xdr:row>32</xdr:row>
      <xdr:rowOff>0</xdr:rowOff>
    </xdr:to>
    <xdr:sp macro="" textlink="">
      <xdr:nvSpPr>
        <xdr:cNvPr id="234205" name="Oval 5">
          <a:extLst>
            <a:ext uri="{FF2B5EF4-FFF2-40B4-BE49-F238E27FC236}">
              <a16:creationId xmlns:a16="http://schemas.microsoft.com/office/drawing/2014/main" id="{00000000-0008-0000-0A00-0000DD920300}"/>
            </a:ext>
          </a:extLst>
        </xdr:cNvPr>
        <xdr:cNvSpPr>
          <a:spLocks noChangeArrowheads="1"/>
        </xdr:cNvSpPr>
      </xdr:nvSpPr>
      <xdr:spPr bwMode="auto">
        <a:xfrm>
          <a:off x="3914775" y="42100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234206" name="Line 6">
          <a:extLst>
            <a:ext uri="{FF2B5EF4-FFF2-40B4-BE49-F238E27FC236}">
              <a16:creationId xmlns:a16="http://schemas.microsoft.com/office/drawing/2014/main" id="{00000000-0008-0000-0A00-0000DE9203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37</xdr:col>
      <xdr:colOff>0</xdr:colOff>
      <xdr:row>28</xdr:row>
      <xdr:rowOff>0</xdr:rowOff>
    </xdr:to>
    <xdr:sp macro="" textlink="">
      <xdr:nvSpPr>
        <xdr:cNvPr id="234207" name="Line 8">
          <a:extLst>
            <a:ext uri="{FF2B5EF4-FFF2-40B4-BE49-F238E27FC236}">
              <a16:creationId xmlns:a16="http://schemas.microsoft.com/office/drawing/2014/main" id="{00000000-0008-0000-0A00-0000DF920300}"/>
            </a:ext>
          </a:extLst>
        </xdr:cNvPr>
        <xdr:cNvSpPr>
          <a:spLocks noChangeShapeType="1"/>
        </xdr:cNvSpPr>
      </xdr:nvSpPr>
      <xdr:spPr bwMode="auto">
        <a:xfrm flipH="1" flipV="1">
          <a:off x="3457575" y="39814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234208" name="Line 9">
          <a:extLst>
            <a:ext uri="{FF2B5EF4-FFF2-40B4-BE49-F238E27FC236}">
              <a16:creationId xmlns:a16="http://schemas.microsoft.com/office/drawing/2014/main" id="{00000000-0008-0000-0A00-0000E0920300}"/>
            </a:ext>
          </a:extLst>
        </xdr:cNvPr>
        <xdr:cNvSpPr>
          <a:spLocks noChangeShapeType="1"/>
        </xdr:cNvSpPr>
      </xdr:nvSpPr>
      <xdr:spPr bwMode="auto">
        <a:xfrm flipH="1">
          <a:off x="34575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28</xdr:row>
      <xdr:rowOff>0</xdr:rowOff>
    </xdr:from>
    <xdr:to>
      <xdr:col>53</xdr:col>
      <xdr:colOff>0</xdr:colOff>
      <xdr:row>32</xdr:row>
      <xdr:rowOff>0</xdr:rowOff>
    </xdr:to>
    <xdr:sp macro="" textlink="">
      <xdr:nvSpPr>
        <xdr:cNvPr id="234215" name="Line 22">
          <a:extLst>
            <a:ext uri="{FF2B5EF4-FFF2-40B4-BE49-F238E27FC236}">
              <a16:creationId xmlns:a16="http://schemas.microsoft.com/office/drawing/2014/main" id="{00000000-0008-0000-0A00-0000E7920300}"/>
            </a:ext>
          </a:extLst>
        </xdr:cNvPr>
        <xdr:cNvSpPr>
          <a:spLocks noChangeShapeType="1"/>
        </xdr:cNvSpPr>
      </xdr:nvSpPr>
      <xdr:spPr bwMode="auto">
        <a:xfrm flipV="1">
          <a:off x="5743575" y="39814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34216" name="Line 23">
          <a:extLst>
            <a:ext uri="{FF2B5EF4-FFF2-40B4-BE49-F238E27FC236}">
              <a16:creationId xmlns:a16="http://schemas.microsoft.com/office/drawing/2014/main" id="{00000000-0008-0000-0A00-0000E89203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28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34217" name="Line 24">
          <a:extLst>
            <a:ext uri="{FF2B5EF4-FFF2-40B4-BE49-F238E27FC236}">
              <a16:creationId xmlns:a16="http://schemas.microsoft.com/office/drawing/2014/main" id="{00000000-0008-0000-0A00-0000E9920300}"/>
            </a:ext>
          </a:extLst>
        </xdr:cNvPr>
        <xdr:cNvSpPr>
          <a:spLocks noChangeShapeType="1"/>
        </xdr:cNvSpPr>
      </xdr:nvSpPr>
      <xdr:spPr bwMode="auto">
        <a:xfrm>
          <a:off x="4714875" y="39814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23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34218" name="Line 25">
          <a:extLst>
            <a:ext uri="{FF2B5EF4-FFF2-40B4-BE49-F238E27FC236}">
              <a16:creationId xmlns:a16="http://schemas.microsoft.com/office/drawing/2014/main" id="{00000000-0008-0000-0A00-0000EA920300}"/>
            </a:ext>
          </a:extLst>
        </xdr:cNvPr>
        <xdr:cNvSpPr>
          <a:spLocks noChangeShapeType="1"/>
        </xdr:cNvSpPr>
      </xdr:nvSpPr>
      <xdr:spPr bwMode="auto">
        <a:xfrm>
          <a:off x="4829175" y="3409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0</xdr:rowOff>
    </xdr:from>
    <xdr:to>
      <xdr:col>53</xdr:col>
      <xdr:colOff>0</xdr:colOff>
      <xdr:row>13</xdr:row>
      <xdr:rowOff>0</xdr:rowOff>
    </xdr:to>
    <xdr:sp macro="" textlink="">
      <xdr:nvSpPr>
        <xdr:cNvPr id="234219" name="Line 27">
          <a:extLst>
            <a:ext uri="{FF2B5EF4-FFF2-40B4-BE49-F238E27FC236}">
              <a16:creationId xmlns:a16="http://schemas.microsoft.com/office/drawing/2014/main" id="{00000000-0008-0000-0A00-0000EB920300}"/>
            </a:ext>
          </a:extLst>
        </xdr:cNvPr>
        <xdr:cNvSpPr>
          <a:spLocks noChangeShapeType="1"/>
        </xdr:cNvSpPr>
      </xdr:nvSpPr>
      <xdr:spPr bwMode="auto">
        <a:xfrm flipV="1">
          <a:off x="48291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30</xdr:row>
      <xdr:rowOff>0</xdr:rowOff>
    </xdr:from>
    <xdr:to>
      <xdr:col>30</xdr:col>
      <xdr:colOff>0</xdr:colOff>
      <xdr:row>30</xdr:row>
      <xdr:rowOff>0</xdr:rowOff>
    </xdr:to>
    <xdr:sp macro="" textlink="">
      <xdr:nvSpPr>
        <xdr:cNvPr id="234220" name="Line 35">
          <a:extLst>
            <a:ext uri="{FF2B5EF4-FFF2-40B4-BE49-F238E27FC236}">
              <a16:creationId xmlns:a16="http://schemas.microsoft.com/office/drawing/2014/main" id="{00000000-0008-0000-0A00-0000EC920300}"/>
            </a:ext>
          </a:extLst>
        </xdr:cNvPr>
        <xdr:cNvSpPr>
          <a:spLocks noChangeShapeType="1"/>
        </xdr:cNvSpPr>
      </xdr:nvSpPr>
      <xdr:spPr bwMode="auto">
        <a:xfrm>
          <a:off x="2657475" y="42100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51</xdr:col>
      <xdr:colOff>0</xdr:colOff>
      <xdr:row>32</xdr:row>
      <xdr:rowOff>0</xdr:rowOff>
    </xdr:to>
    <xdr:sp macro="" textlink="">
      <xdr:nvSpPr>
        <xdr:cNvPr id="234221" name="Line 38">
          <a:extLst>
            <a:ext uri="{FF2B5EF4-FFF2-40B4-BE49-F238E27FC236}">
              <a16:creationId xmlns:a16="http://schemas.microsoft.com/office/drawing/2014/main" id="{00000000-0008-0000-0A00-0000ED920300}"/>
            </a:ext>
          </a:extLst>
        </xdr:cNvPr>
        <xdr:cNvSpPr>
          <a:spLocks noChangeShapeType="1"/>
        </xdr:cNvSpPr>
      </xdr:nvSpPr>
      <xdr:spPr bwMode="auto">
        <a:xfrm flipV="1">
          <a:off x="5514975" y="4210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34222" name="Line 39">
          <a:extLst>
            <a:ext uri="{FF2B5EF4-FFF2-40B4-BE49-F238E27FC236}">
              <a16:creationId xmlns:a16="http://schemas.microsoft.com/office/drawing/2014/main" id="{00000000-0008-0000-0A00-0000EE920300}"/>
            </a:ext>
          </a:extLst>
        </xdr:cNvPr>
        <xdr:cNvSpPr>
          <a:spLocks noChangeShapeType="1"/>
        </xdr:cNvSpPr>
      </xdr:nvSpPr>
      <xdr:spPr bwMode="auto">
        <a:xfrm flipV="1">
          <a:off x="5514975" y="39814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23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34223" name="Line 40">
          <a:extLst>
            <a:ext uri="{FF2B5EF4-FFF2-40B4-BE49-F238E27FC236}">
              <a16:creationId xmlns:a16="http://schemas.microsoft.com/office/drawing/2014/main" id="{00000000-0008-0000-0A00-0000EF920300}"/>
            </a:ext>
          </a:extLst>
        </xdr:cNvPr>
        <xdr:cNvSpPr>
          <a:spLocks noChangeShapeType="1"/>
        </xdr:cNvSpPr>
      </xdr:nvSpPr>
      <xdr:spPr bwMode="auto">
        <a:xfrm flipV="1">
          <a:off x="5743575" y="34099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13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34224" name="Line 41">
          <a:extLst>
            <a:ext uri="{FF2B5EF4-FFF2-40B4-BE49-F238E27FC236}">
              <a16:creationId xmlns:a16="http://schemas.microsoft.com/office/drawing/2014/main" id="{00000000-0008-0000-0A00-0000F0920300}"/>
            </a:ext>
          </a:extLst>
        </xdr:cNvPr>
        <xdr:cNvSpPr>
          <a:spLocks noChangeShapeType="1"/>
        </xdr:cNvSpPr>
      </xdr:nvSpPr>
      <xdr:spPr bwMode="auto">
        <a:xfrm flipV="1">
          <a:off x="5743575" y="2266950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10</xdr:row>
      <xdr:rowOff>0</xdr:rowOff>
    </xdr:from>
    <xdr:to>
      <xdr:col>51</xdr:col>
      <xdr:colOff>0</xdr:colOff>
      <xdr:row>12</xdr:row>
      <xdr:rowOff>0</xdr:rowOff>
    </xdr:to>
    <xdr:sp macro="" textlink="">
      <xdr:nvSpPr>
        <xdr:cNvPr id="234229" name="Line 52">
          <a:extLst>
            <a:ext uri="{FF2B5EF4-FFF2-40B4-BE49-F238E27FC236}">
              <a16:creationId xmlns:a16="http://schemas.microsoft.com/office/drawing/2014/main" id="{00000000-0008-0000-0A00-0000F5920300}"/>
            </a:ext>
          </a:extLst>
        </xdr:cNvPr>
        <xdr:cNvSpPr>
          <a:spLocks noChangeShapeType="1"/>
        </xdr:cNvSpPr>
      </xdr:nvSpPr>
      <xdr:spPr bwMode="auto">
        <a:xfrm flipV="1">
          <a:off x="55149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51</xdr:col>
      <xdr:colOff>0</xdr:colOff>
      <xdr:row>12</xdr:row>
      <xdr:rowOff>0</xdr:rowOff>
    </xdr:to>
    <xdr:sp macro="" textlink="">
      <xdr:nvSpPr>
        <xdr:cNvPr id="234230" name="Line 53">
          <a:extLst>
            <a:ext uri="{FF2B5EF4-FFF2-40B4-BE49-F238E27FC236}">
              <a16:creationId xmlns:a16="http://schemas.microsoft.com/office/drawing/2014/main" id="{00000000-0008-0000-0A00-0000F6920300}"/>
            </a:ext>
          </a:extLst>
        </xdr:cNvPr>
        <xdr:cNvSpPr>
          <a:spLocks noChangeShapeType="1"/>
        </xdr:cNvSpPr>
      </xdr:nvSpPr>
      <xdr:spPr bwMode="auto">
        <a:xfrm>
          <a:off x="4829175" y="21526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13</xdr:row>
      <xdr:rowOff>0</xdr:rowOff>
    </xdr:to>
    <xdr:sp macro="" textlink="">
      <xdr:nvSpPr>
        <xdr:cNvPr id="234231" name="Line 54">
          <a:extLst>
            <a:ext uri="{FF2B5EF4-FFF2-40B4-BE49-F238E27FC236}">
              <a16:creationId xmlns:a16="http://schemas.microsoft.com/office/drawing/2014/main" id="{00000000-0008-0000-0A00-0000F792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43</xdr:col>
      <xdr:colOff>0</xdr:colOff>
      <xdr:row>13</xdr:row>
      <xdr:rowOff>0</xdr:rowOff>
    </xdr:to>
    <xdr:sp macro="" textlink="">
      <xdr:nvSpPr>
        <xdr:cNvPr id="234232" name="Line 55">
          <a:extLst>
            <a:ext uri="{FF2B5EF4-FFF2-40B4-BE49-F238E27FC236}">
              <a16:creationId xmlns:a16="http://schemas.microsoft.com/office/drawing/2014/main" id="{00000000-0008-0000-0A00-0000F8920300}"/>
            </a:ext>
          </a:extLst>
        </xdr:cNvPr>
        <xdr:cNvSpPr>
          <a:spLocks noChangeShapeType="1"/>
        </xdr:cNvSpPr>
      </xdr:nvSpPr>
      <xdr:spPr bwMode="auto">
        <a:xfrm>
          <a:off x="34575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30</xdr:col>
      <xdr:colOff>104775</xdr:colOff>
      <xdr:row>12</xdr:row>
      <xdr:rowOff>0</xdr:rowOff>
    </xdr:from>
    <xdr:to>
      <xdr:col>43</xdr:col>
      <xdr:colOff>0</xdr:colOff>
      <xdr:row>12</xdr:row>
      <xdr:rowOff>0</xdr:rowOff>
    </xdr:to>
    <xdr:sp macro="" textlink="">
      <xdr:nvSpPr>
        <xdr:cNvPr id="234233" name="Line 56">
          <a:extLst>
            <a:ext uri="{FF2B5EF4-FFF2-40B4-BE49-F238E27FC236}">
              <a16:creationId xmlns:a16="http://schemas.microsoft.com/office/drawing/2014/main" id="{00000000-0008-0000-0A00-0000F9920300}"/>
            </a:ext>
          </a:extLst>
        </xdr:cNvPr>
        <xdr:cNvSpPr>
          <a:spLocks noChangeShapeType="1"/>
        </xdr:cNvSpPr>
      </xdr:nvSpPr>
      <xdr:spPr bwMode="auto">
        <a:xfrm>
          <a:off x="3448050" y="2152650"/>
          <a:ext cx="1152525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12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234234" name="Line 57">
          <a:extLst>
            <a:ext uri="{FF2B5EF4-FFF2-40B4-BE49-F238E27FC236}">
              <a16:creationId xmlns:a16="http://schemas.microsoft.com/office/drawing/2014/main" id="{00000000-0008-0000-0A00-0000FA920300}"/>
            </a:ext>
          </a:extLst>
        </xdr:cNvPr>
        <xdr:cNvSpPr>
          <a:spLocks noChangeShapeType="1"/>
        </xdr:cNvSpPr>
      </xdr:nvSpPr>
      <xdr:spPr bwMode="auto">
        <a:xfrm flipH="1">
          <a:off x="3228975" y="2152650"/>
          <a:ext cx="2286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25</xdr:col>
      <xdr:colOff>0</xdr:colOff>
      <xdr:row>14</xdr:row>
      <xdr:rowOff>0</xdr:rowOff>
    </xdr:from>
    <xdr:to>
      <xdr:col>29</xdr:col>
      <xdr:colOff>0</xdr:colOff>
      <xdr:row>14</xdr:row>
      <xdr:rowOff>0</xdr:rowOff>
    </xdr:to>
    <xdr:sp macro="" textlink="">
      <xdr:nvSpPr>
        <xdr:cNvPr id="234235" name="Line 58">
          <a:extLst>
            <a:ext uri="{FF2B5EF4-FFF2-40B4-BE49-F238E27FC236}">
              <a16:creationId xmlns:a16="http://schemas.microsoft.com/office/drawing/2014/main" id="{00000000-0008-0000-0A00-0000FB920300}"/>
            </a:ext>
          </a:extLst>
        </xdr:cNvPr>
        <xdr:cNvSpPr>
          <a:spLocks noChangeShapeType="1"/>
        </xdr:cNvSpPr>
      </xdr:nvSpPr>
      <xdr:spPr bwMode="auto">
        <a:xfrm flipH="1">
          <a:off x="2771775" y="23812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88" name="Line 1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89" name="Line 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90" name="Line 8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24</xdr:row>
      <xdr:rowOff>15478</xdr:rowOff>
    </xdr:from>
    <xdr:to>
      <xdr:col>40</xdr:col>
      <xdr:colOff>0</xdr:colOff>
      <xdr:row>24</xdr:row>
      <xdr:rowOff>15478</xdr:rowOff>
    </xdr:to>
    <xdr:sp macro="" textlink="">
      <xdr:nvSpPr>
        <xdr:cNvPr id="91" name="Line 19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SpPr>
          <a:spLocks noChangeShapeType="1"/>
        </xdr:cNvSpPr>
      </xdr:nvSpPr>
      <xdr:spPr bwMode="auto">
        <a:xfrm>
          <a:off x="3800475" y="35397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83344</xdr:rowOff>
    </xdr:from>
    <xdr:to>
      <xdr:col>36</xdr:col>
      <xdr:colOff>0</xdr:colOff>
      <xdr:row>20</xdr:row>
      <xdr:rowOff>83344</xdr:rowOff>
    </xdr:to>
    <xdr:sp macro="" textlink="">
      <xdr:nvSpPr>
        <xdr:cNvPr id="92" name="Line 20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SpPr>
          <a:spLocks noChangeShapeType="1"/>
        </xdr:cNvSpPr>
      </xdr:nvSpPr>
      <xdr:spPr bwMode="auto">
        <a:xfrm>
          <a:off x="3971925" y="29217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20</xdr:row>
      <xdr:rowOff>83344</xdr:rowOff>
    </xdr:from>
    <xdr:to>
      <xdr:col>37</xdr:col>
      <xdr:colOff>0</xdr:colOff>
      <xdr:row>21</xdr:row>
      <xdr:rowOff>83344</xdr:rowOff>
    </xdr:to>
    <xdr:sp macro="" textlink="">
      <xdr:nvSpPr>
        <xdr:cNvPr id="93" name="Line 21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SpPr>
          <a:spLocks noChangeShapeType="1"/>
        </xdr:cNvSpPr>
      </xdr:nvSpPr>
      <xdr:spPr bwMode="auto">
        <a:xfrm>
          <a:off x="3971925" y="31503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20</xdr:row>
      <xdr:rowOff>83344</xdr:rowOff>
    </xdr:from>
    <xdr:to>
      <xdr:col>38</xdr:col>
      <xdr:colOff>0</xdr:colOff>
      <xdr:row>21</xdr:row>
      <xdr:rowOff>83344</xdr:rowOff>
    </xdr:to>
    <xdr:sp macro="" textlink="">
      <xdr:nvSpPr>
        <xdr:cNvPr id="94" name="Line 22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SpPr>
          <a:spLocks noChangeShapeType="1"/>
        </xdr:cNvSpPr>
      </xdr:nvSpPr>
      <xdr:spPr bwMode="auto">
        <a:xfrm flipV="1">
          <a:off x="4029075" y="31503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18</xdr:row>
      <xdr:rowOff>83344</xdr:rowOff>
    </xdr:from>
    <xdr:to>
      <xdr:col>38</xdr:col>
      <xdr:colOff>0</xdr:colOff>
      <xdr:row>20</xdr:row>
      <xdr:rowOff>83344</xdr:rowOff>
    </xdr:to>
    <xdr:sp macro="" textlink="">
      <xdr:nvSpPr>
        <xdr:cNvPr id="95" name="Line 25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SpPr>
          <a:spLocks noChangeShapeType="1"/>
        </xdr:cNvSpPr>
      </xdr:nvSpPr>
      <xdr:spPr bwMode="auto">
        <a:xfrm flipH="1" flipV="1">
          <a:off x="4086225" y="29217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83344</xdr:rowOff>
    </xdr:from>
    <xdr:to>
      <xdr:col>38</xdr:col>
      <xdr:colOff>0</xdr:colOff>
      <xdr:row>18</xdr:row>
      <xdr:rowOff>83344</xdr:rowOff>
    </xdr:to>
    <xdr:sp macro="" textlink="">
      <xdr:nvSpPr>
        <xdr:cNvPr id="96" name="Line 27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SpPr>
          <a:spLocks noChangeShapeType="1"/>
        </xdr:cNvSpPr>
      </xdr:nvSpPr>
      <xdr:spPr bwMode="auto">
        <a:xfrm>
          <a:off x="3971925" y="2921794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24</xdr:row>
      <xdr:rowOff>41671</xdr:rowOff>
    </xdr:from>
    <xdr:to>
      <xdr:col>41</xdr:col>
      <xdr:colOff>0</xdr:colOff>
      <xdr:row>24</xdr:row>
      <xdr:rowOff>107155</xdr:rowOff>
    </xdr:to>
    <xdr:sp macro="" textlink="">
      <xdr:nvSpPr>
        <xdr:cNvPr id="97" name="Line 60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SpPr>
          <a:spLocks noChangeShapeType="1"/>
        </xdr:cNvSpPr>
      </xdr:nvSpPr>
      <xdr:spPr bwMode="auto">
        <a:xfrm>
          <a:off x="4110038" y="35659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25</xdr:row>
      <xdr:rowOff>1</xdr:rowOff>
    </xdr:from>
    <xdr:to>
      <xdr:col>51</xdr:col>
      <xdr:colOff>1</xdr:colOff>
      <xdr:row>25</xdr:row>
      <xdr:rowOff>1</xdr:rowOff>
    </xdr:to>
    <xdr:sp macro="" textlink="">
      <xdr:nvSpPr>
        <xdr:cNvPr id="98" name="Line 61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SpPr>
          <a:spLocks noChangeShapeType="1"/>
        </xdr:cNvSpPr>
      </xdr:nvSpPr>
      <xdr:spPr bwMode="auto">
        <a:xfrm>
          <a:off x="4371976" y="36385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18</xdr:row>
      <xdr:rowOff>107157</xdr:rowOff>
    </xdr:from>
    <xdr:to>
      <xdr:col>41</xdr:col>
      <xdr:colOff>0</xdr:colOff>
      <xdr:row>20</xdr:row>
      <xdr:rowOff>83345</xdr:rowOff>
    </xdr:to>
    <xdr:sp macro="" textlink="">
      <xdr:nvSpPr>
        <xdr:cNvPr id="99" name="Line 62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SpPr>
          <a:spLocks noChangeShapeType="1"/>
        </xdr:cNvSpPr>
      </xdr:nvSpPr>
      <xdr:spPr bwMode="auto">
        <a:xfrm flipV="1">
          <a:off x="4086225" y="2945607"/>
          <a:ext cx="285750" cy="20478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19</xdr:row>
      <xdr:rowOff>0</xdr:rowOff>
    </xdr:from>
    <xdr:to>
      <xdr:col>49</xdr:col>
      <xdr:colOff>101203</xdr:colOff>
      <xdr:row>19</xdr:row>
      <xdr:rowOff>0</xdr:rowOff>
    </xdr:to>
    <xdr:sp macro="" textlink="">
      <xdr:nvSpPr>
        <xdr:cNvPr id="100" name="Line 63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SpPr>
          <a:spLocks noChangeShapeType="1"/>
        </xdr:cNvSpPr>
      </xdr:nvSpPr>
      <xdr:spPr bwMode="auto">
        <a:xfrm>
          <a:off x="4358878" y="29527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255035" name="Line 1">
          <a:extLst>
            <a:ext uri="{FF2B5EF4-FFF2-40B4-BE49-F238E27FC236}">
              <a16:creationId xmlns:a16="http://schemas.microsoft.com/office/drawing/2014/main" id="{00000000-0008-0000-0900-00003BE403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28</xdr:row>
      <xdr:rowOff>0</xdr:rowOff>
    </xdr:from>
    <xdr:to>
      <xdr:col>43</xdr:col>
      <xdr:colOff>0</xdr:colOff>
      <xdr:row>28</xdr:row>
      <xdr:rowOff>0</xdr:rowOff>
    </xdr:to>
    <xdr:sp macro="" textlink="">
      <xdr:nvSpPr>
        <xdr:cNvPr id="255036" name="Line 2">
          <a:extLst>
            <a:ext uri="{FF2B5EF4-FFF2-40B4-BE49-F238E27FC236}">
              <a16:creationId xmlns:a16="http://schemas.microsoft.com/office/drawing/2014/main" id="{00000000-0008-0000-0900-00003CE40300}"/>
            </a:ext>
          </a:extLst>
        </xdr:cNvPr>
        <xdr:cNvSpPr>
          <a:spLocks noChangeShapeType="1"/>
        </xdr:cNvSpPr>
      </xdr:nvSpPr>
      <xdr:spPr bwMode="auto">
        <a:xfrm>
          <a:off x="4029075" y="39814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32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255037" name="Line 3">
          <a:extLst>
            <a:ext uri="{FF2B5EF4-FFF2-40B4-BE49-F238E27FC236}">
              <a16:creationId xmlns:a16="http://schemas.microsoft.com/office/drawing/2014/main" id="{00000000-0008-0000-0900-00003DE40300}"/>
            </a:ext>
          </a:extLst>
        </xdr:cNvPr>
        <xdr:cNvSpPr>
          <a:spLocks noChangeShapeType="1"/>
        </xdr:cNvSpPr>
      </xdr:nvSpPr>
      <xdr:spPr bwMode="auto">
        <a:xfrm>
          <a:off x="40290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32</xdr:row>
      <xdr:rowOff>0</xdr:rowOff>
    </xdr:to>
    <xdr:sp macro="" textlink="">
      <xdr:nvSpPr>
        <xdr:cNvPr id="255038" name="Line 4">
          <a:extLst>
            <a:ext uri="{FF2B5EF4-FFF2-40B4-BE49-F238E27FC236}">
              <a16:creationId xmlns:a16="http://schemas.microsoft.com/office/drawing/2014/main" id="{00000000-0008-0000-0900-00003EE40300}"/>
            </a:ext>
          </a:extLst>
        </xdr:cNvPr>
        <xdr:cNvSpPr>
          <a:spLocks noChangeShapeType="1"/>
        </xdr:cNvSpPr>
      </xdr:nvSpPr>
      <xdr:spPr bwMode="auto">
        <a:xfrm flipV="1">
          <a:off x="4600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30</xdr:row>
      <xdr:rowOff>0</xdr:rowOff>
    </xdr:from>
    <xdr:to>
      <xdr:col>39</xdr:col>
      <xdr:colOff>0</xdr:colOff>
      <xdr:row>32</xdr:row>
      <xdr:rowOff>0</xdr:rowOff>
    </xdr:to>
    <xdr:sp macro="" textlink="">
      <xdr:nvSpPr>
        <xdr:cNvPr id="255039" name="Oval 5">
          <a:extLst>
            <a:ext uri="{FF2B5EF4-FFF2-40B4-BE49-F238E27FC236}">
              <a16:creationId xmlns:a16="http://schemas.microsoft.com/office/drawing/2014/main" id="{00000000-0008-0000-0900-00003FE40300}"/>
            </a:ext>
          </a:extLst>
        </xdr:cNvPr>
        <xdr:cNvSpPr>
          <a:spLocks noChangeArrowheads="1"/>
        </xdr:cNvSpPr>
      </xdr:nvSpPr>
      <xdr:spPr bwMode="auto">
        <a:xfrm>
          <a:off x="3914775" y="42100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31</xdr:col>
      <xdr:colOff>0</xdr:colOff>
      <xdr:row>32</xdr:row>
      <xdr:rowOff>0</xdr:rowOff>
    </xdr:to>
    <xdr:sp macro="" textlink="">
      <xdr:nvSpPr>
        <xdr:cNvPr id="255040" name="Line 6">
          <a:extLst>
            <a:ext uri="{FF2B5EF4-FFF2-40B4-BE49-F238E27FC236}">
              <a16:creationId xmlns:a16="http://schemas.microsoft.com/office/drawing/2014/main" id="{00000000-0008-0000-0900-000040E403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32</xdr:row>
      <xdr:rowOff>0</xdr:rowOff>
    </xdr:from>
    <xdr:to>
      <xdr:col>37</xdr:col>
      <xdr:colOff>0</xdr:colOff>
      <xdr:row>32</xdr:row>
      <xdr:rowOff>0</xdr:rowOff>
    </xdr:to>
    <xdr:sp macro="" textlink="">
      <xdr:nvSpPr>
        <xdr:cNvPr id="255041" name="Line 7">
          <a:extLst>
            <a:ext uri="{FF2B5EF4-FFF2-40B4-BE49-F238E27FC236}">
              <a16:creationId xmlns:a16="http://schemas.microsoft.com/office/drawing/2014/main" id="{00000000-0008-0000-0900-000041E40300}"/>
            </a:ext>
          </a:extLst>
        </xdr:cNvPr>
        <xdr:cNvSpPr>
          <a:spLocks noChangeShapeType="1"/>
        </xdr:cNvSpPr>
      </xdr:nvSpPr>
      <xdr:spPr bwMode="auto">
        <a:xfrm>
          <a:off x="34575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0</xdr:rowOff>
    </xdr:from>
    <xdr:to>
      <xdr:col>37</xdr:col>
      <xdr:colOff>0</xdr:colOff>
      <xdr:row>28</xdr:row>
      <xdr:rowOff>0</xdr:rowOff>
    </xdr:to>
    <xdr:sp macro="" textlink="">
      <xdr:nvSpPr>
        <xdr:cNvPr id="255042" name="Line 8">
          <a:extLst>
            <a:ext uri="{FF2B5EF4-FFF2-40B4-BE49-F238E27FC236}">
              <a16:creationId xmlns:a16="http://schemas.microsoft.com/office/drawing/2014/main" id="{00000000-0008-0000-0900-000042E40300}"/>
            </a:ext>
          </a:extLst>
        </xdr:cNvPr>
        <xdr:cNvSpPr>
          <a:spLocks noChangeShapeType="1"/>
        </xdr:cNvSpPr>
      </xdr:nvSpPr>
      <xdr:spPr bwMode="auto">
        <a:xfrm flipH="1" flipV="1">
          <a:off x="3457575" y="39814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23</xdr:row>
      <xdr:rowOff>0</xdr:rowOff>
    </xdr:from>
    <xdr:to>
      <xdr:col>37</xdr:col>
      <xdr:colOff>0</xdr:colOff>
      <xdr:row>23</xdr:row>
      <xdr:rowOff>0</xdr:rowOff>
    </xdr:to>
    <xdr:sp macro="" textlink="">
      <xdr:nvSpPr>
        <xdr:cNvPr id="255043" name="Line 9">
          <a:extLst>
            <a:ext uri="{FF2B5EF4-FFF2-40B4-BE49-F238E27FC236}">
              <a16:creationId xmlns:a16="http://schemas.microsoft.com/office/drawing/2014/main" id="{00000000-0008-0000-0900-000043E40300}"/>
            </a:ext>
          </a:extLst>
        </xdr:cNvPr>
        <xdr:cNvSpPr>
          <a:spLocks noChangeShapeType="1"/>
        </xdr:cNvSpPr>
      </xdr:nvSpPr>
      <xdr:spPr bwMode="auto">
        <a:xfrm flipH="1">
          <a:off x="34575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0</xdr:colOff>
      <xdr:row>35</xdr:row>
      <xdr:rowOff>0</xdr:rowOff>
    </xdr:to>
    <xdr:sp macro="" textlink="">
      <xdr:nvSpPr>
        <xdr:cNvPr id="255050" name="Line 18">
          <a:extLst>
            <a:ext uri="{FF2B5EF4-FFF2-40B4-BE49-F238E27FC236}">
              <a16:creationId xmlns:a16="http://schemas.microsoft.com/office/drawing/2014/main" id="{00000000-0008-0000-0900-00004AE40300}"/>
            </a:ext>
          </a:extLst>
        </xdr:cNvPr>
        <xdr:cNvSpPr>
          <a:spLocks noChangeShapeType="1"/>
        </xdr:cNvSpPr>
      </xdr:nvSpPr>
      <xdr:spPr bwMode="auto">
        <a:xfrm>
          <a:off x="3457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35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55051" name="Line 19">
          <a:extLst>
            <a:ext uri="{FF2B5EF4-FFF2-40B4-BE49-F238E27FC236}">
              <a16:creationId xmlns:a16="http://schemas.microsoft.com/office/drawing/2014/main" id="{00000000-0008-0000-0900-00004BE40300}"/>
            </a:ext>
          </a:extLst>
        </xdr:cNvPr>
        <xdr:cNvSpPr>
          <a:spLocks noChangeShapeType="1"/>
        </xdr:cNvSpPr>
      </xdr:nvSpPr>
      <xdr:spPr bwMode="auto">
        <a:xfrm>
          <a:off x="3457575" y="47815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33</xdr:row>
      <xdr:rowOff>0</xdr:rowOff>
    </xdr:from>
    <xdr:to>
      <xdr:col>43</xdr:col>
      <xdr:colOff>0</xdr:colOff>
      <xdr:row>35</xdr:row>
      <xdr:rowOff>0</xdr:rowOff>
    </xdr:to>
    <xdr:sp macro="" textlink="">
      <xdr:nvSpPr>
        <xdr:cNvPr id="255052" name="Line 20">
          <a:extLst>
            <a:ext uri="{FF2B5EF4-FFF2-40B4-BE49-F238E27FC236}">
              <a16:creationId xmlns:a16="http://schemas.microsoft.com/office/drawing/2014/main" id="{00000000-0008-0000-0900-00004CE40300}"/>
            </a:ext>
          </a:extLst>
        </xdr:cNvPr>
        <xdr:cNvSpPr>
          <a:spLocks noChangeShapeType="1"/>
        </xdr:cNvSpPr>
      </xdr:nvSpPr>
      <xdr:spPr bwMode="auto">
        <a:xfrm flipV="1">
          <a:off x="46005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32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255053" name="Line 21">
          <a:extLst>
            <a:ext uri="{FF2B5EF4-FFF2-40B4-BE49-F238E27FC236}">
              <a16:creationId xmlns:a16="http://schemas.microsoft.com/office/drawing/2014/main" id="{00000000-0008-0000-0900-00004DE40300}"/>
            </a:ext>
          </a:extLst>
        </xdr:cNvPr>
        <xdr:cNvSpPr>
          <a:spLocks noChangeShapeType="1"/>
        </xdr:cNvSpPr>
      </xdr:nvSpPr>
      <xdr:spPr bwMode="auto">
        <a:xfrm>
          <a:off x="4714875" y="44386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28</xdr:row>
      <xdr:rowOff>0</xdr:rowOff>
    </xdr:from>
    <xdr:to>
      <xdr:col>53</xdr:col>
      <xdr:colOff>0</xdr:colOff>
      <xdr:row>32</xdr:row>
      <xdr:rowOff>0</xdr:rowOff>
    </xdr:to>
    <xdr:sp macro="" textlink="">
      <xdr:nvSpPr>
        <xdr:cNvPr id="255054" name="Line 22">
          <a:extLst>
            <a:ext uri="{FF2B5EF4-FFF2-40B4-BE49-F238E27FC236}">
              <a16:creationId xmlns:a16="http://schemas.microsoft.com/office/drawing/2014/main" id="{00000000-0008-0000-0900-00004EE40300}"/>
            </a:ext>
          </a:extLst>
        </xdr:cNvPr>
        <xdr:cNvSpPr>
          <a:spLocks noChangeShapeType="1"/>
        </xdr:cNvSpPr>
      </xdr:nvSpPr>
      <xdr:spPr bwMode="auto">
        <a:xfrm flipV="1">
          <a:off x="5743575" y="39814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55055" name="Line 23">
          <a:extLst>
            <a:ext uri="{FF2B5EF4-FFF2-40B4-BE49-F238E27FC236}">
              <a16:creationId xmlns:a16="http://schemas.microsoft.com/office/drawing/2014/main" id="{00000000-0008-0000-0900-00004FE403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28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55056" name="Line 24">
          <a:extLst>
            <a:ext uri="{FF2B5EF4-FFF2-40B4-BE49-F238E27FC236}">
              <a16:creationId xmlns:a16="http://schemas.microsoft.com/office/drawing/2014/main" id="{00000000-0008-0000-0900-000050E40300}"/>
            </a:ext>
          </a:extLst>
        </xdr:cNvPr>
        <xdr:cNvSpPr>
          <a:spLocks noChangeShapeType="1"/>
        </xdr:cNvSpPr>
      </xdr:nvSpPr>
      <xdr:spPr bwMode="auto">
        <a:xfrm>
          <a:off x="4714875" y="39814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23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55057" name="Line 25">
          <a:extLst>
            <a:ext uri="{FF2B5EF4-FFF2-40B4-BE49-F238E27FC236}">
              <a16:creationId xmlns:a16="http://schemas.microsoft.com/office/drawing/2014/main" id="{00000000-0008-0000-0900-000051E40300}"/>
            </a:ext>
          </a:extLst>
        </xdr:cNvPr>
        <xdr:cNvSpPr>
          <a:spLocks noChangeShapeType="1"/>
        </xdr:cNvSpPr>
      </xdr:nvSpPr>
      <xdr:spPr bwMode="auto">
        <a:xfrm>
          <a:off x="4829175" y="3409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0</xdr:rowOff>
    </xdr:from>
    <xdr:to>
      <xdr:col>53</xdr:col>
      <xdr:colOff>0</xdr:colOff>
      <xdr:row>13</xdr:row>
      <xdr:rowOff>0</xdr:rowOff>
    </xdr:to>
    <xdr:sp macro="" textlink="">
      <xdr:nvSpPr>
        <xdr:cNvPr id="255058" name="Line 27">
          <a:extLst>
            <a:ext uri="{FF2B5EF4-FFF2-40B4-BE49-F238E27FC236}">
              <a16:creationId xmlns:a16="http://schemas.microsoft.com/office/drawing/2014/main" id="{00000000-0008-0000-0900-000052E40300}"/>
            </a:ext>
          </a:extLst>
        </xdr:cNvPr>
        <xdr:cNvSpPr>
          <a:spLocks noChangeShapeType="1"/>
        </xdr:cNvSpPr>
      </xdr:nvSpPr>
      <xdr:spPr bwMode="auto">
        <a:xfrm flipV="1">
          <a:off x="48291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55</xdr:col>
      <xdr:colOff>0</xdr:colOff>
      <xdr:row>10</xdr:row>
      <xdr:rowOff>0</xdr:rowOff>
    </xdr:to>
    <xdr:sp macro="" textlink="">
      <xdr:nvSpPr>
        <xdr:cNvPr id="255059" name="Line 28">
          <a:extLst>
            <a:ext uri="{FF2B5EF4-FFF2-40B4-BE49-F238E27FC236}">
              <a16:creationId xmlns:a16="http://schemas.microsoft.com/office/drawing/2014/main" id="{00000000-0008-0000-0900-000053E40300}"/>
            </a:ext>
          </a:extLst>
        </xdr:cNvPr>
        <xdr:cNvSpPr>
          <a:spLocks noChangeShapeType="1"/>
        </xdr:cNvSpPr>
      </xdr:nvSpPr>
      <xdr:spPr bwMode="auto">
        <a:xfrm>
          <a:off x="4829175" y="19240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10</xdr:row>
      <xdr:rowOff>0</xdr:rowOff>
    </xdr:from>
    <xdr:to>
      <xdr:col>55</xdr:col>
      <xdr:colOff>0</xdr:colOff>
      <xdr:row>32</xdr:row>
      <xdr:rowOff>0</xdr:rowOff>
    </xdr:to>
    <xdr:sp macro="" textlink="">
      <xdr:nvSpPr>
        <xdr:cNvPr id="255060" name="Line 29">
          <a:extLst>
            <a:ext uri="{FF2B5EF4-FFF2-40B4-BE49-F238E27FC236}">
              <a16:creationId xmlns:a16="http://schemas.microsoft.com/office/drawing/2014/main" id="{00000000-0008-0000-0900-000054E40300}"/>
            </a:ext>
          </a:extLst>
        </xdr:cNvPr>
        <xdr:cNvSpPr>
          <a:spLocks noChangeShapeType="1"/>
        </xdr:cNvSpPr>
      </xdr:nvSpPr>
      <xdr:spPr bwMode="auto">
        <a:xfrm flipV="1">
          <a:off x="5972175" y="19240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30</xdr:col>
      <xdr:colOff>107156</xdr:colOff>
      <xdr:row>4</xdr:row>
      <xdr:rowOff>113109</xdr:rowOff>
    </xdr:from>
    <xdr:to>
      <xdr:col>30</xdr:col>
      <xdr:colOff>107156</xdr:colOff>
      <xdr:row>8</xdr:row>
      <xdr:rowOff>0</xdr:rowOff>
    </xdr:to>
    <xdr:sp macro="" textlink="">
      <xdr:nvSpPr>
        <xdr:cNvPr id="255061" name="Line 30">
          <a:extLst>
            <a:ext uri="{FF2B5EF4-FFF2-40B4-BE49-F238E27FC236}">
              <a16:creationId xmlns:a16="http://schemas.microsoft.com/office/drawing/2014/main" id="{00000000-0008-0000-0900-000055E40300}"/>
            </a:ext>
          </a:extLst>
        </xdr:cNvPr>
        <xdr:cNvSpPr>
          <a:spLocks noChangeShapeType="1"/>
        </xdr:cNvSpPr>
      </xdr:nvSpPr>
      <xdr:spPr bwMode="auto">
        <a:xfrm flipV="1">
          <a:off x="4107656" y="1351359"/>
          <a:ext cx="0" cy="33932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107157</xdr:colOff>
      <xdr:row>4</xdr:row>
      <xdr:rowOff>113109</xdr:rowOff>
    </xdr:from>
    <xdr:to>
      <xdr:col>42</xdr:col>
      <xdr:colOff>107157</xdr:colOff>
      <xdr:row>8</xdr:row>
      <xdr:rowOff>0</xdr:rowOff>
    </xdr:to>
    <xdr:sp macro="" textlink="">
      <xdr:nvSpPr>
        <xdr:cNvPr id="255062" name="Line 31">
          <a:extLst>
            <a:ext uri="{FF2B5EF4-FFF2-40B4-BE49-F238E27FC236}">
              <a16:creationId xmlns:a16="http://schemas.microsoft.com/office/drawing/2014/main" id="{00000000-0008-0000-0900-000056E40300}"/>
            </a:ext>
          </a:extLst>
        </xdr:cNvPr>
        <xdr:cNvSpPr>
          <a:spLocks noChangeShapeType="1"/>
        </xdr:cNvSpPr>
      </xdr:nvSpPr>
      <xdr:spPr bwMode="auto">
        <a:xfrm flipV="1">
          <a:off x="5250657" y="1351359"/>
          <a:ext cx="0" cy="33932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89296</xdr:colOff>
      <xdr:row>4</xdr:row>
      <xdr:rowOff>113109</xdr:rowOff>
    </xdr:from>
    <xdr:to>
      <xdr:col>42</xdr:col>
      <xdr:colOff>113109</xdr:colOff>
      <xdr:row>4</xdr:row>
      <xdr:rowOff>113109</xdr:rowOff>
    </xdr:to>
    <xdr:sp macro="" textlink="">
      <xdr:nvSpPr>
        <xdr:cNvPr id="255063" name="Line 32">
          <a:extLst>
            <a:ext uri="{FF2B5EF4-FFF2-40B4-BE49-F238E27FC236}">
              <a16:creationId xmlns:a16="http://schemas.microsoft.com/office/drawing/2014/main" id="{00000000-0008-0000-0900-000057E40300}"/>
            </a:ext>
          </a:extLst>
        </xdr:cNvPr>
        <xdr:cNvSpPr>
          <a:spLocks noChangeShapeType="1"/>
        </xdr:cNvSpPr>
      </xdr:nvSpPr>
      <xdr:spPr bwMode="auto">
        <a:xfrm flipH="1">
          <a:off x="4089796" y="1351359"/>
          <a:ext cx="1166813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255064" name="Line 33">
          <a:extLst>
            <a:ext uri="{FF2B5EF4-FFF2-40B4-BE49-F238E27FC236}">
              <a16:creationId xmlns:a16="http://schemas.microsoft.com/office/drawing/2014/main" id="{00000000-0008-0000-0900-000058E40300}"/>
            </a:ext>
          </a:extLst>
        </xdr:cNvPr>
        <xdr:cNvSpPr>
          <a:spLocks noChangeShapeType="1"/>
        </xdr:cNvSpPr>
      </xdr:nvSpPr>
      <xdr:spPr bwMode="auto">
        <a:xfrm flipH="1">
          <a:off x="2657475" y="1924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255065" name="Line 34">
          <a:extLst>
            <a:ext uri="{FF2B5EF4-FFF2-40B4-BE49-F238E27FC236}">
              <a16:creationId xmlns:a16="http://schemas.microsoft.com/office/drawing/2014/main" id="{00000000-0008-0000-0900-000059E40300}"/>
            </a:ext>
          </a:extLst>
        </xdr:cNvPr>
        <xdr:cNvSpPr>
          <a:spLocks noChangeShapeType="1"/>
        </xdr:cNvSpPr>
      </xdr:nvSpPr>
      <xdr:spPr bwMode="auto">
        <a:xfrm>
          <a:off x="2657475" y="19240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30</xdr:row>
      <xdr:rowOff>0</xdr:rowOff>
    </xdr:from>
    <xdr:to>
      <xdr:col>30</xdr:col>
      <xdr:colOff>0</xdr:colOff>
      <xdr:row>30</xdr:row>
      <xdr:rowOff>0</xdr:rowOff>
    </xdr:to>
    <xdr:sp macro="" textlink="">
      <xdr:nvSpPr>
        <xdr:cNvPr id="255066" name="Line 35">
          <a:extLst>
            <a:ext uri="{FF2B5EF4-FFF2-40B4-BE49-F238E27FC236}">
              <a16:creationId xmlns:a16="http://schemas.microsoft.com/office/drawing/2014/main" id="{00000000-0008-0000-0900-00005AE40300}"/>
            </a:ext>
          </a:extLst>
        </xdr:cNvPr>
        <xdr:cNvSpPr>
          <a:spLocks noChangeShapeType="1"/>
        </xdr:cNvSpPr>
      </xdr:nvSpPr>
      <xdr:spPr bwMode="auto">
        <a:xfrm>
          <a:off x="2657475" y="42100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9</xdr:row>
      <xdr:rowOff>0</xdr:rowOff>
    </xdr:from>
    <xdr:to>
      <xdr:col>41</xdr:col>
      <xdr:colOff>0</xdr:colOff>
      <xdr:row>10</xdr:row>
      <xdr:rowOff>0</xdr:rowOff>
    </xdr:to>
    <xdr:sp macro="" textlink="">
      <xdr:nvSpPr>
        <xdr:cNvPr id="255067" name="Line 36">
          <a:extLst>
            <a:ext uri="{FF2B5EF4-FFF2-40B4-BE49-F238E27FC236}">
              <a16:creationId xmlns:a16="http://schemas.microsoft.com/office/drawing/2014/main" id="{00000000-0008-0000-0900-00005BE40300}"/>
            </a:ext>
          </a:extLst>
        </xdr:cNvPr>
        <xdr:cNvSpPr>
          <a:spLocks noChangeShapeType="1"/>
        </xdr:cNvSpPr>
      </xdr:nvSpPr>
      <xdr:spPr bwMode="auto">
        <a:xfrm flipV="1">
          <a:off x="4257675" y="18097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9</xdr:row>
      <xdr:rowOff>0</xdr:rowOff>
    </xdr:from>
    <xdr:to>
      <xdr:col>48</xdr:col>
      <xdr:colOff>0</xdr:colOff>
      <xdr:row>9</xdr:row>
      <xdr:rowOff>0</xdr:rowOff>
    </xdr:to>
    <xdr:sp macro="" textlink="">
      <xdr:nvSpPr>
        <xdr:cNvPr id="255068" name="Line 37">
          <a:extLst>
            <a:ext uri="{FF2B5EF4-FFF2-40B4-BE49-F238E27FC236}">
              <a16:creationId xmlns:a16="http://schemas.microsoft.com/office/drawing/2014/main" id="{00000000-0008-0000-0900-00005CE40300}"/>
            </a:ext>
          </a:extLst>
        </xdr:cNvPr>
        <xdr:cNvSpPr>
          <a:spLocks noChangeShapeType="1"/>
        </xdr:cNvSpPr>
      </xdr:nvSpPr>
      <xdr:spPr bwMode="auto">
        <a:xfrm>
          <a:off x="4371975" y="1809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51</xdr:col>
      <xdr:colOff>0</xdr:colOff>
      <xdr:row>32</xdr:row>
      <xdr:rowOff>0</xdr:rowOff>
    </xdr:to>
    <xdr:sp macro="" textlink="">
      <xdr:nvSpPr>
        <xdr:cNvPr id="255069" name="Line 38">
          <a:extLst>
            <a:ext uri="{FF2B5EF4-FFF2-40B4-BE49-F238E27FC236}">
              <a16:creationId xmlns:a16="http://schemas.microsoft.com/office/drawing/2014/main" id="{00000000-0008-0000-0900-00005DE40300}"/>
            </a:ext>
          </a:extLst>
        </xdr:cNvPr>
        <xdr:cNvSpPr>
          <a:spLocks noChangeShapeType="1"/>
        </xdr:cNvSpPr>
      </xdr:nvSpPr>
      <xdr:spPr bwMode="auto">
        <a:xfrm flipV="1">
          <a:off x="5514975" y="4210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51</xdr:col>
      <xdr:colOff>0</xdr:colOff>
      <xdr:row>30</xdr:row>
      <xdr:rowOff>0</xdr:rowOff>
    </xdr:to>
    <xdr:sp macro="" textlink="">
      <xdr:nvSpPr>
        <xdr:cNvPr id="255070" name="Line 39">
          <a:extLst>
            <a:ext uri="{FF2B5EF4-FFF2-40B4-BE49-F238E27FC236}">
              <a16:creationId xmlns:a16="http://schemas.microsoft.com/office/drawing/2014/main" id="{00000000-0008-0000-0900-00005EE40300}"/>
            </a:ext>
          </a:extLst>
        </xdr:cNvPr>
        <xdr:cNvSpPr>
          <a:spLocks noChangeShapeType="1"/>
        </xdr:cNvSpPr>
      </xdr:nvSpPr>
      <xdr:spPr bwMode="auto">
        <a:xfrm flipV="1">
          <a:off x="5514975" y="39814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23</xdr:row>
      <xdr:rowOff>0</xdr:rowOff>
    </xdr:from>
    <xdr:to>
      <xdr:col>53</xdr:col>
      <xdr:colOff>0</xdr:colOff>
      <xdr:row>28</xdr:row>
      <xdr:rowOff>0</xdr:rowOff>
    </xdr:to>
    <xdr:sp macro="" textlink="">
      <xdr:nvSpPr>
        <xdr:cNvPr id="255071" name="Line 40">
          <a:extLst>
            <a:ext uri="{FF2B5EF4-FFF2-40B4-BE49-F238E27FC236}">
              <a16:creationId xmlns:a16="http://schemas.microsoft.com/office/drawing/2014/main" id="{00000000-0008-0000-0900-00005FE40300}"/>
            </a:ext>
          </a:extLst>
        </xdr:cNvPr>
        <xdr:cNvSpPr>
          <a:spLocks noChangeShapeType="1"/>
        </xdr:cNvSpPr>
      </xdr:nvSpPr>
      <xdr:spPr bwMode="auto">
        <a:xfrm flipV="1">
          <a:off x="5743575" y="34099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13</xdr:row>
      <xdr:rowOff>0</xdr:rowOff>
    </xdr:from>
    <xdr:to>
      <xdr:col>53</xdr:col>
      <xdr:colOff>0</xdr:colOff>
      <xdr:row>23</xdr:row>
      <xdr:rowOff>0</xdr:rowOff>
    </xdr:to>
    <xdr:sp macro="" textlink="">
      <xdr:nvSpPr>
        <xdr:cNvPr id="255072" name="Line 41">
          <a:extLst>
            <a:ext uri="{FF2B5EF4-FFF2-40B4-BE49-F238E27FC236}">
              <a16:creationId xmlns:a16="http://schemas.microsoft.com/office/drawing/2014/main" id="{00000000-0008-0000-0900-000060E40300}"/>
            </a:ext>
          </a:extLst>
        </xdr:cNvPr>
        <xdr:cNvSpPr>
          <a:spLocks noChangeShapeType="1"/>
        </xdr:cNvSpPr>
      </xdr:nvSpPr>
      <xdr:spPr bwMode="auto">
        <a:xfrm flipV="1">
          <a:off x="5743575" y="2266950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43</xdr:col>
      <xdr:colOff>9525</xdr:colOff>
      <xdr:row>10</xdr:row>
      <xdr:rowOff>0</xdr:rowOff>
    </xdr:to>
    <xdr:sp macro="" textlink="">
      <xdr:nvSpPr>
        <xdr:cNvPr id="255077" name="Line 47">
          <a:extLst>
            <a:ext uri="{FF2B5EF4-FFF2-40B4-BE49-F238E27FC236}">
              <a16:creationId xmlns:a16="http://schemas.microsoft.com/office/drawing/2014/main" id="{00000000-0008-0000-0900-000065E403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7</xdr:row>
      <xdr:rowOff>0</xdr:rowOff>
    </xdr:from>
    <xdr:to>
      <xdr:col>37</xdr:col>
      <xdr:colOff>0</xdr:colOff>
      <xdr:row>33</xdr:row>
      <xdr:rowOff>0</xdr:rowOff>
    </xdr:to>
    <xdr:sp macro="" textlink="">
      <xdr:nvSpPr>
        <xdr:cNvPr id="255078" name="Line 50">
          <a:extLst>
            <a:ext uri="{FF2B5EF4-FFF2-40B4-BE49-F238E27FC236}">
              <a16:creationId xmlns:a16="http://schemas.microsoft.com/office/drawing/2014/main" id="{00000000-0008-0000-0900-000066E40300}"/>
            </a:ext>
          </a:extLst>
        </xdr:cNvPr>
        <xdr:cNvSpPr>
          <a:spLocks noChangeShapeType="1"/>
        </xdr:cNvSpPr>
      </xdr:nvSpPr>
      <xdr:spPr bwMode="auto">
        <a:xfrm flipV="1">
          <a:off x="4029075" y="15811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0</xdr:rowOff>
    </xdr:from>
    <xdr:to>
      <xdr:col>42</xdr:col>
      <xdr:colOff>0</xdr:colOff>
      <xdr:row>7</xdr:row>
      <xdr:rowOff>0</xdr:rowOff>
    </xdr:to>
    <xdr:sp macro="" textlink="">
      <xdr:nvSpPr>
        <xdr:cNvPr id="255079" name="Line 51">
          <a:extLst>
            <a:ext uri="{FF2B5EF4-FFF2-40B4-BE49-F238E27FC236}">
              <a16:creationId xmlns:a16="http://schemas.microsoft.com/office/drawing/2014/main" id="{00000000-0008-0000-0900-000067E40300}"/>
            </a:ext>
          </a:extLst>
        </xdr:cNvPr>
        <xdr:cNvSpPr>
          <a:spLocks noChangeShapeType="1"/>
        </xdr:cNvSpPr>
      </xdr:nvSpPr>
      <xdr:spPr bwMode="auto">
        <a:xfrm flipH="1">
          <a:off x="3571875" y="15811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10</xdr:row>
      <xdr:rowOff>0</xdr:rowOff>
    </xdr:from>
    <xdr:to>
      <xdr:col>51</xdr:col>
      <xdr:colOff>0</xdr:colOff>
      <xdr:row>12</xdr:row>
      <xdr:rowOff>0</xdr:rowOff>
    </xdr:to>
    <xdr:sp macro="" textlink="">
      <xdr:nvSpPr>
        <xdr:cNvPr id="255080" name="Line 52">
          <a:extLst>
            <a:ext uri="{FF2B5EF4-FFF2-40B4-BE49-F238E27FC236}">
              <a16:creationId xmlns:a16="http://schemas.microsoft.com/office/drawing/2014/main" id="{00000000-0008-0000-0900-000068E40300}"/>
            </a:ext>
          </a:extLst>
        </xdr:cNvPr>
        <xdr:cNvSpPr>
          <a:spLocks noChangeShapeType="1"/>
        </xdr:cNvSpPr>
      </xdr:nvSpPr>
      <xdr:spPr bwMode="auto">
        <a:xfrm flipV="1">
          <a:off x="55149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51</xdr:col>
      <xdr:colOff>0</xdr:colOff>
      <xdr:row>12</xdr:row>
      <xdr:rowOff>0</xdr:rowOff>
    </xdr:to>
    <xdr:sp macro="" textlink="">
      <xdr:nvSpPr>
        <xdr:cNvPr id="255081" name="Line 53">
          <a:extLst>
            <a:ext uri="{FF2B5EF4-FFF2-40B4-BE49-F238E27FC236}">
              <a16:creationId xmlns:a16="http://schemas.microsoft.com/office/drawing/2014/main" id="{00000000-0008-0000-0900-000069E40300}"/>
            </a:ext>
          </a:extLst>
        </xdr:cNvPr>
        <xdr:cNvSpPr>
          <a:spLocks noChangeShapeType="1"/>
        </xdr:cNvSpPr>
      </xdr:nvSpPr>
      <xdr:spPr bwMode="auto">
        <a:xfrm>
          <a:off x="4829175" y="21526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13</xdr:row>
      <xdr:rowOff>0</xdr:rowOff>
    </xdr:to>
    <xdr:sp macro="" textlink="">
      <xdr:nvSpPr>
        <xdr:cNvPr id="255082" name="Line 54">
          <a:extLst>
            <a:ext uri="{FF2B5EF4-FFF2-40B4-BE49-F238E27FC236}">
              <a16:creationId xmlns:a16="http://schemas.microsoft.com/office/drawing/2014/main" id="{00000000-0008-0000-0900-00006AE4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43</xdr:col>
      <xdr:colOff>0</xdr:colOff>
      <xdr:row>13</xdr:row>
      <xdr:rowOff>0</xdr:rowOff>
    </xdr:to>
    <xdr:sp macro="" textlink="">
      <xdr:nvSpPr>
        <xdr:cNvPr id="255083" name="Line 55">
          <a:extLst>
            <a:ext uri="{FF2B5EF4-FFF2-40B4-BE49-F238E27FC236}">
              <a16:creationId xmlns:a16="http://schemas.microsoft.com/office/drawing/2014/main" id="{00000000-0008-0000-0900-00006BE40300}"/>
            </a:ext>
          </a:extLst>
        </xdr:cNvPr>
        <xdr:cNvSpPr>
          <a:spLocks noChangeShapeType="1"/>
        </xdr:cNvSpPr>
      </xdr:nvSpPr>
      <xdr:spPr bwMode="auto">
        <a:xfrm>
          <a:off x="34575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30</xdr:col>
      <xdr:colOff>104775</xdr:colOff>
      <xdr:row>12</xdr:row>
      <xdr:rowOff>0</xdr:rowOff>
    </xdr:from>
    <xdr:to>
      <xdr:col>43</xdr:col>
      <xdr:colOff>0</xdr:colOff>
      <xdr:row>12</xdr:row>
      <xdr:rowOff>0</xdr:rowOff>
    </xdr:to>
    <xdr:sp macro="" textlink="">
      <xdr:nvSpPr>
        <xdr:cNvPr id="255084" name="Line 56">
          <a:extLst>
            <a:ext uri="{FF2B5EF4-FFF2-40B4-BE49-F238E27FC236}">
              <a16:creationId xmlns:a16="http://schemas.microsoft.com/office/drawing/2014/main" id="{00000000-0008-0000-0900-00006CE40300}"/>
            </a:ext>
          </a:extLst>
        </xdr:cNvPr>
        <xdr:cNvSpPr>
          <a:spLocks noChangeShapeType="1"/>
        </xdr:cNvSpPr>
      </xdr:nvSpPr>
      <xdr:spPr bwMode="auto">
        <a:xfrm>
          <a:off x="3448050" y="2152650"/>
          <a:ext cx="1152525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12</xdr:row>
      <xdr:rowOff>0</xdr:rowOff>
    </xdr:from>
    <xdr:to>
      <xdr:col>31</xdr:col>
      <xdr:colOff>0</xdr:colOff>
      <xdr:row>14</xdr:row>
      <xdr:rowOff>0</xdr:rowOff>
    </xdr:to>
    <xdr:sp macro="" textlink="">
      <xdr:nvSpPr>
        <xdr:cNvPr id="255085" name="Line 57">
          <a:extLst>
            <a:ext uri="{FF2B5EF4-FFF2-40B4-BE49-F238E27FC236}">
              <a16:creationId xmlns:a16="http://schemas.microsoft.com/office/drawing/2014/main" id="{00000000-0008-0000-0900-00006DE40300}"/>
            </a:ext>
          </a:extLst>
        </xdr:cNvPr>
        <xdr:cNvSpPr>
          <a:spLocks noChangeShapeType="1"/>
        </xdr:cNvSpPr>
      </xdr:nvSpPr>
      <xdr:spPr bwMode="auto">
        <a:xfrm flipH="1">
          <a:off x="3228975" y="2152650"/>
          <a:ext cx="2286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25</xdr:col>
      <xdr:colOff>0</xdr:colOff>
      <xdr:row>14</xdr:row>
      <xdr:rowOff>0</xdr:rowOff>
    </xdr:from>
    <xdr:to>
      <xdr:col>29</xdr:col>
      <xdr:colOff>0</xdr:colOff>
      <xdr:row>14</xdr:row>
      <xdr:rowOff>0</xdr:rowOff>
    </xdr:to>
    <xdr:sp macro="" textlink="">
      <xdr:nvSpPr>
        <xdr:cNvPr id="255086" name="Line 58">
          <a:extLst>
            <a:ext uri="{FF2B5EF4-FFF2-40B4-BE49-F238E27FC236}">
              <a16:creationId xmlns:a16="http://schemas.microsoft.com/office/drawing/2014/main" id="{00000000-0008-0000-0900-00006EE40300}"/>
            </a:ext>
          </a:extLst>
        </xdr:cNvPr>
        <xdr:cNvSpPr>
          <a:spLocks noChangeShapeType="1"/>
        </xdr:cNvSpPr>
      </xdr:nvSpPr>
      <xdr:spPr bwMode="auto">
        <a:xfrm flipH="1">
          <a:off x="2771775" y="23812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78" name="Line 8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23</xdr:row>
      <xdr:rowOff>0</xdr:rowOff>
    </xdr:from>
    <xdr:to>
      <xdr:col>43</xdr:col>
      <xdr:colOff>0</xdr:colOff>
      <xdr:row>23</xdr:row>
      <xdr:rowOff>0</xdr:rowOff>
    </xdr:to>
    <xdr:sp macro="" textlink="">
      <xdr:nvSpPr>
        <xdr:cNvPr id="79" name="Line 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>
          <a:spLocks noChangeShapeType="1"/>
        </xdr:cNvSpPr>
      </xdr:nvSpPr>
      <xdr:spPr bwMode="auto">
        <a:xfrm>
          <a:off x="4029075" y="3409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24</xdr:row>
      <xdr:rowOff>15478</xdr:rowOff>
    </xdr:from>
    <xdr:to>
      <xdr:col>40</xdr:col>
      <xdr:colOff>0</xdr:colOff>
      <xdr:row>24</xdr:row>
      <xdr:rowOff>15478</xdr:rowOff>
    </xdr:to>
    <xdr:sp macro="" textlink="">
      <xdr:nvSpPr>
        <xdr:cNvPr id="80" name="Line 1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>
          <a:spLocks noChangeShapeType="1"/>
        </xdr:cNvSpPr>
      </xdr:nvSpPr>
      <xdr:spPr bwMode="auto">
        <a:xfrm>
          <a:off x="3800475" y="35397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83344</xdr:rowOff>
    </xdr:from>
    <xdr:to>
      <xdr:col>36</xdr:col>
      <xdr:colOff>0</xdr:colOff>
      <xdr:row>20</xdr:row>
      <xdr:rowOff>83344</xdr:rowOff>
    </xdr:to>
    <xdr:sp macro="" textlink="">
      <xdr:nvSpPr>
        <xdr:cNvPr id="81" name="Line 2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>
          <a:spLocks noChangeShapeType="1"/>
        </xdr:cNvSpPr>
      </xdr:nvSpPr>
      <xdr:spPr bwMode="auto">
        <a:xfrm>
          <a:off x="3971925" y="29217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20</xdr:row>
      <xdr:rowOff>83344</xdr:rowOff>
    </xdr:from>
    <xdr:to>
      <xdr:col>37</xdr:col>
      <xdr:colOff>0</xdr:colOff>
      <xdr:row>21</xdr:row>
      <xdr:rowOff>83344</xdr:rowOff>
    </xdr:to>
    <xdr:sp macro="" textlink="">
      <xdr:nvSpPr>
        <xdr:cNvPr id="82" name="Line 2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>
          <a:spLocks noChangeShapeType="1"/>
        </xdr:cNvSpPr>
      </xdr:nvSpPr>
      <xdr:spPr bwMode="auto">
        <a:xfrm>
          <a:off x="3971925" y="31503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20</xdr:row>
      <xdr:rowOff>83344</xdr:rowOff>
    </xdr:from>
    <xdr:to>
      <xdr:col>38</xdr:col>
      <xdr:colOff>0</xdr:colOff>
      <xdr:row>21</xdr:row>
      <xdr:rowOff>83344</xdr:rowOff>
    </xdr:to>
    <xdr:sp macro="" textlink="">
      <xdr:nvSpPr>
        <xdr:cNvPr id="83" name="Line 2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>
          <a:spLocks noChangeShapeType="1"/>
        </xdr:cNvSpPr>
      </xdr:nvSpPr>
      <xdr:spPr bwMode="auto">
        <a:xfrm flipV="1">
          <a:off x="4029075" y="31503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18</xdr:row>
      <xdr:rowOff>83344</xdr:rowOff>
    </xdr:from>
    <xdr:to>
      <xdr:col>38</xdr:col>
      <xdr:colOff>0</xdr:colOff>
      <xdr:row>20</xdr:row>
      <xdr:rowOff>83344</xdr:rowOff>
    </xdr:to>
    <xdr:sp macro="" textlink="">
      <xdr:nvSpPr>
        <xdr:cNvPr id="84" name="Line 25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>
          <a:spLocks noChangeShapeType="1"/>
        </xdr:cNvSpPr>
      </xdr:nvSpPr>
      <xdr:spPr bwMode="auto">
        <a:xfrm flipH="1" flipV="1">
          <a:off x="4086225" y="29217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18</xdr:row>
      <xdr:rowOff>83344</xdr:rowOff>
    </xdr:from>
    <xdr:to>
      <xdr:col>38</xdr:col>
      <xdr:colOff>0</xdr:colOff>
      <xdr:row>18</xdr:row>
      <xdr:rowOff>83344</xdr:rowOff>
    </xdr:to>
    <xdr:sp macro="" textlink="">
      <xdr:nvSpPr>
        <xdr:cNvPr id="85" name="Line 27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>
          <a:spLocks noChangeShapeType="1"/>
        </xdr:cNvSpPr>
      </xdr:nvSpPr>
      <xdr:spPr bwMode="auto">
        <a:xfrm>
          <a:off x="3971925" y="2921794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24</xdr:row>
      <xdr:rowOff>41671</xdr:rowOff>
    </xdr:from>
    <xdr:to>
      <xdr:col>41</xdr:col>
      <xdr:colOff>0</xdr:colOff>
      <xdr:row>24</xdr:row>
      <xdr:rowOff>107155</xdr:rowOff>
    </xdr:to>
    <xdr:sp macro="" textlink="">
      <xdr:nvSpPr>
        <xdr:cNvPr id="86" name="Line 60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>
          <a:spLocks noChangeShapeType="1"/>
        </xdr:cNvSpPr>
      </xdr:nvSpPr>
      <xdr:spPr bwMode="auto">
        <a:xfrm>
          <a:off x="4110038" y="35659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25</xdr:row>
      <xdr:rowOff>1</xdr:rowOff>
    </xdr:from>
    <xdr:to>
      <xdr:col>51</xdr:col>
      <xdr:colOff>1</xdr:colOff>
      <xdr:row>25</xdr:row>
      <xdr:rowOff>1</xdr:rowOff>
    </xdr:to>
    <xdr:sp macro="" textlink="">
      <xdr:nvSpPr>
        <xdr:cNvPr id="87" name="Line 61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>
          <a:spLocks noChangeShapeType="1"/>
        </xdr:cNvSpPr>
      </xdr:nvSpPr>
      <xdr:spPr bwMode="auto">
        <a:xfrm>
          <a:off x="4371976" y="36385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18</xdr:row>
      <xdr:rowOff>107157</xdr:rowOff>
    </xdr:from>
    <xdr:to>
      <xdr:col>41</xdr:col>
      <xdr:colOff>0</xdr:colOff>
      <xdr:row>20</xdr:row>
      <xdr:rowOff>83345</xdr:rowOff>
    </xdr:to>
    <xdr:sp macro="" textlink="">
      <xdr:nvSpPr>
        <xdr:cNvPr id="88" name="Line 62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>
          <a:spLocks noChangeShapeType="1"/>
        </xdr:cNvSpPr>
      </xdr:nvSpPr>
      <xdr:spPr bwMode="auto">
        <a:xfrm flipV="1">
          <a:off x="4086225" y="2945607"/>
          <a:ext cx="285750" cy="20478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19</xdr:row>
      <xdr:rowOff>0</xdr:rowOff>
    </xdr:from>
    <xdr:to>
      <xdr:col>49</xdr:col>
      <xdr:colOff>101203</xdr:colOff>
      <xdr:row>19</xdr:row>
      <xdr:rowOff>0</xdr:rowOff>
    </xdr:to>
    <xdr:sp macro="" textlink="">
      <xdr:nvSpPr>
        <xdr:cNvPr id="89" name="Line 63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>
          <a:spLocks noChangeShapeType="1"/>
        </xdr:cNvSpPr>
      </xdr:nvSpPr>
      <xdr:spPr bwMode="auto">
        <a:xfrm>
          <a:off x="4358878" y="29527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234916" name="Line 1">
          <a:extLst>
            <a:ext uri="{FF2B5EF4-FFF2-40B4-BE49-F238E27FC236}">
              <a16:creationId xmlns:a16="http://schemas.microsoft.com/office/drawing/2014/main" id="{00000000-0008-0000-0B00-0000A49503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9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234917" name="Line 2">
          <a:extLst>
            <a:ext uri="{FF2B5EF4-FFF2-40B4-BE49-F238E27FC236}">
              <a16:creationId xmlns:a16="http://schemas.microsoft.com/office/drawing/2014/main" id="{00000000-0008-0000-0B00-0000A5950300}"/>
            </a:ext>
          </a:extLst>
        </xdr:cNvPr>
        <xdr:cNvSpPr>
          <a:spLocks noChangeShapeType="1"/>
        </xdr:cNvSpPr>
      </xdr:nvSpPr>
      <xdr:spPr bwMode="auto">
        <a:xfrm flipV="1">
          <a:off x="4600575" y="18097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29</xdr:row>
      <xdr:rowOff>0</xdr:rowOff>
    </xdr:from>
    <xdr:to>
      <xdr:col>39</xdr:col>
      <xdr:colOff>0</xdr:colOff>
      <xdr:row>31</xdr:row>
      <xdr:rowOff>0</xdr:rowOff>
    </xdr:to>
    <xdr:sp macro="" textlink="">
      <xdr:nvSpPr>
        <xdr:cNvPr id="234918" name="Oval 3">
          <a:extLst>
            <a:ext uri="{FF2B5EF4-FFF2-40B4-BE49-F238E27FC236}">
              <a16:creationId xmlns:a16="http://schemas.microsoft.com/office/drawing/2014/main" id="{00000000-0008-0000-0B00-0000A6950300}"/>
            </a:ext>
          </a:extLst>
        </xdr:cNvPr>
        <xdr:cNvSpPr>
          <a:spLocks noChangeArrowheads="1"/>
        </xdr:cNvSpPr>
      </xdr:nvSpPr>
      <xdr:spPr bwMode="auto">
        <a:xfrm>
          <a:off x="3914775" y="40957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104775</xdr:rowOff>
    </xdr:from>
    <xdr:to>
      <xdr:col>31</xdr:col>
      <xdr:colOff>0</xdr:colOff>
      <xdr:row>33</xdr:row>
      <xdr:rowOff>0</xdr:rowOff>
    </xdr:to>
    <xdr:sp macro="" textlink="">
      <xdr:nvSpPr>
        <xdr:cNvPr id="234919" name="Line 4">
          <a:extLst>
            <a:ext uri="{FF2B5EF4-FFF2-40B4-BE49-F238E27FC236}">
              <a16:creationId xmlns:a16="http://schemas.microsoft.com/office/drawing/2014/main" id="{00000000-0008-0000-0B00-0000A7950300}"/>
            </a:ext>
          </a:extLst>
        </xdr:cNvPr>
        <xdr:cNvSpPr>
          <a:spLocks noChangeShapeType="1"/>
        </xdr:cNvSpPr>
      </xdr:nvSpPr>
      <xdr:spPr bwMode="auto">
        <a:xfrm>
          <a:off x="3457575" y="1800225"/>
          <a:ext cx="0" cy="275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0</xdr:rowOff>
    </xdr:from>
    <xdr:to>
      <xdr:col>43</xdr:col>
      <xdr:colOff>0</xdr:colOff>
      <xdr:row>25</xdr:row>
      <xdr:rowOff>0</xdr:rowOff>
    </xdr:to>
    <xdr:sp macro="" textlink="">
      <xdr:nvSpPr>
        <xdr:cNvPr id="234920" name="Line 5">
          <a:extLst>
            <a:ext uri="{FF2B5EF4-FFF2-40B4-BE49-F238E27FC236}">
              <a16:creationId xmlns:a16="http://schemas.microsoft.com/office/drawing/2014/main" id="{00000000-0008-0000-0B00-0000A8950300}"/>
            </a:ext>
          </a:extLst>
        </xdr:cNvPr>
        <xdr:cNvSpPr>
          <a:spLocks noChangeShapeType="1"/>
        </xdr:cNvSpPr>
      </xdr:nvSpPr>
      <xdr:spPr bwMode="auto">
        <a:xfrm flipH="1">
          <a:off x="3457575" y="36385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234921" name="Line 6">
          <a:extLst>
            <a:ext uri="{FF2B5EF4-FFF2-40B4-BE49-F238E27FC236}">
              <a16:creationId xmlns:a16="http://schemas.microsoft.com/office/drawing/2014/main" id="{00000000-0008-0000-0B00-0000A99503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234928" name="Line 15">
          <a:extLst>
            <a:ext uri="{FF2B5EF4-FFF2-40B4-BE49-F238E27FC236}">
              <a16:creationId xmlns:a16="http://schemas.microsoft.com/office/drawing/2014/main" id="{00000000-0008-0000-0B00-0000B0950300}"/>
            </a:ext>
          </a:extLst>
        </xdr:cNvPr>
        <xdr:cNvSpPr>
          <a:spLocks noChangeShapeType="1"/>
        </xdr:cNvSpPr>
      </xdr:nvSpPr>
      <xdr:spPr bwMode="auto">
        <a:xfrm>
          <a:off x="34575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234929" name="Line 16">
          <a:extLst>
            <a:ext uri="{FF2B5EF4-FFF2-40B4-BE49-F238E27FC236}">
              <a16:creationId xmlns:a16="http://schemas.microsoft.com/office/drawing/2014/main" id="{00000000-0008-0000-0B00-0000B1950300}"/>
            </a:ext>
          </a:extLst>
        </xdr:cNvPr>
        <xdr:cNvSpPr>
          <a:spLocks noChangeShapeType="1"/>
        </xdr:cNvSpPr>
      </xdr:nvSpPr>
      <xdr:spPr bwMode="auto">
        <a:xfrm>
          <a:off x="3457575" y="48958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34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234930" name="Line 17">
          <a:extLst>
            <a:ext uri="{FF2B5EF4-FFF2-40B4-BE49-F238E27FC236}">
              <a16:creationId xmlns:a16="http://schemas.microsoft.com/office/drawing/2014/main" id="{00000000-0008-0000-0B00-0000B2950300}"/>
            </a:ext>
          </a:extLst>
        </xdr:cNvPr>
        <xdr:cNvSpPr>
          <a:spLocks noChangeShapeType="1"/>
        </xdr:cNvSpPr>
      </xdr:nvSpPr>
      <xdr:spPr bwMode="auto">
        <a:xfrm flipV="1">
          <a:off x="46005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234931" name="Line 18">
          <a:extLst>
            <a:ext uri="{FF2B5EF4-FFF2-40B4-BE49-F238E27FC236}">
              <a16:creationId xmlns:a16="http://schemas.microsoft.com/office/drawing/2014/main" id="{00000000-0008-0000-0B00-0000B3950300}"/>
            </a:ext>
          </a:extLst>
        </xdr:cNvPr>
        <xdr:cNvSpPr>
          <a:spLocks noChangeShapeType="1"/>
        </xdr:cNvSpPr>
      </xdr:nvSpPr>
      <xdr:spPr bwMode="auto">
        <a:xfrm>
          <a:off x="4714875" y="4324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25</xdr:row>
      <xdr:rowOff>0</xdr:rowOff>
    </xdr:from>
    <xdr:to>
      <xdr:col>53</xdr:col>
      <xdr:colOff>0</xdr:colOff>
      <xdr:row>33</xdr:row>
      <xdr:rowOff>0</xdr:rowOff>
    </xdr:to>
    <xdr:sp macro="" textlink="">
      <xdr:nvSpPr>
        <xdr:cNvPr id="234932" name="Line 19">
          <a:extLst>
            <a:ext uri="{FF2B5EF4-FFF2-40B4-BE49-F238E27FC236}">
              <a16:creationId xmlns:a16="http://schemas.microsoft.com/office/drawing/2014/main" id="{00000000-0008-0000-0B00-0000B4950300}"/>
            </a:ext>
          </a:extLst>
        </xdr:cNvPr>
        <xdr:cNvSpPr>
          <a:spLocks noChangeShapeType="1"/>
        </xdr:cNvSpPr>
      </xdr:nvSpPr>
      <xdr:spPr bwMode="auto">
        <a:xfrm flipV="1">
          <a:off x="5743575" y="36385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234933" name="Line 20">
          <a:extLst>
            <a:ext uri="{FF2B5EF4-FFF2-40B4-BE49-F238E27FC236}">
              <a16:creationId xmlns:a16="http://schemas.microsoft.com/office/drawing/2014/main" id="{00000000-0008-0000-0B00-0000B5950300}"/>
            </a:ext>
          </a:extLst>
        </xdr:cNvPr>
        <xdr:cNvSpPr>
          <a:spLocks noChangeShapeType="1"/>
        </xdr:cNvSpPr>
      </xdr:nvSpPr>
      <xdr:spPr bwMode="auto">
        <a:xfrm>
          <a:off x="4714875" y="4095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25</xdr:row>
      <xdr:rowOff>0</xdr:rowOff>
    </xdr:from>
    <xdr:to>
      <xdr:col>53</xdr:col>
      <xdr:colOff>0</xdr:colOff>
      <xdr:row>25</xdr:row>
      <xdr:rowOff>0</xdr:rowOff>
    </xdr:to>
    <xdr:sp macro="" textlink="">
      <xdr:nvSpPr>
        <xdr:cNvPr id="234934" name="Line 21">
          <a:extLst>
            <a:ext uri="{FF2B5EF4-FFF2-40B4-BE49-F238E27FC236}">
              <a16:creationId xmlns:a16="http://schemas.microsoft.com/office/drawing/2014/main" id="{00000000-0008-0000-0B00-0000B6950300}"/>
            </a:ext>
          </a:extLst>
        </xdr:cNvPr>
        <xdr:cNvSpPr>
          <a:spLocks noChangeShapeType="1"/>
        </xdr:cNvSpPr>
      </xdr:nvSpPr>
      <xdr:spPr bwMode="auto">
        <a:xfrm>
          <a:off x="4714875" y="36385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234935" name="Line 22">
          <a:extLst>
            <a:ext uri="{FF2B5EF4-FFF2-40B4-BE49-F238E27FC236}">
              <a16:creationId xmlns:a16="http://schemas.microsoft.com/office/drawing/2014/main" id="{00000000-0008-0000-0B00-0000B7950300}"/>
            </a:ext>
          </a:extLst>
        </xdr:cNvPr>
        <xdr:cNvSpPr>
          <a:spLocks noChangeShapeType="1"/>
        </xdr:cNvSpPr>
      </xdr:nvSpPr>
      <xdr:spPr bwMode="auto">
        <a:xfrm>
          <a:off x="4829175" y="3295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234936" name="Line 24">
          <a:extLst>
            <a:ext uri="{FF2B5EF4-FFF2-40B4-BE49-F238E27FC236}">
              <a16:creationId xmlns:a16="http://schemas.microsoft.com/office/drawing/2014/main" id="{00000000-0008-0000-0B00-0000B8950300}"/>
            </a:ext>
          </a:extLst>
        </xdr:cNvPr>
        <xdr:cNvSpPr>
          <a:spLocks noChangeShapeType="1"/>
        </xdr:cNvSpPr>
      </xdr:nvSpPr>
      <xdr:spPr bwMode="auto">
        <a:xfrm>
          <a:off x="4829175" y="18097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9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234937" name="Line 25">
          <a:extLst>
            <a:ext uri="{FF2B5EF4-FFF2-40B4-BE49-F238E27FC236}">
              <a16:creationId xmlns:a16="http://schemas.microsoft.com/office/drawing/2014/main" id="{00000000-0008-0000-0B00-0000B9950300}"/>
            </a:ext>
          </a:extLst>
        </xdr:cNvPr>
        <xdr:cNvSpPr>
          <a:spLocks noChangeShapeType="1"/>
        </xdr:cNvSpPr>
      </xdr:nvSpPr>
      <xdr:spPr bwMode="auto">
        <a:xfrm flipV="1">
          <a:off x="5972175" y="18097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30</xdr:col>
      <xdr:colOff>0</xdr:colOff>
      <xdr:row>4</xdr:row>
      <xdr:rowOff>0</xdr:rowOff>
    </xdr:from>
    <xdr:to>
      <xdr:col>30</xdr:col>
      <xdr:colOff>0</xdr:colOff>
      <xdr:row>7</xdr:row>
      <xdr:rowOff>0</xdr:rowOff>
    </xdr:to>
    <xdr:sp macro="" textlink="">
      <xdr:nvSpPr>
        <xdr:cNvPr id="234938" name="Line 26">
          <a:extLst>
            <a:ext uri="{FF2B5EF4-FFF2-40B4-BE49-F238E27FC236}">
              <a16:creationId xmlns:a16="http://schemas.microsoft.com/office/drawing/2014/main" id="{00000000-0008-0000-0B00-0000BA950300}"/>
            </a:ext>
          </a:extLst>
        </xdr:cNvPr>
        <xdr:cNvSpPr>
          <a:spLocks noChangeShapeType="1"/>
        </xdr:cNvSpPr>
      </xdr:nvSpPr>
      <xdr:spPr bwMode="auto">
        <a:xfrm flipV="1">
          <a:off x="3343275" y="12382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7</xdr:row>
      <xdr:rowOff>0</xdr:rowOff>
    </xdr:to>
    <xdr:sp macro="" textlink="">
      <xdr:nvSpPr>
        <xdr:cNvPr id="234939" name="Line 27">
          <a:extLst>
            <a:ext uri="{FF2B5EF4-FFF2-40B4-BE49-F238E27FC236}">
              <a16:creationId xmlns:a16="http://schemas.microsoft.com/office/drawing/2014/main" id="{00000000-0008-0000-0B00-0000BB950300}"/>
            </a:ext>
          </a:extLst>
        </xdr:cNvPr>
        <xdr:cNvSpPr>
          <a:spLocks noChangeShapeType="1"/>
        </xdr:cNvSpPr>
      </xdr:nvSpPr>
      <xdr:spPr bwMode="auto">
        <a:xfrm flipV="1">
          <a:off x="4714875" y="12382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4</xdr:row>
      <xdr:rowOff>0</xdr:rowOff>
    </xdr:from>
    <xdr:to>
      <xdr:col>44</xdr:col>
      <xdr:colOff>0</xdr:colOff>
      <xdr:row>4</xdr:row>
      <xdr:rowOff>0</xdr:rowOff>
    </xdr:to>
    <xdr:sp macro="" textlink="">
      <xdr:nvSpPr>
        <xdr:cNvPr id="234940" name="Line 28">
          <a:extLst>
            <a:ext uri="{FF2B5EF4-FFF2-40B4-BE49-F238E27FC236}">
              <a16:creationId xmlns:a16="http://schemas.microsoft.com/office/drawing/2014/main" id="{00000000-0008-0000-0B00-0000BC950300}"/>
            </a:ext>
          </a:extLst>
        </xdr:cNvPr>
        <xdr:cNvSpPr>
          <a:spLocks noChangeShapeType="1"/>
        </xdr:cNvSpPr>
      </xdr:nvSpPr>
      <xdr:spPr bwMode="auto">
        <a:xfrm flipH="1">
          <a:off x="3343275" y="1238250"/>
          <a:ext cx="1371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234941" name="Line 29">
          <a:extLst>
            <a:ext uri="{FF2B5EF4-FFF2-40B4-BE49-F238E27FC236}">
              <a16:creationId xmlns:a16="http://schemas.microsoft.com/office/drawing/2014/main" id="{00000000-0008-0000-0B00-0000BD9503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234942" name="Line 30">
          <a:extLst>
            <a:ext uri="{FF2B5EF4-FFF2-40B4-BE49-F238E27FC236}">
              <a16:creationId xmlns:a16="http://schemas.microsoft.com/office/drawing/2014/main" id="{00000000-0008-0000-0B00-0000BE950300}"/>
            </a:ext>
          </a:extLst>
        </xdr:cNvPr>
        <xdr:cNvSpPr>
          <a:spLocks noChangeShapeType="1"/>
        </xdr:cNvSpPr>
      </xdr:nvSpPr>
      <xdr:spPr bwMode="auto">
        <a:xfrm>
          <a:off x="2657475" y="18097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234943" name="Line 31">
          <a:extLst>
            <a:ext uri="{FF2B5EF4-FFF2-40B4-BE49-F238E27FC236}">
              <a16:creationId xmlns:a16="http://schemas.microsoft.com/office/drawing/2014/main" id="{00000000-0008-0000-0B00-0000BF950300}"/>
            </a:ext>
          </a:extLst>
        </xdr:cNvPr>
        <xdr:cNvSpPr>
          <a:spLocks noChangeShapeType="1"/>
        </xdr:cNvSpPr>
      </xdr:nvSpPr>
      <xdr:spPr bwMode="auto">
        <a:xfrm>
          <a:off x="26574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234944" name="Line 32">
          <a:extLst>
            <a:ext uri="{FF2B5EF4-FFF2-40B4-BE49-F238E27FC236}">
              <a16:creationId xmlns:a16="http://schemas.microsoft.com/office/drawing/2014/main" id="{00000000-0008-0000-0B00-0000C09503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234945" name="Line 33">
          <a:extLst>
            <a:ext uri="{FF2B5EF4-FFF2-40B4-BE49-F238E27FC236}">
              <a16:creationId xmlns:a16="http://schemas.microsoft.com/office/drawing/2014/main" id="{00000000-0008-0000-0B00-0000C1950300}"/>
            </a:ext>
          </a:extLst>
        </xdr:cNvPr>
        <xdr:cNvSpPr>
          <a:spLocks noChangeShapeType="1"/>
        </xdr:cNvSpPr>
      </xdr:nvSpPr>
      <xdr:spPr bwMode="auto">
        <a:xfrm>
          <a:off x="43719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29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234946" name="Line 34">
          <a:extLst>
            <a:ext uri="{FF2B5EF4-FFF2-40B4-BE49-F238E27FC236}">
              <a16:creationId xmlns:a16="http://schemas.microsoft.com/office/drawing/2014/main" id="{00000000-0008-0000-0B00-0000C2950300}"/>
            </a:ext>
          </a:extLst>
        </xdr:cNvPr>
        <xdr:cNvSpPr>
          <a:spLocks noChangeShapeType="1"/>
        </xdr:cNvSpPr>
      </xdr:nvSpPr>
      <xdr:spPr bwMode="auto">
        <a:xfrm flipV="1">
          <a:off x="5514975" y="4095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25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234947" name="Line 35">
          <a:extLst>
            <a:ext uri="{FF2B5EF4-FFF2-40B4-BE49-F238E27FC236}">
              <a16:creationId xmlns:a16="http://schemas.microsoft.com/office/drawing/2014/main" id="{00000000-0008-0000-0B00-0000C3950300}"/>
            </a:ext>
          </a:extLst>
        </xdr:cNvPr>
        <xdr:cNvSpPr>
          <a:spLocks noChangeShapeType="1"/>
        </xdr:cNvSpPr>
      </xdr:nvSpPr>
      <xdr:spPr bwMode="auto">
        <a:xfrm flipV="1">
          <a:off x="5514975" y="36385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22</xdr:row>
      <xdr:rowOff>0</xdr:rowOff>
    </xdr:from>
    <xdr:to>
      <xdr:col>53</xdr:col>
      <xdr:colOff>0</xdr:colOff>
      <xdr:row>25</xdr:row>
      <xdr:rowOff>0</xdr:rowOff>
    </xdr:to>
    <xdr:sp macro="" textlink="">
      <xdr:nvSpPr>
        <xdr:cNvPr id="234948" name="Line 36">
          <a:extLst>
            <a:ext uri="{FF2B5EF4-FFF2-40B4-BE49-F238E27FC236}">
              <a16:creationId xmlns:a16="http://schemas.microsoft.com/office/drawing/2014/main" id="{00000000-0008-0000-0B00-0000C4950300}"/>
            </a:ext>
          </a:extLst>
        </xdr:cNvPr>
        <xdr:cNvSpPr>
          <a:spLocks noChangeShapeType="1"/>
        </xdr:cNvSpPr>
      </xdr:nvSpPr>
      <xdr:spPr bwMode="auto">
        <a:xfrm flipV="1">
          <a:off x="5743575" y="32956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234949" name="Line 37">
          <a:extLst>
            <a:ext uri="{FF2B5EF4-FFF2-40B4-BE49-F238E27FC236}">
              <a16:creationId xmlns:a16="http://schemas.microsoft.com/office/drawing/2014/main" id="{00000000-0008-0000-0B00-0000C5950300}"/>
            </a:ext>
          </a:extLst>
        </xdr:cNvPr>
        <xdr:cNvSpPr>
          <a:spLocks noChangeShapeType="1"/>
        </xdr:cNvSpPr>
      </xdr:nvSpPr>
      <xdr:spPr bwMode="auto">
        <a:xfrm flipV="1">
          <a:off x="5743575" y="2152650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37</xdr:col>
      <xdr:colOff>0</xdr:colOff>
      <xdr:row>7</xdr:row>
      <xdr:rowOff>38100</xdr:rowOff>
    </xdr:from>
    <xdr:to>
      <xdr:col>37</xdr:col>
      <xdr:colOff>0</xdr:colOff>
      <xdr:row>35</xdr:row>
      <xdr:rowOff>38100</xdr:rowOff>
    </xdr:to>
    <xdr:sp macro="" textlink="">
      <xdr:nvSpPr>
        <xdr:cNvPr id="234954" name="Line 44">
          <a:extLst>
            <a:ext uri="{FF2B5EF4-FFF2-40B4-BE49-F238E27FC236}">
              <a16:creationId xmlns:a16="http://schemas.microsoft.com/office/drawing/2014/main" id="{00000000-0008-0000-0B00-0000CA950300}"/>
            </a:ext>
          </a:extLst>
        </xdr:cNvPr>
        <xdr:cNvSpPr>
          <a:spLocks noChangeShapeType="1"/>
        </xdr:cNvSpPr>
      </xdr:nvSpPr>
      <xdr:spPr bwMode="auto">
        <a:xfrm flipV="1">
          <a:off x="4029075" y="16192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234955" name="Line 45">
          <a:extLst>
            <a:ext uri="{FF2B5EF4-FFF2-40B4-BE49-F238E27FC236}">
              <a16:creationId xmlns:a16="http://schemas.microsoft.com/office/drawing/2014/main" id="{00000000-0008-0000-0B00-0000CB9503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25</xdr:col>
      <xdr:colOff>0</xdr:colOff>
      <xdr:row>13</xdr:row>
      <xdr:rowOff>0</xdr:rowOff>
    </xdr:from>
    <xdr:to>
      <xdr:col>29</xdr:col>
      <xdr:colOff>0</xdr:colOff>
      <xdr:row>13</xdr:row>
      <xdr:rowOff>0</xdr:rowOff>
    </xdr:to>
    <xdr:sp macro="" textlink="">
      <xdr:nvSpPr>
        <xdr:cNvPr id="234956" name="Line 46">
          <a:extLst>
            <a:ext uri="{FF2B5EF4-FFF2-40B4-BE49-F238E27FC236}">
              <a16:creationId xmlns:a16="http://schemas.microsoft.com/office/drawing/2014/main" id="{00000000-0008-0000-0B00-0000CC950300}"/>
            </a:ext>
          </a:extLst>
        </xdr:cNvPr>
        <xdr:cNvSpPr>
          <a:spLocks noChangeShapeType="1"/>
        </xdr:cNvSpPr>
      </xdr:nvSpPr>
      <xdr:spPr bwMode="auto">
        <a:xfrm>
          <a:off x="2771775" y="22669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234957" name="Line 47">
          <a:extLst>
            <a:ext uri="{FF2B5EF4-FFF2-40B4-BE49-F238E27FC236}">
              <a16:creationId xmlns:a16="http://schemas.microsoft.com/office/drawing/2014/main" id="{00000000-0008-0000-0B00-0000CD950300}"/>
            </a:ext>
          </a:extLst>
        </xdr:cNvPr>
        <xdr:cNvSpPr>
          <a:spLocks noChangeShapeType="1"/>
        </xdr:cNvSpPr>
      </xdr:nvSpPr>
      <xdr:spPr bwMode="auto">
        <a:xfrm>
          <a:off x="3457575" y="4552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33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234958" name="Line 48">
          <a:extLst>
            <a:ext uri="{FF2B5EF4-FFF2-40B4-BE49-F238E27FC236}">
              <a16:creationId xmlns:a16="http://schemas.microsoft.com/office/drawing/2014/main" id="{00000000-0008-0000-0B00-0000CE950300}"/>
            </a:ext>
          </a:extLst>
        </xdr:cNvPr>
        <xdr:cNvSpPr>
          <a:spLocks noChangeShapeType="1"/>
        </xdr:cNvSpPr>
      </xdr:nvSpPr>
      <xdr:spPr bwMode="auto">
        <a:xfrm>
          <a:off x="4714875" y="45529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31</xdr:row>
      <xdr:rowOff>0</xdr:rowOff>
    </xdr:from>
    <xdr:to>
      <xdr:col>51</xdr:col>
      <xdr:colOff>0</xdr:colOff>
      <xdr:row>33</xdr:row>
      <xdr:rowOff>0</xdr:rowOff>
    </xdr:to>
    <xdr:sp macro="" textlink="">
      <xdr:nvSpPr>
        <xdr:cNvPr id="234959" name="Line 49">
          <a:extLst>
            <a:ext uri="{FF2B5EF4-FFF2-40B4-BE49-F238E27FC236}">
              <a16:creationId xmlns:a16="http://schemas.microsoft.com/office/drawing/2014/main" id="{00000000-0008-0000-0B00-0000CF950300}"/>
            </a:ext>
          </a:extLst>
        </xdr:cNvPr>
        <xdr:cNvSpPr>
          <a:spLocks noChangeShapeType="1"/>
        </xdr:cNvSpPr>
      </xdr:nvSpPr>
      <xdr:spPr bwMode="auto">
        <a:xfrm flipV="1">
          <a:off x="5514975" y="4324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30</xdr:col>
      <xdr:colOff>0</xdr:colOff>
      <xdr:row>4</xdr:row>
      <xdr:rowOff>0</xdr:rowOff>
    </xdr:from>
    <xdr:to>
      <xdr:col>30</xdr:col>
      <xdr:colOff>0</xdr:colOff>
      <xdr:row>7</xdr:row>
      <xdr:rowOff>0</xdr:rowOff>
    </xdr:to>
    <xdr:sp macro="" textlink="">
      <xdr:nvSpPr>
        <xdr:cNvPr id="234960" name="Line 50">
          <a:extLst>
            <a:ext uri="{FF2B5EF4-FFF2-40B4-BE49-F238E27FC236}">
              <a16:creationId xmlns:a16="http://schemas.microsoft.com/office/drawing/2014/main" id="{00000000-0008-0000-0B00-0000D0950300}"/>
            </a:ext>
          </a:extLst>
        </xdr:cNvPr>
        <xdr:cNvSpPr>
          <a:spLocks noChangeShapeType="1"/>
        </xdr:cNvSpPr>
      </xdr:nvSpPr>
      <xdr:spPr bwMode="auto">
        <a:xfrm flipV="1">
          <a:off x="3343275" y="12382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4</xdr:row>
      <xdr:rowOff>0</xdr:rowOff>
    </xdr:from>
    <xdr:to>
      <xdr:col>44</xdr:col>
      <xdr:colOff>0</xdr:colOff>
      <xdr:row>7</xdr:row>
      <xdr:rowOff>0</xdr:rowOff>
    </xdr:to>
    <xdr:sp macro="" textlink="">
      <xdr:nvSpPr>
        <xdr:cNvPr id="234961" name="Line 51">
          <a:extLst>
            <a:ext uri="{FF2B5EF4-FFF2-40B4-BE49-F238E27FC236}">
              <a16:creationId xmlns:a16="http://schemas.microsoft.com/office/drawing/2014/main" id="{00000000-0008-0000-0B00-0000D1950300}"/>
            </a:ext>
          </a:extLst>
        </xdr:cNvPr>
        <xdr:cNvSpPr>
          <a:spLocks noChangeShapeType="1"/>
        </xdr:cNvSpPr>
      </xdr:nvSpPr>
      <xdr:spPr bwMode="auto">
        <a:xfrm flipV="1">
          <a:off x="4714875" y="12382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234962" name="Line 52">
          <a:extLst>
            <a:ext uri="{FF2B5EF4-FFF2-40B4-BE49-F238E27FC236}">
              <a16:creationId xmlns:a16="http://schemas.microsoft.com/office/drawing/2014/main" id="{00000000-0008-0000-0B00-0000D29503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234963" name="Line 53">
          <a:extLst>
            <a:ext uri="{FF2B5EF4-FFF2-40B4-BE49-F238E27FC236}">
              <a16:creationId xmlns:a16="http://schemas.microsoft.com/office/drawing/2014/main" id="{00000000-0008-0000-0B00-0000D39503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234964" name="Line 54">
          <a:extLst>
            <a:ext uri="{FF2B5EF4-FFF2-40B4-BE49-F238E27FC236}">
              <a16:creationId xmlns:a16="http://schemas.microsoft.com/office/drawing/2014/main" id="{00000000-0008-0000-0B00-0000D4950300}"/>
            </a:ext>
          </a:extLst>
        </xdr:cNvPr>
        <xdr:cNvSpPr>
          <a:spLocks noChangeShapeType="1"/>
        </xdr:cNvSpPr>
      </xdr:nvSpPr>
      <xdr:spPr bwMode="auto">
        <a:xfrm>
          <a:off x="43719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43</xdr:col>
      <xdr:colOff>0</xdr:colOff>
      <xdr:row>9</xdr:row>
      <xdr:rowOff>0</xdr:rowOff>
    </xdr:to>
    <xdr:sp macro="" textlink="">
      <xdr:nvSpPr>
        <xdr:cNvPr id="234965" name="Line 55">
          <a:extLst>
            <a:ext uri="{FF2B5EF4-FFF2-40B4-BE49-F238E27FC236}">
              <a16:creationId xmlns:a16="http://schemas.microsoft.com/office/drawing/2014/main" id="{00000000-0008-0000-0B00-0000D59503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234966" name="Line 57">
          <a:extLst>
            <a:ext uri="{FF2B5EF4-FFF2-40B4-BE49-F238E27FC236}">
              <a16:creationId xmlns:a16="http://schemas.microsoft.com/office/drawing/2014/main" id="{00000000-0008-0000-0B00-0000D69503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12</xdr:row>
      <xdr:rowOff>0</xdr:rowOff>
    </xdr:from>
    <xdr:to>
      <xdr:col>42</xdr:col>
      <xdr:colOff>104775</xdr:colOff>
      <xdr:row>12</xdr:row>
      <xdr:rowOff>0</xdr:rowOff>
    </xdr:to>
    <xdr:sp macro="" textlink="">
      <xdr:nvSpPr>
        <xdr:cNvPr id="234967" name="Line 58">
          <a:extLst>
            <a:ext uri="{FF2B5EF4-FFF2-40B4-BE49-F238E27FC236}">
              <a16:creationId xmlns:a16="http://schemas.microsoft.com/office/drawing/2014/main" id="{00000000-0008-0000-0B00-0000D7950300}"/>
            </a:ext>
          </a:extLst>
        </xdr:cNvPr>
        <xdr:cNvSpPr>
          <a:spLocks noChangeShapeType="1"/>
        </xdr:cNvSpPr>
      </xdr:nvSpPr>
      <xdr:spPr bwMode="auto">
        <a:xfrm>
          <a:off x="3457575" y="21526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42</xdr:col>
      <xdr:colOff>104775</xdr:colOff>
      <xdr:row>11</xdr:row>
      <xdr:rowOff>0</xdr:rowOff>
    </xdr:to>
    <xdr:sp macro="" textlink="">
      <xdr:nvSpPr>
        <xdr:cNvPr id="234968" name="Line 59">
          <a:extLst>
            <a:ext uri="{FF2B5EF4-FFF2-40B4-BE49-F238E27FC236}">
              <a16:creationId xmlns:a16="http://schemas.microsoft.com/office/drawing/2014/main" id="{00000000-0008-0000-0B00-0000D89503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1133475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31</xdr:col>
      <xdr:colOff>0</xdr:colOff>
      <xdr:row>13</xdr:row>
      <xdr:rowOff>0</xdr:rowOff>
    </xdr:to>
    <xdr:sp macro="" textlink="">
      <xdr:nvSpPr>
        <xdr:cNvPr id="234969" name="Line 60">
          <a:extLst>
            <a:ext uri="{FF2B5EF4-FFF2-40B4-BE49-F238E27FC236}">
              <a16:creationId xmlns:a16="http://schemas.microsoft.com/office/drawing/2014/main" id="{00000000-0008-0000-0B00-0000D9950300}"/>
            </a:ext>
          </a:extLst>
        </xdr:cNvPr>
        <xdr:cNvSpPr>
          <a:spLocks noChangeShapeType="1"/>
        </xdr:cNvSpPr>
      </xdr:nvSpPr>
      <xdr:spPr bwMode="auto">
        <a:xfrm flipH="1">
          <a:off x="3228975" y="2038350"/>
          <a:ext cx="2286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11</xdr:row>
      <xdr:rowOff>0</xdr:rowOff>
    </xdr:to>
    <xdr:sp macro="" textlink="">
      <xdr:nvSpPr>
        <xdr:cNvPr id="234970" name="Line 61">
          <a:extLst>
            <a:ext uri="{FF2B5EF4-FFF2-40B4-BE49-F238E27FC236}">
              <a16:creationId xmlns:a16="http://schemas.microsoft.com/office/drawing/2014/main" id="{00000000-0008-0000-0B00-0000DA950300}"/>
            </a:ext>
          </a:extLst>
        </xdr:cNvPr>
        <xdr:cNvSpPr>
          <a:spLocks noChangeShapeType="1"/>
        </xdr:cNvSpPr>
      </xdr:nvSpPr>
      <xdr:spPr bwMode="auto">
        <a:xfrm flipV="1">
          <a:off x="55149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51</xdr:col>
      <xdr:colOff>0</xdr:colOff>
      <xdr:row>11</xdr:row>
      <xdr:rowOff>0</xdr:rowOff>
    </xdr:to>
    <xdr:sp macro="" textlink="">
      <xdr:nvSpPr>
        <xdr:cNvPr id="234971" name="Line 62">
          <a:extLst>
            <a:ext uri="{FF2B5EF4-FFF2-40B4-BE49-F238E27FC236}">
              <a16:creationId xmlns:a16="http://schemas.microsoft.com/office/drawing/2014/main" id="{00000000-0008-0000-0B00-0000DB9503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9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34972" name="Line 63">
          <a:extLst>
            <a:ext uri="{FF2B5EF4-FFF2-40B4-BE49-F238E27FC236}">
              <a16:creationId xmlns:a16="http://schemas.microsoft.com/office/drawing/2014/main" id="{00000000-0008-0000-0B00-0000DC950300}"/>
            </a:ext>
          </a:extLst>
        </xdr:cNvPr>
        <xdr:cNvSpPr>
          <a:spLocks noChangeShapeType="1"/>
        </xdr:cNvSpPr>
      </xdr:nvSpPr>
      <xdr:spPr bwMode="auto">
        <a:xfrm flipV="1">
          <a:off x="5743575" y="18097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34973" name="Line 64">
          <a:extLst>
            <a:ext uri="{FF2B5EF4-FFF2-40B4-BE49-F238E27FC236}">
              <a16:creationId xmlns:a16="http://schemas.microsoft.com/office/drawing/2014/main" id="{00000000-0008-0000-0B00-0000DD950300}"/>
            </a:ext>
          </a:extLst>
        </xdr:cNvPr>
        <xdr:cNvSpPr>
          <a:spLocks noChangeShapeType="1"/>
        </xdr:cNvSpPr>
      </xdr:nvSpPr>
      <xdr:spPr bwMode="auto">
        <a:xfrm flipV="1">
          <a:off x="4829175" y="2152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60" name="Line 3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SpPr>
          <a:spLocks noChangeShapeType="1"/>
        </xdr:cNvSpPr>
      </xdr:nvSpPr>
      <xdr:spPr bwMode="auto">
        <a:xfrm>
          <a:off x="40290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61" name="Line 1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SpPr>
          <a:spLocks noChangeShapeType="1"/>
        </xdr:cNvSpPr>
      </xdr:nvSpPr>
      <xdr:spPr bwMode="auto">
        <a:xfrm flipH="1">
          <a:off x="34575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62" name="Line 57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SpPr>
          <a:spLocks noChangeShapeType="1"/>
        </xdr:cNvSpPr>
      </xdr:nvSpPr>
      <xdr:spPr bwMode="auto">
        <a:xfrm>
          <a:off x="40290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SpPr>
          <a:spLocks noChangeShapeType="1"/>
        </xdr:cNvSpPr>
      </xdr:nvSpPr>
      <xdr:spPr bwMode="auto">
        <a:xfrm flipH="1">
          <a:off x="34575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64" name="Line 8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SpPr>
          <a:spLocks noChangeShapeType="1"/>
        </xdr:cNvSpPr>
      </xdr:nvSpPr>
      <xdr:spPr bwMode="auto">
        <a:xfrm>
          <a:off x="40290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65" name="Line 8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SpPr>
          <a:spLocks noChangeShapeType="1"/>
        </xdr:cNvSpPr>
      </xdr:nvSpPr>
      <xdr:spPr bwMode="auto">
        <a:xfrm>
          <a:off x="4029075" y="3524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23</xdr:row>
      <xdr:rowOff>15478</xdr:rowOff>
    </xdr:from>
    <xdr:to>
      <xdr:col>40</xdr:col>
      <xdr:colOff>0</xdr:colOff>
      <xdr:row>23</xdr:row>
      <xdr:rowOff>15478</xdr:rowOff>
    </xdr:to>
    <xdr:sp macro="" textlink="">
      <xdr:nvSpPr>
        <xdr:cNvPr id="66" name="Line 19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SpPr>
          <a:spLocks noChangeShapeType="1"/>
        </xdr:cNvSpPr>
      </xdr:nvSpPr>
      <xdr:spPr bwMode="auto">
        <a:xfrm>
          <a:off x="3800475" y="36540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17</xdr:row>
      <xdr:rowOff>83344</xdr:rowOff>
    </xdr:from>
    <xdr:to>
      <xdr:col>36</xdr:col>
      <xdr:colOff>0</xdr:colOff>
      <xdr:row>19</xdr:row>
      <xdr:rowOff>83344</xdr:rowOff>
    </xdr:to>
    <xdr:sp macro="" textlink="">
      <xdr:nvSpPr>
        <xdr:cNvPr id="67" name="Line 20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SpPr>
          <a:spLocks noChangeShapeType="1"/>
        </xdr:cNvSpPr>
      </xdr:nvSpPr>
      <xdr:spPr bwMode="auto">
        <a:xfrm>
          <a:off x="3971925" y="30360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19</xdr:row>
      <xdr:rowOff>83344</xdr:rowOff>
    </xdr:from>
    <xdr:to>
      <xdr:col>37</xdr:col>
      <xdr:colOff>0</xdr:colOff>
      <xdr:row>20</xdr:row>
      <xdr:rowOff>83344</xdr:rowOff>
    </xdr:to>
    <xdr:sp macro="" textlink="">
      <xdr:nvSpPr>
        <xdr:cNvPr id="68" name="Line 21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SpPr>
          <a:spLocks noChangeShapeType="1"/>
        </xdr:cNvSpPr>
      </xdr:nvSpPr>
      <xdr:spPr bwMode="auto">
        <a:xfrm>
          <a:off x="3971925" y="32646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19</xdr:row>
      <xdr:rowOff>83344</xdr:rowOff>
    </xdr:from>
    <xdr:to>
      <xdr:col>38</xdr:col>
      <xdr:colOff>0</xdr:colOff>
      <xdr:row>20</xdr:row>
      <xdr:rowOff>83344</xdr:rowOff>
    </xdr:to>
    <xdr:sp macro="" textlink="">
      <xdr:nvSpPr>
        <xdr:cNvPr id="69" name="Line 22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SpPr>
          <a:spLocks noChangeShapeType="1"/>
        </xdr:cNvSpPr>
      </xdr:nvSpPr>
      <xdr:spPr bwMode="auto">
        <a:xfrm flipV="1">
          <a:off x="4029075" y="32646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17</xdr:row>
      <xdr:rowOff>83344</xdr:rowOff>
    </xdr:from>
    <xdr:to>
      <xdr:col>38</xdr:col>
      <xdr:colOff>0</xdr:colOff>
      <xdr:row>19</xdr:row>
      <xdr:rowOff>83344</xdr:rowOff>
    </xdr:to>
    <xdr:sp macro="" textlink="">
      <xdr:nvSpPr>
        <xdr:cNvPr id="70" name="Line 25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SpPr>
          <a:spLocks noChangeShapeType="1"/>
        </xdr:cNvSpPr>
      </xdr:nvSpPr>
      <xdr:spPr bwMode="auto">
        <a:xfrm flipH="1" flipV="1">
          <a:off x="4086225" y="30360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17</xdr:row>
      <xdr:rowOff>83344</xdr:rowOff>
    </xdr:from>
    <xdr:to>
      <xdr:col>38</xdr:col>
      <xdr:colOff>0</xdr:colOff>
      <xdr:row>17</xdr:row>
      <xdr:rowOff>83344</xdr:rowOff>
    </xdr:to>
    <xdr:sp macro="" textlink="">
      <xdr:nvSpPr>
        <xdr:cNvPr id="71" name="Line 27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SpPr>
          <a:spLocks noChangeShapeType="1"/>
        </xdr:cNvSpPr>
      </xdr:nvSpPr>
      <xdr:spPr bwMode="auto">
        <a:xfrm>
          <a:off x="3971925" y="3036094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23</xdr:row>
      <xdr:rowOff>41671</xdr:rowOff>
    </xdr:from>
    <xdr:to>
      <xdr:col>41</xdr:col>
      <xdr:colOff>0</xdr:colOff>
      <xdr:row>23</xdr:row>
      <xdr:rowOff>107155</xdr:rowOff>
    </xdr:to>
    <xdr:sp macro="" textlink="">
      <xdr:nvSpPr>
        <xdr:cNvPr id="72" name="Line 60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SpPr>
          <a:spLocks noChangeShapeType="1"/>
        </xdr:cNvSpPr>
      </xdr:nvSpPr>
      <xdr:spPr bwMode="auto">
        <a:xfrm>
          <a:off x="4110038" y="36802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24</xdr:row>
      <xdr:rowOff>1</xdr:rowOff>
    </xdr:from>
    <xdr:to>
      <xdr:col>51</xdr:col>
      <xdr:colOff>1</xdr:colOff>
      <xdr:row>24</xdr:row>
      <xdr:rowOff>1</xdr:rowOff>
    </xdr:to>
    <xdr:sp macro="" textlink="">
      <xdr:nvSpPr>
        <xdr:cNvPr id="73" name="Line 61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SpPr>
          <a:spLocks noChangeShapeType="1"/>
        </xdr:cNvSpPr>
      </xdr:nvSpPr>
      <xdr:spPr bwMode="auto">
        <a:xfrm>
          <a:off x="4371976" y="37528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17</xdr:row>
      <xdr:rowOff>107157</xdr:rowOff>
    </xdr:from>
    <xdr:to>
      <xdr:col>41</xdr:col>
      <xdr:colOff>0</xdr:colOff>
      <xdr:row>19</xdr:row>
      <xdr:rowOff>83345</xdr:rowOff>
    </xdr:to>
    <xdr:sp macro="" textlink="">
      <xdr:nvSpPr>
        <xdr:cNvPr id="74" name="Line 62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SpPr>
          <a:spLocks noChangeShapeType="1"/>
        </xdr:cNvSpPr>
      </xdr:nvSpPr>
      <xdr:spPr bwMode="auto">
        <a:xfrm flipV="1">
          <a:off x="4086225" y="3059907"/>
          <a:ext cx="285750" cy="20478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18</xdr:row>
      <xdr:rowOff>0</xdr:rowOff>
    </xdr:from>
    <xdr:to>
      <xdr:col>49</xdr:col>
      <xdr:colOff>101203</xdr:colOff>
      <xdr:row>18</xdr:row>
      <xdr:rowOff>0</xdr:rowOff>
    </xdr:to>
    <xdr:sp macro="" textlink="">
      <xdr:nvSpPr>
        <xdr:cNvPr id="75" name="Line 63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SpPr>
          <a:spLocks noChangeShapeType="1"/>
        </xdr:cNvSpPr>
      </xdr:nvSpPr>
      <xdr:spPr bwMode="auto">
        <a:xfrm>
          <a:off x="4358878" y="30670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93224</xdr:colOff>
      <xdr:row>23</xdr:row>
      <xdr:rowOff>4053</xdr:rowOff>
    </xdr:from>
    <xdr:to>
      <xdr:col>40</xdr:col>
      <xdr:colOff>2437</xdr:colOff>
      <xdr:row>25</xdr:row>
      <xdr:rowOff>32241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F8F1E49B-57B6-4847-B80A-FF379D957731}"/>
            </a:ext>
          </a:extLst>
        </xdr:cNvPr>
        <xdr:cNvSpPr txBox="1"/>
      </xdr:nvSpPr>
      <xdr:spPr>
        <a:xfrm>
          <a:off x="4219373" y="3396574"/>
          <a:ext cx="703638" cy="25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発生土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22</xdr:row>
      <xdr:rowOff>0</xdr:rowOff>
    </xdr:from>
    <xdr:to>
      <xdr:col>43</xdr:col>
      <xdr:colOff>9525</xdr:colOff>
      <xdr:row>22</xdr:row>
      <xdr:rowOff>0</xdr:rowOff>
    </xdr:to>
    <xdr:sp macro="" textlink="">
      <xdr:nvSpPr>
        <xdr:cNvPr id="251126" name="Line 1">
          <a:extLst>
            <a:ext uri="{FF2B5EF4-FFF2-40B4-BE49-F238E27FC236}">
              <a16:creationId xmlns:a16="http://schemas.microsoft.com/office/drawing/2014/main" id="{00000000-0008-0000-0C00-0000F6D403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9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251127" name="Line 2">
          <a:extLst>
            <a:ext uri="{FF2B5EF4-FFF2-40B4-BE49-F238E27FC236}">
              <a16:creationId xmlns:a16="http://schemas.microsoft.com/office/drawing/2014/main" id="{00000000-0008-0000-0C00-0000F7D40300}"/>
            </a:ext>
          </a:extLst>
        </xdr:cNvPr>
        <xdr:cNvSpPr>
          <a:spLocks noChangeShapeType="1"/>
        </xdr:cNvSpPr>
      </xdr:nvSpPr>
      <xdr:spPr bwMode="auto">
        <a:xfrm flipV="1">
          <a:off x="4600575" y="18097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29</xdr:row>
      <xdr:rowOff>0</xdr:rowOff>
    </xdr:from>
    <xdr:to>
      <xdr:col>39</xdr:col>
      <xdr:colOff>0</xdr:colOff>
      <xdr:row>31</xdr:row>
      <xdr:rowOff>0</xdr:rowOff>
    </xdr:to>
    <xdr:sp macro="" textlink="">
      <xdr:nvSpPr>
        <xdr:cNvPr id="251128" name="Oval 3">
          <a:extLst>
            <a:ext uri="{FF2B5EF4-FFF2-40B4-BE49-F238E27FC236}">
              <a16:creationId xmlns:a16="http://schemas.microsoft.com/office/drawing/2014/main" id="{00000000-0008-0000-0C00-0000F8D40300}"/>
            </a:ext>
          </a:extLst>
        </xdr:cNvPr>
        <xdr:cNvSpPr>
          <a:spLocks noChangeArrowheads="1"/>
        </xdr:cNvSpPr>
      </xdr:nvSpPr>
      <xdr:spPr bwMode="auto">
        <a:xfrm>
          <a:off x="3914775" y="40957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251129" name="Line 4">
          <a:extLst>
            <a:ext uri="{FF2B5EF4-FFF2-40B4-BE49-F238E27FC236}">
              <a16:creationId xmlns:a16="http://schemas.microsoft.com/office/drawing/2014/main" id="{00000000-0008-0000-0C00-0000F9D403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25</xdr:row>
      <xdr:rowOff>0</xdr:rowOff>
    </xdr:from>
    <xdr:to>
      <xdr:col>42</xdr:col>
      <xdr:colOff>104775</xdr:colOff>
      <xdr:row>25</xdr:row>
      <xdr:rowOff>0</xdr:rowOff>
    </xdr:to>
    <xdr:sp macro="" textlink="">
      <xdr:nvSpPr>
        <xdr:cNvPr id="251130" name="Line 5">
          <a:extLst>
            <a:ext uri="{FF2B5EF4-FFF2-40B4-BE49-F238E27FC236}">
              <a16:creationId xmlns:a16="http://schemas.microsoft.com/office/drawing/2014/main" id="{00000000-0008-0000-0C00-0000FAD40300}"/>
            </a:ext>
          </a:extLst>
        </xdr:cNvPr>
        <xdr:cNvSpPr>
          <a:spLocks noChangeShapeType="1"/>
        </xdr:cNvSpPr>
      </xdr:nvSpPr>
      <xdr:spPr bwMode="auto">
        <a:xfrm flipH="1">
          <a:off x="3457575" y="36385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251131" name="Line 6">
          <a:extLst>
            <a:ext uri="{FF2B5EF4-FFF2-40B4-BE49-F238E27FC236}">
              <a16:creationId xmlns:a16="http://schemas.microsoft.com/office/drawing/2014/main" id="{00000000-0008-0000-0C00-0000FBD403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251140" name="Line 15">
          <a:extLst>
            <a:ext uri="{FF2B5EF4-FFF2-40B4-BE49-F238E27FC236}">
              <a16:creationId xmlns:a16="http://schemas.microsoft.com/office/drawing/2014/main" id="{00000000-0008-0000-0C00-000004D50300}"/>
            </a:ext>
          </a:extLst>
        </xdr:cNvPr>
        <xdr:cNvSpPr>
          <a:spLocks noChangeShapeType="1"/>
        </xdr:cNvSpPr>
      </xdr:nvSpPr>
      <xdr:spPr bwMode="auto">
        <a:xfrm>
          <a:off x="34575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251141" name="Line 16">
          <a:extLst>
            <a:ext uri="{FF2B5EF4-FFF2-40B4-BE49-F238E27FC236}">
              <a16:creationId xmlns:a16="http://schemas.microsoft.com/office/drawing/2014/main" id="{00000000-0008-0000-0C00-000005D50300}"/>
            </a:ext>
          </a:extLst>
        </xdr:cNvPr>
        <xdr:cNvSpPr>
          <a:spLocks noChangeShapeType="1"/>
        </xdr:cNvSpPr>
      </xdr:nvSpPr>
      <xdr:spPr bwMode="auto">
        <a:xfrm>
          <a:off x="3457575" y="48958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34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251142" name="Line 17">
          <a:extLst>
            <a:ext uri="{FF2B5EF4-FFF2-40B4-BE49-F238E27FC236}">
              <a16:creationId xmlns:a16="http://schemas.microsoft.com/office/drawing/2014/main" id="{00000000-0008-0000-0C00-000006D50300}"/>
            </a:ext>
          </a:extLst>
        </xdr:cNvPr>
        <xdr:cNvSpPr>
          <a:spLocks noChangeShapeType="1"/>
        </xdr:cNvSpPr>
      </xdr:nvSpPr>
      <xdr:spPr bwMode="auto">
        <a:xfrm flipV="1">
          <a:off x="46005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251143" name="Line 18">
          <a:extLst>
            <a:ext uri="{FF2B5EF4-FFF2-40B4-BE49-F238E27FC236}">
              <a16:creationId xmlns:a16="http://schemas.microsoft.com/office/drawing/2014/main" id="{00000000-0008-0000-0C00-000007D50300}"/>
            </a:ext>
          </a:extLst>
        </xdr:cNvPr>
        <xdr:cNvSpPr>
          <a:spLocks noChangeShapeType="1"/>
        </xdr:cNvSpPr>
      </xdr:nvSpPr>
      <xdr:spPr bwMode="auto">
        <a:xfrm>
          <a:off x="4714875" y="4324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25</xdr:row>
      <xdr:rowOff>0</xdr:rowOff>
    </xdr:from>
    <xdr:to>
      <xdr:col>53</xdr:col>
      <xdr:colOff>0</xdr:colOff>
      <xdr:row>33</xdr:row>
      <xdr:rowOff>0</xdr:rowOff>
    </xdr:to>
    <xdr:sp macro="" textlink="">
      <xdr:nvSpPr>
        <xdr:cNvPr id="251144" name="Line 19">
          <a:extLst>
            <a:ext uri="{FF2B5EF4-FFF2-40B4-BE49-F238E27FC236}">
              <a16:creationId xmlns:a16="http://schemas.microsoft.com/office/drawing/2014/main" id="{00000000-0008-0000-0C00-000008D50300}"/>
            </a:ext>
          </a:extLst>
        </xdr:cNvPr>
        <xdr:cNvSpPr>
          <a:spLocks noChangeShapeType="1"/>
        </xdr:cNvSpPr>
      </xdr:nvSpPr>
      <xdr:spPr bwMode="auto">
        <a:xfrm flipV="1">
          <a:off x="5743575" y="36385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251145" name="Line 20">
          <a:extLst>
            <a:ext uri="{FF2B5EF4-FFF2-40B4-BE49-F238E27FC236}">
              <a16:creationId xmlns:a16="http://schemas.microsoft.com/office/drawing/2014/main" id="{00000000-0008-0000-0C00-000009D50300}"/>
            </a:ext>
          </a:extLst>
        </xdr:cNvPr>
        <xdr:cNvSpPr>
          <a:spLocks noChangeShapeType="1"/>
        </xdr:cNvSpPr>
      </xdr:nvSpPr>
      <xdr:spPr bwMode="auto">
        <a:xfrm>
          <a:off x="4714875" y="4095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25</xdr:row>
      <xdr:rowOff>0</xdr:rowOff>
    </xdr:from>
    <xdr:to>
      <xdr:col>53</xdr:col>
      <xdr:colOff>0</xdr:colOff>
      <xdr:row>25</xdr:row>
      <xdr:rowOff>0</xdr:rowOff>
    </xdr:to>
    <xdr:sp macro="" textlink="">
      <xdr:nvSpPr>
        <xdr:cNvPr id="251146" name="Line 21">
          <a:extLst>
            <a:ext uri="{FF2B5EF4-FFF2-40B4-BE49-F238E27FC236}">
              <a16:creationId xmlns:a16="http://schemas.microsoft.com/office/drawing/2014/main" id="{00000000-0008-0000-0C00-00000AD50300}"/>
            </a:ext>
          </a:extLst>
        </xdr:cNvPr>
        <xdr:cNvSpPr>
          <a:spLocks noChangeShapeType="1"/>
        </xdr:cNvSpPr>
      </xdr:nvSpPr>
      <xdr:spPr bwMode="auto">
        <a:xfrm>
          <a:off x="4714875" y="36385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251147" name="Line 22">
          <a:extLst>
            <a:ext uri="{FF2B5EF4-FFF2-40B4-BE49-F238E27FC236}">
              <a16:creationId xmlns:a16="http://schemas.microsoft.com/office/drawing/2014/main" id="{00000000-0008-0000-0C00-00000BD50300}"/>
            </a:ext>
          </a:extLst>
        </xdr:cNvPr>
        <xdr:cNvSpPr>
          <a:spLocks noChangeShapeType="1"/>
        </xdr:cNvSpPr>
      </xdr:nvSpPr>
      <xdr:spPr bwMode="auto">
        <a:xfrm>
          <a:off x="4829175" y="3295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251148" name="Line 24">
          <a:extLst>
            <a:ext uri="{FF2B5EF4-FFF2-40B4-BE49-F238E27FC236}">
              <a16:creationId xmlns:a16="http://schemas.microsoft.com/office/drawing/2014/main" id="{00000000-0008-0000-0C00-00000CD50300}"/>
            </a:ext>
          </a:extLst>
        </xdr:cNvPr>
        <xdr:cNvSpPr>
          <a:spLocks noChangeShapeType="1"/>
        </xdr:cNvSpPr>
      </xdr:nvSpPr>
      <xdr:spPr bwMode="auto">
        <a:xfrm>
          <a:off x="4829175" y="18097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9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251149" name="Line 25">
          <a:extLst>
            <a:ext uri="{FF2B5EF4-FFF2-40B4-BE49-F238E27FC236}">
              <a16:creationId xmlns:a16="http://schemas.microsoft.com/office/drawing/2014/main" id="{00000000-0008-0000-0C00-00000DD50300}"/>
            </a:ext>
          </a:extLst>
        </xdr:cNvPr>
        <xdr:cNvSpPr>
          <a:spLocks noChangeShapeType="1"/>
        </xdr:cNvSpPr>
      </xdr:nvSpPr>
      <xdr:spPr bwMode="auto">
        <a:xfrm flipV="1">
          <a:off x="5972175" y="18097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251150" name="Line 29">
          <a:extLst>
            <a:ext uri="{FF2B5EF4-FFF2-40B4-BE49-F238E27FC236}">
              <a16:creationId xmlns:a16="http://schemas.microsoft.com/office/drawing/2014/main" id="{00000000-0008-0000-0C00-00000ED503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251151" name="Line 30">
          <a:extLst>
            <a:ext uri="{FF2B5EF4-FFF2-40B4-BE49-F238E27FC236}">
              <a16:creationId xmlns:a16="http://schemas.microsoft.com/office/drawing/2014/main" id="{00000000-0008-0000-0C00-00000FD50300}"/>
            </a:ext>
          </a:extLst>
        </xdr:cNvPr>
        <xdr:cNvSpPr>
          <a:spLocks noChangeShapeType="1"/>
        </xdr:cNvSpPr>
      </xdr:nvSpPr>
      <xdr:spPr bwMode="auto">
        <a:xfrm>
          <a:off x="2657475" y="18097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251152" name="Line 31">
          <a:extLst>
            <a:ext uri="{FF2B5EF4-FFF2-40B4-BE49-F238E27FC236}">
              <a16:creationId xmlns:a16="http://schemas.microsoft.com/office/drawing/2014/main" id="{00000000-0008-0000-0C00-000010D50300}"/>
            </a:ext>
          </a:extLst>
        </xdr:cNvPr>
        <xdr:cNvSpPr>
          <a:spLocks noChangeShapeType="1"/>
        </xdr:cNvSpPr>
      </xdr:nvSpPr>
      <xdr:spPr bwMode="auto">
        <a:xfrm>
          <a:off x="26574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251153" name="Line 32">
          <a:extLst>
            <a:ext uri="{FF2B5EF4-FFF2-40B4-BE49-F238E27FC236}">
              <a16:creationId xmlns:a16="http://schemas.microsoft.com/office/drawing/2014/main" id="{00000000-0008-0000-0C00-000011D503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251154" name="Line 33">
          <a:extLst>
            <a:ext uri="{FF2B5EF4-FFF2-40B4-BE49-F238E27FC236}">
              <a16:creationId xmlns:a16="http://schemas.microsoft.com/office/drawing/2014/main" id="{00000000-0008-0000-0C00-000012D50300}"/>
            </a:ext>
          </a:extLst>
        </xdr:cNvPr>
        <xdr:cNvSpPr>
          <a:spLocks noChangeShapeType="1"/>
        </xdr:cNvSpPr>
      </xdr:nvSpPr>
      <xdr:spPr bwMode="auto">
        <a:xfrm>
          <a:off x="43719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29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251155" name="Line 34">
          <a:extLst>
            <a:ext uri="{FF2B5EF4-FFF2-40B4-BE49-F238E27FC236}">
              <a16:creationId xmlns:a16="http://schemas.microsoft.com/office/drawing/2014/main" id="{00000000-0008-0000-0C00-000013D50300}"/>
            </a:ext>
          </a:extLst>
        </xdr:cNvPr>
        <xdr:cNvSpPr>
          <a:spLocks noChangeShapeType="1"/>
        </xdr:cNvSpPr>
      </xdr:nvSpPr>
      <xdr:spPr bwMode="auto">
        <a:xfrm flipV="1">
          <a:off x="5514975" y="4095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25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251156" name="Line 35">
          <a:extLst>
            <a:ext uri="{FF2B5EF4-FFF2-40B4-BE49-F238E27FC236}">
              <a16:creationId xmlns:a16="http://schemas.microsoft.com/office/drawing/2014/main" id="{00000000-0008-0000-0C00-000014D50300}"/>
            </a:ext>
          </a:extLst>
        </xdr:cNvPr>
        <xdr:cNvSpPr>
          <a:spLocks noChangeShapeType="1"/>
        </xdr:cNvSpPr>
      </xdr:nvSpPr>
      <xdr:spPr bwMode="auto">
        <a:xfrm flipV="1">
          <a:off x="5514975" y="36385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22</xdr:row>
      <xdr:rowOff>0</xdr:rowOff>
    </xdr:from>
    <xdr:to>
      <xdr:col>53</xdr:col>
      <xdr:colOff>0</xdr:colOff>
      <xdr:row>25</xdr:row>
      <xdr:rowOff>0</xdr:rowOff>
    </xdr:to>
    <xdr:sp macro="" textlink="">
      <xdr:nvSpPr>
        <xdr:cNvPr id="251157" name="Line 36">
          <a:extLst>
            <a:ext uri="{FF2B5EF4-FFF2-40B4-BE49-F238E27FC236}">
              <a16:creationId xmlns:a16="http://schemas.microsoft.com/office/drawing/2014/main" id="{00000000-0008-0000-0C00-000015D50300}"/>
            </a:ext>
          </a:extLst>
        </xdr:cNvPr>
        <xdr:cNvSpPr>
          <a:spLocks noChangeShapeType="1"/>
        </xdr:cNvSpPr>
      </xdr:nvSpPr>
      <xdr:spPr bwMode="auto">
        <a:xfrm flipV="1">
          <a:off x="5743575" y="32956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251158" name="Line 37">
          <a:extLst>
            <a:ext uri="{FF2B5EF4-FFF2-40B4-BE49-F238E27FC236}">
              <a16:creationId xmlns:a16="http://schemas.microsoft.com/office/drawing/2014/main" id="{00000000-0008-0000-0C00-000016D50300}"/>
            </a:ext>
          </a:extLst>
        </xdr:cNvPr>
        <xdr:cNvSpPr>
          <a:spLocks noChangeShapeType="1"/>
        </xdr:cNvSpPr>
      </xdr:nvSpPr>
      <xdr:spPr bwMode="auto">
        <a:xfrm flipV="1">
          <a:off x="5743575" y="2152650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34</xdr:row>
      <xdr:rowOff>0</xdr:rowOff>
    </xdr:to>
    <xdr:sp macro="" textlink="">
      <xdr:nvSpPr>
        <xdr:cNvPr id="251163" name="Line 44">
          <a:extLst>
            <a:ext uri="{FF2B5EF4-FFF2-40B4-BE49-F238E27FC236}">
              <a16:creationId xmlns:a16="http://schemas.microsoft.com/office/drawing/2014/main" id="{00000000-0008-0000-0C00-00001BD50300}"/>
            </a:ext>
          </a:extLst>
        </xdr:cNvPr>
        <xdr:cNvSpPr>
          <a:spLocks noChangeShapeType="1"/>
        </xdr:cNvSpPr>
      </xdr:nvSpPr>
      <xdr:spPr bwMode="auto">
        <a:xfrm flipV="1">
          <a:off x="4029075" y="14668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251164" name="Line 45">
          <a:extLst>
            <a:ext uri="{FF2B5EF4-FFF2-40B4-BE49-F238E27FC236}">
              <a16:creationId xmlns:a16="http://schemas.microsoft.com/office/drawing/2014/main" id="{00000000-0008-0000-0C00-00001CD503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25</xdr:col>
      <xdr:colOff>0</xdr:colOff>
      <xdr:row>13</xdr:row>
      <xdr:rowOff>0</xdr:rowOff>
    </xdr:from>
    <xdr:to>
      <xdr:col>29</xdr:col>
      <xdr:colOff>0</xdr:colOff>
      <xdr:row>13</xdr:row>
      <xdr:rowOff>0</xdr:rowOff>
    </xdr:to>
    <xdr:sp macro="" textlink="">
      <xdr:nvSpPr>
        <xdr:cNvPr id="251165" name="Line 46">
          <a:extLst>
            <a:ext uri="{FF2B5EF4-FFF2-40B4-BE49-F238E27FC236}">
              <a16:creationId xmlns:a16="http://schemas.microsoft.com/office/drawing/2014/main" id="{00000000-0008-0000-0C00-00001DD50300}"/>
            </a:ext>
          </a:extLst>
        </xdr:cNvPr>
        <xdr:cNvSpPr>
          <a:spLocks noChangeShapeType="1"/>
        </xdr:cNvSpPr>
      </xdr:nvSpPr>
      <xdr:spPr bwMode="auto">
        <a:xfrm>
          <a:off x="2771775" y="22669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251166" name="Line 47">
          <a:extLst>
            <a:ext uri="{FF2B5EF4-FFF2-40B4-BE49-F238E27FC236}">
              <a16:creationId xmlns:a16="http://schemas.microsoft.com/office/drawing/2014/main" id="{00000000-0008-0000-0C00-00001ED50300}"/>
            </a:ext>
          </a:extLst>
        </xdr:cNvPr>
        <xdr:cNvSpPr>
          <a:spLocks noChangeShapeType="1"/>
        </xdr:cNvSpPr>
      </xdr:nvSpPr>
      <xdr:spPr bwMode="auto">
        <a:xfrm>
          <a:off x="3457575" y="4552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33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251167" name="Line 48">
          <a:extLst>
            <a:ext uri="{FF2B5EF4-FFF2-40B4-BE49-F238E27FC236}">
              <a16:creationId xmlns:a16="http://schemas.microsoft.com/office/drawing/2014/main" id="{00000000-0008-0000-0C00-00001FD50300}"/>
            </a:ext>
          </a:extLst>
        </xdr:cNvPr>
        <xdr:cNvSpPr>
          <a:spLocks noChangeShapeType="1"/>
        </xdr:cNvSpPr>
      </xdr:nvSpPr>
      <xdr:spPr bwMode="auto">
        <a:xfrm>
          <a:off x="4714875" y="45529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31</xdr:row>
      <xdr:rowOff>0</xdr:rowOff>
    </xdr:from>
    <xdr:to>
      <xdr:col>51</xdr:col>
      <xdr:colOff>0</xdr:colOff>
      <xdr:row>33</xdr:row>
      <xdr:rowOff>0</xdr:rowOff>
    </xdr:to>
    <xdr:sp macro="" textlink="">
      <xdr:nvSpPr>
        <xdr:cNvPr id="251168" name="Line 49">
          <a:extLst>
            <a:ext uri="{FF2B5EF4-FFF2-40B4-BE49-F238E27FC236}">
              <a16:creationId xmlns:a16="http://schemas.microsoft.com/office/drawing/2014/main" id="{00000000-0008-0000-0C00-000020D50300}"/>
            </a:ext>
          </a:extLst>
        </xdr:cNvPr>
        <xdr:cNvSpPr>
          <a:spLocks noChangeShapeType="1"/>
        </xdr:cNvSpPr>
      </xdr:nvSpPr>
      <xdr:spPr bwMode="auto">
        <a:xfrm flipV="1">
          <a:off x="5514975" y="4324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251169" name="Line 52">
          <a:extLst>
            <a:ext uri="{FF2B5EF4-FFF2-40B4-BE49-F238E27FC236}">
              <a16:creationId xmlns:a16="http://schemas.microsoft.com/office/drawing/2014/main" id="{00000000-0008-0000-0C00-000021D503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251170" name="Line 53">
          <a:extLst>
            <a:ext uri="{FF2B5EF4-FFF2-40B4-BE49-F238E27FC236}">
              <a16:creationId xmlns:a16="http://schemas.microsoft.com/office/drawing/2014/main" id="{00000000-0008-0000-0C00-000022D503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251171" name="Line 54">
          <a:extLst>
            <a:ext uri="{FF2B5EF4-FFF2-40B4-BE49-F238E27FC236}">
              <a16:creationId xmlns:a16="http://schemas.microsoft.com/office/drawing/2014/main" id="{00000000-0008-0000-0C00-000023D50300}"/>
            </a:ext>
          </a:extLst>
        </xdr:cNvPr>
        <xdr:cNvSpPr>
          <a:spLocks noChangeShapeType="1"/>
        </xdr:cNvSpPr>
      </xdr:nvSpPr>
      <xdr:spPr bwMode="auto">
        <a:xfrm>
          <a:off x="43719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43</xdr:col>
      <xdr:colOff>0</xdr:colOff>
      <xdr:row>9</xdr:row>
      <xdr:rowOff>0</xdr:rowOff>
    </xdr:to>
    <xdr:sp macro="" textlink="">
      <xdr:nvSpPr>
        <xdr:cNvPr id="251172" name="Line 55">
          <a:extLst>
            <a:ext uri="{FF2B5EF4-FFF2-40B4-BE49-F238E27FC236}">
              <a16:creationId xmlns:a16="http://schemas.microsoft.com/office/drawing/2014/main" id="{00000000-0008-0000-0C00-000024D503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251173" name="Line 57">
          <a:extLst>
            <a:ext uri="{FF2B5EF4-FFF2-40B4-BE49-F238E27FC236}">
              <a16:creationId xmlns:a16="http://schemas.microsoft.com/office/drawing/2014/main" id="{00000000-0008-0000-0C00-000025D503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12</xdr:row>
      <xdr:rowOff>0</xdr:rowOff>
    </xdr:from>
    <xdr:to>
      <xdr:col>42</xdr:col>
      <xdr:colOff>104775</xdr:colOff>
      <xdr:row>12</xdr:row>
      <xdr:rowOff>0</xdr:rowOff>
    </xdr:to>
    <xdr:sp macro="" textlink="">
      <xdr:nvSpPr>
        <xdr:cNvPr id="251174" name="Line 58">
          <a:extLst>
            <a:ext uri="{FF2B5EF4-FFF2-40B4-BE49-F238E27FC236}">
              <a16:creationId xmlns:a16="http://schemas.microsoft.com/office/drawing/2014/main" id="{00000000-0008-0000-0C00-000026D50300}"/>
            </a:ext>
          </a:extLst>
        </xdr:cNvPr>
        <xdr:cNvSpPr>
          <a:spLocks noChangeShapeType="1"/>
        </xdr:cNvSpPr>
      </xdr:nvSpPr>
      <xdr:spPr bwMode="auto">
        <a:xfrm>
          <a:off x="3457575" y="21526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43</xdr:col>
      <xdr:colOff>0</xdr:colOff>
      <xdr:row>11</xdr:row>
      <xdr:rowOff>0</xdr:rowOff>
    </xdr:to>
    <xdr:sp macro="" textlink="">
      <xdr:nvSpPr>
        <xdr:cNvPr id="251175" name="Line 59">
          <a:extLst>
            <a:ext uri="{FF2B5EF4-FFF2-40B4-BE49-F238E27FC236}">
              <a16:creationId xmlns:a16="http://schemas.microsoft.com/office/drawing/2014/main" id="{00000000-0008-0000-0C00-000027D503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114300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31</xdr:col>
      <xdr:colOff>0</xdr:colOff>
      <xdr:row>13</xdr:row>
      <xdr:rowOff>0</xdr:rowOff>
    </xdr:to>
    <xdr:sp macro="" textlink="">
      <xdr:nvSpPr>
        <xdr:cNvPr id="251176" name="Line 60">
          <a:extLst>
            <a:ext uri="{FF2B5EF4-FFF2-40B4-BE49-F238E27FC236}">
              <a16:creationId xmlns:a16="http://schemas.microsoft.com/office/drawing/2014/main" id="{00000000-0008-0000-0C00-000028D50300}"/>
            </a:ext>
          </a:extLst>
        </xdr:cNvPr>
        <xdr:cNvSpPr>
          <a:spLocks noChangeShapeType="1"/>
        </xdr:cNvSpPr>
      </xdr:nvSpPr>
      <xdr:spPr bwMode="auto">
        <a:xfrm flipH="1">
          <a:off x="3228975" y="2038350"/>
          <a:ext cx="2286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11</xdr:row>
      <xdr:rowOff>0</xdr:rowOff>
    </xdr:to>
    <xdr:sp macro="" textlink="">
      <xdr:nvSpPr>
        <xdr:cNvPr id="251177" name="Line 61">
          <a:extLst>
            <a:ext uri="{FF2B5EF4-FFF2-40B4-BE49-F238E27FC236}">
              <a16:creationId xmlns:a16="http://schemas.microsoft.com/office/drawing/2014/main" id="{00000000-0008-0000-0C00-000029D50300}"/>
            </a:ext>
          </a:extLst>
        </xdr:cNvPr>
        <xdr:cNvSpPr>
          <a:spLocks noChangeShapeType="1"/>
        </xdr:cNvSpPr>
      </xdr:nvSpPr>
      <xdr:spPr bwMode="auto">
        <a:xfrm flipV="1">
          <a:off x="55149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51</xdr:col>
      <xdr:colOff>0</xdr:colOff>
      <xdr:row>11</xdr:row>
      <xdr:rowOff>0</xdr:rowOff>
    </xdr:to>
    <xdr:sp macro="" textlink="">
      <xdr:nvSpPr>
        <xdr:cNvPr id="251178" name="Line 62">
          <a:extLst>
            <a:ext uri="{FF2B5EF4-FFF2-40B4-BE49-F238E27FC236}">
              <a16:creationId xmlns:a16="http://schemas.microsoft.com/office/drawing/2014/main" id="{00000000-0008-0000-0C00-00002AD503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9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51179" name="Line 63">
          <a:extLst>
            <a:ext uri="{FF2B5EF4-FFF2-40B4-BE49-F238E27FC236}">
              <a16:creationId xmlns:a16="http://schemas.microsoft.com/office/drawing/2014/main" id="{00000000-0008-0000-0C00-00002BD50300}"/>
            </a:ext>
          </a:extLst>
        </xdr:cNvPr>
        <xdr:cNvSpPr>
          <a:spLocks noChangeShapeType="1"/>
        </xdr:cNvSpPr>
      </xdr:nvSpPr>
      <xdr:spPr bwMode="auto">
        <a:xfrm flipV="1">
          <a:off x="5743575" y="18097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51180" name="Line 64">
          <a:extLst>
            <a:ext uri="{FF2B5EF4-FFF2-40B4-BE49-F238E27FC236}">
              <a16:creationId xmlns:a16="http://schemas.microsoft.com/office/drawing/2014/main" id="{00000000-0008-0000-0C00-00002CD50300}"/>
            </a:ext>
          </a:extLst>
        </xdr:cNvPr>
        <xdr:cNvSpPr>
          <a:spLocks noChangeShapeType="1"/>
        </xdr:cNvSpPr>
      </xdr:nvSpPr>
      <xdr:spPr bwMode="auto">
        <a:xfrm flipV="1">
          <a:off x="4829175" y="2152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73" name="Line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75" name="Line 3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76" name="Line 10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77" name="Line 57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78" name="Line 62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79" name="Line 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80" name="Line 8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23</xdr:row>
      <xdr:rowOff>15478</xdr:rowOff>
    </xdr:from>
    <xdr:to>
      <xdr:col>40</xdr:col>
      <xdr:colOff>0</xdr:colOff>
      <xdr:row>23</xdr:row>
      <xdr:rowOff>15478</xdr:rowOff>
    </xdr:to>
    <xdr:sp macro="" textlink="">
      <xdr:nvSpPr>
        <xdr:cNvPr id="81" name="Line 19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>
          <a:spLocks noChangeShapeType="1"/>
        </xdr:cNvSpPr>
      </xdr:nvSpPr>
      <xdr:spPr bwMode="auto">
        <a:xfrm>
          <a:off x="3800475" y="34254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17</xdr:row>
      <xdr:rowOff>83344</xdr:rowOff>
    </xdr:from>
    <xdr:to>
      <xdr:col>36</xdr:col>
      <xdr:colOff>0</xdr:colOff>
      <xdr:row>19</xdr:row>
      <xdr:rowOff>83344</xdr:rowOff>
    </xdr:to>
    <xdr:sp macro="" textlink="">
      <xdr:nvSpPr>
        <xdr:cNvPr id="82" name="Line 20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>
          <a:spLocks noChangeShapeType="1"/>
        </xdr:cNvSpPr>
      </xdr:nvSpPr>
      <xdr:spPr bwMode="auto">
        <a:xfrm>
          <a:off x="3971925" y="28074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19</xdr:row>
      <xdr:rowOff>83344</xdr:rowOff>
    </xdr:from>
    <xdr:to>
      <xdr:col>37</xdr:col>
      <xdr:colOff>0</xdr:colOff>
      <xdr:row>20</xdr:row>
      <xdr:rowOff>83344</xdr:rowOff>
    </xdr:to>
    <xdr:sp macro="" textlink="">
      <xdr:nvSpPr>
        <xdr:cNvPr id="83" name="Line 2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>
          <a:spLocks noChangeShapeType="1"/>
        </xdr:cNvSpPr>
      </xdr:nvSpPr>
      <xdr:spPr bwMode="auto">
        <a:xfrm>
          <a:off x="3971925" y="30360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19</xdr:row>
      <xdr:rowOff>83344</xdr:rowOff>
    </xdr:from>
    <xdr:to>
      <xdr:col>38</xdr:col>
      <xdr:colOff>0</xdr:colOff>
      <xdr:row>20</xdr:row>
      <xdr:rowOff>83344</xdr:rowOff>
    </xdr:to>
    <xdr:sp macro="" textlink="">
      <xdr:nvSpPr>
        <xdr:cNvPr id="84" name="Line 22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>
          <a:spLocks noChangeShapeType="1"/>
        </xdr:cNvSpPr>
      </xdr:nvSpPr>
      <xdr:spPr bwMode="auto">
        <a:xfrm flipV="1">
          <a:off x="4029075" y="30360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17</xdr:row>
      <xdr:rowOff>83344</xdr:rowOff>
    </xdr:from>
    <xdr:to>
      <xdr:col>38</xdr:col>
      <xdr:colOff>0</xdr:colOff>
      <xdr:row>19</xdr:row>
      <xdr:rowOff>83344</xdr:rowOff>
    </xdr:to>
    <xdr:sp macro="" textlink="">
      <xdr:nvSpPr>
        <xdr:cNvPr id="85" name="Line 25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>
          <a:spLocks noChangeShapeType="1"/>
        </xdr:cNvSpPr>
      </xdr:nvSpPr>
      <xdr:spPr bwMode="auto">
        <a:xfrm flipH="1" flipV="1">
          <a:off x="4086225" y="28074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17</xdr:row>
      <xdr:rowOff>83344</xdr:rowOff>
    </xdr:from>
    <xdr:to>
      <xdr:col>38</xdr:col>
      <xdr:colOff>0</xdr:colOff>
      <xdr:row>17</xdr:row>
      <xdr:rowOff>83344</xdr:rowOff>
    </xdr:to>
    <xdr:sp macro="" textlink="">
      <xdr:nvSpPr>
        <xdr:cNvPr id="86" name="Line 27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>
          <a:spLocks noChangeShapeType="1"/>
        </xdr:cNvSpPr>
      </xdr:nvSpPr>
      <xdr:spPr bwMode="auto">
        <a:xfrm>
          <a:off x="3971925" y="2807494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23</xdr:row>
      <xdr:rowOff>41671</xdr:rowOff>
    </xdr:from>
    <xdr:to>
      <xdr:col>41</xdr:col>
      <xdr:colOff>0</xdr:colOff>
      <xdr:row>23</xdr:row>
      <xdr:rowOff>107155</xdr:rowOff>
    </xdr:to>
    <xdr:sp macro="" textlink="">
      <xdr:nvSpPr>
        <xdr:cNvPr id="87" name="Line 60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>
          <a:spLocks noChangeShapeType="1"/>
        </xdr:cNvSpPr>
      </xdr:nvSpPr>
      <xdr:spPr bwMode="auto">
        <a:xfrm>
          <a:off x="4110038" y="34516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24</xdr:row>
      <xdr:rowOff>1</xdr:rowOff>
    </xdr:from>
    <xdr:to>
      <xdr:col>51</xdr:col>
      <xdr:colOff>1</xdr:colOff>
      <xdr:row>24</xdr:row>
      <xdr:rowOff>1</xdr:rowOff>
    </xdr:to>
    <xdr:sp macro="" textlink="">
      <xdr:nvSpPr>
        <xdr:cNvPr id="88" name="Line 61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>
          <a:spLocks noChangeShapeType="1"/>
        </xdr:cNvSpPr>
      </xdr:nvSpPr>
      <xdr:spPr bwMode="auto">
        <a:xfrm>
          <a:off x="4371976" y="35242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17</xdr:row>
      <xdr:rowOff>107157</xdr:rowOff>
    </xdr:from>
    <xdr:to>
      <xdr:col>41</xdr:col>
      <xdr:colOff>0</xdr:colOff>
      <xdr:row>19</xdr:row>
      <xdr:rowOff>83345</xdr:rowOff>
    </xdr:to>
    <xdr:sp macro="" textlink="">
      <xdr:nvSpPr>
        <xdr:cNvPr id="89" name="Line 62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>
          <a:spLocks noChangeShapeType="1"/>
        </xdr:cNvSpPr>
      </xdr:nvSpPr>
      <xdr:spPr bwMode="auto">
        <a:xfrm flipV="1">
          <a:off x="4086225" y="2831307"/>
          <a:ext cx="285750" cy="20478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18</xdr:row>
      <xdr:rowOff>0</xdr:rowOff>
    </xdr:from>
    <xdr:to>
      <xdr:col>49</xdr:col>
      <xdr:colOff>101203</xdr:colOff>
      <xdr:row>18</xdr:row>
      <xdr:rowOff>0</xdr:rowOff>
    </xdr:to>
    <xdr:sp macro="" textlink="">
      <xdr:nvSpPr>
        <xdr:cNvPr id="90" name="Line 63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>
          <a:spLocks noChangeShapeType="1"/>
        </xdr:cNvSpPr>
      </xdr:nvSpPr>
      <xdr:spPr bwMode="auto">
        <a:xfrm>
          <a:off x="4358878" y="28384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95249</xdr:colOff>
      <xdr:row>23</xdr:row>
      <xdr:rowOff>20053</xdr:rowOff>
    </xdr:from>
    <xdr:to>
      <xdr:col>40</xdr:col>
      <xdr:colOff>1795</xdr:colOff>
      <xdr:row>25</xdr:row>
      <xdr:rowOff>44615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949C667-A78B-42F7-A799-4760123BAD55}"/>
            </a:ext>
          </a:extLst>
        </xdr:cNvPr>
        <xdr:cNvSpPr txBox="1"/>
      </xdr:nvSpPr>
      <xdr:spPr>
        <a:xfrm>
          <a:off x="4271210" y="3449053"/>
          <a:ext cx="703638" cy="25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発生土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22</xdr:row>
      <xdr:rowOff>0</xdr:rowOff>
    </xdr:from>
    <xdr:to>
      <xdr:col>43</xdr:col>
      <xdr:colOff>9525</xdr:colOff>
      <xdr:row>22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C00-0000F6D40300}"/>
            </a:ext>
          </a:extLst>
        </xdr:cNvPr>
        <xdr:cNvSpPr>
          <a:spLocks noChangeShapeType="1"/>
        </xdr:cNvSpPr>
      </xdr:nvSpPr>
      <xdr:spPr bwMode="auto">
        <a:xfrm>
          <a:off x="4714875" y="329565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9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C00-0000F7D40300}"/>
            </a:ext>
          </a:extLst>
        </xdr:cNvPr>
        <xdr:cNvSpPr>
          <a:spLocks noChangeShapeType="1"/>
        </xdr:cNvSpPr>
      </xdr:nvSpPr>
      <xdr:spPr bwMode="auto">
        <a:xfrm flipV="1">
          <a:off x="5286375" y="18097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29</xdr:row>
      <xdr:rowOff>0</xdr:rowOff>
    </xdr:from>
    <xdr:to>
      <xdr:col>39</xdr:col>
      <xdr:colOff>0</xdr:colOff>
      <xdr:row>31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C00-0000F8D40300}"/>
            </a:ext>
          </a:extLst>
        </xdr:cNvPr>
        <xdr:cNvSpPr>
          <a:spLocks noChangeArrowheads="1"/>
        </xdr:cNvSpPr>
      </xdr:nvSpPr>
      <xdr:spPr bwMode="auto">
        <a:xfrm>
          <a:off x="4600575" y="40957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C00-0000F9D40300}"/>
            </a:ext>
          </a:extLst>
        </xdr:cNvPr>
        <xdr:cNvSpPr>
          <a:spLocks noChangeShapeType="1"/>
        </xdr:cNvSpPr>
      </xdr:nvSpPr>
      <xdr:spPr bwMode="auto">
        <a:xfrm>
          <a:off x="4143375" y="18097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26</xdr:row>
      <xdr:rowOff>28575</xdr:rowOff>
    </xdr:from>
    <xdr:to>
      <xdr:col>42</xdr:col>
      <xdr:colOff>104775</xdr:colOff>
      <xdr:row>26</xdr:row>
      <xdr:rowOff>28575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C00-0000FAD40300}"/>
            </a:ext>
          </a:extLst>
        </xdr:cNvPr>
        <xdr:cNvSpPr>
          <a:spLocks noChangeShapeType="1"/>
        </xdr:cNvSpPr>
      </xdr:nvSpPr>
      <xdr:spPr bwMode="auto">
        <a:xfrm flipH="1">
          <a:off x="4143375" y="378142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C00-0000FBD40300}"/>
            </a:ext>
          </a:extLst>
        </xdr:cNvPr>
        <xdr:cNvSpPr>
          <a:spLocks noChangeShapeType="1"/>
        </xdr:cNvSpPr>
      </xdr:nvSpPr>
      <xdr:spPr bwMode="auto">
        <a:xfrm flipH="1">
          <a:off x="41433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00000000-0008-0000-0C00-000004D50300}"/>
            </a:ext>
          </a:extLst>
        </xdr:cNvPr>
        <xdr:cNvSpPr>
          <a:spLocks noChangeShapeType="1"/>
        </xdr:cNvSpPr>
      </xdr:nvSpPr>
      <xdr:spPr bwMode="auto">
        <a:xfrm>
          <a:off x="41433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C00-000005D50300}"/>
            </a:ext>
          </a:extLst>
        </xdr:cNvPr>
        <xdr:cNvSpPr>
          <a:spLocks noChangeShapeType="1"/>
        </xdr:cNvSpPr>
      </xdr:nvSpPr>
      <xdr:spPr bwMode="auto">
        <a:xfrm>
          <a:off x="4143375" y="48958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34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10" name="Line 17">
          <a:extLst>
            <a:ext uri="{FF2B5EF4-FFF2-40B4-BE49-F238E27FC236}">
              <a16:creationId xmlns:a16="http://schemas.microsoft.com/office/drawing/2014/main" id="{00000000-0008-0000-0C00-000006D50300}"/>
            </a:ext>
          </a:extLst>
        </xdr:cNvPr>
        <xdr:cNvSpPr>
          <a:spLocks noChangeShapeType="1"/>
        </xdr:cNvSpPr>
      </xdr:nvSpPr>
      <xdr:spPr bwMode="auto">
        <a:xfrm flipV="1">
          <a:off x="52863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11" name="Line 18">
          <a:extLst>
            <a:ext uri="{FF2B5EF4-FFF2-40B4-BE49-F238E27FC236}">
              <a16:creationId xmlns:a16="http://schemas.microsoft.com/office/drawing/2014/main" id="{00000000-0008-0000-0C00-000007D50300}"/>
            </a:ext>
          </a:extLst>
        </xdr:cNvPr>
        <xdr:cNvSpPr>
          <a:spLocks noChangeShapeType="1"/>
        </xdr:cNvSpPr>
      </xdr:nvSpPr>
      <xdr:spPr bwMode="auto">
        <a:xfrm>
          <a:off x="5400675" y="4324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25</xdr:row>
      <xdr:rowOff>104774</xdr:rowOff>
    </xdr:from>
    <xdr:to>
      <xdr:col>53</xdr:col>
      <xdr:colOff>0</xdr:colOff>
      <xdr:row>32</xdr:row>
      <xdr:rowOff>114299</xdr:rowOff>
    </xdr:to>
    <xdr:sp macro="" textlink="">
      <xdr:nvSpPr>
        <xdr:cNvPr id="12" name="Line 19">
          <a:extLst>
            <a:ext uri="{FF2B5EF4-FFF2-40B4-BE49-F238E27FC236}">
              <a16:creationId xmlns:a16="http://schemas.microsoft.com/office/drawing/2014/main" id="{00000000-0008-0000-0C00-000008D50300}"/>
            </a:ext>
          </a:extLst>
        </xdr:cNvPr>
        <xdr:cNvSpPr>
          <a:spLocks noChangeShapeType="1"/>
        </xdr:cNvSpPr>
      </xdr:nvSpPr>
      <xdr:spPr bwMode="auto">
        <a:xfrm flipV="1">
          <a:off x="6429375" y="3743324"/>
          <a:ext cx="0" cy="8096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13" name="Line 20">
          <a:extLst>
            <a:ext uri="{FF2B5EF4-FFF2-40B4-BE49-F238E27FC236}">
              <a16:creationId xmlns:a16="http://schemas.microsoft.com/office/drawing/2014/main" id="{00000000-0008-0000-0C00-000009D50300}"/>
            </a:ext>
          </a:extLst>
        </xdr:cNvPr>
        <xdr:cNvSpPr>
          <a:spLocks noChangeShapeType="1"/>
        </xdr:cNvSpPr>
      </xdr:nvSpPr>
      <xdr:spPr bwMode="auto">
        <a:xfrm>
          <a:off x="5400675" y="4095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26</xdr:row>
      <xdr:rowOff>28575</xdr:rowOff>
    </xdr:from>
    <xdr:to>
      <xdr:col>53</xdr:col>
      <xdr:colOff>0</xdr:colOff>
      <xdr:row>26</xdr:row>
      <xdr:rowOff>28575</xdr:rowOff>
    </xdr:to>
    <xdr:sp macro="" textlink="">
      <xdr:nvSpPr>
        <xdr:cNvPr id="14" name="Line 21">
          <a:extLst>
            <a:ext uri="{FF2B5EF4-FFF2-40B4-BE49-F238E27FC236}">
              <a16:creationId xmlns:a16="http://schemas.microsoft.com/office/drawing/2014/main" id="{00000000-0008-0000-0C00-00000AD50300}"/>
            </a:ext>
          </a:extLst>
        </xdr:cNvPr>
        <xdr:cNvSpPr>
          <a:spLocks noChangeShapeType="1"/>
        </xdr:cNvSpPr>
      </xdr:nvSpPr>
      <xdr:spPr bwMode="auto">
        <a:xfrm>
          <a:off x="5400675" y="3781425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15" name="Line 22">
          <a:extLst>
            <a:ext uri="{FF2B5EF4-FFF2-40B4-BE49-F238E27FC236}">
              <a16:creationId xmlns:a16="http://schemas.microsoft.com/office/drawing/2014/main" id="{00000000-0008-0000-0C00-00000BD50300}"/>
            </a:ext>
          </a:extLst>
        </xdr:cNvPr>
        <xdr:cNvSpPr>
          <a:spLocks noChangeShapeType="1"/>
        </xdr:cNvSpPr>
      </xdr:nvSpPr>
      <xdr:spPr bwMode="auto">
        <a:xfrm>
          <a:off x="5514975" y="3295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16" name="Line 24">
          <a:extLst>
            <a:ext uri="{FF2B5EF4-FFF2-40B4-BE49-F238E27FC236}">
              <a16:creationId xmlns:a16="http://schemas.microsoft.com/office/drawing/2014/main" id="{00000000-0008-0000-0C00-00000CD5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9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17" name="Line 25">
          <a:extLst>
            <a:ext uri="{FF2B5EF4-FFF2-40B4-BE49-F238E27FC236}">
              <a16:creationId xmlns:a16="http://schemas.microsoft.com/office/drawing/2014/main" id="{00000000-0008-0000-0C00-00000DD50300}"/>
            </a:ext>
          </a:extLst>
        </xdr:cNvPr>
        <xdr:cNvSpPr>
          <a:spLocks noChangeShapeType="1"/>
        </xdr:cNvSpPr>
      </xdr:nvSpPr>
      <xdr:spPr bwMode="auto">
        <a:xfrm flipV="1">
          <a:off x="6657975" y="18097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18" name="Line 29">
          <a:extLst>
            <a:ext uri="{FF2B5EF4-FFF2-40B4-BE49-F238E27FC236}">
              <a16:creationId xmlns:a16="http://schemas.microsoft.com/office/drawing/2014/main" id="{00000000-0008-0000-0C00-00000ED50300}"/>
            </a:ext>
          </a:extLst>
        </xdr:cNvPr>
        <xdr:cNvSpPr>
          <a:spLocks noChangeShapeType="1"/>
        </xdr:cNvSpPr>
      </xdr:nvSpPr>
      <xdr:spPr bwMode="auto">
        <a:xfrm flipH="1">
          <a:off x="33432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19" name="Line 30">
          <a:extLst>
            <a:ext uri="{FF2B5EF4-FFF2-40B4-BE49-F238E27FC236}">
              <a16:creationId xmlns:a16="http://schemas.microsoft.com/office/drawing/2014/main" id="{00000000-0008-0000-0C00-00000FD50300}"/>
            </a:ext>
          </a:extLst>
        </xdr:cNvPr>
        <xdr:cNvSpPr>
          <a:spLocks noChangeShapeType="1"/>
        </xdr:cNvSpPr>
      </xdr:nvSpPr>
      <xdr:spPr bwMode="auto">
        <a:xfrm>
          <a:off x="3343275" y="18097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20" name="Line 31">
          <a:extLst>
            <a:ext uri="{FF2B5EF4-FFF2-40B4-BE49-F238E27FC236}">
              <a16:creationId xmlns:a16="http://schemas.microsoft.com/office/drawing/2014/main" id="{00000000-0008-0000-0C00-000010D50300}"/>
            </a:ext>
          </a:extLst>
        </xdr:cNvPr>
        <xdr:cNvSpPr>
          <a:spLocks noChangeShapeType="1"/>
        </xdr:cNvSpPr>
      </xdr:nvSpPr>
      <xdr:spPr bwMode="auto">
        <a:xfrm>
          <a:off x="33432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21" name="Line 32">
          <a:extLst>
            <a:ext uri="{FF2B5EF4-FFF2-40B4-BE49-F238E27FC236}">
              <a16:creationId xmlns:a16="http://schemas.microsoft.com/office/drawing/2014/main" id="{00000000-0008-0000-0C00-000011D50300}"/>
            </a:ext>
          </a:extLst>
        </xdr:cNvPr>
        <xdr:cNvSpPr>
          <a:spLocks noChangeShapeType="1"/>
        </xdr:cNvSpPr>
      </xdr:nvSpPr>
      <xdr:spPr bwMode="auto">
        <a:xfrm flipV="1">
          <a:off x="49434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22" name="Line 33">
          <a:extLst>
            <a:ext uri="{FF2B5EF4-FFF2-40B4-BE49-F238E27FC236}">
              <a16:creationId xmlns:a16="http://schemas.microsoft.com/office/drawing/2014/main" id="{00000000-0008-0000-0C00-000012D50300}"/>
            </a:ext>
          </a:extLst>
        </xdr:cNvPr>
        <xdr:cNvSpPr>
          <a:spLocks noChangeShapeType="1"/>
        </xdr:cNvSpPr>
      </xdr:nvSpPr>
      <xdr:spPr bwMode="auto">
        <a:xfrm>
          <a:off x="50577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29</xdr:row>
      <xdr:rowOff>0</xdr:rowOff>
    </xdr:from>
    <xdr:to>
      <xdr:col>51</xdr:col>
      <xdr:colOff>0</xdr:colOff>
      <xdr:row>31</xdr:row>
      <xdr:rowOff>0</xdr:rowOff>
    </xdr:to>
    <xdr:sp macro="" textlink="">
      <xdr:nvSpPr>
        <xdr:cNvPr id="23" name="Line 34">
          <a:extLst>
            <a:ext uri="{FF2B5EF4-FFF2-40B4-BE49-F238E27FC236}">
              <a16:creationId xmlns:a16="http://schemas.microsoft.com/office/drawing/2014/main" id="{00000000-0008-0000-0C00-000013D50300}"/>
            </a:ext>
          </a:extLst>
        </xdr:cNvPr>
        <xdr:cNvSpPr>
          <a:spLocks noChangeShapeType="1"/>
        </xdr:cNvSpPr>
      </xdr:nvSpPr>
      <xdr:spPr bwMode="auto">
        <a:xfrm flipV="1">
          <a:off x="6200775" y="4095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26</xdr:row>
      <xdr:rowOff>9524</xdr:rowOff>
    </xdr:from>
    <xdr:to>
      <xdr:col>51</xdr:col>
      <xdr:colOff>0</xdr:colOff>
      <xdr:row>28</xdr:row>
      <xdr:rowOff>114299</xdr:rowOff>
    </xdr:to>
    <xdr:sp macro="" textlink="">
      <xdr:nvSpPr>
        <xdr:cNvPr id="24" name="Line 35">
          <a:extLst>
            <a:ext uri="{FF2B5EF4-FFF2-40B4-BE49-F238E27FC236}">
              <a16:creationId xmlns:a16="http://schemas.microsoft.com/office/drawing/2014/main" id="{00000000-0008-0000-0C00-000014D50300}"/>
            </a:ext>
          </a:extLst>
        </xdr:cNvPr>
        <xdr:cNvSpPr>
          <a:spLocks noChangeShapeType="1"/>
        </xdr:cNvSpPr>
      </xdr:nvSpPr>
      <xdr:spPr bwMode="auto">
        <a:xfrm flipV="1">
          <a:off x="6200775" y="3762374"/>
          <a:ext cx="0" cy="3333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22</xdr:row>
      <xdr:rowOff>0</xdr:rowOff>
    </xdr:from>
    <xdr:to>
      <xdr:col>53</xdr:col>
      <xdr:colOff>0</xdr:colOff>
      <xdr:row>26</xdr:row>
      <xdr:rowOff>19050</xdr:rowOff>
    </xdr:to>
    <xdr:sp macro="" textlink="">
      <xdr:nvSpPr>
        <xdr:cNvPr id="25" name="Line 36">
          <a:extLst>
            <a:ext uri="{FF2B5EF4-FFF2-40B4-BE49-F238E27FC236}">
              <a16:creationId xmlns:a16="http://schemas.microsoft.com/office/drawing/2014/main" id="{00000000-0008-0000-0C00-000015D50300}"/>
            </a:ext>
          </a:extLst>
        </xdr:cNvPr>
        <xdr:cNvSpPr>
          <a:spLocks noChangeShapeType="1"/>
        </xdr:cNvSpPr>
      </xdr:nvSpPr>
      <xdr:spPr bwMode="auto">
        <a:xfrm flipV="1">
          <a:off x="6429375" y="3295650"/>
          <a:ext cx="0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26" name="Line 37">
          <a:extLst>
            <a:ext uri="{FF2B5EF4-FFF2-40B4-BE49-F238E27FC236}">
              <a16:creationId xmlns:a16="http://schemas.microsoft.com/office/drawing/2014/main" id="{00000000-0008-0000-0C00-000016D50300}"/>
            </a:ext>
          </a:extLst>
        </xdr:cNvPr>
        <xdr:cNvSpPr>
          <a:spLocks noChangeShapeType="1"/>
        </xdr:cNvSpPr>
      </xdr:nvSpPr>
      <xdr:spPr bwMode="auto">
        <a:xfrm flipV="1">
          <a:off x="6429375" y="2152650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34</xdr:row>
      <xdr:rowOff>0</xdr:rowOff>
    </xdr:to>
    <xdr:sp macro="" textlink="">
      <xdr:nvSpPr>
        <xdr:cNvPr id="27" name="Line 44">
          <a:extLst>
            <a:ext uri="{FF2B5EF4-FFF2-40B4-BE49-F238E27FC236}">
              <a16:creationId xmlns:a16="http://schemas.microsoft.com/office/drawing/2014/main" id="{00000000-0008-0000-0C00-00001BD50300}"/>
            </a:ext>
          </a:extLst>
        </xdr:cNvPr>
        <xdr:cNvSpPr>
          <a:spLocks noChangeShapeType="1"/>
        </xdr:cNvSpPr>
      </xdr:nvSpPr>
      <xdr:spPr bwMode="auto">
        <a:xfrm flipV="1">
          <a:off x="4714875" y="14668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28" name="Line 45">
          <a:extLst>
            <a:ext uri="{FF2B5EF4-FFF2-40B4-BE49-F238E27FC236}">
              <a16:creationId xmlns:a16="http://schemas.microsoft.com/office/drawing/2014/main" id="{00000000-0008-0000-0C00-00001CD50300}"/>
            </a:ext>
          </a:extLst>
        </xdr:cNvPr>
        <xdr:cNvSpPr>
          <a:spLocks noChangeShapeType="1"/>
        </xdr:cNvSpPr>
      </xdr:nvSpPr>
      <xdr:spPr bwMode="auto">
        <a:xfrm flipH="1">
          <a:off x="42576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25</xdr:col>
      <xdr:colOff>0</xdr:colOff>
      <xdr:row>13</xdr:row>
      <xdr:rowOff>0</xdr:rowOff>
    </xdr:from>
    <xdr:to>
      <xdr:col>29</xdr:col>
      <xdr:colOff>0</xdr:colOff>
      <xdr:row>13</xdr:row>
      <xdr:rowOff>0</xdr:rowOff>
    </xdr:to>
    <xdr:sp macro="" textlink="">
      <xdr:nvSpPr>
        <xdr:cNvPr id="29" name="Line 46">
          <a:extLst>
            <a:ext uri="{FF2B5EF4-FFF2-40B4-BE49-F238E27FC236}">
              <a16:creationId xmlns:a16="http://schemas.microsoft.com/office/drawing/2014/main" id="{00000000-0008-0000-0C00-00001DD50300}"/>
            </a:ext>
          </a:extLst>
        </xdr:cNvPr>
        <xdr:cNvSpPr>
          <a:spLocks noChangeShapeType="1"/>
        </xdr:cNvSpPr>
      </xdr:nvSpPr>
      <xdr:spPr bwMode="auto">
        <a:xfrm>
          <a:off x="3457575" y="22669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30" name="Line 47">
          <a:extLst>
            <a:ext uri="{FF2B5EF4-FFF2-40B4-BE49-F238E27FC236}">
              <a16:creationId xmlns:a16="http://schemas.microsoft.com/office/drawing/2014/main" id="{00000000-0008-0000-0C00-00001ED50300}"/>
            </a:ext>
          </a:extLst>
        </xdr:cNvPr>
        <xdr:cNvSpPr>
          <a:spLocks noChangeShapeType="1"/>
        </xdr:cNvSpPr>
      </xdr:nvSpPr>
      <xdr:spPr bwMode="auto">
        <a:xfrm>
          <a:off x="4143375" y="4552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33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31" name="Line 48">
          <a:extLst>
            <a:ext uri="{FF2B5EF4-FFF2-40B4-BE49-F238E27FC236}">
              <a16:creationId xmlns:a16="http://schemas.microsoft.com/office/drawing/2014/main" id="{00000000-0008-0000-0C00-00001FD50300}"/>
            </a:ext>
          </a:extLst>
        </xdr:cNvPr>
        <xdr:cNvSpPr>
          <a:spLocks noChangeShapeType="1"/>
        </xdr:cNvSpPr>
      </xdr:nvSpPr>
      <xdr:spPr bwMode="auto">
        <a:xfrm>
          <a:off x="5400675" y="4552950"/>
          <a:ext cx="125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31</xdr:row>
      <xdr:rowOff>0</xdr:rowOff>
    </xdr:from>
    <xdr:to>
      <xdr:col>51</xdr:col>
      <xdr:colOff>0</xdr:colOff>
      <xdr:row>33</xdr:row>
      <xdr:rowOff>0</xdr:rowOff>
    </xdr:to>
    <xdr:sp macro="" textlink="">
      <xdr:nvSpPr>
        <xdr:cNvPr id="32" name="Line 49">
          <a:extLst>
            <a:ext uri="{FF2B5EF4-FFF2-40B4-BE49-F238E27FC236}">
              <a16:creationId xmlns:a16="http://schemas.microsoft.com/office/drawing/2014/main" id="{00000000-0008-0000-0C00-000020D50300}"/>
            </a:ext>
          </a:extLst>
        </xdr:cNvPr>
        <xdr:cNvSpPr>
          <a:spLocks noChangeShapeType="1"/>
        </xdr:cNvSpPr>
      </xdr:nvSpPr>
      <xdr:spPr bwMode="auto">
        <a:xfrm flipV="1">
          <a:off x="6200775" y="4324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33" name="Line 52">
          <a:extLst>
            <a:ext uri="{FF2B5EF4-FFF2-40B4-BE49-F238E27FC236}">
              <a16:creationId xmlns:a16="http://schemas.microsoft.com/office/drawing/2014/main" id="{00000000-0008-0000-0C00-000021D50300}"/>
            </a:ext>
          </a:extLst>
        </xdr:cNvPr>
        <xdr:cNvSpPr>
          <a:spLocks noChangeShapeType="1"/>
        </xdr:cNvSpPr>
      </xdr:nvSpPr>
      <xdr:spPr bwMode="auto">
        <a:xfrm flipH="1">
          <a:off x="33432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34" name="Line 53">
          <a:extLst>
            <a:ext uri="{FF2B5EF4-FFF2-40B4-BE49-F238E27FC236}">
              <a16:creationId xmlns:a16="http://schemas.microsoft.com/office/drawing/2014/main" id="{00000000-0008-0000-0C00-000022D50300}"/>
            </a:ext>
          </a:extLst>
        </xdr:cNvPr>
        <xdr:cNvSpPr>
          <a:spLocks noChangeShapeType="1"/>
        </xdr:cNvSpPr>
      </xdr:nvSpPr>
      <xdr:spPr bwMode="auto">
        <a:xfrm flipV="1">
          <a:off x="49434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35" name="Line 54">
          <a:extLst>
            <a:ext uri="{FF2B5EF4-FFF2-40B4-BE49-F238E27FC236}">
              <a16:creationId xmlns:a16="http://schemas.microsoft.com/office/drawing/2014/main" id="{00000000-0008-0000-0C00-000023D50300}"/>
            </a:ext>
          </a:extLst>
        </xdr:cNvPr>
        <xdr:cNvSpPr>
          <a:spLocks noChangeShapeType="1"/>
        </xdr:cNvSpPr>
      </xdr:nvSpPr>
      <xdr:spPr bwMode="auto">
        <a:xfrm>
          <a:off x="50577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43</xdr:col>
      <xdr:colOff>0</xdr:colOff>
      <xdr:row>9</xdr:row>
      <xdr:rowOff>0</xdr:rowOff>
    </xdr:to>
    <xdr:sp macro="" textlink="">
      <xdr:nvSpPr>
        <xdr:cNvPr id="36" name="Line 55">
          <a:extLst>
            <a:ext uri="{FF2B5EF4-FFF2-40B4-BE49-F238E27FC236}">
              <a16:creationId xmlns:a16="http://schemas.microsoft.com/office/drawing/2014/main" id="{00000000-0008-0000-0C00-000024D50300}"/>
            </a:ext>
          </a:extLst>
        </xdr:cNvPr>
        <xdr:cNvSpPr>
          <a:spLocks noChangeShapeType="1"/>
        </xdr:cNvSpPr>
      </xdr:nvSpPr>
      <xdr:spPr bwMode="auto">
        <a:xfrm>
          <a:off x="4143375" y="18097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37" name="Line 57">
          <a:extLst>
            <a:ext uri="{FF2B5EF4-FFF2-40B4-BE49-F238E27FC236}">
              <a16:creationId xmlns:a16="http://schemas.microsoft.com/office/drawing/2014/main" id="{00000000-0008-0000-0C00-000025D50300}"/>
            </a:ext>
          </a:extLst>
        </xdr:cNvPr>
        <xdr:cNvSpPr>
          <a:spLocks noChangeShapeType="1"/>
        </xdr:cNvSpPr>
      </xdr:nvSpPr>
      <xdr:spPr bwMode="auto">
        <a:xfrm flipH="1">
          <a:off x="42576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12</xdr:row>
      <xdr:rowOff>0</xdr:rowOff>
    </xdr:from>
    <xdr:to>
      <xdr:col>42</xdr:col>
      <xdr:colOff>104775</xdr:colOff>
      <xdr:row>12</xdr:row>
      <xdr:rowOff>0</xdr:rowOff>
    </xdr:to>
    <xdr:sp macro="" textlink="">
      <xdr:nvSpPr>
        <xdr:cNvPr id="38" name="Line 58">
          <a:extLst>
            <a:ext uri="{FF2B5EF4-FFF2-40B4-BE49-F238E27FC236}">
              <a16:creationId xmlns:a16="http://schemas.microsoft.com/office/drawing/2014/main" id="{00000000-0008-0000-0C00-000026D50300}"/>
            </a:ext>
          </a:extLst>
        </xdr:cNvPr>
        <xdr:cNvSpPr>
          <a:spLocks noChangeShapeType="1"/>
        </xdr:cNvSpPr>
      </xdr:nvSpPr>
      <xdr:spPr bwMode="auto">
        <a:xfrm>
          <a:off x="4143375" y="21526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43</xdr:col>
      <xdr:colOff>0</xdr:colOff>
      <xdr:row>11</xdr:row>
      <xdr:rowOff>0</xdr:rowOff>
    </xdr:to>
    <xdr:sp macro="" textlink="">
      <xdr:nvSpPr>
        <xdr:cNvPr id="39" name="Line 59">
          <a:extLst>
            <a:ext uri="{FF2B5EF4-FFF2-40B4-BE49-F238E27FC236}">
              <a16:creationId xmlns:a16="http://schemas.microsoft.com/office/drawing/2014/main" id="{00000000-0008-0000-0C00-000027D50300}"/>
            </a:ext>
          </a:extLst>
        </xdr:cNvPr>
        <xdr:cNvSpPr>
          <a:spLocks noChangeShapeType="1"/>
        </xdr:cNvSpPr>
      </xdr:nvSpPr>
      <xdr:spPr bwMode="auto">
        <a:xfrm>
          <a:off x="4143375" y="2038350"/>
          <a:ext cx="114300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31</xdr:col>
      <xdr:colOff>0</xdr:colOff>
      <xdr:row>13</xdr:row>
      <xdr:rowOff>0</xdr:rowOff>
    </xdr:to>
    <xdr:sp macro="" textlink="">
      <xdr:nvSpPr>
        <xdr:cNvPr id="40" name="Line 60">
          <a:extLst>
            <a:ext uri="{FF2B5EF4-FFF2-40B4-BE49-F238E27FC236}">
              <a16:creationId xmlns:a16="http://schemas.microsoft.com/office/drawing/2014/main" id="{00000000-0008-0000-0C00-000028D50300}"/>
            </a:ext>
          </a:extLst>
        </xdr:cNvPr>
        <xdr:cNvSpPr>
          <a:spLocks noChangeShapeType="1"/>
        </xdr:cNvSpPr>
      </xdr:nvSpPr>
      <xdr:spPr bwMode="auto">
        <a:xfrm flipH="1">
          <a:off x="3914775" y="2038350"/>
          <a:ext cx="2286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11</xdr:row>
      <xdr:rowOff>0</xdr:rowOff>
    </xdr:to>
    <xdr:sp macro="" textlink="">
      <xdr:nvSpPr>
        <xdr:cNvPr id="41" name="Line 61">
          <a:extLst>
            <a:ext uri="{FF2B5EF4-FFF2-40B4-BE49-F238E27FC236}">
              <a16:creationId xmlns:a16="http://schemas.microsoft.com/office/drawing/2014/main" id="{00000000-0008-0000-0C00-000029D50300}"/>
            </a:ext>
          </a:extLst>
        </xdr:cNvPr>
        <xdr:cNvSpPr>
          <a:spLocks noChangeShapeType="1"/>
        </xdr:cNvSpPr>
      </xdr:nvSpPr>
      <xdr:spPr bwMode="auto">
        <a:xfrm flipV="1">
          <a:off x="62007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51</xdr:col>
      <xdr:colOff>0</xdr:colOff>
      <xdr:row>11</xdr:row>
      <xdr:rowOff>0</xdr:rowOff>
    </xdr:to>
    <xdr:sp macro="" textlink="">
      <xdr:nvSpPr>
        <xdr:cNvPr id="42" name="Line 62">
          <a:extLst>
            <a:ext uri="{FF2B5EF4-FFF2-40B4-BE49-F238E27FC236}">
              <a16:creationId xmlns:a16="http://schemas.microsoft.com/office/drawing/2014/main" id="{00000000-0008-0000-0C00-00002AD50300}"/>
            </a:ext>
          </a:extLst>
        </xdr:cNvPr>
        <xdr:cNvSpPr>
          <a:spLocks noChangeShapeType="1"/>
        </xdr:cNvSpPr>
      </xdr:nvSpPr>
      <xdr:spPr bwMode="auto">
        <a:xfrm>
          <a:off x="5514975" y="2038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9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43" name="Line 63">
          <a:extLst>
            <a:ext uri="{FF2B5EF4-FFF2-40B4-BE49-F238E27FC236}">
              <a16:creationId xmlns:a16="http://schemas.microsoft.com/office/drawing/2014/main" id="{00000000-0008-0000-0C00-00002BD50300}"/>
            </a:ext>
          </a:extLst>
        </xdr:cNvPr>
        <xdr:cNvSpPr>
          <a:spLocks noChangeShapeType="1"/>
        </xdr:cNvSpPr>
      </xdr:nvSpPr>
      <xdr:spPr bwMode="auto">
        <a:xfrm flipV="1">
          <a:off x="6429375" y="18097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44" name="Line 64">
          <a:extLst>
            <a:ext uri="{FF2B5EF4-FFF2-40B4-BE49-F238E27FC236}">
              <a16:creationId xmlns:a16="http://schemas.microsoft.com/office/drawing/2014/main" id="{00000000-0008-0000-0C00-00002CD50300}"/>
            </a:ext>
          </a:extLst>
        </xdr:cNvPr>
        <xdr:cNvSpPr>
          <a:spLocks noChangeShapeType="1"/>
        </xdr:cNvSpPr>
      </xdr:nvSpPr>
      <xdr:spPr bwMode="auto">
        <a:xfrm flipV="1">
          <a:off x="5514975" y="2152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>
          <a:spLocks noChangeShapeType="1"/>
        </xdr:cNvSpPr>
      </xdr:nvSpPr>
      <xdr:spPr bwMode="auto">
        <a:xfrm>
          <a:off x="47148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>
          <a:spLocks noChangeShapeType="1"/>
        </xdr:cNvSpPr>
      </xdr:nvSpPr>
      <xdr:spPr bwMode="auto">
        <a:xfrm flipH="1">
          <a:off x="41433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>
          <a:spLocks noChangeShapeType="1"/>
        </xdr:cNvSpPr>
      </xdr:nvSpPr>
      <xdr:spPr bwMode="auto">
        <a:xfrm>
          <a:off x="47148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48" name="Line 10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>
          <a:spLocks noChangeShapeType="1"/>
        </xdr:cNvSpPr>
      </xdr:nvSpPr>
      <xdr:spPr bwMode="auto">
        <a:xfrm flipH="1">
          <a:off x="41433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49" name="Line 57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>
          <a:spLocks noChangeShapeType="1"/>
        </xdr:cNvSpPr>
      </xdr:nvSpPr>
      <xdr:spPr bwMode="auto">
        <a:xfrm>
          <a:off x="47148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50" name="Line 62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>
          <a:spLocks noChangeShapeType="1"/>
        </xdr:cNvSpPr>
      </xdr:nvSpPr>
      <xdr:spPr bwMode="auto">
        <a:xfrm flipH="1">
          <a:off x="41433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51" name="Line 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>
          <a:spLocks noChangeShapeType="1"/>
        </xdr:cNvSpPr>
      </xdr:nvSpPr>
      <xdr:spPr bwMode="auto">
        <a:xfrm>
          <a:off x="47148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52" name="Line 8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>
          <a:spLocks noChangeShapeType="1"/>
        </xdr:cNvSpPr>
      </xdr:nvSpPr>
      <xdr:spPr bwMode="auto">
        <a:xfrm>
          <a:off x="47148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23</xdr:row>
      <xdr:rowOff>15478</xdr:rowOff>
    </xdr:from>
    <xdr:to>
      <xdr:col>40</xdr:col>
      <xdr:colOff>0</xdr:colOff>
      <xdr:row>23</xdr:row>
      <xdr:rowOff>15478</xdr:rowOff>
    </xdr:to>
    <xdr:sp macro="" textlink="">
      <xdr:nvSpPr>
        <xdr:cNvPr id="53" name="Line 19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>
          <a:spLocks noChangeShapeType="1"/>
        </xdr:cNvSpPr>
      </xdr:nvSpPr>
      <xdr:spPr bwMode="auto">
        <a:xfrm>
          <a:off x="4486275" y="3425428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17</xdr:row>
      <xdr:rowOff>83344</xdr:rowOff>
    </xdr:from>
    <xdr:to>
      <xdr:col>36</xdr:col>
      <xdr:colOff>0</xdr:colOff>
      <xdr:row>19</xdr:row>
      <xdr:rowOff>83344</xdr:rowOff>
    </xdr:to>
    <xdr:sp macro="" textlink="">
      <xdr:nvSpPr>
        <xdr:cNvPr id="54" name="Line 20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>
          <a:spLocks noChangeShapeType="1"/>
        </xdr:cNvSpPr>
      </xdr:nvSpPr>
      <xdr:spPr bwMode="auto">
        <a:xfrm>
          <a:off x="4657725" y="28074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19</xdr:row>
      <xdr:rowOff>83344</xdr:rowOff>
    </xdr:from>
    <xdr:to>
      <xdr:col>37</xdr:col>
      <xdr:colOff>0</xdr:colOff>
      <xdr:row>20</xdr:row>
      <xdr:rowOff>83344</xdr:rowOff>
    </xdr:to>
    <xdr:sp macro="" textlink="">
      <xdr:nvSpPr>
        <xdr:cNvPr id="55" name="Line 2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>
          <a:spLocks noChangeShapeType="1"/>
        </xdr:cNvSpPr>
      </xdr:nvSpPr>
      <xdr:spPr bwMode="auto">
        <a:xfrm>
          <a:off x="4657725" y="30360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19</xdr:row>
      <xdr:rowOff>83344</xdr:rowOff>
    </xdr:from>
    <xdr:to>
      <xdr:col>38</xdr:col>
      <xdr:colOff>0</xdr:colOff>
      <xdr:row>20</xdr:row>
      <xdr:rowOff>83344</xdr:rowOff>
    </xdr:to>
    <xdr:sp macro="" textlink="">
      <xdr:nvSpPr>
        <xdr:cNvPr id="56" name="Line 22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>
          <a:spLocks noChangeShapeType="1"/>
        </xdr:cNvSpPr>
      </xdr:nvSpPr>
      <xdr:spPr bwMode="auto">
        <a:xfrm flipV="1">
          <a:off x="4714875" y="3036094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17</xdr:row>
      <xdr:rowOff>83344</xdr:rowOff>
    </xdr:from>
    <xdr:to>
      <xdr:col>38</xdr:col>
      <xdr:colOff>0</xdr:colOff>
      <xdr:row>19</xdr:row>
      <xdr:rowOff>83344</xdr:rowOff>
    </xdr:to>
    <xdr:sp macro="" textlink="">
      <xdr:nvSpPr>
        <xdr:cNvPr id="57" name="Line 25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>
          <a:spLocks noChangeShapeType="1"/>
        </xdr:cNvSpPr>
      </xdr:nvSpPr>
      <xdr:spPr bwMode="auto">
        <a:xfrm flipH="1" flipV="1">
          <a:off x="4772025" y="2807494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17</xdr:row>
      <xdr:rowOff>83344</xdr:rowOff>
    </xdr:from>
    <xdr:to>
      <xdr:col>38</xdr:col>
      <xdr:colOff>0</xdr:colOff>
      <xdr:row>17</xdr:row>
      <xdr:rowOff>83344</xdr:rowOff>
    </xdr:to>
    <xdr:sp macro="" textlink="">
      <xdr:nvSpPr>
        <xdr:cNvPr id="58" name="Line 27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>
          <a:spLocks noChangeShapeType="1"/>
        </xdr:cNvSpPr>
      </xdr:nvSpPr>
      <xdr:spPr bwMode="auto">
        <a:xfrm>
          <a:off x="4657725" y="2807494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23813</xdr:colOff>
      <xdr:row>23</xdr:row>
      <xdr:rowOff>41671</xdr:rowOff>
    </xdr:from>
    <xdr:to>
      <xdr:col>41</xdr:col>
      <xdr:colOff>0</xdr:colOff>
      <xdr:row>23</xdr:row>
      <xdr:rowOff>107155</xdr:rowOff>
    </xdr:to>
    <xdr:sp macro="" textlink="">
      <xdr:nvSpPr>
        <xdr:cNvPr id="59" name="Line 60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>
          <a:spLocks noChangeShapeType="1"/>
        </xdr:cNvSpPr>
      </xdr:nvSpPr>
      <xdr:spPr bwMode="auto">
        <a:xfrm>
          <a:off x="4795838" y="3451621"/>
          <a:ext cx="261937" cy="6548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41</xdr:col>
      <xdr:colOff>1</xdr:colOff>
      <xdr:row>24</xdr:row>
      <xdr:rowOff>1</xdr:rowOff>
    </xdr:from>
    <xdr:to>
      <xdr:col>51</xdr:col>
      <xdr:colOff>1</xdr:colOff>
      <xdr:row>24</xdr:row>
      <xdr:rowOff>1</xdr:rowOff>
    </xdr:to>
    <xdr:sp macro="" textlink="">
      <xdr:nvSpPr>
        <xdr:cNvPr id="60" name="Line 61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>
          <a:spLocks noChangeShapeType="1"/>
        </xdr:cNvSpPr>
      </xdr:nvSpPr>
      <xdr:spPr bwMode="auto">
        <a:xfrm>
          <a:off x="5057776" y="352425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38</xdr:col>
      <xdr:colOff>0</xdr:colOff>
      <xdr:row>17</xdr:row>
      <xdr:rowOff>107157</xdr:rowOff>
    </xdr:from>
    <xdr:to>
      <xdr:col>41</xdr:col>
      <xdr:colOff>0</xdr:colOff>
      <xdr:row>19</xdr:row>
      <xdr:rowOff>83345</xdr:rowOff>
    </xdr:to>
    <xdr:sp macro="" textlink="">
      <xdr:nvSpPr>
        <xdr:cNvPr id="61" name="Line 62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>
          <a:spLocks noChangeShapeType="1"/>
        </xdr:cNvSpPr>
      </xdr:nvSpPr>
      <xdr:spPr bwMode="auto">
        <a:xfrm flipV="1">
          <a:off x="4772025" y="2831307"/>
          <a:ext cx="285750" cy="20478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101203</xdr:colOff>
      <xdr:row>18</xdr:row>
      <xdr:rowOff>0</xdr:rowOff>
    </xdr:from>
    <xdr:to>
      <xdr:col>49</xdr:col>
      <xdr:colOff>101203</xdr:colOff>
      <xdr:row>18</xdr:row>
      <xdr:rowOff>0</xdr:rowOff>
    </xdr:to>
    <xdr:sp macro="" textlink="">
      <xdr:nvSpPr>
        <xdr:cNvPr id="62" name="Line 63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>
          <a:spLocks noChangeShapeType="1"/>
        </xdr:cNvSpPr>
      </xdr:nvSpPr>
      <xdr:spPr bwMode="auto">
        <a:xfrm>
          <a:off x="5044678" y="28384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95249</xdr:colOff>
      <xdr:row>24</xdr:row>
      <xdr:rowOff>48628</xdr:rowOff>
    </xdr:from>
    <xdr:to>
      <xdr:col>40</xdr:col>
      <xdr:colOff>1795</xdr:colOff>
      <xdr:row>26</xdr:row>
      <xdr:rowOff>73190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949C667-A78B-42F7-A799-4760123BAD55}"/>
            </a:ext>
          </a:extLst>
        </xdr:cNvPr>
        <xdr:cNvSpPr txBox="1"/>
      </xdr:nvSpPr>
      <xdr:spPr>
        <a:xfrm>
          <a:off x="4238624" y="3572878"/>
          <a:ext cx="706646" cy="2531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発生土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13</xdr:row>
      <xdr:rowOff>0</xdr:rowOff>
    </xdr:from>
    <xdr:to>
      <xdr:col>41</xdr:col>
      <xdr:colOff>0</xdr:colOff>
      <xdr:row>19</xdr:row>
      <xdr:rowOff>0</xdr:rowOff>
    </xdr:to>
    <xdr:sp macro="" textlink="">
      <xdr:nvSpPr>
        <xdr:cNvPr id="186070" name="Line 2">
          <a:extLst>
            <a:ext uri="{FF2B5EF4-FFF2-40B4-BE49-F238E27FC236}">
              <a16:creationId xmlns:a16="http://schemas.microsoft.com/office/drawing/2014/main" id="{00000000-0008-0000-0D00-0000D6D60200}"/>
            </a:ext>
          </a:extLst>
        </xdr:cNvPr>
        <xdr:cNvSpPr>
          <a:spLocks noChangeShapeType="1"/>
        </xdr:cNvSpPr>
      </xdr:nvSpPr>
      <xdr:spPr bwMode="auto">
        <a:xfrm flipH="1" flipV="1">
          <a:off x="3914775" y="2657475"/>
          <a:ext cx="68580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15</xdr:row>
      <xdr:rowOff>0</xdr:rowOff>
    </xdr:from>
    <xdr:to>
      <xdr:col>33</xdr:col>
      <xdr:colOff>0</xdr:colOff>
      <xdr:row>19</xdr:row>
      <xdr:rowOff>0</xdr:rowOff>
    </xdr:to>
    <xdr:sp macro="" textlink="">
      <xdr:nvSpPr>
        <xdr:cNvPr id="186071" name="Oval 3">
          <a:extLst>
            <a:ext uri="{FF2B5EF4-FFF2-40B4-BE49-F238E27FC236}">
              <a16:creationId xmlns:a16="http://schemas.microsoft.com/office/drawing/2014/main" id="{00000000-0008-0000-0D00-0000D7D60200}"/>
            </a:ext>
          </a:extLst>
        </xdr:cNvPr>
        <xdr:cNvSpPr>
          <a:spLocks noChangeArrowheads="1"/>
        </xdr:cNvSpPr>
      </xdr:nvSpPr>
      <xdr:spPr bwMode="auto">
        <a:xfrm>
          <a:off x="3228975" y="2886075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0</xdr:colOff>
      <xdr:row>19</xdr:row>
      <xdr:rowOff>0</xdr:rowOff>
    </xdr:to>
    <xdr:sp macro="" textlink="">
      <xdr:nvSpPr>
        <xdr:cNvPr id="186072" name="Line 4">
          <a:extLst>
            <a:ext uri="{FF2B5EF4-FFF2-40B4-BE49-F238E27FC236}">
              <a16:creationId xmlns:a16="http://schemas.microsoft.com/office/drawing/2014/main" id="{00000000-0008-0000-0D00-0000D8D60200}"/>
            </a:ext>
          </a:extLst>
        </xdr:cNvPr>
        <xdr:cNvSpPr>
          <a:spLocks noChangeShapeType="1"/>
        </xdr:cNvSpPr>
      </xdr:nvSpPr>
      <xdr:spPr bwMode="auto">
        <a:xfrm>
          <a:off x="3000375" y="2657475"/>
          <a:ext cx="0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19</xdr:row>
      <xdr:rowOff>0</xdr:rowOff>
    </xdr:from>
    <xdr:to>
      <xdr:col>41</xdr:col>
      <xdr:colOff>0</xdr:colOff>
      <xdr:row>19</xdr:row>
      <xdr:rowOff>0</xdr:rowOff>
    </xdr:to>
    <xdr:sp macro="" textlink="">
      <xdr:nvSpPr>
        <xdr:cNvPr id="186073" name="Line 5">
          <a:extLst>
            <a:ext uri="{FF2B5EF4-FFF2-40B4-BE49-F238E27FC236}">
              <a16:creationId xmlns:a16="http://schemas.microsoft.com/office/drawing/2014/main" id="{00000000-0008-0000-0D00-0000D9D60200}"/>
            </a:ext>
          </a:extLst>
        </xdr:cNvPr>
        <xdr:cNvSpPr>
          <a:spLocks noChangeShapeType="1"/>
        </xdr:cNvSpPr>
      </xdr:nvSpPr>
      <xdr:spPr bwMode="auto">
        <a:xfrm>
          <a:off x="3000375" y="33432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19</xdr:row>
      <xdr:rowOff>0</xdr:rowOff>
    </xdr:from>
    <xdr:to>
      <xdr:col>52</xdr:col>
      <xdr:colOff>0</xdr:colOff>
      <xdr:row>19</xdr:row>
      <xdr:rowOff>0</xdr:rowOff>
    </xdr:to>
    <xdr:sp macro="" textlink="">
      <xdr:nvSpPr>
        <xdr:cNvPr id="186074" name="Line 14">
          <a:extLst>
            <a:ext uri="{FF2B5EF4-FFF2-40B4-BE49-F238E27FC236}">
              <a16:creationId xmlns:a16="http://schemas.microsoft.com/office/drawing/2014/main" id="{00000000-0008-0000-0D00-0000DAD60200}"/>
            </a:ext>
          </a:extLst>
        </xdr:cNvPr>
        <xdr:cNvSpPr>
          <a:spLocks noChangeShapeType="1"/>
        </xdr:cNvSpPr>
      </xdr:nvSpPr>
      <xdr:spPr bwMode="auto">
        <a:xfrm>
          <a:off x="5286375" y="3343275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13</xdr:row>
      <xdr:rowOff>0</xdr:rowOff>
    </xdr:from>
    <xdr:to>
      <xdr:col>52</xdr:col>
      <xdr:colOff>0</xdr:colOff>
      <xdr:row>19</xdr:row>
      <xdr:rowOff>0</xdr:rowOff>
    </xdr:to>
    <xdr:sp macro="" textlink="">
      <xdr:nvSpPr>
        <xdr:cNvPr id="186075" name="Line 15">
          <a:extLst>
            <a:ext uri="{FF2B5EF4-FFF2-40B4-BE49-F238E27FC236}">
              <a16:creationId xmlns:a16="http://schemas.microsoft.com/office/drawing/2014/main" id="{00000000-0008-0000-0D00-0000DBD60200}"/>
            </a:ext>
          </a:extLst>
        </xdr:cNvPr>
        <xdr:cNvSpPr>
          <a:spLocks noChangeShapeType="1"/>
        </xdr:cNvSpPr>
      </xdr:nvSpPr>
      <xdr:spPr bwMode="auto">
        <a:xfrm flipV="1">
          <a:off x="5857875" y="265747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47</xdr:col>
      <xdr:colOff>0</xdr:colOff>
      <xdr:row>15</xdr:row>
      <xdr:rowOff>0</xdr:rowOff>
    </xdr:from>
    <xdr:to>
      <xdr:col>50</xdr:col>
      <xdr:colOff>0</xdr:colOff>
      <xdr:row>15</xdr:row>
      <xdr:rowOff>0</xdr:rowOff>
    </xdr:to>
    <xdr:sp macro="" textlink="">
      <xdr:nvSpPr>
        <xdr:cNvPr id="186076" name="Line 16">
          <a:extLst>
            <a:ext uri="{FF2B5EF4-FFF2-40B4-BE49-F238E27FC236}">
              <a16:creationId xmlns:a16="http://schemas.microsoft.com/office/drawing/2014/main" id="{00000000-0008-0000-0D00-0000DCD60200}"/>
            </a:ext>
          </a:extLst>
        </xdr:cNvPr>
        <xdr:cNvSpPr>
          <a:spLocks noChangeShapeType="1"/>
        </xdr:cNvSpPr>
      </xdr:nvSpPr>
      <xdr:spPr bwMode="auto">
        <a:xfrm>
          <a:off x="5286375" y="2886075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13</xdr:row>
      <xdr:rowOff>0</xdr:rowOff>
    </xdr:from>
    <xdr:to>
      <xdr:col>52</xdr:col>
      <xdr:colOff>0</xdr:colOff>
      <xdr:row>13</xdr:row>
      <xdr:rowOff>0</xdr:rowOff>
    </xdr:to>
    <xdr:sp macro="" textlink="">
      <xdr:nvSpPr>
        <xdr:cNvPr id="186077" name="Line 17">
          <a:extLst>
            <a:ext uri="{FF2B5EF4-FFF2-40B4-BE49-F238E27FC236}">
              <a16:creationId xmlns:a16="http://schemas.microsoft.com/office/drawing/2014/main" id="{00000000-0008-0000-0D00-0000DDD60200}"/>
            </a:ext>
          </a:extLst>
        </xdr:cNvPr>
        <xdr:cNvSpPr>
          <a:spLocks noChangeShapeType="1"/>
        </xdr:cNvSpPr>
      </xdr:nvSpPr>
      <xdr:spPr bwMode="auto">
        <a:xfrm>
          <a:off x="5286375" y="2657475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46</xdr:col>
      <xdr:colOff>0</xdr:colOff>
      <xdr:row>11</xdr:row>
      <xdr:rowOff>0</xdr:rowOff>
    </xdr:to>
    <xdr:sp macro="" textlink="">
      <xdr:nvSpPr>
        <xdr:cNvPr id="186078" name="Line 22">
          <a:extLst>
            <a:ext uri="{FF2B5EF4-FFF2-40B4-BE49-F238E27FC236}">
              <a16:creationId xmlns:a16="http://schemas.microsoft.com/office/drawing/2014/main" id="{00000000-0008-0000-0D00-0000DED60200}"/>
            </a:ext>
          </a:extLst>
        </xdr:cNvPr>
        <xdr:cNvSpPr>
          <a:spLocks noChangeShapeType="1"/>
        </xdr:cNvSpPr>
      </xdr:nvSpPr>
      <xdr:spPr bwMode="auto">
        <a:xfrm flipV="1">
          <a:off x="5172075" y="20859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6079" name="Line 23">
          <a:extLst>
            <a:ext uri="{FF2B5EF4-FFF2-40B4-BE49-F238E27FC236}">
              <a16:creationId xmlns:a16="http://schemas.microsoft.com/office/drawing/2014/main" id="{00000000-0008-0000-0D00-0000DFD60200}"/>
            </a:ext>
          </a:extLst>
        </xdr:cNvPr>
        <xdr:cNvSpPr>
          <a:spLocks noChangeShapeType="1"/>
        </xdr:cNvSpPr>
      </xdr:nvSpPr>
      <xdr:spPr bwMode="auto">
        <a:xfrm flipH="1" flipV="1">
          <a:off x="3000375" y="1857375"/>
          <a:ext cx="2171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15</xdr:row>
      <xdr:rowOff>0</xdr:rowOff>
    </xdr:from>
    <xdr:to>
      <xdr:col>50</xdr:col>
      <xdr:colOff>0</xdr:colOff>
      <xdr:row>19</xdr:row>
      <xdr:rowOff>0</xdr:rowOff>
    </xdr:to>
    <xdr:sp macro="" textlink="">
      <xdr:nvSpPr>
        <xdr:cNvPr id="186080" name="Line 29">
          <a:extLst>
            <a:ext uri="{FF2B5EF4-FFF2-40B4-BE49-F238E27FC236}">
              <a16:creationId xmlns:a16="http://schemas.microsoft.com/office/drawing/2014/main" id="{00000000-0008-0000-0D00-0000E0D60200}"/>
            </a:ext>
          </a:extLst>
        </xdr:cNvPr>
        <xdr:cNvSpPr>
          <a:spLocks noChangeShapeType="1"/>
        </xdr:cNvSpPr>
      </xdr:nvSpPr>
      <xdr:spPr bwMode="auto">
        <a:xfrm flipV="1">
          <a:off x="5629275" y="2886075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13</xdr:row>
      <xdr:rowOff>0</xdr:rowOff>
    </xdr:from>
    <xdr:to>
      <xdr:col>50</xdr:col>
      <xdr:colOff>0</xdr:colOff>
      <xdr:row>15</xdr:row>
      <xdr:rowOff>0</xdr:rowOff>
    </xdr:to>
    <xdr:sp macro="" textlink="">
      <xdr:nvSpPr>
        <xdr:cNvPr id="186081" name="Line 30">
          <a:extLst>
            <a:ext uri="{FF2B5EF4-FFF2-40B4-BE49-F238E27FC236}">
              <a16:creationId xmlns:a16="http://schemas.microsoft.com/office/drawing/2014/main" id="{00000000-0008-0000-0D00-0000E1D60200}"/>
            </a:ext>
          </a:extLst>
        </xdr:cNvPr>
        <xdr:cNvSpPr>
          <a:spLocks noChangeShapeType="1"/>
        </xdr:cNvSpPr>
      </xdr:nvSpPr>
      <xdr:spPr bwMode="auto">
        <a:xfrm flipV="1">
          <a:off x="5629275" y="26574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27</xdr:col>
      <xdr:colOff>0</xdr:colOff>
      <xdr:row>12</xdr:row>
      <xdr:rowOff>95250</xdr:rowOff>
    </xdr:from>
    <xdr:to>
      <xdr:col>35</xdr:col>
      <xdr:colOff>0</xdr:colOff>
      <xdr:row>12</xdr:row>
      <xdr:rowOff>95250</xdr:rowOff>
    </xdr:to>
    <xdr:sp macro="" textlink="">
      <xdr:nvSpPr>
        <xdr:cNvPr id="186082" name="Line 37">
          <a:extLst>
            <a:ext uri="{FF2B5EF4-FFF2-40B4-BE49-F238E27FC236}">
              <a16:creationId xmlns:a16="http://schemas.microsoft.com/office/drawing/2014/main" id="{00000000-0008-0000-0D00-0000E2D60200}"/>
            </a:ext>
          </a:extLst>
        </xdr:cNvPr>
        <xdr:cNvSpPr>
          <a:spLocks noChangeShapeType="1"/>
        </xdr:cNvSpPr>
      </xdr:nvSpPr>
      <xdr:spPr bwMode="auto">
        <a:xfrm>
          <a:off x="3551464" y="2585357"/>
          <a:ext cx="870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186083" name="Line 79">
          <a:extLst>
            <a:ext uri="{FF2B5EF4-FFF2-40B4-BE49-F238E27FC236}">
              <a16:creationId xmlns:a16="http://schemas.microsoft.com/office/drawing/2014/main" id="{00000000-0008-0000-0D00-0000E3D60200}"/>
            </a:ext>
          </a:extLst>
        </xdr:cNvPr>
        <xdr:cNvSpPr>
          <a:spLocks noChangeShapeType="1"/>
        </xdr:cNvSpPr>
      </xdr:nvSpPr>
      <xdr:spPr bwMode="auto">
        <a:xfrm flipV="1">
          <a:off x="3000375" y="20859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186084" name="Line 81">
          <a:extLst>
            <a:ext uri="{FF2B5EF4-FFF2-40B4-BE49-F238E27FC236}">
              <a16:creationId xmlns:a16="http://schemas.microsoft.com/office/drawing/2014/main" id="{00000000-0008-0000-0D00-0000E4D60200}"/>
            </a:ext>
          </a:extLst>
        </xdr:cNvPr>
        <xdr:cNvSpPr>
          <a:spLocks noChangeShapeType="1"/>
        </xdr:cNvSpPr>
      </xdr:nvSpPr>
      <xdr:spPr bwMode="auto">
        <a:xfrm flipH="1" flipV="1">
          <a:off x="3000375" y="23145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9</xdr:row>
      <xdr:rowOff>0</xdr:rowOff>
    </xdr:to>
    <xdr:sp macro="" textlink="">
      <xdr:nvSpPr>
        <xdr:cNvPr id="186085" name="Line 82">
          <a:extLst>
            <a:ext uri="{FF2B5EF4-FFF2-40B4-BE49-F238E27FC236}">
              <a16:creationId xmlns:a16="http://schemas.microsoft.com/office/drawing/2014/main" id="{00000000-0008-0000-0D00-0000E5D60200}"/>
            </a:ext>
          </a:extLst>
        </xdr:cNvPr>
        <xdr:cNvSpPr>
          <a:spLocks noChangeShapeType="1"/>
        </xdr:cNvSpPr>
      </xdr:nvSpPr>
      <xdr:spPr bwMode="auto">
        <a:xfrm flipV="1">
          <a:off x="5172075" y="18573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9</xdr:row>
      <xdr:rowOff>0</xdr:rowOff>
    </xdr:to>
    <xdr:sp macro="" textlink="">
      <xdr:nvSpPr>
        <xdr:cNvPr id="186086" name="Line 83">
          <a:extLst>
            <a:ext uri="{FF2B5EF4-FFF2-40B4-BE49-F238E27FC236}">
              <a16:creationId xmlns:a16="http://schemas.microsoft.com/office/drawing/2014/main" id="{00000000-0008-0000-0D00-0000E6D60200}"/>
            </a:ext>
          </a:extLst>
        </xdr:cNvPr>
        <xdr:cNvSpPr>
          <a:spLocks noChangeShapeType="1"/>
        </xdr:cNvSpPr>
      </xdr:nvSpPr>
      <xdr:spPr bwMode="auto">
        <a:xfrm flipV="1">
          <a:off x="3000375" y="18573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35</xdr:col>
      <xdr:colOff>0</xdr:colOff>
      <xdr:row>8</xdr:row>
      <xdr:rowOff>0</xdr:rowOff>
    </xdr:to>
    <xdr:sp macro="" textlink="">
      <xdr:nvSpPr>
        <xdr:cNvPr id="186087" name="Line 84">
          <a:extLst>
            <a:ext uri="{FF2B5EF4-FFF2-40B4-BE49-F238E27FC236}">
              <a16:creationId xmlns:a16="http://schemas.microsoft.com/office/drawing/2014/main" id="{00000000-0008-0000-0D00-0000E7D60200}"/>
            </a:ext>
          </a:extLst>
        </xdr:cNvPr>
        <xdr:cNvSpPr>
          <a:spLocks noChangeShapeType="1"/>
        </xdr:cNvSpPr>
      </xdr:nvSpPr>
      <xdr:spPr bwMode="auto">
        <a:xfrm flipH="1" flipV="1">
          <a:off x="3000375" y="2085975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35</xdr:col>
      <xdr:colOff>0</xdr:colOff>
      <xdr:row>10</xdr:row>
      <xdr:rowOff>0</xdr:rowOff>
    </xdr:to>
    <xdr:sp macro="" textlink="">
      <xdr:nvSpPr>
        <xdr:cNvPr id="186088" name="Line 85">
          <a:extLst>
            <a:ext uri="{FF2B5EF4-FFF2-40B4-BE49-F238E27FC236}">
              <a16:creationId xmlns:a16="http://schemas.microsoft.com/office/drawing/2014/main" id="{00000000-0008-0000-0D00-0000E8D602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23145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0</xdr:colOff>
      <xdr:row>10</xdr:row>
      <xdr:rowOff>0</xdr:rowOff>
    </xdr:from>
    <xdr:to>
      <xdr:col>33</xdr:col>
      <xdr:colOff>0</xdr:colOff>
      <xdr:row>10</xdr:row>
      <xdr:rowOff>0</xdr:rowOff>
    </xdr:to>
    <xdr:sp macro="" textlink="">
      <xdr:nvSpPr>
        <xdr:cNvPr id="186089" name="Line 86">
          <a:extLst>
            <a:ext uri="{FF2B5EF4-FFF2-40B4-BE49-F238E27FC236}">
              <a16:creationId xmlns:a16="http://schemas.microsoft.com/office/drawing/2014/main" id="{00000000-0008-0000-0D00-0000E9D60200}"/>
            </a:ext>
          </a:extLst>
        </xdr:cNvPr>
        <xdr:cNvSpPr>
          <a:spLocks noChangeShapeType="1"/>
        </xdr:cNvSpPr>
      </xdr:nvSpPr>
      <xdr:spPr bwMode="auto">
        <a:xfrm flipH="1" flipV="1">
          <a:off x="3228975" y="2314575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0</xdr:colOff>
      <xdr:row>10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186090" name="Line 88">
          <a:extLst>
            <a:ext uri="{FF2B5EF4-FFF2-40B4-BE49-F238E27FC236}">
              <a16:creationId xmlns:a16="http://schemas.microsoft.com/office/drawing/2014/main" id="{00000000-0008-0000-0D00-0000EAD60200}"/>
            </a:ext>
          </a:extLst>
        </xdr:cNvPr>
        <xdr:cNvSpPr>
          <a:spLocks noChangeShapeType="1"/>
        </xdr:cNvSpPr>
      </xdr:nvSpPr>
      <xdr:spPr bwMode="auto">
        <a:xfrm>
          <a:off x="3228975" y="23145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33</xdr:col>
      <xdr:colOff>0</xdr:colOff>
      <xdr:row>11</xdr:row>
      <xdr:rowOff>0</xdr:rowOff>
    </xdr:to>
    <xdr:sp macro="" textlink="">
      <xdr:nvSpPr>
        <xdr:cNvPr id="186091" name="Line 89">
          <a:extLst>
            <a:ext uri="{FF2B5EF4-FFF2-40B4-BE49-F238E27FC236}">
              <a16:creationId xmlns:a16="http://schemas.microsoft.com/office/drawing/2014/main" id="{00000000-0008-0000-0D00-0000EBD60200}"/>
            </a:ext>
          </a:extLst>
        </xdr:cNvPr>
        <xdr:cNvSpPr>
          <a:spLocks noChangeShapeType="1"/>
        </xdr:cNvSpPr>
      </xdr:nvSpPr>
      <xdr:spPr bwMode="auto">
        <a:xfrm>
          <a:off x="3686175" y="23145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8</xdr:row>
      <xdr:rowOff>0</xdr:rowOff>
    </xdr:from>
    <xdr:to>
      <xdr:col>35</xdr:col>
      <xdr:colOff>0</xdr:colOff>
      <xdr:row>11</xdr:row>
      <xdr:rowOff>0</xdr:rowOff>
    </xdr:to>
    <xdr:sp macro="" textlink="">
      <xdr:nvSpPr>
        <xdr:cNvPr id="186092" name="Line 90">
          <a:extLst>
            <a:ext uri="{FF2B5EF4-FFF2-40B4-BE49-F238E27FC236}">
              <a16:creationId xmlns:a16="http://schemas.microsoft.com/office/drawing/2014/main" id="{00000000-0008-0000-0D00-0000ECD60200}"/>
            </a:ext>
          </a:extLst>
        </xdr:cNvPr>
        <xdr:cNvSpPr>
          <a:spLocks noChangeShapeType="1"/>
        </xdr:cNvSpPr>
      </xdr:nvSpPr>
      <xdr:spPr bwMode="auto">
        <a:xfrm>
          <a:off x="3914775" y="20859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0</xdr:colOff>
      <xdr:row>23</xdr:row>
      <xdr:rowOff>0</xdr:rowOff>
    </xdr:to>
    <xdr:sp macro="" textlink="">
      <xdr:nvSpPr>
        <xdr:cNvPr id="186093" name="Line 91">
          <a:extLst>
            <a:ext uri="{FF2B5EF4-FFF2-40B4-BE49-F238E27FC236}">
              <a16:creationId xmlns:a16="http://schemas.microsoft.com/office/drawing/2014/main" id="{00000000-0008-0000-0D00-0000EDD60200}"/>
            </a:ext>
          </a:extLst>
        </xdr:cNvPr>
        <xdr:cNvSpPr>
          <a:spLocks noChangeShapeType="1"/>
        </xdr:cNvSpPr>
      </xdr:nvSpPr>
      <xdr:spPr bwMode="auto">
        <a:xfrm flipV="1">
          <a:off x="3000375" y="35718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20</xdr:row>
      <xdr:rowOff>104775</xdr:rowOff>
    </xdr:from>
    <xdr:to>
      <xdr:col>41</xdr:col>
      <xdr:colOff>0</xdr:colOff>
      <xdr:row>22</xdr:row>
      <xdr:rowOff>104775</xdr:rowOff>
    </xdr:to>
    <xdr:sp macro="" textlink="">
      <xdr:nvSpPr>
        <xdr:cNvPr id="186094" name="Line 92">
          <a:extLst>
            <a:ext uri="{FF2B5EF4-FFF2-40B4-BE49-F238E27FC236}">
              <a16:creationId xmlns:a16="http://schemas.microsoft.com/office/drawing/2014/main" id="{00000000-0008-0000-0D00-0000EED60200}"/>
            </a:ext>
          </a:extLst>
        </xdr:cNvPr>
        <xdr:cNvSpPr>
          <a:spLocks noChangeShapeType="1"/>
        </xdr:cNvSpPr>
      </xdr:nvSpPr>
      <xdr:spPr bwMode="auto">
        <a:xfrm flipV="1">
          <a:off x="4600575" y="3562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23</xdr:row>
      <xdr:rowOff>0</xdr:rowOff>
    </xdr:from>
    <xdr:to>
      <xdr:col>41</xdr:col>
      <xdr:colOff>0</xdr:colOff>
      <xdr:row>23</xdr:row>
      <xdr:rowOff>0</xdr:rowOff>
    </xdr:to>
    <xdr:sp macro="" textlink="">
      <xdr:nvSpPr>
        <xdr:cNvPr id="186095" name="Line 93">
          <a:extLst>
            <a:ext uri="{FF2B5EF4-FFF2-40B4-BE49-F238E27FC236}">
              <a16:creationId xmlns:a16="http://schemas.microsoft.com/office/drawing/2014/main" id="{00000000-0008-0000-0D00-0000EFD60200}"/>
            </a:ext>
          </a:extLst>
        </xdr:cNvPr>
        <xdr:cNvSpPr>
          <a:spLocks noChangeShapeType="1"/>
        </xdr:cNvSpPr>
      </xdr:nvSpPr>
      <xdr:spPr bwMode="auto">
        <a:xfrm flipH="1" flipV="1">
          <a:off x="3000375" y="3800475"/>
          <a:ext cx="1600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46</xdr:col>
      <xdr:colOff>0</xdr:colOff>
      <xdr:row>12</xdr:row>
      <xdr:rowOff>0</xdr:rowOff>
    </xdr:from>
    <xdr:to>
      <xdr:col>46</xdr:col>
      <xdr:colOff>0</xdr:colOff>
      <xdr:row>22</xdr:row>
      <xdr:rowOff>0</xdr:rowOff>
    </xdr:to>
    <xdr:sp macro="" textlink="">
      <xdr:nvSpPr>
        <xdr:cNvPr id="186096" name="Line 95">
          <a:extLst>
            <a:ext uri="{FF2B5EF4-FFF2-40B4-BE49-F238E27FC236}">
              <a16:creationId xmlns:a16="http://schemas.microsoft.com/office/drawing/2014/main" id="{00000000-0008-0000-0D00-0000F0D60200}"/>
            </a:ext>
          </a:extLst>
        </xdr:cNvPr>
        <xdr:cNvSpPr>
          <a:spLocks noChangeShapeType="1"/>
        </xdr:cNvSpPr>
      </xdr:nvSpPr>
      <xdr:spPr bwMode="auto">
        <a:xfrm flipV="1">
          <a:off x="5172075" y="2543175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20</xdr:row>
      <xdr:rowOff>0</xdr:rowOff>
    </xdr:to>
    <xdr:sp macro="" textlink="">
      <xdr:nvSpPr>
        <xdr:cNvPr id="186097" name="Line 97">
          <a:extLst>
            <a:ext uri="{FF2B5EF4-FFF2-40B4-BE49-F238E27FC236}">
              <a16:creationId xmlns:a16="http://schemas.microsoft.com/office/drawing/2014/main" id="{00000000-0008-0000-0D00-0000F1D60200}"/>
            </a:ext>
          </a:extLst>
        </xdr:cNvPr>
        <xdr:cNvSpPr>
          <a:spLocks noChangeShapeType="1"/>
        </xdr:cNvSpPr>
      </xdr:nvSpPr>
      <xdr:spPr bwMode="auto">
        <a:xfrm flipV="1">
          <a:off x="3000375" y="2543175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13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187145" name="Line 1">
          <a:extLst>
            <a:ext uri="{FF2B5EF4-FFF2-40B4-BE49-F238E27FC236}">
              <a16:creationId xmlns:a16="http://schemas.microsoft.com/office/drawing/2014/main" id="{00000000-0008-0000-0E00-000009DB02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2657475"/>
          <a:ext cx="8001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17</xdr:row>
      <xdr:rowOff>0</xdr:rowOff>
    </xdr:from>
    <xdr:to>
      <xdr:col>31</xdr:col>
      <xdr:colOff>0</xdr:colOff>
      <xdr:row>19</xdr:row>
      <xdr:rowOff>0</xdr:rowOff>
    </xdr:to>
    <xdr:sp macro="" textlink="">
      <xdr:nvSpPr>
        <xdr:cNvPr id="187146" name="Oval 2">
          <a:extLst>
            <a:ext uri="{FF2B5EF4-FFF2-40B4-BE49-F238E27FC236}">
              <a16:creationId xmlns:a16="http://schemas.microsoft.com/office/drawing/2014/main" id="{00000000-0008-0000-0E00-00000ADB0200}"/>
            </a:ext>
          </a:extLst>
        </xdr:cNvPr>
        <xdr:cNvSpPr>
          <a:spLocks noChangeArrowheads="1"/>
        </xdr:cNvSpPr>
      </xdr:nvSpPr>
      <xdr:spPr bwMode="auto">
        <a:xfrm>
          <a:off x="3228975" y="3114675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187147" name="Line 3">
          <a:extLst>
            <a:ext uri="{FF2B5EF4-FFF2-40B4-BE49-F238E27FC236}">
              <a16:creationId xmlns:a16="http://schemas.microsoft.com/office/drawing/2014/main" id="{00000000-0008-0000-0E00-00000BDB0200}"/>
            </a:ext>
          </a:extLst>
        </xdr:cNvPr>
        <xdr:cNvSpPr>
          <a:spLocks noChangeShapeType="1"/>
        </xdr:cNvSpPr>
      </xdr:nvSpPr>
      <xdr:spPr bwMode="auto">
        <a:xfrm>
          <a:off x="3000375" y="265747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187148" name="Line 4">
          <a:extLst>
            <a:ext uri="{FF2B5EF4-FFF2-40B4-BE49-F238E27FC236}">
              <a16:creationId xmlns:a16="http://schemas.microsoft.com/office/drawing/2014/main" id="{00000000-0008-0000-0E00-00000CDB0200}"/>
            </a:ext>
          </a:extLst>
        </xdr:cNvPr>
        <xdr:cNvSpPr>
          <a:spLocks noChangeShapeType="1"/>
        </xdr:cNvSpPr>
      </xdr:nvSpPr>
      <xdr:spPr bwMode="auto">
        <a:xfrm>
          <a:off x="3000375" y="357187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21</xdr:row>
      <xdr:rowOff>0</xdr:rowOff>
    </xdr:from>
    <xdr:to>
      <xdr:col>49</xdr:col>
      <xdr:colOff>0</xdr:colOff>
      <xdr:row>21</xdr:row>
      <xdr:rowOff>0</xdr:rowOff>
    </xdr:to>
    <xdr:sp macro="" textlink="">
      <xdr:nvSpPr>
        <xdr:cNvPr id="187149" name="Line 5">
          <a:extLst>
            <a:ext uri="{FF2B5EF4-FFF2-40B4-BE49-F238E27FC236}">
              <a16:creationId xmlns:a16="http://schemas.microsoft.com/office/drawing/2014/main" id="{00000000-0008-0000-0E00-00000DDB0200}"/>
            </a:ext>
          </a:extLst>
        </xdr:cNvPr>
        <xdr:cNvSpPr>
          <a:spLocks noChangeShapeType="1"/>
        </xdr:cNvSpPr>
      </xdr:nvSpPr>
      <xdr:spPr bwMode="auto">
        <a:xfrm>
          <a:off x="5057775" y="3571875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13</xdr:row>
      <xdr:rowOff>0</xdr:rowOff>
    </xdr:from>
    <xdr:to>
      <xdr:col>49</xdr:col>
      <xdr:colOff>0</xdr:colOff>
      <xdr:row>21</xdr:row>
      <xdr:rowOff>0</xdr:rowOff>
    </xdr:to>
    <xdr:sp macro="" textlink="">
      <xdr:nvSpPr>
        <xdr:cNvPr id="187150" name="Line 6">
          <a:extLst>
            <a:ext uri="{FF2B5EF4-FFF2-40B4-BE49-F238E27FC236}">
              <a16:creationId xmlns:a16="http://schemas.microsoft.com/office/drawing/2014/main" id="{00000000-0008-0000-0E00-00000EDB0200}"/>
            </a:ext>
          </a:extLst>
        </xdr:cNvPr>
        <xdr:cNvSpPr>
          <a:spLocks noChangeShapeType="1"/>
        </xdr:cNvSpPr>
      </xdr:nvSpPr>
      <xdr:spPr bwMode="auto">
        <a:xfrm flipV="1">
          <a:off x="5514975" y="2657475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17</xdr:row>
      <xdr:rowOff>0</xdr:rowOff>
    </xdr:from>
    <xdr:to>
      <xdr:col>47</xdr:col>
      <xdr:colOff>0</xdr:colOff>
      <xdr:row>17</xdr:row>
      <xdr:rowOff>0</xdr:rowOff>
    </xdr:to>
    <xdr:sp macro="" textlink="">
      <xdr:nvSpPr>
        <xdr:cNvPr id="187151" name="Line 7">
          <a:extLst>
            <a:ext uri="{FF2B5EF4-FFF2-40B4-BE49-F238E27FC236}">
              <a16:creationId xmlns:a16="http://schemas.microsoft.com/office/drawing/2014/main" id="{00000000-0008-0000-0E00-00000FDB0200}"/>
            </a:ext>
          </a:extLst>
        </xdr:cNvPr>
        <xdr:cNvSpPr>
          <a:spLocks noChangeShapeType="1"/>
        </xdr:cNvSpPr>
      </xdr:nvSpPr>
      <xdr:spPr bwMode="auto">
        <a:xfrm>
          <a:off x="5057775" y="31146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0</xdr:rowOff>
    </xdr:from>
    <xdr:to>
      <xdr:col>49</xdr:col>
      <xdr:colOff>0</xdr:colOff>
      <xdr:row>13</xdr:row>
      <xdr:rowOff>0</xdr:rowOff>
    </xdr:to>
    <xdr:sp macro="" textlink="">
      <xdr:nvSpPr>
        <xdr:cNvPr id="187152" name="Line 8">
          <a:extLst>
            <a:ext uri="{FF2B5EF4-FFF2-40B4-BE49-F238E27FC236}">
              <a16:creationId xmlns:a16="http://schemas.microsoft.com/office/drawing/2014/main" id="{00000000-0008-0000-0E00-000010DB0200}"/>
            </a:ext>
          </a:extLst>
        </xdr:cNvPr>
        <xdr:cNvSpPr>
          <a:spLocks noChangeShapeType="1"/>
        </xdr:cNvSpPr>
      </xdr:nvSpPr>
      <xdr:spPr bwMode="auto">
        <a:xfrm>
          <a:off x="5057775" y="2657475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8</xdr:row>
      <xdr:rowOff>0</xdr:rowOff>
    </xdr:from>
    <xdr:to>
      <xdr:col>44</xdr:col>
      <xdr:colOff>0</xdr:colOff>
      <xdr:row>11</xdr:row>
      <xdr:rowOff>0</xdr:rowOff>
    </xdr:to>
    <xdr:sp macro="" textlink="">
      <xdr:nvSpPr>
        <xdr:cNvPr id="187153" name="Line 9">
          <a:extLst>
            <a:ext uri="{FF2B5EF4-FFF2-40B4-BE49-F238E27FC236}">
              <a16:creationId xmlns:a16="http://schemas.microsoft.com/office/drawing/2014/main" id="{00000000-0008-0000-0E00-000011DB0200}"/>
            </a:ext>
          </a:extLst>
        </xdr:cNvPr>
        <xdr:cNvSpPr>
          <a:spLocks noChangeShapeType="1"/>
        </xdr:cNvSpPr>
      </xdr:nvSpPr>
      <xdr:spPr bwMode="auto">
        <a:xfrm flipV="1">
          <a:off x="4943475" y="20859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44</xdr:col>
      <xdr:colOff>0</xdr:colOff>
      <xdr:row>6</xdr:row>
      <xdr:rowOff>0</xdr:rowOff>
    </xdr:to>
    <xdr:sp macro="" textlink="">
      <xdr:nvSpPr>
        <xdr:cNvPr id="187154" name="Line 10">
          <a:extLst>
            <a:ext uri="{FF2B5EF4-FFF2-40B4-BE49-F238E27FC236}">
              <a16:creationId xmlns:a16="http://schemas.microsoft.com/office/drawing/2014/main" id="{00000000-0008-0000-0E00-000012DB0200}"/>
            </a:ext>
          </a:extLst>
        </xdr:cNvPr>
        <xdr:cNvSpPr>
          <a:spLocks noChangeShapeType="1"/>
        </xdr:cNvSpPr>
      </xdr:nvSpPr>
      <xdr:spPr bwMode="auto">
        <a:xfrm flipH="1" flipV="1">
          <a:off x="3000375" y="1857375"/>
          <a:ext cx="1943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47</xdr:col>
      <xdr:colOff>0</xdr:colOff>
      <xdr:row>19</xdr:row>
      <xdr:rowOff>0</xdr:rowOff>
    </xdr:from>
    <xdr:to>
      <xdr:col>47</xdr:col>
      <xdr:colOff>0</xdr:colOff>
      <xdr:row>21</xdr:row>
      <xdr:rowOff>0</xdr:rowOff>
    </xdr:to>
    <xdr:sp macro="" textlink="">
      <xdr:nvSpPr>
        <xdr:cNvPr id="187155" name="Line 11">
          <a:extLst>
            <a:ext uri="{FF2B5EF4-FFF2-40B4-BE49-F238E27FC236}">
              <a16:creationId xmlns:a16="http://schemas.microsoft.com/office/drawing/2014/main" id="{00000000-0008-0000-0E00-000013DB0200}"/>
            </a:ext>
          </a:extLst>
        </xdr:cNvPr>
        <xdr:cNvSpPr>
          <a:spLocks noChangeShapeType="1"/>
        </xdr:cNvSpPr>
      </xdr:nvSpPr>
      <xdr:spPr bwMode="auto">
        <a:xfrm flipV="1">
          <a:off x="5286375" y="33432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47</xdr:col>
      <xdr:colOff>0</xdr:colOff>
      <xdr:row>13</xdr:row>
      <xdr:rowOff>0</xdr:rowOff>
    </xdr:from>
    <xdr:to>
      <xdr:col>47</xdr:col>
      <xdr:colOff>0</xdr:colOff>
      <xdr:row>17</xdr:row>
      <xdr:rowOff>0</xdr:rowOff>
    </xdr:to>
    <xdr:sp macro="" textlink="">
      <xdr:nvSpPr>
        <xdr:cNvPr id="187156" name="Line 12">
          <a:extLst>
            <a:ext uri="{FF2B5EF4-FFF2-40B4-BE49-F238E27FC236}">
              <a16:creationId xmlns:a16="http://schemas.microsoft.com/office/drawing/2014/main" id="{00000000-0008-0000-0E00-000014DB0200}"/>
            </a:ext>
          </a:extLst>
        </xdr:cNvPr>
        <xdr:cNvSpPr>
          <a:spLocks noChangeShapeType="1"/>
        </xdr:cNvSpPr>
      </xdr:nvSpPr>
      <xdr:spPr bwMode="auto">
        <a:xfrm flipV="1">
          <a:off x="5286375" y="2657475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27</xdr:col>
      <xdr:colOff>0</xdr:colOff>
      <xdr:row>13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187157" name="Line 13">
          <a:extLst>
            <a:ext uri="{FF2B5EF4-FFF2-40B4-BE49-F238E27FC236}">
              <a16:creationId xmlns:a16="http://schemas.microsoft.com/office/drawing/2014/main" id="{00000000-0008-0000-0E00-000015DB0200}"/>
            </a:ext>
          </a:extLst>
        </xdr:cNvPr>
        <xdr:cNvSpPr>
          <a:spLocks noChangeShapeType="1"/>
        </xdr:cNvSpPr>
      </xdr:nvSpPr>
      <xdr:spPr bwMode="auto">
        <a:xfrm>
          <a:off x="3000375" y="265747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187158" name="Line 14">
          <a:extLst>
            <a:ext uri="{FF2B5EF4-FFF2-40B4-BE49-F238E27FC236}">
              <a16:creationId xmlns:a16="http://schemas.microsoft.com/office/drawing/2014/main" id="{00000000-0008-0000-0E00-000016DB0200}"/>
            </a:ext>
          </a:extLst>
        </xdr:cNvPr>
        <xdr:cNvSpPr>
          <a:spLocks noChangeShapeType="1"/>
        </xdr:cNvSpPr>
      </xdr:nvSpPr>
      <xdr:spPr bwMode="auto">
        <a:xfrm flipV="1">
          <a:off x="3000375" y="20859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187159" name="Line 15">
          <a:extLst>
            <a:ext uri="{FF2B5EF4-FFF2-40B4-BE49-F238E27FC236}">
              <a16:creationId xmlns:a16="http://schemas.microsoft.com/office/drawing/2014/main" id="{00000000-0008-0000-0E00-000017DB0200}"/>
            </a:ext>
          </a:extLst>
        </xdr:cNvPr>
        <xdr:cNvSpPr>
          <a:spLocks noChangeShapeType="1"/>
        </xdr:cNvSpPr>
      </xdr:nvSpPr>
      <xdr:spPr bwMode="auto">
        <a:xfrm flipH="1" flipV="1">
          <a:off x="3000375" y="23145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6</xdr:row>
      <xdr:rowOff>0</xdr:rowOff>
    </xdr:from>
    <xdr:to>
      <xdr:col>44</xdr:col>
      <xdr:colOff>0</xdr:colOff>
      <xdr:row>9</xdr:row>
      <xdr:rowOff>0</xdr:rowOff>
    </xdr:to>
    <xdr:sp macro="" textlink="">
      <xdr:nvSpPr>
        <xdr:cNvPr id="187160" name="Line 16">
          <a:extLst>
            <a:ext uri="{FF2B5EF4-FFF2-40B4-BE49-F238E27FC236}">
              <a16:creationId xmlns:a16="http://schemas.microsoft.com/office/drawing/2014/main" id="{00000000-0008-0000-0E00-000018DB0200}"/>
            </a:ext>
          </a:extLst>
        </xdr:cNvPr>
        <xdr:cNvSpPr>
          <a:spLocks noChangeShapeType="1"/>
        </xdr:cNvSpPr>
      </xdr:nvSpPr>
      <xdr:spPr bwMode="auto">
        <a:xfrm flipV="1">
          <a:off x="4943475" y="18573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9</xdr:row>
      <xdr:rowOff>0</xdr:rowOff>
    </xdr:to>
    <xdr:sp macro="" textlink="">
      <xdr:nvSpPr>
        <xdr:cNvPr id="187161" name="Line 17">
          <a:extLst>
            <a:ext uri="{FF2B5EF4-FFF2-40B4-BE49-F238E27FC236}">
              <a16:creationId xmlns:a16="http://schemas.microsoft.com/office/drawing/2014/main" id="{00000000-0008-0000-0E00-000019DB0200}"/>
            </a:ext>
          </a:extLst>
        </xdr:cNvPr>
        <xdr:cNvSpPr>
          <a:spLocks noChangeShapeType="1"/>
        </xdr:cNvSpPr>
      </xdr:nvSpPr>
      <xdr:spPr bwMode="auto">
        <a:xfrm flipV="1">
          <a:off x="3000375" y="18573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187162" name="Line 18">
          <a:extLst>
            <a:ext uri="{FF2B5EF4-FFF2-40B4-BE49-F238E27FC236}">
              <a16:creationId xmlns:a16="http://schemas.microsoft.com/office/drawing/2014/main" id="{00000000-0008-0000-0E00-00001ADB0200}"/>
            </a:ext>
          </a:extLst>
        </xdr:cNvPr>
        <xdr:cNvSpPr>
          <a:spLocks noChangeShapeType="1"/>
        </xdr:cNvSpPr>
      </xdr:nvSpPr>
      <xdr:spPr bwMode="auto">
        <a:xfrm flipH="1" flipV="1">
          <a:off x="3000375" y="2085975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33</xdr:col>
      <xdr:colOff>0</xdr:colOff>
      <xdr:row>10</xdr:row>
      <xdr:rowOff>0</xdr:rowOff>
    </xdr:to>
    <xdr:sp macro="" textlink="">
      <xdr:nvSpPr>
        <xdr:cNvPr id="187163" name="Line 19">
          <a:extLst>
            <a:ext uri="{FF2B5EF4-FFF2-40B4-BE49-F238E27FC236}">
              <a16:creationId xmlns:a16="http://schemas.microsoft.com/office/drawing/2014/main" id="{00000000-0008-0000-0E00-00001BDB0200}"/>
            </a:ext>
          </a:extLst>
        </xdr:cNvPr>
        <xdr:cNvSpPr>
          <a:spLocks noChangeShapeType="1"/>
        </xdr:cNvSpPr>
      </xdr:nvSpPr>
      <xdr:spPr bwMode="auto">
        <a:xfrm flipH="1" flipV="1">
          <a:off x="3457575" y="23145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0</xdr:colOff>
      <xdr:row>10</xdr:row>
      <xdr:rowOff>0</xdr:rowOff>
    </xdr:from>
    <xdr:to>
      <xdr:col>31</xdr:col>
      <xdr:colOff>0</xdr:colOff>
      <xdr:row>10</xdr:row>
      <xdr:rowOff>0</xdr:rowOff>
    </xdr:to>
    <xdr:sp macro="" textlink="">
      <xdr:nvSpPr>
        <xdr:cNvPr id="187164" name="Line 20">
          <a:extLst>
            <a:ext uri="{FF2B5EF4-FFF2-40B4-BE49-F238E27FC236}">
              <a16:creationId xmlns:a16="http://schemas.microsoft.com/office/drawing/2014/main" id="{00000000-0008-0000-0E00-00001CDB0200}"/>
            </a:ext>
          </a:extLst>
        </xdr:cNvPr>
        <xdr:cNvSpPr>
          <a:spLocks noChangeShapeType="1"/>
        </xdr:cNvSpPr>
      </xdr:nvSpPr>
      <xdr:spPr bwMode="auto">
        <a:xfrm flipH="1" flipV="1">
          <a:off x="3228975" y="23145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0</xdr:colOff>
      <xdr:row>10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187165" name="Line 21">
          <a:extLst>
            <a:ext uri="{FF2B5EF4-FFF2-40B4-BE49-F238E27FC236}">
              <a16:creationId xmlns:a16="http://schemas.microsoft.com/office/drawing/2014/main" id="{00000000-0008-0000-0E00-00001DDB0200}"/>
            </a:ext>
          </a:extLst>
        </xdr:cNvPr>
        <xdr:cNvSpPr>
          <a:spLocks noChangeShapeType="1"/>
        </xdr:cNvSpPr>
      </xdr:nvSpPr>
      <xdr:spPr bwMode="auto">
        <a:xfrm>
          <a:off x="3228975" y="23145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187166" name="Line 22">
          <a:extLst>
            <a:ext uri="{FF2B5EF4-FFF2-40B4-BE49-F238E27FC236}">
              <a16:creationId xmlns:a16="http://schemas.microsoft.com/office/drawing/2014/main" id="{00000000-0008-0000-0E00-00001EDB0200}"/>
            </a:ext>
          </a:extLst>
        </xdr:cNvPr>
        <xdr:cNvSpPr>
          <a:spLocks noChangeShapeType="1"/>
        </xdr:cNvSpPr>
      </xdr:nvSpPr>
      <xdr:spPr bwMode="auto">
        <a:xfrm>
          <a:off x="3457575" y="23145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11</xdr:row>
      <xdr:rowOff>0</xdr:rowOff>
    </xdr:to>
    <xdr:sp macro="" textlink="">
      <xdr:nvSpPr>
        <xdr:cNvPr id="187167" name="Line 23">
          <a:extLst>
            <a:ext uri="{FF2B5EF4-FFF2-40B4-BE49-F238E27FC236}">
              <a16:creationId xmlns:a16="http://schemas.microsoft.com/office/drawing/2014/main" id="{00000000-0008-0000-0E00-00001FDB0200}"/>
            </a:ext>
          </a:extLst>
        </xdr:cNvPr>
        <xdr:cNvSpPr>
          <a:spLocks noChangeShapeType="1"/>
        </xdr:cNvSpPr>
      </xdr:nvSpPr>
      <xdr:spPr bwMode="auto">
        <a:xfrm>
          <a:off x="3686175" y="20859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187168" name="Line 24">
          <a:extLst>
            <a:ext uri="{FF2B5EF4-FFF2-40B4-BE49-F238E27FC236}">
              <a16:creationId xmlns:a16="http://schemas.microsoft.com/office/drawing/2014/main" id="{00000000-0008-0000-0E00-000020DB0200}"/>
            </a:ext>
          </a:extLst>
        </xdr:cNvPr>
        <xdr:cNvSpPr>
          <a:spLocks noChangeShapeType="1"/>
        </xdr:cNvSpPr>
      </xdr:nvSpPr>
      <xdr:spPr bwMode="auto">
        <a:xfrm flipV="1">
          <a:off x="3000375" y="38004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23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187169" name="Line 25">
          <a:extLst>
            <a:ext uri="{FF2B5EF4-FFF2-40B4-BE49-F238E27FC236}">
              <a16:creationId xmlns:a16="http://schemas.microsoft.com/office/drawing/2014/main" id="{00000000-0008-0000-0E00-000021DB0200}"/>
            </a:ext>
          </a:extLst>
        </xdr:cNvPr>
        <xdr:cNvSpPr>
          <a:spLocks noChangeShapeType="1"/>
        </xdr:cNvSpPr>
      </xdr:nvSpPr>
      <xdr:spPr bwMode="auto">
        <a:xfrm flipV="1">
          <a:off x="4486275" y="38004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40</xdr:col>
      <xdr:colOff>0</xdr:colOff>
      <xdr:row>25</xdr:row>
      <xdr:rowOff>0</xdr:rowOff>
    </xdr:to>
    <xdr:sp macro="" textlink="">
      <xdr:nvSpPr>
        <xdr:cNvPr id="187170" name="Line 26">
          <a:extLst>
            <a:ext uri="{FF2B5EF4-FFF2-40B4-BE49-F238E27FC236}">
              <a16:creationId xmlns:a16="http://schemas.microsoft.com/office/drawing/2014/main" id="{00000000-0008-0000-0E00-000022DB0200}"/>
            </a:ext>
          </a:extLst>
        </xdr:cNvPr>
        <xdr:cNvSpPr>
          <a:spLocks noChangeShapeType="1"/>
        </xdr:cNvSpPr>
      </xdr:nvSpPr>
      <xdr:spPr bwMode="auto">
        <a:xfrm flipH="1" flipV="1">
          <a:off x="3000375" y="4029075"/>
          <a:ext cx="1485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24</xdr:row>
      <xdr:rowOff>0</xdr:rowOff>
    </xdr:to>
    <xdr:sp macro="" textlink="">
      <xdr:nvSpPr>
        <xdr:cNvPr id="187171" name="Line 27">
          <a:extLst>
            <a:ext uri="{FF2B5EF4-FFF2-40B4-BE49-F238E27FC236}">
              <a16:creationId xmlns:a16="http://schemas.microsoft.com/office/drawing/2014/main" id="{00000000-0008-0000-0E00-000023DB0200}"/>
            </a:ext>
          </a:extLst>
        </xdr:cNvPr>
        <xdr:cNvSpPr>
          <a:spLocks noChangeShapeType="1"/>
        </xdr:cNvSpPr>
      </xdr:nvSpPr>
      <xdr:spPr bwMode="auto">
        <a:xfrm flipV="1">
          <a:off x="4943475" y="2543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45</xdr:col>
      <xdr:colOff>0</xdr:colOff>
      <xdr:row>19</xdr:row>
      <xdr:rowOff>0</xdr:rowOff>
    </xdr:from>
    <xdr:to>
      <xdr:col>47</xdr:col>
      <xdr:colOff>0</xdr:colOff>
      <xdr:row>19</xdr:row>
      <xdr:rowOff>0</xdr:rowOff>
    </xdr:to>
    <xdr:sp macro="" textlink="">
      <xdr:nvSpPr>
        <xdr:cNvPr id="187172" name="Line 28">
          <a:extLst>
            <a:ext uri="{FF2B5EF4-FFF2-40B4-BE49-F238E27FC236}">
              <a16:creationId xmlns:a16="http://schemas.microsoft.com/office/drawing/2014/main" id="{00000000-0008-0000-0E00-000024DB0200}"/>
            </a:ext>
          </a:extLst>
        </xdr:cNvPr>
        <xdr:cNvSpPr>
          <a:spLocks noChangeShapeType="1"/>
        </xdr:cNvSpPr>
      </xdr:nvSpPr>
      <xdr:spPr bwMode="auto">
        <a:xfrm>
          <a:off x="5057775" y="33432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17</xdr:row>
      <xdr:rowOff>0</xdr:rowOff>
    </xdr:from>
    <xdr:to>
      <xdr:col>47</xdr:col>
      <xdr:colOff>0</xdr:colOff>
      <xdr:row>19</xdr:row>
      <xdr:rowOff>0</xdr:rowOff>
    </xdr:to>
    <xdr:sp macro="" textlink="">
      <xdr:nvSpPr>
        <xdr:cNvPr id="187173" name="Line 29">
          <a:extLst>
            <a:ext uri="{FF2B5EF4-FFF2-40B4-BE49-F238E27FC236}">
              <a16:creationId xmlns:a16="http://schemas.microsoft.com/office/drawing/2014/main" id="{00000000-0008-0000-0E00-000025DB0200}"/>
            </a:ext>
          </a:extLst>
        </xdr:cNvPr>
        <xdr:cNvSpPr>
          <a:spLocks noChangeShapeType="1"/>
        </xdr:cNvSpPr>
      </xdr:nvSpPr>
      <xdr:spPr bwMode="auto">
        <a:xfrm flipV="1">
          <a:off x="5286375" y="31146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187174" name="Line 30">
          <a:extLst>
            <a:ext uri="{FF2B5EF4-FFF2-40B4-BE49-F238E27FC236}">
              <a16:creationId xmlns:a16="http://schemas.microsoft.com/office/drawing/2014/main" id="{00000000-0008-0000-0E00-000026DB0200}"/>
            </a:ext>
          </a:extLst>
        </xdr:cNvPr>
        <xdr:cNvSpPr>
          <a:spLocks noChangeShapeType="1"/>
        </xdr:cNvSpPr>
      </xdr:nvSpPr>
      <xdr:spPr bwMode="auto">
        <a:xfrm flipV="1">
          <a:off x="3000375" y="2543175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13</xdr:row>
      <xdr:rowOff>0</xdr:rowOff>
    </xdr:from>
    <xdr:to>
      <xdr:col>41</xdr:col>
      <xdr:colOff>0</xdr:colOff>
      <xdr:row>21</xdr:row>
      <xdr:rowOff>0</xdr:rowOff>
    </xdr:to>
    <xdr:sp macro="" textlink="">
      <xdr:nvSpPr>
        <xdr:cNvPr id="188169" name="Line 1">
          <a:extLst>
            <a:ext uri="{FF2B5EF4-FFF2-40B4-BE49-F238E27FC236}">
              <a16:creationId xmlns:a16="http://schemas.microsoft.com/office/drawing/2014/main" id="{00000000-0008-0000-0F00-000009DF02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2657475"/>
          <a:ext cx="9144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17</xdr:row>
      <xdr:rowOff>0</xdr:rowOff>
    </xdr:from>
    <xdr:to>
      <xdr:col>31</xdr:col>
      <xdr:colOff>0</xdr:colOff>
      <xdr:row>19</xdr:row>
      <xdr:rowOff>0</xdr:rowOff>
    </xdr:to>
    <xdr:sp macro="" textlink="">
      <xdr:nvSpPr>
        <xdr:cNvPr id="188170" name="Oval 2">
          <a:extLst>
            <a:ext uri="{FF2B5EF4-FFF2-40B4-BE49-F238E27FC236}">
              <a16:creationId xmlns:a16="http://schemas.microsoft.com/office/drawing/2014/main" id="{00000000-0008-0000-0F00-00000ADF0200}"/>
            </a:ext>
          </a:extLst>
        </xdr:cNvPr>
        <xdr:cNvSpPr>
          <a:spLocks noChangeArrowheads="1"/>
        </xdr:cNvSpPr>
      </xdr:nvSpPr>
      <xdr:spPr bwMode="auto">
        <a:xfrm>
          <a:off x="3228975" y="3114675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188171" name="Line 3">
          <a:extLst>
            <a:ext uri="{FF2B5EF4-FFF2-40B4-BE49-F238E27FC236}">
              <a16:creationId xmlns:a16="http://schemas.microsoft.com/office/drawing/2014/main" id="{00000000-0008-0000-0F00-00000BDF0200}"/>
            </a:ext>
          </a:extLst>
        </xdr:cNvPr>
        <xdr:cNvSpPr>
          <a:spLocks noChangeShapeType="1"/>
        </xdr:cNvSpPr>
      </xdr:nvSpPr>
      <xdr:spPr bwMode="auto">
        <a:xfrm>
          <a:off x="3000375" y="265747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41</xdr:col>
      <xdr:colOff>0</xdr:colOff>
      <xdr:row>21</xdr:row>
      <xdr:rowOff>0</xdr:rowOff>
    </xdr:to>
    <xdr:sp macro="" textlink="">
      <xdr:nvSpPr>
        <xdr:cNvPr id="188172" name="Line 4">
          <a:extLst>
            <a:ext uri="{FF2B5EF4-FFF2-40B4-BE49-F238E27FC236}">
              <a16:creationId xmlns:a16="http://schemas.microsoft.com/office/drawing/2014/main" id="{00000000-0008-0000-0F00-00000CDF0200}"/>
            </a:ext>
          </a:extLst>
        </xdr:cNvPr>
        <xdr:cNvSpPr>
          <a:spLocks noChangeShapeType="1"/>
        </xdr:cNvSpPr>
      </xdr:nvSpPr>
      <xdr:spPr bwMode="auto">
        <a:xfrm>
          <a:off x="3000375" y="35718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21</xdr:row>
      <xdr:rowOff>0</xdr:rowOff>
    </xdr:from>
    <xdr:to>
      <xdr:col>52</xdr:col>
      <xdr:colOff>0</xdr:colOff>
      <xdr:row>21</xdr:row>
      <xdr:rowOff>0</xdr:rowOff>
    </xdr:to>
    <xdr:sp macro="" textlink="">
      <xdr:nvSpPr>
        <xdr:cNvPr id="188173" name="Line 5">
          <a:extLst>
            <a:ext uri="{FF2B5EF4-FFF2-40B4-BE49-F238E27FC236}">
              <a16:creationId xmlns:a16="http://schemas.microsoft.com/office/drawing/2014/main" id="{00000000-0008-0000-0F00-00000DDF0200}"/>
            </a:ext>
          </a:extLst>
        </xdr:cNvPr>
        <xdr:cNvSpPr>
          <a:spLocks noChangeShapeType="1"/>
        </xdr:cNvSpPr>
      </xdr:nvSpPr>
      <xdr:spPr bwMode="auto">
        <a:xfrm>
          <a:off x="5286375" y="3571875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13</xdr:row>
      <xdr:rowOff>0</xdr:rowOff>
    </xdr:from>
    <xdr:to>
      <xdr:col>52</xdr:col>
      <xdr:colOff>0</xdr:colOff>
      <xdr:row>21</xdr:row>
      <xdr:rowOff>0</xdr:rowOff>
    </xdr:to>
    <xdr:sp macro="" textlink="">
      <xdr:nvSpPr>
        <xdr:cNvPr id="188174" name="Line 6">
          <a:extLst>
            <a:ext uri="{FF2B5EF4-FFF2-40B4-BE49-F238E27FC236}">
              <a16:creationId xmlns:a16="http://schemas.microsoft.com/office/drawing/2014/main" id="{00000000-0008-0000-0F00-00000EDF0200}"/>
            </a:ext>
          </a:extLst>
        </xdr:cNvPr>
        <xdr:cNvSpPr>
          <a:spLocks noChangeShapeType="1"/>
        </xdr:cNvSpPr>
      </xdr:nvSpPr>
      <xdr:spPr bwMode="auto">
        <a:xfrm flipV="1">
          <a:off x="5857875" y="2657475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47</xdr:col>
      <xdr:colOff>0</xdr:colOff>
      <xdr:row>17</xdr:row>
      <xdr:rowOff>0</xdr:rowOff>
    </xdr:from>
    <xdr:to>
      <xdr:col>50</xdr:col>
      <xdr:colOff>0</xdr:colOff>
      <xdr:row>17</xdr:row>
      <xdr:rowOff>0</xdr:rowOff>
    </xdr:to>
    <xdr:sp macro="" textlink="">
      <xdr:nvSpPr>
        <xdr:cNvPr id="188175" name="Line 7">
          <a:extLst>
            <a:ext uri="{FF2B5EF4-FFF2-40B4-BE49-F238E27FC236}">
              <a16:creationId xmlns:a16="http://schemas.microsoft.com/office/drawing/2014/main" id="{00000000-0008-0000-0F00-00000FDF0200}"/>
            </a:ext>
          </a:extLst>
        </xdr:cNvPr>
        <xdr:cNvSpPr>
          <a:spLocks noChangeShapeType="1"/>
        </xdr:cNvSpPr>
      </xdr:nvSpPr>
      <xdr:spPr bwMode="auto">
        <a:xfrm>
          <a:off x="5286375" y="3114675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13</xdr:row>
      <xdr:rowOff>0</xdr:rowOff>
    </xdr:from>
    <xdr:to>
      <xdr:col>52</xdr:col>
      <xdr:colOff>0</xdr:colOff>
      <xdr:row>13</xdr:row>
      <xdr:rowOff>0</xdr:rowOff>
    </xdr:to>
    <xdr:sp macro="" textlink="">
      <xdr:nvSpPr>
        <xdr:cNvPr id="188176" name="Line 8">
          <a:extLst>
            <a:ext uri="{FF2B5EF4-FFF2-40B4-BE49-F238E27FC236}">
              <a16:creationId xmlns:a16="http://schemas.microsoft.com/office/drawing/2014/main" id="{00000000-0008-0000-0F00-000010DF0200}"/>
            </a:ext>
          </a:extLst>
        </xdr:cNvPr>
        <xdr:cNvSpPr>
          <a:spLocks noChangeShapeType="1"/>
        </xdr:cNvSpPr>
      </xdr:nvSpPr>
      <xdr:spPr bwMode="auto">
        <a:xfrm>
          <a:off x="5286375" y="2657475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46</xdr:col>
      <xdr:colOff>0</xdr:colOff>
      <xdr:row>11</xdr:row>
      <xdr:rowOff>0</xdr:rowOff>
    </xdr:to>
    <xdr:sp macro="" textlink="">
      <xdr:nvSpPr>
        <xdr:cNvPr id="188177" name="Line 9">
          <a:extLst>
            <a:ext uri="{FF2B5EF4-FFF2-40B4-BE49-F238E27FC236}">
              <a16:creationId xmlns:a16="http://schemas.microsoft.com/office/drawing/2014/main" id="{00000000-0008-0000-0F00-000011DF0200}"/>
            </a:ext>
          </a:extLst>
        </xdr:cNvPr>
        <xdr:cNvSpPr>
          <a:spLocks noChangeShapeType="1"/>
        </xdr:cNvSpPr>
      </xdr:nvSpPr>
      <xdr:spPr bwMode="auto">
        <a:xfrm flipV="1">
          <a:off x="5172075" y="20859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88178" name="Line 10">
          <a:extLst>
            <a:ext uri="{FF2B5EF4-FFF2-40B4-BE49-F238E27FC236}">
              <a16:creationId xmlns:a16="http://schemas.microsoft.com/office/drawing/2014/main" id="{00000000-0008-0000-0F00-000012DF0200}"/>
            </a:ext>
          </a:extLst>
        </xdr:cNvPr>
        <xdr:cNvSpPr>
          <a:spLocks noChangeShapeType="1"/>
        </xdr:cNvSpPr>
      </xdr:nvSpPr>
      <xdr:spPr bwMode="auto">
        <a:xfrm flipH="1" flipV="1">
          <a:off x="3000375" y="1857375"/>
          <a:ext cx="2171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19</xdr:row>
      <xdr:rowOff>0</xdr:rowOff>
    </xdr:from>
    <xdr:to>
      <xdr:col>50</xdr:col>
      <xdr:colOff>0</xdr:colOff>
      <xdr:row>21</xdr:row>
      <xdr:rowOff>0</xdr:rowOff>
    </xdr:to>
    <xdr:sp macro="" textlink="">
      <xdr:nvSpPr>
        <xdr:cNvPr id="188179" name="Line 11">
          <a:extLst>
            <a:ext uri="{FF2B5EF4-FFF2-40B4-BE49-F238E27FC236}">
              <a16:creationId xmlns:a16="http://schemas.microsoft.com/office/drawing/2014/main" id="{00000000-0008-0000-0F00-000013DF0200}"/>
            </a:ext>
          </a:extLst>
        </xdr:cNvPr>
        <xdr:cNvSpPr>
          <a:spLocks noChangeShapeType="1"/>
        </xdr:cNvSpPr>
      </xdr:nvSpPr>
      <xdr:spPr bwMode="auto">
        <a:xfrm flipV="1">
          <a:off x="5629275" y="33432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13</xdr:row>
      <xdr:rowOff>0</xdr:rowOff>
    </xdr:from>
    <xdr:to>
      <xdr:col>50</xdr:col>
      <xdr:colOff>0</xdr:colOff>
      <xdr:row>17</xdr:row>
      <xdr:rowOff>0</xdr:rowOff>
    </xdr:to>
    <xdr:sp macro="" textlink="">
      <xdr:nvSpPr>
        <xdr:cNvPr id="188180" name="Line 12">
          <a:extLst>
            <a:ext uri="{FF2B5EF4-FFF2-40B4-BE49-F238E27FC236}">
              <a16:creationId xmlns:a16="http://schemas.microsoft.com/office/drawing/2014/main" id="{00000000-0008-0000-0F00-000014DF0200}"/>
            </a:ext>
          </a:extLst>
        </xdr:cNvPr>
        <xdr:cNvSpPr>
          <a:spLocks noChangeShapeType="1"/>
        </xdr:cNvSpPr>
      </xdr:nvSpPr>
      <xdr:spPr bwMode="auto">
        <a:xfrm flipV="1">
          <a:off x="5629275" y="2657475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27</xdr:col>
      <xdr:colOff>0</xdr:colOff>
      <xdr:row>13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188181" name="Line 13">
          <a:extLst>
            <a:ext uri="{FF2B5EF4-FFF2-40B4-BE49-F238E27FC236}">
              <a16:creationId xmlns:a16="http://schemas.microsoft.com/office/drawing/2014/main" id="{00000000-0008-0000-0F00-000015DF0200}"/>
            </a:ext>
          </a:extLst>
        </xdr:cNvPr>
        <xdr:cNvSpPr>
          <a:spLocks noChangeShapeType="1"/>
        </xdr:cNvSpPr>
      </xdr:nvSpPr>
      <xdr:spPr bwMode="auto">
        <a:xfrm>
          <a:off x="3000375" y="265747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188182" name="Line 14">
          <a:extLst>
            <a:ext uri="{FF2B5EF4-FFF2-40B4-BE49-F238E27FC236}">
              <a16:creationId xmlns:a16="http://schemas.microsoft.com/office/drawing/2014/main" id="{00000000-0008-0000-0F00-000016DF0200}"/>
            </a:ext>
          </a:extLst>
        </xdr:cNvPr>
        <xdr:cNvSpPr>
          <a:spLocks noChangeShapeType="1"/>
        </xdr:cNvSpPr>
      </xdr:nvSpPr>
      <xdr:spPr bwMode="auto">
        <a:xfrm flipV="1">
          <a:off x="3000375" y="20859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188183" name="Line 15">
          <a:extLst>
            <a:ext uri="{FF2B5EF4-FFF2-40B4-BE49-F238E27FC236}">
              <a16:creationId xmlns:a16="http://schemas.microsoft.com/office/drawing/2014/main" id="{00000000-0008-0000-0F00-000017DF0200}"/>
            </a:ext>
          </a:extLst>
        </xdr:cNvPr>
        <xdr:cNvSpPr>
          <a:spLocks noChangeShapeType="1"/>
        </xdr:cNvSpPr>
      </xdr:nvSpPr>
      <xdr:spPr bwMode="auto">
        <a:xfrm flipH="1" flipV="1">
          <a:off x="3000375" y="23145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9</xdr:row>
      <xdr:rowOff>0</xdr:rowOff>
    </xdr:to>
    <xdr:sp macro="" textlink="">
      <xdr:nvSpPr>
        <xdr:cNvPr id="188184" name="Line 16">
          <a:extLst>
            <a:ext uri="{FF2B5EF4-FFF2-40B4-BE49-F238E27FC236}">
              <a16:creationId xmlns:a16="http://schemas.microsoft.com/office/drawing/2014/main" id="{00000000-0008-0000-0F00-000018DF0200}"/>
            </a:ext>
          </a:extLst>
        </xdr:cNvPr>
        <xdr:cNvSpPr>
          <a:spLocks noChangeShapeType="1"/>
        </xdr:cNvSpPr>
      </xdr:nvSpPr>
      <xdr:spPr bwMode="auto">
        <a:xfrm flipV="1">
          <a:off x="5172075" y="18573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9</xdr:row>
      <xdr:rowOff>0</xdr:rowOff>
    </xdr:to>
    <xdr:sp macro="" textlink="">
      <xdr:nvSpPr>
        <xdr:cNvPr id="188185" name="Line 17">
          <a:extLst>
            <a:ext uri="{FF2B5EF4-FFF2-40B4-BE49-F238E27FC236}">
              <a16:creationId xmlns:a16="http://schemas.microsoft.com/office/drawing/2014/main" id="{00000000-0008-0000-0F00-000019DF0200}"/>
            </a:ext>
          </a:extLst>
        </xdr:cNvPr>
        <xdr:cNvSpPr>
          <a:spLocks noChangeShapeType="1"/>
        </xdr:cNvSpPr>
      </xdr:nvSpPr>
      <xdr:spPr bwMode="auto">
        <a:xfrm flipV="1">
          <a:off x="3000375" y="18573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188186" name="Line 18">
          <a:extLst>
            <a:ext uri="{FF2B5EF4-FFF2-40B4-BE49-F238E27FC236}">
              <a16:creationId xmlns:a16="http://schemas.microsoft.com/office/drawing/2014/main" id="{00000000-0008-0000-0F00-00001ADF0200}"/>
            </a:ext>
          </a:extLst>
        </xdr:cNvPr>
        <xdr:cNvSpPr>
          <a:spLocks noChangeShapeType="1"/>
        </xdr:cNvSpPr>
      </xdr:nvSpPr>
      <xdr:spPr bwMode="auto">
        <a:xfrm flipH="1" flipV="1">
          <a:off x="3000375" y="2085975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33</xdr:col>
      <xdr:colOff>0</xdr:colOff>
      <xdr:row>10</xdr:row>
      <xdr:rowOff>0</xdr:rowOff>
    </xdr:to>
    <xdr:sp macro="" textlink="">
      <xdr:nvSpPr>
        <xdr:cNvPr id="188187" name="Line 19">
          <a:extLst>
            <a:ext uri="{FF2B5EF4-FFF2-40B4-BE49-F238E27FC236}">
              <a16:creationId xmlns:a16="http://schemas.microsoft.com/office/drawing/2014/main" id="{00000000-0008-0000-0F00-00001BDF0200}"/>
            </a:ext>
          </a:extLst>
        </xdr:cNvPr>
        <xdr:cNvSpPr>
          <a:spLocks noChangeShapeType="1"/>
        </xdr:cNvSpPr>
      </xdr:nvSpPr>
      <xdr:spPr bwMode="auto">
        <a:xfrm flipH="1" flipV="1">
          <a:off x="3457575" y="23145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0</xdr:colOff>
      <xdr:row>10</xdr:row>
      <xdr:rowOff>0</xdr:rowOff>
    </xdr:from>
    <xdr:to>
      <xdr:col>31</xdr:col>
      <xdr:colOff>0</xdr:colOff>
      <xdr:row>10</xdr:row>
      <xdr:rowOff>0</xdr:rowOff>
    </xdr:to>
    <xdr:sp macro="" textlink="">
      <xdr:nvSpPr>
        <xdr:cNvPr id="188188" name="Line 20">
          <a:extLst>
            <a:ext uri="{FF2B5EF4-FFF2-40B4-BE49-F238E27FC236}">
              <a16:creationId xmlns:a16="http://schemas.microsoft.com/office/drawing/2014/main" id="{00000000-0008-0000-0F00-00001CDF0200}"/>
            </a:ext>
          </a:extLst>
        </xdr:cNvPr>
        <xdr:cNvSpPr>
          <a:spLocks noChangeShapeType="1"/>
        </xdr:cNvSpPr>
      </xdr:nvSpPr>
      <xdr:spPr bwMode="auto">
        <a:xfrm flipH="1" flipV="1">
          <a:off x="3228975" y="23145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0</xdr:colOff>
      <xdr:row>10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188189" name="Line 21">
          <a:extLst>
            <a:ext uri="{FF2B5EF4-FFF2-40B4-BE49-F238E27FC236}">
              <a16:creationId xmlns:a16="http://schemas.microsoft.com/office/drawing/2014/main" id="{00000000-0008-0000-0F00-00001DDF0200}"/>
            </a:ext>
          </a:extLst>
        </xdr:cNvPr>
        <xdr:cNvSpPr>
          <a:spLocks noChangeShapeType="1"/>
        </xdr:cNvSpPr>
      </xdr:nvSpPr>
      <xdr:spPr bwMode="auto">
        <a:xfrm>
          <a:off x="3228975" y="23145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188190" name="Line 22">
          <a:extLst>
            <a:ext uri="{FF2B5EF4-FFF2-40B4-BE49-F238E27FC236}">
              <a16:creationId xmlns:a16="http://schemas.microsoft.com/office/drawing/2014/main" id="{00000000-0008-0000-0F00-00001EDF0200}"/>
            </a:ext>
          </a:extLst>
        </xdr:cNvPr>
        <xdr:cNvSpPr>
          <a:spLocks noChangeShapeType="1"/>
        </xdr:cNvSpPr>
      </xdr:nvSpPr>
      <xdr:spPr bwMode="auto">
        <a:xfrm>
          <a:off x="3457575" y="23145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11</xdr:row>
      <xdr:rowOff>0</xdr:rowOff>
    </xdr:to>
    <xdr:sp macro="" textlink="">
      <xdr:nvSpPr>
        <xdr:cNvPr id="188191" name="Line 23">
          <a:extLst>
            <a:ext uri="{FF2B5EF4-FFF2-40B4-BE49-F238E27FC236}">
              <a16:creationId xmlns:a16="http://schemas.microsoft.com/office/drawing/2014/main" id="{00000000-0008-0000-0F00-00001FDF0200}"/>
            </a:ext>
          </a:extLst>
        </xdr:cNvPr>
        <xdr:cNvSpPr>
          <a:spLocks noChangeShapeType="1"/>
        </xdr:cNvSpPr>
      </xdr:nvSpPr>
      <xdr:spPr bwMode="auto">
        <a:xfrm>
          <a:off x="3686175" y="20859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188192" name="Line 24">
          <a:extLst>
            <a:ext uri="{FF2B5EF4-FFF2-40B4-BE49-F238E27FC236}">
              <a16:creationId xmlns:a16="http://schemas.microsoft.com/office/drawing/2014/main" id="{00000000-0008-0000-0F00-000020DF0200}"/>
            </a:ext>
          </a:extLst>
        </xdr:cNvPr>
        <xdr:cNvSpPr>
          <a:spLocks noChangeShapeType="1"/>
        </xdr:cNvSpPr>
      </xdr:nvSpPr>
      <xdr:spPr bwMode="auto">
        <a:xfrm flipV="1">
          <a:off x="3000375" y="38004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25</xdr:row>
      <xdr:rowOff>0</xdr:rowOff>
    </xdr:to>
    <xdr:sp macro="" textlink="">
      <xdr:nvSpPr>
        <xdr:cNvPr id="188193" name="Line 25">
          <a:extLst>
            <a:ext uri="{FF2B5EF4-FFF2-40B4-BE49-F238E27FC236}">
              <a16:creationId xmlns:a16="http://schemas.microsoft.com/office/drawing/2014/main" id="{00000000-0008-0000-0F00-000021DF0200}"/>
            </a:ext>
          </a:extLst>
        </xdr:cNvPr>
        <xdr:cNvSpPr>
          <a:spLocks noChangeShapeType="1"/>
        </xdr:cNvSpPr>
      </xdr:nvSpPr>
      <xdr:spPr bwMode="auto">
        <a:xfrm flipV="1">
          <a:off x="4600575" y="38004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41</xdr:col>
      <xdr:colOff>0</xdr:colOff>
      <xdr:row>25</xdr:row>
      <xdr:rowOff>0</xdr:rowOff>
    </xdr:to>
    <xdr:sp macro="" textlink="">
      <xdr:nvSpPr>
        <xdr:cNvPr id="188194" name="Line 26">
          <a:extLst>
            <a:ext uri="{FF2B5EF4-FFF2-40B4-BE49-F238E27FC236}">
              <a16:creationId xmlns:a16="http://schemas.microsoft.com/office/drawing/2014/main" id="{00000000-0008-0000-0F00-000022DF0200}"/>
            </a:ext>
          </a:extLst>
        </xdr:cNvPr>
        <xdr:cNvSpPr>
          <a:spLocks noChangeShapeType="1"/>
        </xdr:cNvSpPr>
      </xdr:nvSpPr>
      <xdr:spPr bwMode="auto">
        <a:xfrm flipH="1" flipV="1">
          <a:off x="3000375" y="4029075"/>
          <a:ext cx="1600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46</xdr:col>
      <xdr:colOff>0</xdr:colOff>
      <xdr:row>12</xdr:row>
      <xdr:rowOff>0</xdr:rowOff>
    </xdr:from>
    <xdr:to>
      <xdr:col>46</xdr:col>
      <xdr:colOff>0</xdr:colOff>
      <xdr:row>24</xdr:row>
      <xdr:rowOff>0</xdr:rowOff>
    </xdr:to>
    <xdr:sp macro="" textlink="">
      <xdr:nvSpPr>
        <xdr:cNvPr id="188195" name="Line 27">
          <a:extLst>
            <a:ext uri="{FF2B5EF4-FFF2-40B4-BE49-F238E27FC236}">
              <a16:creationId xmlns:a16="http://schemas.microsoft.com/office/drawing/2014/main" id="{00000000-0008-0000-0F00-000023DF0200}"/>
            </a:ext>
          </a:extLst>
        </xdr:cNvPr>
        <xdr:cNvSpPr>
          <a:spLocks noChangeShapeType="1"/>
        </xdr:cNvSpPr>
      </xdr:nvSpPr>
      <xdr:spPr bwMode="auto">
        <a:xfrm flipV="1">
          <a:off x="5172075" y="2543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47</xdr:col>
      <xdr:colOff>0</xdr:colOff>
      <xdr:row>19</xdr:row>
      <xdr:rowOff>0</xdr:rowOff>
    </xdr:from>
    <xdr:to>
      <xdr:col>50</xdr:col>
      <xdr:colOff>0</xdr:colOff>
      <xdr:row>19</xdr:row>
      <xdr:rowOff>0</xdr:rowOff>
    </xdr:to>
    <xdr:sp macro="" textlink="">
      <xdr:nvSpPr>
        <xdr:cNvPr id="188196" name="Line 28">
          <a:extLst>
            <a:ext uri="{FF2B5EF4-FFF2-40B4-BE49-F238E27FC236}">
              <a16:creationId xmlns:a16="http://schemas.microsoft.com/office/drawing/2014/main" id="{00000000-0008-0000-0F00-000024DF0200}"/>
            </a:ext>
          </a:extLst>
        </xdr:cNvPr>
        <xdr:cNvSpPr>
          <a:spLocks noChangeShapeType="1"/>
        </xdr:cNvSpPr>
      </xdr:nvSpPr>
      <xdr:spPr bwMode="auto">
        <a:xfrm>
          <a:off x="5286375" y="3343275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17</xdr:row>
      <xdr:rowOff>0</xdr:rowOff>
    </xdr:from>
    <xdr:to>
      <xdr:col>50</xdr:col>
      <xdr:colOff>0</xdr:colOff>
      <xdr:row>19</xdr:row>
      <xdr:rowOff>0</xdr:rowOff>
    </xdr:to>
    <xdr:sp macro="" textlink="">
      <xdr:nvSpPr>
        <xdr:cNvPr id="188197" name="Line 29">
          <a:extLst>
            <a:ext uri="{FF2B5EF4-FFF2-40B4-BE49-F238E27FC236}">
              <a16:creationId xmlns:a16="http://schemas.microsoft.com/office/drawing/2014/main" id="{00000000-0008-0000-0F00-000025DF0200}"/>
            </a:ext>
          </a:extLst>
        </xdr:cNvPr>
        <xdr:cNvSpPr>
          <a:spLocks noChangeShapeType="1"/>
        </xdr:cNvSpPr>
      </xdr:nvSpPr>
      <xdr:spPr bwMode="auto">
        <a:xfrm flipV="1">
          <a:off x="5629275" y="31146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188198" name="Line 30">
          <a:extLst>
            <a:ext uri="{FF2B5EF4-FFF2-40B4-BE49-F238E27FC236}">
              <a16:creationId xmlns:a16="http://schemas.microsoft.com/office/drawing/2014/main" id="{00000000-0008-0000-0F00-000026DF0200}"/>
            </a:ext>
          </a:extLst>
        </xdr:cNvPr>
        <xdr:cNvSpPr>
          <a:spLocks noChangeShapeType="1"/>
        </xdr:cNvSpPr>
      </xdr:nvSpPr>
      <xdr:spPr bwMode="auto">
        <a:xfrm flipV="1">
          <a:off x="3686175" y="2543175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13</xdr:row>
      <xdr:rowOff>0</xdr:rowOff>
    </xdr:from>
    <xdr:to>
      <xdr:col>41</xdr:col>
      <xdr:colOff>0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9DF0200}"/>
            </a:ext>
          </a:extLst>
        </xdr:cNvPr>
        <xdr:cNvSpPr>
          <a:spLocks noChangeShapeType="1"/>
        </xdr:cNvSpPr>
      </xdr:nvSpPr>
      <xdr:spPr bwMode="auto">
        <a:xfrm flipH="1" flipV="1">
          <a:off x="4371975" y="2657475"/>
          <a:ext cx="91440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17</xdr:row>
      <xdr:rowOff>0</xdr:rowOff>
    </xdr:from>
    <xdr:to>
      <xdr:col>31</xdr:col>
      <xdr:colOff>0</xdr:colOff>
      <xdr:row>19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F00-00000ADF0200}"/>
            </a:ext>
          </a:extLst>
        </xdr:cNvPr>
        <xdr:cNvSpPr>
          <a:spLocks noChangeArrowheads="1"/>
        </xdr:cNvSpPr>
      </xdr:nvSpPr>
      <xdr:spPr bwMode="auto">
        <a:xfrm>
          <a:off x="3914775" y="3114675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0</xdr:colOff>
      <xdr:row>21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F00-00000BDF0200}"/>
            </a:ext>
          </a:extLst>
        </xdr:cNvPr>
        <xdr:cNvSpPr>
          <a:spLocks noChangeShapeType="1"/>
        </xdr:cNvSpPr>
      </xdr:nvSpPr>
      <xdr:spPr bwMode="auto">
        <a:xfrm>
          <a:off x="3686175" y="265747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21</xdr:row>
      <xdr:rowOff>0</xdr:rowOff>
    </xdr:from>
    <xdr:to>
      <xdr:col>41</xdr:col>
      <xdr:colOff>0</xdr:colOff>
      <xdr:row>21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F00-00000CDF0200}"/>
            </a:ext>
          </a:extLst>
        </xdr:cNvPr>
        <xdr:cNvSpPr>
          <a:spLocks noChangeShapeType="1"/>
        </xdr:cNvSpPr>
      </xdr:nvSpPr>
      <xdr:spPr bwMode="auto">
        <a:xfrm>
          <a:off x="3686175" y="3571875"/>
          <a:ext cx="1600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21</xdr:row>
      <xdr:rowOff>0</xdr:rowOff>
    </xdr:from>
    <xdr:to>
      <xdr:col>52</xdr:col>
      <xdr:colOff>0</xdr:colOff>
      <xdr:row>21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F00-00000DDF0200}"/>
            </a:ext>
          </a:extLst>
        </xdr:cNvPr>
        <xdr:cNvSpPr>
          <a:spLocks noChangeShapeType="1"/>
        </xdr:cNvSpPr>
      </xdr:nvSpPr>
      <xdr:spPr bwMode="auto">
        <a:xfrm>
          <a:off x="5972175" y="3571875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13</xdr:row>
      <xdr:rowOff>0</xdr:rowOff>
    </xdr:from>
    <xdr:to>
      <xdr:col>52</xdr:col>
      <xdr:colOff>0</xdr:colOff>
      <xdr:row>21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F00-00000EDF0200}"/>
            </a:ext>
          </a:extLst>
        </xdr:cNvPr>
        <xdr:cNvSpPr>
          <a:spLocks noChangeShapeType="1"/>
        </xdr:cNvSpPr>
      </xdr:nvSpPr>
      <xdr:spPr bwMode="auto">
        <a:xfrm flipV="1">
          <a:off x="6543675" y="2657475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47</xdr:col>
      <xdr:colOff>0</xdr:colOff>
      <xdr:row>17</xdr:row>
      <xdr:rowOff>0</xdr:rowOff>
    </xdr:from>
    <xdr:to>
      <xdr:col>50</xdr:col>
      <xdr:colOff>0</xdr:colOff>
      <xdr:row>17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F00-00000FDF0200}"/>
            </a:ext>
          </a:extLst>
        </xdr:cNvPr>
        <xdr:cNvSpPr>
          <a:spLocks noChangeShapeType="1"/>
        </xdr:cNvSpPr>
      </xdr:nvSpPr>
      <xdr:spPr bwMode="auto">
        <a:xfrm>
          <a:off x="5972175" y="3114675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13</xdr:row>
      <xdr:rowOff>0</xdr:rowOff>
    </xdr:from>
    <xdr:to>
      <xdr:col>52</xdr:col>
      <xdr:colOff>0</xdr:colOff>
      <xdr:row>13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F00-000010DF0200}"/>
            </a:ext>
          </a:extLst>
        </xdr:cNvPr>
        <xdr:cNvSpPr>
          <a:spLocks noChangeShapeType="1"/>
        </xdr:cNvSpPr>
      </xdr:nvSpPr>
      <xdr:spPr bwMode="auto">
        <a:xfrm>
          <a:off x="5972175" y="2657475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46</xdr:col>
      <xdr:colOff>0</xdr:colOff>
      <xdr:row>11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F00-000011DF0200}"/>
            </a:ext>
          </a:extLst>
        </xdr:cNvPr>
        <xdr:cNvSpPr>
          <a:spLocks noChangeShapeType="1"/>
        </xdr:cNvSpPr>
      </xdr:nvSpPr>
      <xdr:spPr bwMode="auto">
        <a:xfrm flipV="1">
          <a:off x="5857875" y="20859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F00-000012DF02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1857375"/>
          <a:ext cx="2171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19</xdr:row>
      <xdr:rowOff>0</xdr:rowOff>
    </xdr:from>
    <xdr:to>
      <xdr:col>50</xdr:col>
      <xdr:colOff>0</xdr:colOff>
      <xdr:row>21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F00-000013DF0200}"/>
            </a:ext>
          </a:extLst>
        </xdr:cNvPr>
        <xdr:cNvSpPr>
          <a:spLocks noChangeShapeType="1"/>
        </xdr:cNvSpPr>
      </xdr:nvSpPr>
      <xdr:spPr bwMode="auto">
        <a:xfrm flipV="1">
          <a:off x="6315075" y="33432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13</xdr:row>
      <xdr:rowOff>0</xdr:rowOff>
    </xdr:from>
    <xdr:to>
      <xdr:col>50</xdr:col>
      <xdr:colOff>0</xdr:colOff>
      <xdr:row>17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F00-000014DF0200}"/>
            </a:ext>
          </a:extLst>
        </xdr:cNvPr>
        <xdr:cNvSpPr>
          <a:spLocks noChangeShapeType="1"/>
        </xdr:cNvSpPr>
      </xdr:nvSpPr>
      <xdr:spPr bwMode="auto">
        <a:xfrm flipV="1">
          <a:off x="6315075" y="2657475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27</xdr:col>
      <xdr:colOff>0</xdr:colOff>
      <xdr:row>13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F00-000015DF0200}"/>
            </a:ext>
          </a:extLst>
        </xdr:cNvPr>
        <xdr:cNvSpPr>
          <a:spLocks noChangeShapeType="1"/>
        </xdr:cNvSpPr>
      </xdr:nvSpPr>
      <xdr:spPr bwMode="auto">
        <a:xfrm>
          <a:off x="3686175" y="265747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F00-000016DF0200}"/>
            </a:ext>
          </a:extLst>
        </xdr:cNvPr>
        <xdr:cNvSpPr>
          <a:spLocks noChangeShapeType="1"/>
        </xdr:cNvSpPr>
      </xdr:nvSpPr>
      <xdr:spPr bwMode="auto">
        <a:xfrm flipV="1">
          <a:off x="3686175" y="20859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F00-000017DF02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23145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9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F00-000018DF0200}"/>
            </a:ext>
          </a:extLst>
        </xdr:cNvPr>
        <xdr:cNvSpPr>
          <a:spLocks noChangeShapeType="1"/>
        </xdr:cNvSpPr>
      </xdr:nvSpPr>
      <xdr:spPr bwMode="auto">
        <a:xfrm flipV="1">
          <a:off x="5857875" y="18573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9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F00-000019DF0200}"/>
            </a:ext>
          </a:extLst>
        </xdr:cNvPr>
        <xdr:cNvSpPr>
          <a:spLocks noChangeShapeType="1"/>
        </xdr:cNvSpPr>
      </xdr:nvSpPr>
      <xdr:spPr bwMode="auto">
        <a:xfrm flipV="1">
          <a:off x="3686175" y="18573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F00-00001ADF02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2085975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33</xdr:col>
      <xdr:colOff>0</xdr:colOff>
      <xdr:row>10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F00-00001BDF0200}"/>
            </a:ext>
          </a:extLst>
        </xdr:cNvPr>
        <xdr:cNvSpPr>
          <a:spLocks noChangeShapeType="1"/>
        </xdr:cNvSpPr>
      </xdr:nvSpPr>
      <xdr:spPr bwMode="auto">
        <a:xfrm flipH="1" flipV="1">
          <a:off x="4143375" y="23145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0</xdr:colOff>
      <xdr:row>10</xdr:row>
      <xdr:rowOff>0</xdr:rowOff>
    </xdr:from>
    <xdr:to>
      <xdr:col>31</xdr:col>
      <xdr:colOff>0</xdr:colOff>
      <xdr:row>10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F00-00001CDF0200}"/>
            </a:ext>
          </a:extLst>
        </xdr:cNvPr>
        <xdr:cNvSpPr>
          <a:spLocks noChangeShapeType="1"/>
        </xdr:cNvSpPr>
      </xdr:nvSpPr>
      <xdr:spPr bwMode="auto">
        <a:xfrm flipH="1" flipV="1">
          <a:off x="3914775" y="23145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0</xdr:colOff>
      <xdr:row>10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F00-00001DDF0200}"/>
            </a:ext>
          </a:extLst>
        </xdr:cNvPr>
        <xdr:cNvSpPr>
          <a:spLocks noChangeShapeType="1"/>
        </xdr:cNvSpPr>
      </xdr:nvSpPr>
      <xdr:spPr bwMode="auto">
        <a:xfrm>
          <a:off x="3914775" y="23145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31</xdr:col>
      <xdr:colOff>0</xdr:colOff>
      <xdr:row>11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F00-00001EDF0200}"/>
            </a:ext>
          </a:extLst>
        </xdr:cNvPr>
        <xdr:cNvSpPr>
          <a:spLocks noChangeShapeType="1"/>
        </xdr:cNvSpPr>
      </xdr:nvSpPr>
      <xdr:spPr bwMode="auto">
        <a:xfrm>
          <a:off x="4143375" y="23145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33</xdr:col>
      <xdr:colOff>0</xdr:colOff>
      <xdr:row>11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F00-00001FDF0200}"/>
            </a:ext>
          </a:extLst>
        </xdr:cNvPr>
        <xdr:cNvSpPr>
          <a:spLocks noChangeShapeType="1"/>
        </xdr:cNvSpPr>
      </xdr:nvSpPr>
      <xdr:spPr bwMode="auto">
        <a:xfrm>
          <a:off x="4371975" y="20859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0</xdr:colOff>
      <xdr:row>25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F00-000020DF0200}"/>
            </a:ext>
          </a:extLst>
        </xdr:cNvPr>
        <xdr:cNvSpPr>
          <a:spLocks noChangeShapeType="1"/>
        </xdr:cNvSpPr>
      </xdr:nvSpPr>
      <xdr:spPr bwMode="auto">
        <a:xfrm flipV="1">
          <a:off x="3686175" y="38004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23</xdr:row>
      <xdr:rowOff>0</xdr:rowOff>
    </xdr:from>
    <xdr:to>
      <xdr:col>41</xdr:col>
      <xdr:colOff>0</xdr:colOff>
      <xdr:row>25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F00-000021DF0200}"/>
            </a:ext>
          </a:extLst>
        </xdr:cNvPr>
        <xdr:cNvSpPr>
          <a:spLocks noChangeShapeType="1"/>
        </xdr:cNvSpPr>
      </xdr:nvSpPr>
      <xdr:spPr bwMode="auto">
        <a:xfrm flipV="1">
          <a:off x="5286375" y="38004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25</xdr:row>
      <xdr:rowOff>0</xdr:rowOff>
    </xdr:from>
    <xdr:to>
      <xdr:col>41</xdr:col>
      <xdr:colOff>0</xdr:colOff>
      <xdr:row>25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F00-000022DF02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4029075"/>
          <a:ext cx="1600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46</xdr:col>
      <xdr:colOff>0</xdr:colOff>
      <xdr:row>12</xdr:row>
      <xdr:rowOff>0</xdr:rowOff>
    </xdr:from>
    <xdr:to>
      <xdr:col>46</xdr:col>
      <xdr:colOff>0</xdr:colOff>
      <xdr:row>24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F00-000023DF0200}"/>
            </a:ext>
          </a:extLst>
        </xdr:cNvPr>
        <xdr:cNvSpPr>
          <a:spLocks noChangeShapeType="1"/>
        </xdr:cNvSpPr>
      </xdr:nvSpPr>
      <xdr:spPr bwMode="auto">
        <a:xfrm flipV="1">
          <a:off x="5857875" y="2543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47</xdr:col>
      <xdr:colOff>0</xdr:colOff>
      <xdr:row>19</xdr:row>
      <xdr:rowOff>0</xdr:rowOff>
    </xdr:from>
    <xdr:to>
      <xdr:col>50</xdr:col>
      <xdr:colOff>0</xdr:colOff>
      <xdr:row>19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F00-000024DF0200}"/>
            </a:ext>
          </a:extLst>
        </xdr:cNvPr>
        <xdr:cNvSpPr>
          <a:spLocks noChangeShapeType="1"/>
        </xdr:cNvSpPr>
      </xdr:nvSpPr>
      <xdr:spPr bwMode="auto">
        <a:xfrm>
          <a:off x="5972175" y="3343275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17</xdr:row>
      <xdr:rowOff>0</xdr:rowOff>
    </xdr:from>
    <xdr:to>
      <xdr:col>50</xdr:col>
      <xdr:colOff>0</xdr:colOff>
      <xdr:row>19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F00-000025DF0200}"/>
            </a:ext>
          </a:extLst>
        </xdr:cNvPr>
        <xdr:cNvSpPr>
          <a:spLocks noChangeShapeType="1"/>
        </xdr:cNvSpPr>
      </xdr:nvSpPr>
      <xdr:spPr bwMode="auto">
        <a:xfrm flipV="1">
          <a:off x="6315075" y="31146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F00-000026DF0200}"/>
            </a:ext>
          </a:extLst>
        </xdr:cNvPr>
        <xdr:cNvSpPr>
          <a:spLocks noChangeShapeType="1"/>
        </xdr:cNvSpPr>
      </xdr:nvSpPr>
      <xdr:spPr bwMode="auto">
        <a:xfrm flipV="1">
          <a:off x="3686175" y="2543175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52746" name="Line 1">
          <a:extLst>
            <a:ext uri="{FF2B5EF4-FFF2-40B4-BE49-F238E27FC236}">
              <a16:creationId xmlns:a16="http://schemas.microsoft.com/office/drawing/2014/main" id="{00000000-0008-0000-1100-00004ADB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29</xdr:col>
      <xdr:colOff>0</xdr:colOff>
      <xdr:row>38</xdr:row>
      <xdr:rowOff>0</xdr:rowOff>
    </xdr:to>
    <xdr:sp macro="" textlink="">
      <xdr:nvSpPr>
        <xdr:cNvPr id="252747" name="Oval 2">
          <a:extLst>
            <a:ext uri="{FF2B5EF4-FFF2-40B4-BE49-F238E27FC236}">
              <a16:creationId xmlns:a16="http://schemas.microsoft.com/office/drawing/2014/main" id="{00000000-0008-0000-1100-00004BDB0300}"/>
            </a:ext>
          </a:extLst>
        </xdr:cNvPr>
        <xdr:cNvSpPr>
          <a:spLocks noChangeArrowheads="1"/>
        </xdr:cNvSpPr>
      </xdr:nvSpPr>
      <xdr:spPr bwMode="auto">
        <a:xfrm>
          <a:off x="2543175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52748" name="Line 3">
          <a:extLst>
            <a:ext uri="{FF2B5EF4-FFF2-40B4-BE49-F238E27FC236}">
              <a16:creationId xmlns:a16="http://schemas.microsoft.com/office/drawing/2014/main" id="{00000000-0008-0000-1100-00004CDB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52749" name="Line 4">
          <a:extLst>
            <a:ext uri="{FF2B5EF4-FFF2-40B4-BE49-F238E27FC236}">
              <a16:creationId xmlns:a16="http://schemas.microsoft.com/office/drawing/2014/main" id="{00000000-0008-0000-1100-00004DDB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52750" name="Line 5">
          <a:extLst>
            <a:ext uri="{FF2B5EF4-FFF2-40B4-BE49-F238E27FC236}">
              <a16:creationId xmlns:a16="http://schemas.microsoft.com/office/drawing/2014/main" id="{00000000-0008-0000-1100-00004EDB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52751" name="Line 7">
          <a:extLst>
            <a:ext uri="{FF2B5EF4-FFF2-40B4-BE49-F238E27FC236}">
              <a16:creationId xmlns:a16="http://schemas.microsoft.com/office/drawing/2014/main" id="{00000000-0008-0000-1100-00004FDB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52752" name="Line 8">
          <a:extLst>
            <a:ext uri="{FF2B5EF4-FFF2-40B4-BE49-F238E27FC236}">
              <a16:creationId xmlns:a16="http://schemas.microsoft.com/office/drawing/2014/main" id="{00000000-0008-0000-1100-000050DB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52753" name="Line 9">
          <a:extLst>
            <a:ext uri="{FF2B5EF4-FFF2-40B4-BE49-F238E27FC236}">
              <a16:creationId xmlns:a16="http://schemas.microsoft.com/office/drawing/2014/main" id="{00000000-0008-0000-1100-000051DB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52754" name="Line 10">
          <a:extLst>
            <a:ext uri="{FF2B5EF4-FFF2-40B4-BE49-F238E27FC236}">
              <a16:creationId xmlns:a16="http://schemas.microsoft.com/office/drawing/2014/main" id="{00000000-0008-0000-1100-000052DB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52755" name="Line 11">
          <a:extLst>
            <a:ext uri="{FF2B5EF4-FFF2-40B4-BE49-F238E27FC236}">
              <a16:creationId xmlns:a16="http://schemas.microsoft.com/office/drawing/2014/main" id="{00000000-0008-0000-1100-000053DB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52756" name="Line 13">
          <a:extLst>
            <a:ext uri="{FF2B5EF4-FFF2-40B4-BE49-F238E27FC236}">
              <a16:creationId xmlns:a16="http://schemas.microsoft.com/office/drawing/2014/main" id="{00000000-0008-0000-1100-000054DB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252757" name="Line 14">
          <a:extLst>
            <a:ext uri="{FF2B5EF4-FFF2-40B4-BE49-F238E27FC236}">
              <a16:creationId xmlns:a16="http://schemas.microsoft.com/office/drawing/2014/main" id="{00000000-0008-0000-1100-000055DB0300}"/>
            </a:ext>
          </a:extLst>
        </xdr:cNvPr>
        <xdr:cNvSpPr>
          <a:spLocks noChangeShapeType="1"/>
        </xdr:cNvSpPr>
      </xdr:nvSpPr>
      <xdr:spPr bwMode="auto">
        <a:xfrm flipV="1">
          <a:off x="4486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104775</xdr:colOff>
      <xdr:row>34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52758" name="Line 15">
          <a:extLst>
            <a:ext uri="{FF2B5EF4-FFF2-40B4-BE49-F238E27FC236}">
              <a16:creationId xmlns:a16="http://schemas.microsoft.com/office/drawing/2014/main" id="{00000000-0008-0000-1100-000056DB0300}"/>
            </a:ext>
          </a:extLst>
        </xdr:cNvPr>
        <xdr:cNvSpPr>
          <a:spLocks noChangeShapeType="1"/>
        </xdr:cNvSpPr>
      </xdr:nvSpPr>
      <xdr:spPr bwMode="auto">
        <a:xfrm>
          <a:off x="3562350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52759" name="Line 16">
          <a:extLst>
            <a:ext uri="{FF2B5EF4-FFF2-40B4-BE49-F238E27FC236}">
              <a16:creationId xmlns:a16="http://schemas.microsoft.com/office/drawing/2014/main" id="{00000000-0008-0000-1100-000057DB0300}"/>
            </a:ext>
          </a:extLst>
        </xdr:cNvPr>
        <xdr:cNvSpPr>
          <a:spLocks noChangeShapeType="1"/>
        </xdr:cNvSpPr>
      </xdr:nvSpPr>
      <xdr:spPr bwMode="auto">
        <a:xfrm>
          <a:off x="3562350" y="44386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52760" name="Line 17">
          <a:extLst>
            <a:ext uri="{FF2B5EF4-FFF2-40B4-BE49-F238E27FC236}">
              <a16:creationId xmlns:a16="http://schemas.microsoft.com/office/drawing/2014/main" id="{00000000-0008-0000-1100-000058DB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52761" name="Line 18">
          <a:extLst>
            <a:ext uri="{FF2B5EF4-FFF2-40B4-BE49-F238E27FC236}">
              <a16:creationId xmlns:a16="http://schemas.microsoft.com/office/drawing/2014/main" id="{00000000-0008-0000-1100-000059DB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52762" name="Line 19">
          <a:extLst>
            <a:ext uri="{FF2B5EF4-FFF2-40B4-BE49-F238E27FC236}">
              <a16:creationId xmlns:a16="http://schemas.microsoft.com/office/drawing/2014/main" id="{00000000-0008-0000-1100-00005ADB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52763" name="Line 20">
          <a:extLst>
            <a:ext uri="{FF2B5EF4-FFF2-40B4-BE49-F238E27FC236}">
              <a16:creationId xmlns:a16="http://schemas.microsoft.com/office/drawing/2014/main" id="{00000000-0008-0000-1100-00005BDB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52764" name="Line 21">
          <a:extLst>
            <a:ext uri="{FF2B5EF4-FFF2-40B4-BE49-F238E27FC236}">
              <a16:creationId xmlns:a16="http://schemas.microsoft.com/office/drawing/2014/main" id="{00000000-0008-0000-1100-00005CDB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52765" name="Line 22">
          <a:extLst>
            <a:ext uri="{FF2B5EF4-FFF2-40B4-BE49-F238E27FC236}">
              <a16:creationId xmlns:a16="http://schemas.microsoft.com/office/drawing/2014/main" id="{00000000-0008-0000-1100-00005DDB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52766" name="Line 23">
          <a:extLst>
            <a:ext uri="{FF2B5EF4-FFF2-40B4-BE49-F238E27FC236}">
              <a16:creationId xmlns:a16="http://schemas.microsoft.com/office/drawing/2014/main" id="{00000000-0008-0000-1100-00005EDB0300}"/>
            </a:ext>
          </a:extLst>
        </xdr:cNvPr>
        <xdr:cNvSpPr>
          <a:spLocks noChangeShapeType="1"/>
        </xdr:cNvSpPr>
      </xdr:nvSpPr>
      <xdr:spPr bwMode="auto">
        <a:xfrm flipH="1">
          <a:off x="161925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52767" name="Line 24">
          <a:extLst>
            <a:ext uri="{FF2B5EF4-FFF2-40B4-BE49-F238E27FC236}">
              <a16:creationId xmlns:a16="http://schemas.microsoft.com/office/drawing/2014/main" id="{00000000-0008-0000-1100-00005FDB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52768" name="Line 25">
          <a:extLst>
            <a:ext uri="{FF2B5EF4-FFF2-40B4-BE49-F238E27FC236}">
              <a16:creationId xmlns:a16="http://schemas.microsoft.com/office/drawing/2014/main" id="{00000000-0008-0000-1100-000060DB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52769" name="Line 26">
          <a:extLst>
            <a:ext uri="{FF2B5EF4-FFF2-40B4-BE49-F238E27FC236}">
              <a16:creationId xmlns:a16="http://schemas.microsoft.com/office/drawing/2014/main" id="{00000000-0008-0000-1100-000061DB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20</xdr:col>
      <xdr:colOff>101330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52770" name="Line 27">
          <a:extLst>
            <a:ext uri="{FF2B5EF4-FFF2-40B4-BE49-F238E27FC236}">
              <a16:creationId xmlns:a16="http://schemas.microsoft.com/office/drawing/2014/main" id="{00000000-0008-0000-1100-000062DB0300}"/>
            </a:ext>
          </a:extLst>
        </xdr:cNvPr>
        <xdr:cNvSpPr>
          <a:spLocks noChangeShapeType="1"/>
        </xdr:cNvSpPr>
      </xdr:nvSpPr>
      <xdr:spPr bwMode="auto">
        <a:xfrm>
          <a:off x="2302213" y="2030649"/>
          <a:ext cx="239138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252771" name="Line 28">
          <a:extLst>
            <a:ext uri="{FF2B5EF4-FFF2-40B4-BE49-F238E27FC236}">
              <a16:creationId xmlns:a16="http://schemas.microsoft.com/office/drawing/2014/main" id="{00000000-0008-0000-1100-000063DB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32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52772" name="Line 29">
          <a:extLst>
            <a:ext uri="{FF2B5EF4-FFF2-40B4-BE49-F238E27FC236}">
              <a16:creationId xmlns:a16="http://schemas.microsoft.com/office/drawing/2014/main" id="{00000000-0008-0000-1100-000064DB0300}"/>
            </a:ext>
          </a:extLst>
        </xdr:cNvPr>
        <xdr:cNvSpPr>
          <a:spLocks noChangeShapeType="1"/>
        </xdr:cNvSpPr>
      </xdr:nvSpPr>
      <xdr:spPr bwMode="auto">
        <a:xfrm flipV="1">
          <a:off x="4257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52773" name="Line 30">
          <a:extLst>
            <a:ext uri="{FF2B5EF4-FFF2-40B4-BE49-F238E27FC236}">
              <a16:creationId xmlns:a16="http://schemas.microsoft.com/office/drawing/2014/main" id="{00000000-0008-0000-1100-000065DB0300}"/>
            </a:ext>
          </a:extLst>
        </xdr:cNvPr>
        <xdr:cNvSpPr>
          <a:spLocks noChangeShapeType="1"/>
        </xdr:cNvSpPr>
      </xdr:nvSpPr>
      <xdr:spPr bwMode="auto">
        <a:xfrm flipV="1">
          <a:off x="4486275" y="26098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52774" name="Line 31">
          <a:extLst>
            <a:ext uri="{FF2B5EF4-FFF2-40B4-BE49-F238E27FC236}">
              <a16:creationId xmlns:a16="http://schemas.microsoft.com/office/drawing/2014/main" id="{00000000-0008-0000-1100-000066DB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52775" name="Line 32">
          <a:extLst>
            <a:ext uri="{FF2B5EF4-FFF2-40B4-BE49-F238E27FC236}">
              <a16:creationId xmlns:a16="http://schemas.microsoft.com/office/drawing/2014/main" id="{00000000-0008-0000-1100-000067DB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52776" name="Line 33">
          <a:extLst>
            <a:ext uri="{FF2B5EF4-FFF2-40B4-BE49-F238E27FC236}">
              <a16:creationId xmlns:a16="http://schemas.microsoft.com/office/drawing/2014/main" id="{00000000-0008-0000-1100-000068DB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28</xdr:row>
      <xdr:rowOff>9525</xdr:rowOff>
    </xdr:from>
    <xdr:to>
      <xdr:col>29</xdr:col>
      <xdr:colOff>0</xdr:colOff>
      <xdr:row>30</xdr:row>
      <xdr:rowOff>0</xdr:rowOff>
    </xdr:to>
    <xdr:sp macro="" textlink="">
      <xdr:nvSpPr>
        <xdr:cNvPr id="252777" name="Line 34">
          <a:extLst>
            <a:ext uri="{FF2B5EF4-FFF2-40B4-BE49-F238E27FC236}">
              <a16:creationId xmlns:a16="http://schemas.microsoft.com/office/drawing/2014/main" id="{00000000-0008-0000-1100-000069DB0300}"/>
            </a:ext>
          </a:extLst>
        </xdr:cNvPr>
        <xdr:cNvSpPr>
          <a:spLocks noChangeShapeType="1"/>
        </xdr:cNvSpPr>
      </xdr:nvSpPr>
      <xdr:spPr bwMode="auto">
        <a:xfrm>
          <a:off x="2828925" y="3990975"/>
          <a:ext cx="17145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30</xdr:row>
      <xdr:rowOff>0</xdr:rowOff>
    </xdr:from>
    <xdr:to>
      <xdr:col>38</xdr:col>
      <xdr:colOff>104775</xdr:colOff>
      <xdr:row>30</xdr:row>
      <xdr:rowOff>0</xdr:rowOff>
    </xdr:to>
    <xdr:sp macro="" textlink="">
      <xdr:nvSpPr>
        <xdr:cNvPr id="252778" name="Line 35">
          <a:extLst>
            <a:ext uri="{FF2B5EF4-FFF2-40B4-BE49-F238E27FC236}">
              <a16:creationId xmlns:a16="http://schemas.microsoft.com/office/drawing/2014/main" id="{00000000-0008-0000-1100-00006ADB0300}"/>
            </a:ext>
          </a:extLst>
        </xdr:cNvPr>
        <xdr:cNvSpPr>
          <a:spLocks noChangeShapeType="1"/>
        </xdr:cNvSpPr>
      </xdr:nvSpPr>
      <xdr:spPr bwMode="auto">
        <a:xfrm>
          <a:off x="3000375" y="4210050"/>
          <a:ext cx="1133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32</xdr:row>
      <xdr:rowOff>0</xdr:rowOff>
    </xdr:from>
    <xdr:to>
      <xdr:col>32</xdr:col>
      <xdr:colOff>0</xdr:colOff>
      <xdr:row>32</xdr:row>
      <xdr:rowOff>0</xdr:rowOff>
    </xdr:to>
    <xdr:sp macro="" textlink="">
      <xdr:nvSpPr>
        <xdr:cNvPr id="252779" name="Line 36">
          <a:extLst>
            <a:ext uri="{FF2B5EF4-FFF2-40B4-BE49-F238E27FC236}">
              <a16:creationId xmlns:a16="http://schemas.microsoft.com/office/drawing/2014/main" id="{00000000-0008-0000-1100-00006BDB0300}"/>
            </a:ext>
          </a:extLst>
        </xdr:cNvPr>
        <xdr:cNvSpPr>
          <a:spLocks noChangeShapeType="1"/>
        </xdr:cNvSpPr>
      </xdr:nvSpPr>
      <xdr:spPr bwMode="auto">
        <a:xfrm>
          <a:off x="2200275" y="4438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52780" name="Line 37">
          <a:extLst>
            <a:ext uri="{FF2B5EF4-FFF2-40B4-BE49-F238E27FC236}">
              <a16:creationId xmlns:a16="http://schemas.microsoft.com/office/drawing/2014/main" id="{00000000-0008-0000-1100-00006CDB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52781" name="Line 38">
          <a:extLst>
            <a:ext uri="{FF2B5EF4-FFF2-40B4-BE49-F238E27FC236}">
              <a16:creationId xmlns:a16="http://schemas.microsoft.com/office/drawing/2014/main" id="{00000000-0008-0000-1100-00006DDB0300}"/>
            </a:ext>
          </a:extLst>
        </xdr:cNvPr>
        <xdr:cNvSpPr>
          <a:spLocks noChangeShapeType="1"/>
        </xdr:cNvSpPr>
      </xdr:nvSpPr>
      <xdr:spPr bwMode="auto">
        <a:xfrm>
          <a:off x="22002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52782" name="Line 39">
          <a:extLst>
            <a:ext uri="{FF2B5EF4-FFF2-40B4-BE49-F238E27FC236}">
              <a16:creationId xmlns:a16="http://schemas.microsoft.com/office/drawing/2014/main" id="{00000000-0008-0000-1100-00006EDB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33</xdr:col>
      <xdr:colOff>0</xdr:colOff>
      <xdr:row>11</xdr:row>
      <xdr:rowOff>0</xdr:rowOff>
    </xdr:to>
    <xdr:sp macro="" textlink="">
      <xdr:nvSpPr>
        <xdr:cNvPr id="252783" name="Line 40">
          <a:extLst>
            <a:ext uri="{FF2B5EF4-FFF2-40B4-BE49-F238E27FC236}">
              <a16:creationId xmlns:a16="http://schemas.microsoft.com/office/drawing/2014/main" id="{00000000-0008-0000-1100-00006FDB0300}"/>
            </a:ext>
          </a:extLst>
        </xdr:cNvPr>
        <xdr:cNvSpPr>
          <a:spLocks noChangeShapeType="1"/>
        </xdr:cNvSpPr>
      </xdr:nvSpPr>
      <xdr:spPr bwMode="auto">
        <a:xfrm>
          <a:off x="3000375" y="2038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252784" name="Line 41">
          <a:extLst>
            <a:ext uri="{FF2B5EF4-FFF2-40B4-BE49-F238E27FC236}">
              <a16:creationId xmlns:a16="http://schemas.microsoft.com/office/drawing/2014/main" id="{00000000-0008-0000-1100-000070DB0300}"/>
            </a:ext>
          </a:extLst>
        </xdr:cNvPr>
        <xdr:cNvSpPr>
          <a:spLocks noChangeShapeType="1"/>
        </xdr:cNvSpPr>
      </xdr:nvSpPr>
      <xdr:spPr bwMode="auto">
        <a:xfrm>
          <a:off x="27717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52785" name="Line 42">
          <a:extLst>
            <a:ext uri="{FF2B5EF4-FFF2-40B4-BE49-F238E27FC236}">
              <a16:creationId xmlns:a16="http://schemas.microsoft.com/office/drawing/2014/main" id="{00000000-0008-0000-1100-000071DB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52786" name="Line 43">
          <a:extLst>
            <a:ext uri="{FF2B5EF4-FFF2-40B4-BE49-F238E27FC236}">
              <a16:creationId xmlns:a16="http://schemas.microsoft.com/office/drawing/2014/main" id="{00000000-0008-0000-1100-000072DB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52787" name="Line 44">
          <a:extLst>
            <a:ext uri="{FF2B5EF4-FFF2-40B4-BE49-F238E27FC236}">
              <a16:creationId xmlns:a16="http://schemas.microsoft.com/office/drawing/2014/main" id="{00000000-0008-0000-1100-000073DB0300}"/>
            </a:ext>
          </a:extLst>
        </xdr:cNvPr>
        <xdr:cNvSpPr>
          <a:spLocks noChangeShapeType="1"/>
        </xdr:cNvSpPr>
      </xdr:nvSpPr>
      <xdr:spPr bwMode="auto">
        <a:xfrm flipV="1">
          <a:off x="27717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252788" name="Line 45">
          <a:extLst>
            <a:ext uri="{FF2B5EF4-FFF2-40B4-BE49-F238E27FC236}">
              <a16:creationId xmlns:a16="http://schemas.microsoft.com/office/drawing/2014/main" id="{00000000-0008-0000-1100-000074DB0300}"/>
            </a:ext>
          </a:extLst>
        </xdr:cNvPr>
        <xdr:cNvSpPr>
          <a:spLocks noChangeShapeType="1"/>
        </xdr:cNvSpPr>
      </xdr:nvSpPr>
      <xdr:spPr bwMode="auto">
        <a:xfrm>
          <a:off x="27717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52789" name="Line 46">
          <a:extLst>
            <a:ext uri="{FF2B5EF4-FFF2-40B4-BE49-F238E27FC236}">
              <a16:creationId xmlns:a16="http://schemas.microsoft.com/office/drawing/2014/main" id="{00000000-0008-0000-1100-000075DB0300}"/>
            </a:ext>
          </a:extLst>
        </xdr:cNvPr>
        <xdr:cNvSpPr>
          <a:spLocks noChangeShapeType="1"/>
        </xdr:cNvSpPr>
      </xdr:nvSpPr>
      <xdr:spPr bwMode="auto">
        <a:xfrm flipH="1">
          <a:off x="22002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252790" name="Line 47">
          <a:extLst>
            <a:ext uri="{FF2B5EF4-FFF2-40B4-BE49-F238E27FC236}">
              <a16:creationId xmlns:a16="http://schemas.microsoft.com/office/drawing/2014/main" id="{00000000-0008-0000-1100-000076DB0300}"/>
            </a:ext>
          </a:extLst>
        </xdr:cNvPr>
        <xdr:cNvSpPr>
          <a:spLocks noChangeShapeType="1"/>
        </xdr:cNvSpPr>
      </xdr:nvSpPr>
      <xdr:spPr bwMode="auto">
        <a:xfrm>
          <a:off x="162877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252791" name="Line 48">
          <a:extLst>
            <a:ext uri="{FF2B5EF4-FFF2-40B4-BE49-F238E27FC236}">
              <a16:creationId xmlns:a16="http://schemas.microsoft.com/office/drawing/2014/main" id="{00000000-0008-0000-1100-000077DB0300}"/>
            </a:ext>
          </a:extLst>
        </xdr:cNvPr>
        <xdr:cNvSpPr>
          <a:spLocks noChangeShapeType="1"/>
        </xdr:cNvSpPr>
      </xdr:nvSpPr>
      <xdr:spPr bwMode="auto">
        <a:xfrm>
          <a:off x="27717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52792" name="Line 49">
          <a:extLst>
            <a:ext uri="{FF2B5EF4-FFF2-40B4-BE49-F238E27FC236}">
              <a16:creationId xmlns:a16="http://schemas.microsoft.com/office/drawing/2014/main" id="{00000000-0008-0000-1100-000078DB0300}"/>
            </a:ext>
          </a:extLst>
        </xdr:cNvPr>
        <xdr:cNvSpPr>
          <a:spLocks noChangeShapeType="1"/>
        </xdr:cNvSpPr>
      </xdr:nvSpPr>
      <xdr:spPr bwMode="auto">
        <a:xfrm>
          <a:off x="356235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52793" name="Line 50">
          <a:extLst>
            <a:ext uri="{FF2B5EF4-FFF2-40B4-BE49-F238E27FC236}">
              <a16:creationId xmlns:a16="http://schemas.microsoft.com/office/drawing/2014/main" id="{00000000-0008-0000-1100-000079DB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52794" name="Line 51">
          <a:extLst>
            <a:ext uri="{FF2B5EF4-FFF2-40B4-BE49-F238E27FC236}">
              <a16:creationId xmlns:a16="http://schemas.microsoft.com/office/drawing/2014/main" id="{00000000-0008-0000-1100-00007ADB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52795" name="Line 52">
          <a:extLst>
            <a:ext uri="{FF2B5EF4-FFF2-40B4-BE49-F238E27FC236}">
              <a16:creationId xmlns:a16="http://schemas.microsoft.com/office/drawing/2014/main" id="{00000000-0008-0000-1100-00007BDB0300}"/>
            </a:ext>
          </a:extLst>
        </xdr:cNvPr>
        <xdr:cNvSpPr>
          <a:spLocks noChangeShapeType="1"/>
        </xdr:cNvSpPr>
      </xdr:nvSpPr>
      <xdr:spPr bwMode="auto">
        <a:xfrm flipV="1">
          <a:off x="608647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52796" name="Line 53">
          <a:extLst>
            <a:ext uri="{FF2B5EF4-FFF2-40B4-BE49-F238E27FC236}">
              <a16:creationId xmlns:a16="http://schemas.microsoft.com/office/drawing/2014/main" id="{00000000-0008-0000-1100-00007CDB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52797" name="Line 54">
          <a:extLst>
            <a:ext uri="{FF2B5EF4-FFF2-40B4-BE49-F238E27FC236}">
              <a16:creationId xmlns:a16="http://schemas.microsoft.com/office/drawing/2014/main" id="{00000000-0008-0000-1100-00007DDB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52798" name="Line 55">
          <a:extLst>
            <a:ext uri="{FF2B5EF4-FFF2-40B4-BE49-F238E27FC236}">
              <a16:creationId xmlns:a16="http://schemas.microsoft.com/office/drawing/2014/main" id="{00000000-0008-0000-1100-00007EDB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52799" name="Line 56">
          <a:extLst>
            <a:ext uri="{FF2B5EF4-FFF2-40B4-BE49-F238E27FC236}">
              <a16:creationId xmlns:a16="http://schemas.microsoft.com/office/drawing/2014/main" id="{00000000-0008-0000-1100-00007FDB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52800" name="Line 57">
          <a:extLst>
            <a:ext uri="{FF2B5EF4-FFF2-40B4-BE49-F238E27FC236}">
              <a16:creationId xmlns:a16="http://schemas.microsoft.com/office/drawing/2014/main" id="{00000000-0008-0000-1100-000080DB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32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252801" name="Line 58">
          <a:extLst>
            <a:ext uri="{FF2B5EF4-FFF2-40B4-BE49-F238E27FC236}">
              <a16:creationId xmlns:a16="http://schemas.microsoft.com/office/drawing/2014/main" id="{00000000-0008-0000-1100-000081DB0300}"/>
            </a:ext>
          </a:extLst>
        </xdr:cNvPr>
        <xdr:cNvSpPr>
          <a:spLocks noChangeShapeType="1"/>
        </xdr:cNvSpPr>
      </xdr:nvSpPr>
      <xdr:spPr bwMode="auto">
        <a:xfrm flipV="1">
          <a:off x="6772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52802" name="Line 59">
          <a:extLst>
            <a:ext uri="{FF2B5EF4-FFF2-40B4-BE49-F238E27FC236}">
              <a16:creationId xmlns:a16="http://schemas.microsoft.com/office/drawing/2014/main" id="{00000000-0008-0000-1100-000082DB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32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52803" name="Line 60">
          <a:extLst>
            <a:ext uri="{FF2B5EF4-FFF2-40B4-BE49-F238E27FC236}">
              <a16:creationId xmlns:a16="http://schemas.microsoft.com/office/drawing/2014/main" id="{00000000-0008-0000-1100-000083DB0300}"/>
            </a:ext>
          </a:extLst>
        </xdr:cNvPr>
        <xdr:cNvSpPr>
          <a:spLocks noChangeShapeType="1"/>
        </xdr:cNvSpPr>
      </xdr:nvSpPr>
      <xdr:spPr bwMode="auto">
        <a:xfrm>
          <a:off x="6200775" y="4438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52804" name="Line 61">
          <a:extLst>
            <a:ext uri="{FF2B5EF4-FFF2-40B4-BE49-F238E27FC236}">
              <a16:creationId xmlns:a16="http://schemas.microsoft.com/office/drawing/2014/main" id="{00000000-0008-0000-1100-000084DB0300}"/>
            </a:ext>
          </a:extLst>
        </xdr:cNvPr>
        <xdr:cNvSpPr>
          <a:spLocks noChangeShapeType="1"/>
        </xdr:cNvSpPr>
      </xdr:nvSpPr>
      <xdr:spPr bwMode="auto">
        <a:xfrm>
          <a:off x="62007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52805" name="Line 62">
          <a:extLst>
            <a:ext uri="{FF2B5EF4-FFF2-40B4-BE49-F238E27FC236}">
              <a16:creationId xmlns:a16="http://schemas.microsoft.com/office/drawing/2014/main" id="{00000000-0008-0000-1100-000085DB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10</xdr:row>
      <xdr:rowOff>0</xdr:rowOff>
    </xdr:to>
    <xdr:sp macro="" textlink="">
      <xdr:nvSpPr>
        <xdr:cNvPr id="252806" name="Line 63">
          <a:extLst>
            <a:ext uri="{FF2B5EF4-FFF2-40B4-BE49-F238E27FC236}">
              <a16:creationId xmlns:a16="http://schemas.microsoft.com/office/drawing/2014/main" id="{00000000-0008-0000-1100-000086DB0300}"/>
            </a:ext>
          </a:extLst>
        </xdr:cNvPr>
        <xdr:cNvSpPr>
          <a:spLocks noChangeShapeType="1"/>
        </xdr:cNvSpPr>
      </xdr:nvSpPr>
      <xdr:spPr bwMode="auto">
        <a:xfrm flipV="1">
          <a:off x="6086475" y="15811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52807" name="Line 64">
          <a:extLst>
            <a:ext uri="{FF2B5EF4-FFF2-40B4-BE49-F238E27FC236}">
              <a16:creationId xmlns:a16="http://schemas.microsoft.com/office/drawing/2014/main" id="{00000000-0008-0000-1100-000087DB0300}"/>
            </a:ext>
          </a:extLst>
        </xdr:cNvPr>
        <xdr:cNvSpPr>
          <a:spLocks noChangeShapeType="1"/>
        </xdr:cNvSpPr>
      </xdr:nvSpPr>
      <xdr:spPr bwMode="auto">
        <a:xfrm flipV="1">
          <a:off x="56292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38</xdr:row>
      <xdr:rowOff>0</xdr:rowOff>
    </xdr:to>
    <xdr:sp macro="" textlink="">
      <xdr:nvSpPr>
        <xdr:cNvPr id="252808" name="Line 65">
          <a:extLst>
            <a:ext uri="{FF2B5EF4-FFF2-40B4-BE49-F238E27FC236}">
              <a16:creationId xmlns:a16="http://schemas.microsoft.com/office/drawing/2014/main" id="{00000000-0008-0000-1100-000088DB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52809" name="Line 66">
          <a:extLst>
            <a:ext uri="{FF2B5EF4-FFF2-40B4-BE49-F238E27FC236}">
              <a16:creationId xmlns:a16="http://schemas.microsoft.com/office/drawing/2014/main" id="{00000000-0008-0000-1100-000089DB0300}"/>
            </a:ext>
          </a:extLst>
        </xdr:cNvPr>
        <xdr:cNvSpPr>
          <a:spLocks noChangeShapeType="1"/>
        </xdr:cNvSpPr>
      </xdr:nvSpPr>
      <xdr:spPr bwMode="auto">
        <a:xfrm flipV="1">
          <a:off x="6543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52810" name="Line 67">
          <a:extLst>
            <a:ext uri="{FF2B5EF4-FFF2-40B4-BE49-F238E27FC236}">
              <a16:creationId xmlns:a16="http://schemas.microsoft.com/office/drawing/2014/main" id="{00000000-0008-0000-1100-00008ADB0300}"/>
            </a:ext>
          </a:extLst>
        </xdr:cNvPr>
        <xdr:cNvSpPr>
          <a:spLocks noChangeShapeType="1"/>
        </xdr:cNvSpPr>
      </xdr:nvSpPr>
      <xdr:spPr bwMode="auto">
        <a:xfrm flipV="1">
          <a:off x="6772275" y="26098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52811" name="Line 68">
          <a:extLst>
            <a:ext uri="{FF2B5EF4-FFF2-40B4-BE49-F238E27FC236}">
              <a16:creationId xmlns:a16="http://schemas.microsoft.com/office/drawing/2014/main" id="{00000000-0008-0000-1100-00008BDB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11</xdr:row>
      <xdr:rowOff>0</xdr:rowOff>
    </xdr:from>
    <xdr:to>
      <xdr:col>57</xdr:col>
      <xdr:colOff>0</xdr:colOff>
      <xdr:row>11</xdr:row>
      <xdr:rowOff>0</xdr:rowOff>
    </xdr:to>
    <xdr:sp macro="" textlink="">
      <xdr:nvSpPr>
        <xdr:cNvPr id="252812" name="Line 73">
          <a:extLst>
            <a:ext uri="{FF2B5EF4-FFF2-40B4-BE49-F238E27FC236}">
              <a16:creationId xmlns:a16="http://schemas.microsoft.com/office/drawing/2014/main" id="{00000000-0008-0000-1100-00008CDB0300}"/>
            </a:ext>
          </a:extLst>
        </xdr:cNvPr>
        <xdr:cNvSpPr>
          <a:spLocks noChangeShapeType="1"/>
        </xdr:cNvSpPr>
      </xdr:nvSpPr>
      <xdr:spPr bwMode="auto">
        <a:xfrm>
          <a:off x="5743575" y="2038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9</xdr:row>
      <xdr:rowOff>0</xdr:rowOff>
    </xdr:from>
    <xdr:to>
      <xdr:col>55</xdr:col>
      <xdr:colOff>9525</xdr:colOff>
      <xdr:row>9</xdr:row>
      <xdr:rowOff>0</xdr:rowOff>
    </xdr:to>
    <xdr:sp macro="" textlink="">
      <xdr:nvSpPr>
        <xdr:cNvPr id="252813" name="Line 74">
          <a:extLst>
            <a:ext uri="{FF2B5EF4-FFF2-40B4-BE49-F238E27FC236}">
              <a16:creationId xmlns:a16="http://schemas.microsoft.com/office/drawing/2014/main" id="{00000000-0008-0000-1100-00008DDB0300}"/>
            </a:ext>
          </a:extLst>
        </xdr:cNvPr>
        <xdr:cNvSpPr>
          <a:spLocks noChangeShapeType="1"/>
        </xdr:cNvSpPr>
      </xdr:nvSpPr>
      <xdr:spPr bwMode="auto">
        <a:xfrm>
          <a:off x="5534025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52814" name="Line 75">
          <a:extLst>
            <a:ext uri="{FF2B5EF4-FFF2-40B4-BE49-F238E27FC236}">
              <a16:creationId xmlns:a16="http://schemas.microsoft.com/office/drawing/2014/main" id="{00000000-0008-0000-1100-00008EDB0300}"/>
            </a:ext>
          </a:extLst>
        </xdr:cNvPr>
        <xdr:cNvSpPr>
          <a:spLocks noChangeShapeType="1"/>
        </xdr:cNvSpPr>
      </xdr:nvSpPr>
      <xdr:spPr bwMode="auto">
        <a:xfrm>
          <a:off x="552450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16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52815" name="Line 76">
          <a:extLst>
            <a:ext uri="{FF2B5EF4-FFF2-40B4-BE49-F238E27FC236}">
              <a16:creationId xmlns:a16="http://schemas.microsoft.com/office/drawing/2014/main" id="{00000000-0008-0000-1100-00008FDB0300}"/>
            </a:ext>
          </a:extLst>
        </xdr:cNvPr>
        <xdr:cNvSpPr>
          <a:spLocks noChangeShapeType="1"/>
        </xdr:cNvSpPr>
      </xdr:nvSpPr>
      <xdr:spPr bwMode="auto">
        <a:xfrm>
          <a:off x="62007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52816" name="Line 77">
          <a:extLst>
            <a:ext uri="{FF2B5EF4-FFF2-40B4-BE49-F238E27FC236}">
              <a16:creationId xmlns:a16="http://schemas.microsoft.com/office/drawing/2014/main" id="{00000000-0008-0000-1100-000090DB0300}"/>
            </a:ext>
          </a:extLst>
        </xdr:cNvPr>
        <xdr:cNvSpPr>
          <a:spLocks noChangeShapeType="1"/>
        </xdr:cNvSpPr>
      </xdr:nvSpPr>
      <xdr:spPr bwMode="auto">
        <a:xfrm flipV="1">
          <a:off x="6772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9525</xdr:colOff>
      <xdr:row>34</xdr:row>
      <xdr:rowOff>0</xdr:rowOff>
    </xdr:from>
    <xdr:to>
      <xdr:col>53</xdr:col>
      <xdr:colOff>9525</xdr:colOff>
      <xdr:row>38</xdr:row>
      <xdr:rowOff>0</xdr:rowOff>
    </xdr:to>
    <xdr:sp macro="" textlink="">
      <xdr:nvSpPr>
        <xdr:cNvPr id="252817" name="Oval 78">
          <a:extLst>
            <a:ext uri="{FF2B5EF4-FFF2-40B4-BE49-F238E27FC236}">
              <a16:creationId xmlns:a16="http://schemas.microsoft.com/office/drawing/2014/main" id="{00000000-0008-0000-1100-000091DB0300}"/>
            </a:ext>
          </a:extLst>
        </xdr:cNvPr>
        <xdr:cNvSpPr>
          <a:spLocks noChangeArrowheads="1"/>
        </xdr:cNvSpPr>
      </xdr:nvSpPr>
      <xdr:spPr bwMode="auto">
        <a:xfrm>
          <a:off x="5295900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52818" name="Line 79">
          <a:extLst>
            <a:ext uri="{FF2B5EF4-FFF2-40B4-BE49-F238E27FC236}">
              <a16:creationId xmlns:a16="http://schemas.microsoft.com/office/drawing/2014/main" id="{00000000-0008-0000-1100-000092DB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52819" name="Line 80">
          <a:extLst>
            <a:ext uri="{FF2B5EF4-FFF2-40B4-BE49-F238E27FC236}">
              <a16:creationId xmlns:a16="http://schemas.microsoft.com/office/drawing/2014/main" id="{00000000-0008-0000-1100-000093DB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56</xdr:col>
      <xdr:colOff>0</xdr:colOff>
      <xdr:row>32</xdr:row>
      <xdr:rowOff>0</xdr:rowOff>
    </xdr:to>
    <xdr:sp macro="" textlink="">
      <xdr:nvSpPr>
        <xdr:cNvPr id="252820" name="Line 81">
          <a:extLst>
            <a:ext uri="{FF2B5EF4-FFF2-40B4-BE49-F238E27FC236}">
              <a16:creationId xmlns:a16="http://schemas.microsoft.com/office/drawing/2014/main" id="{00000000-0008-0000-1100-000094DB0300}"/>
            </a:ext>
          </a:extLst>
        </xdr:cNvPr>
        <xdr:cNvSpPr>
          <a:spLocks noChangeShapeType="1"/>
        </xdr:cNvSpPr>
      </xdr:nvSpPr>
      <xdr:spPr bwMode="auto">
        <a:xfrm>
          <a:off x="55149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52821" name="Line 82">
          <a:extLst>
            <a:ext uri="{FF2B5EF4-FFF2-40B4-BE49-F238E27FC236}">
              <a16:creationId xmlns:a16="http://schemas.microsoft.com/office/drawing/2014/main" id="{00000000-0008-0000-1100-000095DB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52822" name="Line 83">
          <a:extLst>
            <a:ext uri="{FF2B5EF4-FFF2-40B4-BE49-F238E27FC236}">
              <a16:creationId xmlns:a16="http://schemas.microsoft.com/office/drawing/2014/main" id="{00000000-0008-0000-1100-000096DB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11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252823" name="Line 84">
          <a:extLst>
            <a:ext uri="{FF2B5EF4-FFF2-40B4-BE49-F238E27FC236}">
              <a16:creationId xmlns:a16="http://schemas.microsoft.com/office/drawing/2014/main" id="{00000000-0008-0000-1100-000097DB0300}"/>
            </a:ext>
          </a:extLst>
        </xdr:cNvPr>
        <xdr:cNvSpPr>
          <a:spLocks noChangeShapeType="1"/>
        </xdr:cNvSpPr>
      </xdr:nvSpPr>
      <xdr:spPr bwMode="auto">
        <a:xfrm>
          <a:off x="55149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52824" name="Line 85">
          <a:extLst>
            <a:ext uri="{FF2B5EF4-FFF2-40B4-BE49-F238E27FC236}">
              <a16:creationId xmlns:a16="http://schemas.microsoft.com/office/drawing/2014/main" id="{00000000-0008-0000-1100-000098DB0300}"/>
            </a:ext>
          </a:extLst>
        </xdr:cNvPr>
        <xdr:cNvSpPr>
          <a:spLocks noChangeShapeType="1"/>
        </xdr:cNvSpPr>
      </xdr:nvSpPr>
      <xdr:spPr bwMode="auto">
        <a:xfrm>
          <a:off x="55149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52825" name="Line 86">
          <a:extLst>
            <a:ext uri="{FF2B5EF4-FFF2-40B4-BE49-F238E27FC236}">
              <a16:creationId xmlns:a16="http://schemas.microsoft.com/office/drawing/2014/main" id="{00000000-0008-0000-1100-000099DB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104775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252826" name="Line 87">
          <a:extLst>
            <a:ext uri="{FF2B5EF4-FFF2-40B4-BE49-F238E27FC236}">
              <a16:creationId xmlns:a16="http://schemas.microsoft.com/office/drawing/2014/main" id="{00000000-0008-0000-1100-00009ADB0300}"/>
            </a:ext>
          </a:extLst>
        </xdr:cNvPr>
        <xdr:cNvSpPr>
          <a:spLocks noChangeShapeType="1"/>
        </xdr:cNvSpPr>
      </xdr:nvSpPr>
      <xdr:spPr bwMode="auto">
        <a:xfrm flipH="1">
          <a:off x="5505450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252827" name="Line 88">
          <a:extLst>
            <a:ext uri="{FF2B5EF4-FFF2-40B4-BE49-F238E27FC236}">
              <a16:creationId xmlns:a16="http://schemas.microsoft.com/office/drawing/2014/main" id="{00000000-0008-0000-1100-00009BDB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52828" name="Line 89">
          <a:extLst>
            <a:ext uri="{FF2B5EF4-FFF2-40B4-BE49-F238E27FC236}">
              <a16:creationId xmlns:a16="http://schemas.microsoft.com/office/drawing/2014/main" id="{00000000-0008-0000-1100-00009CDB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113489</xdr:colOff>
      <xdr:row>6</xdr:row>
      <xdr:rowOff>113489</xdr:rowOff>
    </xdr:from>
    <xdr:to>
      <xdr:col>58</xdr:col>
      <xdr:colOff>113489</xdr:colOff>
      <xdr:row>10</xdr:row>
      <xdr:rowOff>4053</xdr:rowOff>
    </xdr:to>
    <xdr:sp macro="" textlink="">
      <xdr:nvSpPr>
        <xdr:cNvPr id="252829" name="Line 91">
          <a:extLst>
            <a:ext uri="{FF2B5EF4-FFF2-40B4-BE49-F238E27FC236}">
              <a16:creationId xmlns:a16="http://schemas.microsoft.com/office/drawing/2014/main" id="{00000000-0008-0000-1100-00009DDB0300}"/>
            </a:ext>
          </a:extLst>
        </xdr:cNvPr>
        <xdr:cNvSpPr>
          <a:spLocks noChangeShapeType="1"/>
        </xdr:cNvSpPr>
      </xdr:nvSpPr>
      <xdr:spPr bwMode="auto">
        <a:xfrm flipV="1">
          <a:off x="6399989" y="1576691"/>
          <a:ext cx="0" cy="34452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252830" name="Line 92">
          <a:extLst>
            <a:ext uri="{FF2B5EF4-FFF2-40B4-BE49-F238E27FC236}">
              <a16:creationId xmlns:a16="http://schemas.microsoft.com/office/drawing/2014/main" id="{00000000-0008-0000-1100-00009EDB03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52831" name="Line 96">
          <a:extLst>
            <a:ext uri="{FF2B5EF4-FFF2-40B4-BE49-F238E27FC236}">
              <a16:creationId xmlns:a16="http://schemas.microsoft.com/office/drawing/2014/main" id="{00000000-0008-0000-1100-00009FDB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52832" name="Line 87">
          <a:extLst>
            <a:ext uri="{FF2B5EF4-FFF2-40B4-BE49-F238E27FC236}">
              <a16:creationId xmlns:a16="http://schemas.microsoft.com/office/drawing/2014/main" id="{00000000-0008-0000-1100-0000A0DB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52834" name="Line 89">
          <a:extLst>
            <a:ext uri="{FF2B5EF4-FFF2-40B4-BE49-F238E27FC236}">
              <a16:creationId xmlns:a16="http://schemas.microsoft.com/office/drawing/2014/main" id="{00000000-0008-0000-1100-0000A2DB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52835" name="Line 90">
          <a:extLst>
            <a:ext uri="{FF2B5EF4-FFF2-40B4-BE49-F238E27FC236}">
              <a16:creationId xmlns:a16="http://schemas.microsoft.com/office/drawing/2014/main" id="{00000000-0008-0000-1100-0000A3DB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52836" name="Line 91">
          <a:extLst>
            <a:ext uri="{FF2B5EF4-FFF2-40B4-BE49-F238E27FC236}">
              <a16:creationId xmlns:a16="http://schemas.microsoft.com/office/drawing/2014/main" id="{00000000-0008-0000-1100-0000A4DB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52837" name="Line 92">
          <a:extLst>
            <a:ext uri="{FF2B5EF4-FFF2-40B4-BE49-F238E27FC236}">
              <a16:creationId xmlns:a16="http://schemas.microsoft.com/office/drawing/2014/main" id="{00000000-0008-0000-1100-0000A5DB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52838" name="Line 93">
          <a:extLst>
            <a:ext uri="{FF2B5EF4-FFF2-40B4-BE49-F238E27FC236}">
              <a16:creationId xmlns:a16="http://schemas.microsoft.com/office/drawing/2014/main" id="{00000000-0008-0000-1100-0000A6DB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52839" name="Line 94">
          <a:extLst>
            <a:ext uri="{FF2B5EF4-FFF2-40B4-BE49-F238E27FC236}">
              <a16:creationId xmlns:a16="http://schemas.microsoft.com/office/drawing/2014/main" id="{00000000-0008-0000-1100-0000A7DB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39</xdr:row>
      <xdr:rowOff>0</xdr:rowOff>
    </xdr:from>
    <xdr:to>
      <xdr:col>56</xdr:col>
      <xdr:colOff>0</xdr:colOff>
      <xdr:row>41</xdr:row>
      <xdr:rowOff>19050</xdr:rowOff>
    </xdr:to>
    <xdr:sp macro="" textlink="">
      <xdr:nvSpPr>
        <xdr:cNvPr id="252840" name="Line 21">
          <a:extLst>
            <a:ext uri="{FF2B5EF4-FFF2-40B4-BE49-F238E27FC236}">
              <a16:creationId xmlns:a16="http://schemas.microsoft.com/office/drawing/2014/main" id="{00000000-0008-0000-1100-0000A8DB0300}"/>
            </a:ext>
          </a:extLst>
        </xdr:cNvPr>
        <xdr:cNvSpPr>
          <a:spLocks noChangeShapeType="1"/>
        </xdr:cNvSpPr>
      </xdr:nvSpPr>
      <xdr:spPr bwMode="auto">
        <a:xfrm flipV="1">
          <a:off x="6086475" y="5238750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52841" name="Line 1">
          <a:extLst>
            <a:ext uri="{FF2B5EF4-FFF2-40B4-BE49-F238E27FC236}">
              <a16:creationId xmlns:a16="http://schemas.microsoft.com/office/drawing/2014/main" id="{00000000-0008-0000-1100-0000A9DB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29</xdr:col>
      <xdr:colOff>0</xdr:colOff>
      <xdr:row>38</xdr:row>
      <xdr:rowOff>0</xdr:rowOff>
    </xdr:to>
    <xdr:sp macro="" textlink="">
      <xdr:nvSpPr>
        <xdr:cNvPr id="252842" name="Oval 2">
          <a:extLst>
            <a:ext uri="{FF2B5EF4-FFF2-40B4-BE49-F238E27FC236}">
              <a16:creationId xmlns:a16="http://schemas.microsoft.com/office/drawing/2014/main" id="{00000000-0008-0000-1100-0000AADB0300}"/>
            </a:ext>
          </a:extLst>
        </xdr:cNvPr>
        <xdr:cNvSpPr>
          <a:spLocks noChangeArrowheads="1"/>
        </xdr:cNvSpPr>
      </xdr:nvSpPr>
      <xdr:spPr bwMode="auto">
        <a:xfrm>
          <a:off x="2543175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52843" name="Line 3">
          <a:extLst>
            <a:ext uri="{FF2B5EF4-FFF2-40B4-BE49-F238E27FC236}">
              <a16:creationId xmlns:a16="http://schemas.microsoft.com/office/drawing/2014/main" id="{00000000-0008-0000-1100-0000ABDB0300}"/>
            </a:ext>
          </a:extLst>
        </xdr:cNvPr>
        <xdr:cNvSpPr>
          <a:spLocks noChangeShapeType="1"/>
        </xdr:cNvSpPr>
      </xdr:nvSpPr>
      <xdr:spPr bwMode="auto">
        <a:xfrm>
          <a:off x="2173941" y="2129118"/>
          <a:ext cx="0" cy="29135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52844" name="Line 4">
          <a:extLst>
            <a:ext uri="{FF2B5EF4-FFF2-40B4-BE49-F238E27FC236}">
              <a16:creationId xmlns:a16="http://schemas.microsoft.com/office/drawing/2014/main" id="{00000000-0008-0000-1100-0000ACDB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52845" name="Line 5">
          <a:extLst>
            <a:ext uri="{FF2B5EF4-FFF2-40B4-BE49-F238E27FC236}">
              <a16:creationId xmlns:a16="http://schemas.microsoft.com/office/drawing/2014/main" id="{00000000-0008-0000-1100-0000ADDB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52846" name="Line 7">
          <a:extLst>
            <a:ext uri="{FF2B5EF4-FFF2-40B4-BE49-F238E27FC236}">
              <a16:creationId xmlns:a16="http://schemas.microsoft.com/office/drawing/2014/main" id="{00000000-0008-0000-1100-0000AEDB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52847" name="Line 8">
          <a:extLst>
            <a:ext uri="{FF2B5EF4-FFF2-40B4-BE49-F238E27FC236}">
              <a16:creationId xmlns:a16="http://schemas.microsoft.com/office/drawing/2014/main" id="{00000000-0008-0000-1100-0000AFDB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52848" name="Line 9">
          <a:extLst>
            <a:ext uri="{FF2B5EF4-FFF2-40B4-BE49-F238E27FC236}">
              <a16:creationId xmlns:a16="http://schemas.microsoft.com/office/drawing/2014/main" id="{00000000-0008-0000-1100-0000B0DB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52849" name="Line 10">
          <a:extLst>
            <a:ext uri="{FF2B5EF4-FFF2-40B4-BE49-F238E27FC236}">
              <a16:creationId xmlns:a16="http://schemas.microsoft.com/office/drawing/2014/main" id="{00000000-0008-0000-1100-0000B1DB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52850" name="Line 11">
          <a:extLst>
            <a:ext uri="{FF2B5EF4-FFF2-40B4-BE49-F238E27FC236}">
              <a16:creationId xmlns:a16="http://schemas.microsoft.com/office/drawing/2014/main" id="{00000000-0008-0000-1100-0000B2DB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52851" name="Line 13">
          <a:extLst>
            <a:ext uri="{FF2B5EF4-FFF2-40B4-BE49-F238E27FC236}">
              <a16:creationId xmlns:a16="http://schemas.microsoft.com/office/drawing/2014/main" id="{00000000-0008-0000-1100-0000B3DB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252852" name="Line 14">
          <a:extLst>
            <a:ext uri="{FF2B5EF4-FFF2-40B4-BE49-F238E27FC236}">
              <a16:creationId xmlns:a16="http://schemas.microsoft.com/office/drawing/2014/main" id="{00000000-0008-0000-1100-0000B4DB0300}"/>
            </a:ext>
          </a:extLst>
        </xdr:cNvPr>
        <xdr:cNvSpPr>
          <a:spLocks noChangeShapeType="1"/>
        </xdr:cNvSpPr>
      </xdr:nvSpPr>
      <xdr:spPr bwMode="auto">
        <a:xfrm flipV="1">
          <a:off x="4486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104775</xdr:colOff>
      <xdr:row>34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52853" name="Line 15">
          <a:extLst>
            <a:ext uri="{FF2B5EF4-FFF2-40B4-BE49-F238E27FC236}">
              <a16:creationId xmlns:a16="http://schemas.microsoft.com/office/drawing/2014/main" id="{00000000-0008-0000-1100-0000B5DB0300}"/>
            </a:ext>
          </a:extLst>
        </xdr:cNvPr>
        <xdr:cNvSpPr>
          <a:spLocks noChangeShapeType="1"/>
        </xdr:cNvSpPr>
      </xdr:nvSpPr>
      <xdr:spPr bwMode="auto">
        <a:xfrm>
          <a:off x="3562350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52854" name="Line 16">
          <a:extLst>
            <a:ext uri="{FF2B5EF4-FFF2-40B4-BE49-F238E27FC236}">
              <a16:creationId xmlns:a16="http://schemas.microsoft.com/office/drawing/2014/main" id="{00000000-0008-0000-1100-0000B6DB0300}"/>
            </a:ext>
          </a:extLst>
        </xdr:cNvPr>
        <xdr:cNvSpPr>
          <a:spLocks noChangeShapeType="1"/>
        </xdr:cNvSpPr>
      </xdr:nvSpPr>
      <xdr:spPr bwMode="auto">
        <a:xfrm>
          <a:off x="3562350" y="44386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52855" name="Line 17">
          <a:extLst>
            <a:ext uri="{FF2B5EF4-FFF2-40B4-BE49-F238E27FC236}">
              <a16:creationId xmlns:a16="http://schemas.microsoft.com/office/drawing/2014/main" id="{00000000-0008-0000-1100-0000B7DB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52856" name="Line 18">
          <a:extLst>
            <a:ext uri="{FF2B5EF4-FFF2-40B4-BE49-F238E27FC236}">
              <a16:creationId xmlns:a16="http://schemas.microsoft.com/office/drawing/2014/main" id="{00000000-0008-0000-1100-0000B8DB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52857" name="Line 19">
          <a:extLst>
            <a:ext uri="{FF2B5EF4-FFF2-40B4-BE49-F238E27FC236}">
              <a16:creationId xmlns:a16="http://schemas.microsoft.com/office/drawing/2014/main" id="{00000000-0008-0000-1100-0000B9DB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52858" name="Line 20">
          <a:extLst>
            <a:ext uri="{FF2B5EF4-FFF2-40B4-BE49-F238E27FC236}">
              <a16:creationId xmlns:a16="http://schemas.microsoft.com/office/drawing/2014/main" id="{00000000-0008-0000-1100-0000BADB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52859" name="Line 21">
          <a:extLst>
            <a:ext uri="{FF2B5EF4-FFF2-40B4-BE49-F238E27FC236}">
              <a16:creationId xmlns:a16="http://schemas.microsoft.com/office/drawing/2014/main" id="{00000000-0008-0000-1100-0000BBDB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52860" name="Line 23">
          <a:extLst>
            <a:ext uri="{FF2B5EF4-FFF2-40B4-BE49-F238E27FC236}">
              <a16:creationId xmlns:a16="http://schemas.microsoft.com/office/drawing/2014/main" id="{00000000-0008-0000-1100-0000BCDB0300}"/>
            </a:ext>
          </a:extLst>
        </xdr:cNvPr>
        <xdr:cNvSpPr>
          <a:spLocks noChangeShapeType="1"/>
        </xdr:cNvSpPr>
      </xdr:nvSpPr>
      <xdr:spPr bwMode="auto">
        <a:xfrm flipH="1">
          <a:off x="161925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52861" name="Line 24">
          <a:extLst>
            <a:ext uri="{FF2B5EF4-FFF2-40B4-BE49-F238E27FC236}">
              <a16:creationId xmlns:a16="http://schemas.microsoft.com/office/drawing/2014/main" id="{00000000-0008-0000-1100-0000BDDB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52862" name="Line 25">
          <a:extLst>
            <a:ext uri="{FF2B5EF4-FFF2-40B4-BE49-F238E27FC236}">
              <a16:creationId xmlns:a16="http://schemas.microsoft.com/office/drawing/2014/main" id="{00000000-0008-0000-1100-0000BEDB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52863" name="Line 26">
          <a:extLst>
            <a:ext uri="{FF2B5EF4-FFF2-40B4-BE49-F238E27FC236}">
              <a16:creationId xmlns:a16="http://schemas.microsoft.com/office/drawing/2014/main" id="{00000000-0008-0000-1100-0000BFDB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20</xdr:col>
      <xdr:colOff>109436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52864" name="Line 27">
          <a:extLst>
            <a:ext uri="{FF2B5EF4-FFF2-40B4-BE49-F238E27FC236}">
              <a16:creationId xmlns:a16="http://schemas.microsoft.com/office/drawing/2014/main" id="{00000000-0008-0000-1100-0000C0DB0300}"/>
            </a:ext>
          </a:extLst>
        </xdr:cNvPr>
        <xdr:cNvSpPr>
          <a:spLocks noChangeShapeType="1"/>
        </xdr:cNvSpPr>
      </xdr:nvSpPr>
      <xdr:spPr bwMode="auto">
        <a:xfrm>
          <a:off x="2310319" y="2030649"/>
          <a:ext cx="23103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252865" name="Line 28">
          <a:extLst>
            <a:ext uri="{FF2B5EF4-FFF2-40B4-BE49-F238E27FC236}">
              <a16:creationId xmlns:a16="http://schemas.microsoft.com/office/drawing/2014/main" id="{00000000-0008-0000-1100-0000C1DB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32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52866" name="Line 29">
          <a:extLst>
            <a:ext uri="{FF2B5EF4-FFF2-40B4-BE49-F238E27FC236}">
              <a16:creationId xmlns:a16="http://schemas.microsoft.com/office/drawing/2014/main" id="{00000000-0008-0000-1100-0000C2DB0300}"/>
            </a:ext>
          </a:extLst>
        </xdr:cNvPr>
        <xdr:cNvSpPr>
          <a:spLocks noChangeShapeType="1"/>
        </xdr:cNvSpPr>
      </xdr:nvSpPr>
      <xdr:spPr bwMode="auto">
        <a:xfrm flipV="1">
          <a:off x="4257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52867" name="Line 30">
          <a:extLst>
            <a:ext uri="{FF2B5EF4-FFF2-40B4-BE49-F238E27FC236}">
              <a16:creationId xmlns:a16="http://schemas.microsoft.com/office/drawing/2014/main" id="{00000000-0008-0000-1100-0000C3DB0300}"/>
            </a:ext>
          </a:extLst>
        </xdr:cNvPr>
        <xdr:cNvSpPr>
          <a:spLocks noChangeShapeType="1"/>
        </xdr:cNvSpPr>
      </xdr:nvSpPr>
      <xdr:spPr bwMode="auto">
        <a:xfrm flipV="1">
          <a:off x="4486275" y="26098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52868" name="Line 31">
          <a:extLst>
            <a:ext uri="{FF2B5EF4-FFF2-40B4-BE49-F238E27FC236}">
              <a16:creationId xmlns:a16="http://schemas.microsoft.com/office/drawing/2014/main" id="{00000000-0008-0000-1100-0000C4DB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52869" name="Line 32">
          <a:extLst>
            <a:ext uri="{FF2B5EF4-FFF2-40B4-BE49-F238E27FC236}">
              <a16:creationId xmlns:a16="http://schemas.microsoft.com/office/drawing/2014/main" id="{00000000-0008-0000-1100-0000C5DB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52870" name="Line 33">
          <a:extLst>
            <a:ext uri="{FF2B5EF4-FFF2-40B4-BE49-F238E27FC236}">
              <a16:creationId xmlns:a16="http://schemas.microsoft.com/office/drawing/2014/main" id="{00000000-0008-0000-1100-0000C6DB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28</xdr:row>
      <xdr:rowOff>9525</xdr:rowOff>
    </xdr:from>
    <xdr:to>
      <xdr:col>29</xdr:col>
      <xdr:colOff>0</xdr:colOff>
      <xdr:row>30</xdr:row>
      <xdr:rowOff>0</xdr:rowOff>
    </xdr:to>
    <xdr:sp macro="" textlink="">
      <xdr:nvSpPr>
        <xdr:cNvPr id="252871" name="Line 34">
          <a:extLst>
            <a:ext uri="{FF2B5EF4-FFF2-40B4-BE49-F238E27FC236}">
              <a16:creationId xmlns:a16="http://schemas.microsoft.com/office/drawing/2014/main" id="{00000000-0008-0000-1100-0000C7DB0300}"/>
            </a:ext>
          </a:extLst>
        </xdr:cNvPr>
        <xdr:cNvSpPr>
          <a:spLocks noChangeShapeType="1"/>
        </xdr:cNvSpPr>
      </xdr:nvSpPr>
      <xdr:spPr bwMode="auto">
        <a:xfrm>
          <a:off x="2828925" y="3990975"/>
          <a:ext cx="17145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30</xdr:row>
      <xdr:rowOff>0</xdr:rowOff>
    </xdr:from>
    <xdr:to>
      <xdr:col>38</xdr:col>
      <xdr:colOff>104775</xdr:colOff>
      <xdr:row>30</xdr:row>
      <xdr:rowOff>0</xdr:rowOff>
    </xdr:to>
    <xdr:sp macro="" textlink="">
      <xdr:nvSpPr>
        <xdr:cNvPr id="252872" name="Line 35">
          <a:extLst>
            <a:ext uri="{FF2B5EF4-FFF2-40B4-BE49-F238E27FC236}">
              <a16:creationId xmlns:a16="http://schemas.microsoft.com/office/drawing/2014/main" id="{00000000-0008-0000-1100-0000C8DB0300}"/>
            </a:ext>
          </a:extLst>
        </xdr:cNvPr>
        <xdr:cNvSpPr>
          <a:spLocks noChangeShapeType="1"/>
        </xdr:cNvSpPr>
      </xdr:nvSpPr>
      <xdr:spPr bwMode="auto">
        <a:xfrm>
          <a:off x="3000375" y="4210050"/>
          <a:ext cx="1133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32</xdr:row>
      <xdr:rowOff>0</xdr:rowOff>
    </xdr:from>
    <xdr:to>
      <xdr:col>32</xdr:col>
      <xdr:colOff>0</xdr:colOff>
      <xdr:row>32</xdr:row>
      <xdr:rowOff>0</xdr:rowOff>
    </xdr:to>
    <xdr:sp macro="" textlink="">
      <xdr:nvSpPr>
        <xdr:cNvPr id="252873" name="Line 36">
          <a:extLst>
            <a:ext uri="{FF2B5EF4-FFF2-40B4-BE49-F238E27FC236}">
              <a16:creationId xmlns:a16="http://schemas.microsoft.com/office/drawing/2014/main" id="{00000000-0008-0000-1100-0000C9DB0300}"/>
            </a:ext>
          </a:extLst>
        </xdr:cNvPr>
        <xdr:cNvSpPr>
          <a:spLocks noChangeShapeType="1"/>
        </xdr:cNvSpPr>
      </xdr:nvSpPr>
      <xdr:spPr bwMode="auto">
        <a:xfrm>
          <a:off x="2200275" y="4438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52874" name="Line 37">
          <a:extLst>
            <a:ext uri="{FF2B5EF4-FFF2-40B4-BE49-F238E27FC236}">
              <a16:creationId xmlns:a16="http://schemas.microsoft.com/office/drawing/2014/main" id="{00000000-0008-0000-1100-0000CADB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52875" name="Line 38">
          <a:extLst>
            <a:ext uri="{FF2B5EF4-FFF2-40B4-BE49-F238E27FC236}">
              <a16:creationId xmlns:a16="http://schemas.microsoft.com/office/drawing/2014/main" id="{00000000-0008-0000-1100-0000CBDB0300}"/>
            </a:ext>
          </a:extLst>
        </xdr:cNvPr>
        <xdr:cNvSpPr>
          <a:spLocks noChangeShapeType="1"/>
        </xdr:cNvSpPr>
      </xdr:nvSpPr>
      <xdr:spPr bwMode="auto">
        <a:xfrm>
          <a:off x="22002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52876" name="Line 39">
          <a:extLst>
            <a:ext uri="{FF2B5EF4-FFF2-40B4-BE49-F238E27FC236}">
              <a16:creationId xmlns:a16="http://schemas.microsoft.com/office/drawing/2014/main" id="{00000000-0008-0000-1100-0000CCDB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28</xdr:col>
      <xdr:colOff>112058</xdr:colOff>
      <xdr:row>11</xdr:row>
      <xdr:rowOff>0</xdr:rowOff>
    </xdr:from>
    <xdr:to>
      <xdr:col>35</xdr:col>
      <xdr:colOff>22411</xdr:colOff>
      <xdr:row>11</xdr:row>
      <xdr:rowOff>0</xdr:rowOff>
    </xdr:to>
    <xdr:sp macro="" textlink="">
      <xdr:nvSpPr>
        <xdr:cNvPr id="252877" name="Line 40">
          <a:extLst>
            <a:ext uri="{FF2B5EF4-FFF2-40B4-BE49-F238E27FC236}">
              <a16:creationId xmlns:a16="http://schemas.microsoft.com/office/drawing/2014/main" id="{00000000-0008-0000-1100-0000CDDB0300}"/>
            </a:ext>
          </a:extLst>
        </xdr:cNvPr>
        <xdr:cNvSpPr>
          <a:spLocks noChangeShapeType="1"/>
        </xdr:cNvSpPr>
      </xdr:nvSpPr>
      <xdr:spPr bwMode="auto">
        <a:xfrm>
          <a:off x="2958352" y="2017059"/>
          <a:ext cx="69476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252878" name="Line 41">
          <a:extLst>
            <a:ext uri="{FF2B5EF4-FFF2-40B4-BE49-F238E27FC236}">
              <a16:creationId xmlns:a16="http://schemas.microsoft.com/office/drawing/2014/main" id="{00000000-0008-0000-1100-0000CEDB0300}"/>
            </a:ext>
          </a:extLst>
        </xdr:cNvPr>
        <xdr:cNvSpPr>
          <a:spLocks noChangeShapeType="1"/>
        </xdr:cNvSpPr>
      </xdr:nvSpPr>
      <xdr:spPr bwMode="auto">
        <a:xfrm>
          <a:off x="27717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52879" name="Line 42">
          <a:extLst>
            <a:ext uri="{FF2B5EF4-FFF2-40B4-BE49-F238E27FC236}">
              <a16:creationId xmlns:a16="http://schemas.microsoft.com/office/drawing/2014/main" id="{00000000-0008-0000-1100-0000CFDB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52880" name="Line 43">
          <a:extLst>
            <a:ext uri="{FF2B5EF4-FFF2-40B4-BE49-F238E27FC236}">
              <a16:creationId xmlns:a16="http://schemas.microsoft.com/office/drawing/2014/main" id="{00000000-0008-0000-1100-0000D0DB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52881" name="Line 44">
          <a:extLst>
            <a:ext uri="{FF2B5EF4-FFF2-40B4-BE49-F238E27FC236}">
              <a16:creationId xmlns:a16="http://schemas.microsoft.com/office/drawing/2014/main" id="{00000000-0008-0000-1100-0000D1DB0300}"/>
            </a:ext>
          </a:extLst>
        </xdr:cNvPr>
        <xdr:cNvSpPr>
          <a:spLocks noChangeShapeType="1"/>
        </xdr:cNvSpPr>
      </xdr:nvSpPr>
      <xdr:spPr bwMode="auto">
        <a:xfrm flipV="1">
          <a:off x="27717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252882" name="Line 45">
          <a:extLst>
            <a:ext uri="{FF2B5EF4-FFF2-40B4-BE49-F238E27FC236}">
              <a16:creationId xmlns:a16="http://schemas.microsoft.com/office/drawing/2014/main" id="{00000000-0008-0000-1100-0000D2DB0300}"/>
            </a:ext>
          </a:extLst>
        </xdr:cNvPr>
        <xdr:cNvSpPr>
          <a:spLocks noChangeShapeType="1"/>
        </xdr:cNvSpPr>
      </xdr:nvSpPr>
      <xdr:spPr bwMode="auto">
        <a:xfrm>
          <a:off x="27717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52883" name="Line 46">
          <a:extLst>
            <a:ext uri="{FF2B5EF4-FFF2-40B4-BE49-F238E27FC236}">
              <a16:creationId xmlns:a16="http://schemas.microsoft.com/office/drawing/2014/main" id="{00000000-0008-0000-1100-0000D3DB0300}"/>
            </a:ext>
          </a:extLst>
        </xdr:cNvPr>
        <xdr:cNvSpPr>
          <a:spLocks noChangeShapeType="1"/>
        </xdr:cNvSpPr>
      </xdr:nvSpPr>
      <xdr:spPr bwMode="auto">
        <a:xfrm flipH="1">
          <a:off x="22002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252884" name="Line 47">
          <a:extLst>
            <a:ext uri="{FF2B5EF4-FFF2-40B4-BE49-F238E27FC236}">
              <a16:creationId xmlns:a16="http://schemas.microsoft.com/office/drawing/2014/main" id="{00000000-0008-0000-1100-0000D4DB0300}"/>
            </a:ext>
          </a:extLst>
        </xdr:cNvPr>
        <xdr:cNvSpPr>
          <a:spLocks noChangeShapeType="1"/>
        </xdr:cNvSpPr>
      </xdr:nvSpPr>
      <xdr:spPr bwMode="auto">
        <a:xfrm>
          <a:off x="162877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252885" name="Line 48">
          <a:extLst>
            <a:ext uri="{FF2B5EF4-FFF2-40B4-BE49-F238E27FC236}">
              <a16:creationId xmlns:a16="http://schemas.microsoft.com/office/drawing/2014/main" id="{00000000-0008-0000-1100-0000D5DB0300}"/>
            </a:ext>
          </a:extLst>
        </xdr:cNvPr>
        <xdr:cNvSpPr>
          <a:spLocks noChangeShapeType="1"/>
        </xdr:cNvSpPr>
      </xdr:nvSpPr>
      <xdr:spPr bwMode="auto">
        <a:xfrm>
          <a:off x="27717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52886" name="Line 49">
          <a:extLst>
            <a:ext uri="{FF2B5EF4-FFF2-40B4-BE49-F238E27FC236}">
              <a16:creationId xmlns:a16="http://schemas.microsoft.com/office/drawing/2014/main" id="{00000000-0008-0000-1100-0000D6DB0300}"/>
            </a:ext>
          </a:extLst>
        </xdr:cNvPr>
        <xdr:cNvSpPr>
          <a:spLocks noChangeShapeType="1"/>
        </xdr:cNvSpPr>
      </xdr:nvSpPr>
      <xdr:spPr bwMode="auto">
        <a:xfrm>
          <a:off x="356235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52887" name="Line 50">
          <a:extLst>
            <a:ext uri="{FF2B5EF4-FFF2-40B4-BE49-F238E27FC236}">
              <a16:creationId xmlns:a16="http://schemas.microsoft.com/office/drawing/2014/main" id="{00000000-0008-0000-1100-0000D7DB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52888" name="Line 51">
          <a:extLst>
            <a:ext uri="{FF2B5EF4-FFF2-40B4-BE49-F238E27FC236}">
              <a16:creationId xmlns:a16="http://schemas.microsoft.com/office/drawing/2014/main" id="{00000000-0008-0000-1100-0000D8DB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52889" name="Line 52">
          <a:extLst>
            <a:ext uri="{FF2B5EF4-FFF2-40B4-BE49-F238E27FC236}">
              <a16:creationId xmlns:a16="http://schemas.microsoft.com/office/drawing/2014/main" id="{00000000-0008-0000-1100-0000D9DB0300}"/>
            </a:ext>
          </a:extLst>
        </xdr:cNvPr>
        <xdr:cNvSpPr>
          <a:spLocks noChangeShapeType="1"/>
        </xdr:cNvSpPr>
      </xdr:nvSpPr>
      <xdr:spPr bwMode="auto">
        <a:xfrm flipV="1">
          <a:off x="608647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52890" name="Line 53">
          <a:extLst>
            <a:ext uri="{FF2B5EF4-FFF2-40B4-BE49-F238E27FC236}">
              <a16:creationId xmlns:a16="http://schemas.microsoft.com/office/drawing/2014/main" id="{00000000-0008-0000-1100-0000DADB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52891" name="Line 54">
          <a:extLst>
            <a:ext uri="{FF2B5EF4-FFF2-40B4-BE49-F238E27FC236}">
              <a16:creationId xmlns:a16="http://schemas.microsoft.com/office/drawing/2014/main" id="{00000000-0008-0000-1100-0000DBDB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52892" name="Line 55">
          <a:extLst>
            <a:ext uri="{FF2B5EF4-FFF2-40B4-BE49-F238E27FC236}">
              <a16:creationId xmlns:a16="http://schemas.microsoft.com/office/drawing/2014/main" id="{00000000-0008-0000-1100-0000DCDB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52893" name="Line 56">
          <a:extLst>
            <a:ext uri="{FF2B5EF4-FFF2-40B4-BE49-F238E27FC236}">
              <a16:creationId xmlns:a16="http://schemas.microsoft.com/office/drawing/2014/main" id="{00000000-0008-0000-1100-0000DDDB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52894" name="Line 57">
          <a:extLst>
            <a:ext uri="{FF2B5EF4-FFF2-40B4-BE49-F238E27FC236}">
              <a16:creationId xmlns:a16="http://schemas.microsoft.com/office/drawing/2014/main" id="{00000000-0008-0000-1100-0000DEDB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32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252895" name="Line 58">
          <a:extLst>
            <a:ext uri="{FF2B5EF4-FFF2-40B4-BE49-F238E27FC236}">
              <a16:creationId xmlns:a16="http://schemas.microsoft.com/office/drawing/2014/main" id="{00000000-0008-0000-1100-0000DFDB0300}"/>
            </a:ext>
          </a:extLst>
        </xdr:cNvPr>
        <xdr:cNvSpPr>
          <a:spLocks noChangeShapeType="1"/>
        </xdr:cNvSpPr>
      </xdr:nvSpPr>
      <xdr:spPr bwMode="auto">
        <a:xfrm flipV="1">
          <a:off x="6772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52896" name="Line 59">
          <a:extLst>
            <a:ext uri="{FF2B5EF4-FFF2-40B4-BE49-F238E27FC236}">
              <a16:creationId xmlns:a16="http://schemas.microsoft.com/office/drawing/2014/main" id="{00000000-0008-0000-1100-0000E0DB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32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52897" name="Line 60">
          <a:extLst>
            <a:ext uri="{FF2B5EF4-FFF2-40B4-BE49-F238E27FC236}">
              <a16:creationId xmlns:a16="http://schemas.microsoft.com/office/drawing/2014/main" id="{00000000-0008-0000-1100-0000E1DB0300}"/>
            </a:ext>
          </a:extLst>
        </xdr:cNvPr>
        <xdr:cNvSpPr>
          <a:spLocks noChangeShapeType="1"/>
        </xdr:cNvSpPr>
      </xdr:nvSpPr>
      <xdr:spPr bwMode="auto">
        <a:xfrm>
          <a:off x="6200775" y="4438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52898" name="Line 61">
          <a:extLst>
            <a:ext uri="{FF2B5EF4-FFF2-40B4-BE49-F238E27FC236}">
              <a16:creationId xmlns:a16="http://schemas.microsoft.com/office/drawing/2014/main" id="{00000000-0008-0000-1100-0000E2DB0300}"/>
            </a:ext>
          </a:extLst>
        </xdr:cNvPr>
        <xdr:cNvSpPr>
          <a:spLocks noChangeShapeType="1"/>
        </xdr:cNvSpPr>
      </xdr:nvSpPr>
      <xdr:spPr bwMode="auto">
        <a:xfrm>
          <a:off x="62007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52899" name="Line 62">
          <a:extLst>
            <a:ext uri="{FF2B5EF4-FFF2-40B4-BE49-F238E27FC236}">
              <a16:creationId xmlns:a16="http://schemas.microsoft.com/office/drawing/2014/main" id="{00000000-0008-0000-1100-0000E3DB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10</xdr:row>
      <xdr:rowOff>0</xdr:rowOff>
    </xdr:to>
    <xdr:sp macro="" textlink="">
      <xdr:nvSpPr>
        <xdr:cNvPr id="252900" name="Line 63">
          <a:extLst>
            <a:ext uri="{FF2B5EF4-FFF2-40B4-BE49-F238E27FC236}">
              <a16:creationId xmlns:a16="http://schemas.microsoft.com/office/drawing/2014/main" id="{00000000-0008-0000-1100-0000E4DB0300}"/>
            </a:ext>
          </a:extLst>
        </xdr:cNvPr>
        <xdr:cNvSpPr>
          <a:spLocks noChangeShapeType="1"/>
        </xdr:cNvSpPr>
      </xdr:nvSpPr>
      <xdr:spPr bwMode="auto">
        <a:xfrm flipV="1">
          <a:off x="6086475" y="15811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52901" name="Line 64">
          <a:extLst>
            <a:ext uri="{FF2B5EF4-FFF2-40B4-BE49-F238E27FC236}">
              <a16:creationId xmlns:a16="http://schemas.microsoft.com/office/drawing/2014/main" id="{00000000-0008-0000-1100-0000E5DB0300}"/>
            </a:ext>
          </a:extLst>
        </xdr:cNvPr>
        <xdr:cNvSpPr>
          <a:spLocks noChangeShapeType="1"/>
        </xdr:cNvSpPr>
      </xdr:nvSpPr>
      <xdr:spPr bwMode="auto">
        <a:xfrm flipV="1">
          <a:off x="56292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38</xdr:row>
      <xdr:rowOff>0</xdr:rowOff>
    </xdr:to>
    <xdr:sp macro="" textlink="">
      <xdr:nvSpPr>
        <xdr:cNvPr id="252902" name="Line 65">
          <a:extLst>
            <a:ext uri="{FF2B5EF4-FFF2-40B4-BE49-F238E27FC236}">
              <a16:creationId xmlns:a16="http://schemas.microsoft.com/office/drawing/2014/main" id="{00000000-0008-0000-1100-0000E6DB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52903" name="Line 66">
          <a:extLst>
            <a:ext uri="{FF2B5EF4-FFF2-40B4-BE49-F238E27FC236}">
              <a16:creationId xmlns:a16="http://schemas.microsoft.com/office/drawing/2014/main" id="{00000000-0008-0000-1100-0000E7DB0300}"/>
            </a:ext>
          </a:extLst>
        </xdr:cNvPr>
        <xdr:cNvSpPr>
          <a:spLocks noChangeShapeType="1"/>
        </xdr:cNvSpPr>
      </xdr:nvSpPr>
      <xdr:spPr bwMode="auto">
        <a:xfrm flipV="1">
          <a:off x="6543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52904" name="Line 67">
          <a:extLst>
            <a:ext uri="{FF2B5EF4-FFF2-40B4-BE49-F238E27FC236}">
              <a16:creationId xmlns:a16="http://schemas.microsoft.com/office/drawing/2014/main" id="{00000000-0008-0000-1100-0000E8DB0300}"/>
            </a:ext>
          </a:extLst>
        </xdr:cNvPr>
        <xdr:cNvSpPr>
          <a:spLocks noChangeShapeType="1"/>
        </xdr:cNvSpPr>
      </xdr:nvSpPr>
      <xdr:spPr bwMode="auto">
        <a:xfrm flipV="1">
          <a:off x="6772275" y="26098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52905" name="Line 68">
          <a:extLst>
            <a:ext uri="{FF2B5EF4-FFF2-40B4-BE49-F238E27FC236}">
              <a16:creationId xmlns:a16="http://schemas.microsoft.com/office/drawing/2014/main" id="{00000000-0008-0000-1100-0000E9DB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53</xdr:col>
      <xdr:colOff>2669</xdr:colOff>
      <xdr:row>11</xdr:row>
      <xdr:rowOff>0</xdr:rowOff>
    </xdr:from>
    <xdr:to>
      <xdr:col>60</xdr:col>
      <xdr:colOff>72957</xdr:colOff>
      <xdr:row>11</xdr:row>
      <xdr:rowOff>0</xdr:rowOff>
    </xdr:to>
    <xdr:sp macro="" textlink="">
      <xdr:nvSpPr>
        <xdr:cNvPr id="252906" name="Line 73">
          <a:extLst>
            <a:ext uri="{FF2B5EF4-FFF2-40B4-BE49-F238E27FC236}">
              <a16:creationId xmlns:a16="http://schemas.microsoft.com/office/drawing/2014/main" id="{00000000-0008-0000-1100-0000EADB0300}"/>
            </a:ext>
          </a:extLst>
        </xdr:cNvPr>
        <xdr:cNvSpPr>
          <a:spLocks noChangeShapeType="1"/>
        </xdr:cNvSpPr>
      </xdr:nvSpPr>
      <xdr:spPr bwMode="auto">
        <a:xfrm>
          <a:off x="5721722" y="2030649"/>
          <a:ext cx="864714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9</xdr:row>
      <xdr:rowOff>0</xdr:rowOff>
    </xdr:from>
    <xdr:to>
      <xdr:col>55</xdr:col>
      <xdr:colOff>9525</xdr:colOff>
      <xdr:row>9</xdr:row>
      <xdr:rowOff>0</xdr:rowOff>
    </xdr:to>
    <xdr:sp macro="" textlink="">
      <xdr:nvSpPr>
        <xdr:cNvPr id="252907" name="Line 74">
          <a:extLst>
            <a:ext uri="{FF2B5EF4-FFF2-40B4-BE49-F238E27FC236}">
              <a16:creationId xmlns:a16="http://schemas.microsoft.com/office/drawing/2014/main" id="{00000000-0008-0000-1100-0000EBDB0300}"/>
            </a:ext>
          </a:extLst>
        </xdr:cNvPr>
        <xdr:cNvSpPr>
          <a:spLocks noChangeShapeType="1"/>
        </xdr:cNvSpPr>
      </xdr:nvSpPr>
      <xdr:spPr bwMode="auto">
        <a:xfrm>
          <a:off x="5534025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52908" name="Line 75">
          <a:extLst>
            <a:ext uri="{FF2B5EF4-FFF2-40B4-BE49-F238E27FC236}">
              <a16:creationId xmlns:a16="http://schemas.microsoft.com/office/drawing/2014/main" id="{00000000-0008-0000-1100-0000ECDB0300}"/>
            </a:ext>
          </a:extLst>
        </xdr:cNvPr>
        <xdr:cNvSpPr>
          <a:spLocks noChangeShapeType="1"/>
        </xdr:cNvSpPr>
      </xdr:nvSpPr>
      <xdr:spPr bwMode="auto">
        <a:xfrm>
          <a:off x="552450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16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52909" name="Line 76">
          <a:extLst>
            <a:ext uri="{FF2B5EF4-FFF2-40B4-BE49-F238E27FC236}">
              <a16:creationId xmlns:a16="http://schemas.microsoft.com/office/drawing/2014/main" id="{00000000-0008-0000-1100-0000EDDB0300}"/>
            </a:ext>
          </a:extLst>
        </xdr:cNvPr>
        <xdr:cNvSpPr>
          <a:spLocks noChangeShapeType="1"/>
        </xdr:cNvSpPr>
      </xdr:nvSpPr>
      <xdr:spPr bwMode="auto">
        <a:xfrm>
          <a:off x="62007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52910" name="Line 77">
          <a:extLst>
            <a:ext uri="{FF2B5EF4-FFF2-40B4-BE49-F238E27FC236}">
              <a16:creationId xmlns:a16="http://schemas.microsoft.com/office/drawing/2014/main" id="{00000000-0008-0000-1100-0000EEDB0300}"/>
            </a:ext>
          </a:extLst>
        </xdr:cNvPr>
        <xdr:cNvSpPr>
          <a:spLocks noChangeShapeType="1"/>
        </xdr:cNvSpPr>
      </xdr:nvSpPr>
      <xdr:spPr bwMode="auto">
        <a:xfrm flipV="1">
          <a:off x="6772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9525</xdr:colOff>
      <xdr:row>34</xdr:row>
      <xdr:rowOff>0</xdr:rowOff>
    </xdr:from>
    <xdr:to>
      <xdr:col>53</xdr:col>
      <xdr:colOff>9525</xdr:colOff>
      <xdr:row>38</xdr:row>
      <xdr:rowOff>0</xdr:rowOff>
    </xdr:to>
    <xdr:sp macro="" textlink="">
      <xdr:nvSpPr>
        <xdr:cNvPr id="252911" name="Oval 78">
          <a:extLst>
            <a:ext uri="{FF2B5EF4-FFF2-40B4-BE49-F238E27FC236}">
              <a16:creationId xmlns:a16="http://schemas.microsoft.com/office/drawing/2014/main" id="{00000000-0008-0000-1100-0000EFDB0300}"/>
            </a:ext>
          </a:extLst>
        </xdr:cNvPr>
        <xdr:cNvSpPr>
          <a:spLocks noChangeArrowheads="1"/>
        </xdr:cNvSpPr>
      </xdr:nvSpPr>
      <xdr:spPr bwMode="auto">
        <a:xfrm>
          <a:off x="5295900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52912" name="Line 79">
          <a:extLst>
            <a:ext uri="{FF2B5EF4-FFF2-40B4-BE49-F238E27FC236}">
              <a16:creationId xmlns:a16="http://schemas.microsoft.com/office/drawing/2014/main" id="{00000000-0008-0000-1100-0000F0DB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52913" name="Line 80">
          <a:extLst>
            <a:ext uri="{FF2B5EF4-FFF2-40B4-BE49-F238E27FC236}">
              <a16:creationId xmlns:a16="http://schemas.microsoft.com/office/drawing/2014/main" id="{00000000-0008-0000-1100-0000F1DB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56</xdr:col>
      <xdr:colOff>0</xdr:colOff>
      <xdr:row>32</xdr:row>
      <xdr:rowOff>0</xdr:rowOff>
    </xdr:to>
    <xdr:sp macro="" textlink="">
      <xdr:nvSpPr>
        <xdr:cNvPr id="252914" name="Line 81">
          <a:extLst>
            <a:ext uri="{FF2B5EF4-FFF2-40B4-BE49-F238E27FC236}">
              <a16:creationId xmlns:a16="http://schemas.microsoft.com/office/drawing/2014/main" id="{00000000-0008-0000-1100-0000F2DB0300}"/>
            </a:ext>
          </a:extLst>
        </xdr:cNvPr>
        <xdr:cNvSpPr>
          <a:spLocks noChangeShapeType="1"/>
        </xdr:cNvSpPr>
      </xdr:nvSpPr>
      <xdr:spPr bwMode="auto">
        <a:xfrm>
          <a:off x="55149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52915" name="Line 82">
          <a:extLst>
            <a:ext uri="{FF2B5EF4-FFF2-40B4-BE49-F238E27FC236}">
              <a16:creationId xmlns:a16="http://schemas.microsoft.com/office/drawing/2014/main" id="{00000000-0008-0000-1100-0000F3DB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52916" name="Line 83">
          <a:extLst>
            <a:ext uri="{FF2B5EF4-FFF2-40B4-BE49-F238E27FC236}">
              <a16:creationId xmlns:a16="http://schemas.microsoft.com/office/drawing/2014/main" id="{00000000-0008-0000-1100-0000F4DB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11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252917" name="Line 84">
          <a:extLst>
            <a:ext uri="{FF2B5EF4-FFF2-40B4-BE49-F238E27FC236}">
              <a16:creationId xmlns:a16="http://schemas.microsoft.com/office/drawing/2014/main" id="{00000000-0008-0000-1100-0000F5DB0300}"/>
            </a:ext>
          </a:extLst>
        </xdr:cNvPr>
        <xdr:cNvSpPr>
          <a:spLocks noChangeShapeType="1"/>
        </xdr:cNvSpPr>
      </xdr:nvSpPr>
      <xdr:spPr bwMode="auto">
        <a:xfrm>
          <a:off x="55149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52918" name="Line 85">
          <a:extLst>
            <a:ext uri="{FF2B5EF4-FFF2-40B4-BE49-F238E27FC236}">
              <a16:creationId xmlns:a16="http://schemas.microsoft.com/office/drawing/2014/main" id="{00000000-0008-0000-1100-0000F6DB0300}"/>
            </a:ext>
          </a:extLst>
        </xdr:cNvPr>
        <xdr:cNvSpPr>
          <a:spLocks noChangeShapeType="1"/>
        </xdr:cNvSpPr>
      </xdr:nvSpPr>
      <xdr:spPr bwMode="auto">
        <a:xfrm>
          <a:off x="55149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52919" name="Line 86">
          <a:extLst>
            <a:ext uri="{FF2B5EF4-FFF2-40B4-BE49-F238E27FC236}">
              <a16:creationId xmlns:a16="http://schemas.microsoft.com/office/drawing/2014/main" id="{00000000-0008-0000-1100-0000F7DB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252920" name="Line 88">
          <a:extLst>
            <a:ext uri="{FF2B5EF4-FFF2-40B4-BE49-F238E27FC236}">
              <a16:creationId xmlns:a16="http://schemas.microsoft.com/office/drawing/2014/main" id="{00000000-0008-0000-1100-0000F8DB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52921" name="Line 89">
          <a:extLst>
            <a:ext uri="{FF2B5EF4-FFF2-40B4-BE49-F238E27FC236}">
              <a16:creationId xmlns:a16="http://schemas.microsoft.com/office/drawing/2014/main" id="{00000000-0008-0000-1100-0000F9DB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113489</xdr:colOff>
      <xdr:row>6</xdr:row>
      <xdr:rowOff>113489</xdr:rowOff>
    </xdr:from>
    <xdr:to>
      <xdr:col>58</xdr:col>
      <xdr:colOff>113489</xdr:colOff>
      <xdr:row>10</xdr:row>
      <xdr:rowOff>8106</xdr:rowOff>
    </xdr:to>
    <xdr:sp macro="" textlink="">
      <xdr:nvSpPr>
        <xdr:cNvPr id="252922" name="Line 91">
          <a:extLst>
            <a:ext uri="{FF2B5EF4-FFF2-40B4-BE49-F238E27FC236}">
              <a16:creationId xmlns:a16="http://schemas.microsoft.com/office/drawing/2014/main" id="{00000000-0008-0000-1100-0000FADB0300}"/>
            </a:ext>
          </a:extLst>
        </xdr:cNvPr>
        <xdr:cNvSpPr>
          <a:spLocks noChangeShapeType="1"/>
        </xdr:cNvSpPr>
      </xdr:nvSpPr>
      <xdr:spPr bwMode="auto">
        <a:xfrm flipV="1">
          <a:off x="6399989" y="1576691"/>
          <a:ext cx="0" cy="3485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252923" name="Line 92">
          <a:extLst>
            <a:ext uri="{FF2B5EF4-FFF2-40B4-BE49-F238E27FC236}">
              <a16:creationId xmlns:a16="http://schemas.microsoft.com/office/drawing/2014/main" id="{00000000-0008-0000-1100-0000FBDB03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52924" name="Line 96">
          <a:extLst>
            <a:ext uri="{FF2B5EF4-FFF2-40B4-BE49-F238E27FC236}">
              <a16:creationId xmlns:a16="http://schemas.microsoft.com/office/drawing/2014/main" id="{00000000-0008-0000-1100-0000FCDB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52925" name="Line 193">
          <a:extLst>
            <a:ext uri="{FF2B5EF4-FFF2-40B4-BE49-F238E27FC236}">
              <a16:creationId xmlns:a16="http://schemas.microsoft.com/office/drawing/2014/main" id="{00000000-0008-0000-1100-0000FDDB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52926" name="Line 195">
          <a:extLst>
            <a:ext uri="{FF2B5EF4-FFF2-40B4-BE49-F238E27FC236}">
              <a16:creationId xmlns:a16="http://schemas.microsoft.com/office/drawing/2014/main" id="{00000000-0008-0000-1100-0000FEDB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52927" name="Line 196">
          <a:extLst>
            <a:ext uri="{FF2B5EF4-FFF2-40B4-BE49-F238E27FC236}">
              <a16:creationId xmlns:a16="http://schemas.microsoft.com/office/drawing/2014/main" id="{00000000-0008-0000-1100-0000FFDB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61120" name="Line 198">
          <a:extLst>
            <a:ext uri="{FF2B5EF4-FFF2-40B4-BE49-F238E27FC236}">
              <a16:creationId xmlns:a16="http://schemas.microsoft.com/office/drawing/2014/main" id="{00000000-0008-0000-1100-000000FC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61121" name="Line 199">
          <a:extLst>
            <a:ext uri="{FF2B5EF4-FFF2-40B4-BE49-F238E27FC236}">
              <a16:creationId xmlns:a16="http://schemas.microsoft.com/office/drawing/2014/main" id="{00000000-0008-0000-1100-000001FC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61122" name="Line 201">
          <a:extLst>
            <a:ext uri="{FF2B5EF4-FFF2-40B4-BE49-F238E27FC236}">
              <a16:creationId xmlns:a16="http://schemas.microsoft.com/office/drawing/2014/main" id="{00000000-0008-0000-1100-000002FC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61123" name="Line 202">
          <a:extLst>
            <a:ext uri="{FF2B5EF4-FFF2-40B4-BE49-F238E27FC236}">
              <a16:creationId xmlns:a16="http://schemas.microsoft.com/office/drawing/2014/main" id="{00000000-0008-0000-1100-000003FC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38</xdr:row>
      <xdr:rowOff>104775</xdr:rowOff>
    </xdr:from>
    <xdr:to>
      <xdr:col>56</xdr:col>
      <xdr:colOff>0</xdr:colOff>
      <xdr:row>41</xdr:row>
      <xdr:rowOff>9525</xdr:rowOff>
    </xdr:to>
    <xdr:sp macro="" textlink="">
      <xdr:nvSpPr>
        <xdr:cNvPr id="261124" name="Line 21">
          <a:extLst>
            <a:ext uri="{FF2B5EF4-FFF2-40B4-BE49-F238E27FC236}">
              <a16:creationId xmlns:a16="http://schemas.microsoft.com/office/drawing/2014/main" id="{00000000-0008-0000-1100-000004FC0300}"/>
            </a:ext>
          </a:extLst>
        </xdr:cNvPr>
        <xdr:cNvSpPr>
          <a:spLocks noChangeShapeType="1"/>
        </xdr:cNvSpPr>
      </xdr:nvSpPr>
      <xdr:spPr bwMode="auto">
        <a:xfrm flipV="1">
          <a:off x="60864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42305" name="Line 1">
          <a:extLst>
            <a:ext uri="{FF2B5EF4-FFF2-40B4-BE49-F238E27FC236}">
              <a16:creationId xmlns:a16="http://schemas.microsoft.com/office/drawing/2014/main" id="{00000000-0008-0000-1000-000081B2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29</xdr:col>
      <xdr:colOff>0</xdr:colOff>
      <xdr:row>38</xdr:row>
      <xdr:rowOff>0</xdr:rowOff>
    </xdr:to>
    <xdr:sp macro="" textlink="">
      <xdr:nvSpPr>
        <xdr:cNvPr id="242306" name="Oval 2">
          <a:extLst>
            <a:ext uri="{FF2B5EF4-FFF2-40B4-BE49-F238E27FC236}">
              <a16:creationId xmlns:a16="http://schemas.microsoft.com/office/drawing/2014/main" id="{00000000-0008-0000-1000-000082B20300}"/>
            </a:ext>
          </a:extLst>
        </xdr:cNvPr>
        <xdr:cNvSpPr>
          <a:spLocks noChangeArrowheads="1"/>
        </xdr:cNvSpPr>
      </xdr:nvSpPr>
      <xdr:spPr bwMode="auto">
        <a:xfrm>
          <a:off x="2543175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42307" name="Line 3">
          <a:extLst>
            <a:ext uri="{FF2B5EF4-FFF2-40B4-BE49-F238E27FC236}">
              <a16:creationId xmlns:a16="http://schemas.microsoft.com/office/drawing/2014/main" id="{00000000-0008-0000-1000-000083B2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42308" name="Line 4">
          <a:extLst>
            <a:ext uri="{FF2B5EF4-FFF2-40B4-BE49-F238E27FC236}">
              <a16:creationId xmlns:a16="http://schemas.microsoft.com/office/drawing/2014/main" id="{00000000-0008-0000-1000-000084B2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42309" name="Line 5">
          <a:extLst>
            <a:ext uri="{FF2B5EF4-FFF2-40B4-BE49-F238E27FC236}">
              <a16:creationId xmlns:a16="http://schemas.microsoft.com/office/drawing/2014/main" id="{00000000-0008-0000-1000-000085B2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42310" name="Line 7">
          <a:extLst>
            <a:ext uri="{FF2B5EF4-FFF2-40B4-BE49-F238E27FC236}">
              <a16:creationId xmlns:a16="http://schemas.microsoft.com/office/drawing/2014/main" id="{00000000-0008-0000-1000-000086B2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42311" name="Line 8">
          <a:extLst>
            <a:ext uri="{FF2B5EF4-FFF2-40B4-BE49-F238E27FC236}">
              <a16:creationId xmlns:a16="http://schemas.microsoft.com/office/drawing/2014/main" id="{00000000-0008-0000-1000-000087B2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42312" name="Line 9">
          <a:extLst>
            <a:ext uri="{FF2B5EF4-FFF2-40B4-BE49-F238E27FC236}">
              <a16:creationId xmlns:a16="http://schemas.microsoft.com/office/drawing/2014/main" id="{00000000-0008-0000-1000-000088B2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42313" name="Line 10">
          <a:extLst>
            <a:ext uri="{FF2B5EF4-FFF2-40B4-BE49-F238E27FC236}">
              <a16:creationId xmlns:a16="http://schemas.microsoft.com/office/drawing/2014/main" id="{00000000-0008-0000-1000-000089B2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42314" name="Line 11">
          <a:extLst>
            <a:ext uri="{FF2B5EF4-FFF2-40B4-BE49-F238E27FC236}">
              <a16:creationId xmlns:a16="http://schemas.microsoft.com/office/drawing/2014/main" id="{00000000-0008-0000-1000-00008AB2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42315" name="Line 13">
          <a:extLst>
            <a:ext uri="{FF2B5EF4-FFF2-40B4-BE49-F238E27FC236}">
              <a16:creationId xmlns:a16="http://schemas.microsoft.com/office/drawing/2014/main" id="{00000000-0008-0000-1000-00008BB2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242316" name="Line 14">
          <a:extLst>
            <a:ext uri="{FF2B5EF4-FFF2-40B4-BE49-F238E27FC236}">
              <a16:creationId xmlns:a16="http://schemas.microsoft.com/office/drawing/2014/main" id="{00000000-0008-0000-1000-00008CB20300}"/>
            </a:ext>
          </a:extLst>
        </xdr:cNvPr>
        <xdr:cNvSpPr>
          <a:spLocks noChangeShapeType="1"/>
        </xdr:cNvSpPr>
      </xdr:nvSpPr>
      <xdr:spPr bwMode="auto">
        <a:xfrm flipV="1">
          <a:off x="4486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104775</xdr:colOff>
      <xdr:row>34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42317" name="Line 15">
          <a:extLst>
            <a:ext uri="{FF2B5EF4-FFF2-40B4-BE49-F238E27FC236}">
              <a16:creationId xmlns:a16="http://schemas.microsoft.com/office/drawing/2014/main" id="{00000000-0008-0000-1000-00008DB20300}"/>
            </a:ext>
          </a:extLst>
        </xdr:cNvPr>
        <xdr:cNvSpPr>
          <a:spLocks noChangeShapeType="1"/>
        </xdr:cNvSpPr>
      </xdr:nvSpPr>
      <xdr:spPr bwMode="auto">
        <a:xfrm>
          <a:off x="3562350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42318" name="Line 16">
          <a:extLst>
            <a:ext uri="{FF2B5EF4-FFF2-40B4-BE49-F238E27FC236}">
              <a16:creationId xmlns:a16="http://schemas.microsoft.com/office/drawing/2014/main" id="{00000000-0008-0000-1000-00008EB20300}"/>
            </a:ext>
          </a:extLst>
        </xdr:cNvPr>
        <xdr:cNvSpPr>
          <a:spLocks noChangeShapeType="1"/>
        </xdr:cNvSpPr>
      </xdr:nvSpPr>
      <xdr:spPr bwMode="auto">
        <a:xfrm>
          <a:off x="3562350" y="44386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42319" name="Line 17">
          <a:extLst>
            <a:ext uri="{FF2B5EF4-FFF2-40B4-BE49-F238E27FC236}">
              <a16:creationId xmlns:a16="http://schemas.microsoft.com/office/drawing/2014/main" id="{00000000-0008-0000-1000-00008FB2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42320" name="Line 18">
          <a:extLst>
            <a:ext uri="{FF2B5EF4-FFF2-40B4-BE49-F238E27FC236}">
              <a16:creationId xmlns:a16="http://schemas.microsoft.com/office/drawing/2014/main" id="{00000000-0008-0000-1000-000090B2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42321" name="Line 19">
          <a:extLst>
            <a:ext uri="{FF2B5EF4-FFF2-40B4-BE49-F238E27FC236}">
              <a16:creationId xmlns:a16="http://schemas.microsoft.com/office/drawing/2014/main" id="{00000000-0008-0000-1000-000091B2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42322" name="Line 20">
          <a:extLst>
            <a:ext uri="{FF2B5EF4-FFF2-40B4-BE49-F238E27FC236}">
              <a16:creationId xmlns:a16="http://schemas.microsoft.com/office/drawing/2014/main" id="{00000000-0008-0000-1000-000092B2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42323" name="Line 21">
          <a:extLst>
            <a:ext uri="{FF2B5EF4-FFF2-40B4-BE49-F238E27FC236}">
              <a16:creationId xmlns:a16="http://schemas.microsoft.com/office/drawing/2014/main" id="{00000000-0008-0000-1000-000093B2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42324" name="Line 22">
          <a:extLst>
            <a:ext uri="{FF2B5EF4-FFF2-40B4-BE49-F238E27FC236}">
              <a16:creationId xmlns:a16="http://schemas.microsoft.com/office/drawing/2014/main" id="{00000000-0008-0000-1000-000094B2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42325" name="Line 23">
          <a:extLst>
            <a:ext uri="{FF2B5EF4-FFF2-40B4-BE49-F238E27FC236}">
              <a16:creationId xmlns:a16="http://schemas.microsoft.com/office/drawing/2014/main" id="{00000000-0008-0000-1000-000095B20300}"/>
            </a:ext>
          </a:extLst>
        </xdr:cNvPr>
        <xdr:cNvSpPr>
          <a:spLocks noChangeShapeType="1"/>
        </xdr:cNvSpPr>
      </xdr:nvSpPr>
      <xdr:spPr bwMode="auto">
        <a:xfrm flipH="1">
          <a:off x="161925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42326" name="Line 24">
          <a:extLst>
            <a:ext uri="{FF2B5EF4-FFF2-40B4-BE49-F238E27FC236}">
              <a16:creationId xmlns:a16="http://schemas.microsoft.com/office/drawing/2014/main" id="{00000000-0008-0000-1000-000096B2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42327" name="Line 25">
          <a:extLst>
            <a:ext uri="{FF2B5EF4-FFF2-40B4-BE49-F238E27FC236}">
              <a16:creationId xmlns:a16="http://schemas.microsoft.com/office/drawing/2014/main" id="{00000000-0008-0000-1000-000097B2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42328" name="Line 26">
          <a:extLst>
            <a:ext uri="{FF2B5EF4-FFF2-40B4-BE49-F238E27FC236}">
              <a16:creationId xmlns:a16="http://schemas.microsoft.com/office/drawing/2014/main" id="{00000000-0008-0000-1000-000098B2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20</xdr:col>
      <xdr:colOff>105275</xdr:colOff>
      <xdr:row>10</xdr:row>
      <xdr:rowOff>115302</xdr:rowOff>
    </xdr:from>
    <xdr:to>
      <xdr:col>22</xdr:col>
      <xdr:colOff>115301</xdr:colOff>
      <xdr:row>10</xdr:row>
      <xdr:rowOff>115302</xdr:rowOff>
    </xdr:to>
    <xdr:sp macro="" textlink="">
      <xdr:nvSpPr>
        <xdr:cNvPr id="242329" name="Line 27">
          <a:extLst>
            <a:ext uri="{FF2B5EF4-FFF2-40B4-BE49-F238E27FC236}">
              <a16:creationId xmlns:a16="http://schemas.microsoft.com/office/drawing/2014/main" id="{00000000-0008-0000-1000-000099B20300}"/>
            </a:ext>
          </a:extLst>
        </xdr:cNvPr>
        <xdr:cNvSpPr>
          <a:spLocks noChangeShapeType="1"/>
        </xdr:cNvSpPr>
      </xdr:nvSpPr>
      <xdr:spPr bwMode="auto">
        <a:xfrm>
          <a:off x="3012907" y="2045368"/>
          <a:ext cx="24063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242330" name="Line 28">
          <a:extLst>
            <a:ext uri="{FF2B5EF4-FFF2-40B4-BE49-F238E27FC236}">
              <a16:creationId xmlns:a16="http://schemas.microsoft.com/office/drawing/2014/main" id="{00000000-0008-0000-1000-00009AB2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32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42331" name="Line 29">
          <a:extLst>
            <a:ext uri="{FF2B5EF4-FFF2-40B4-BE49-F238E27FC236}">
              <a16:creationId xmlns:a16="http://schemas.microsoft.com/office/drawing/2014/main" id="{00000000-0008-0000-1000-00009BB20300}"/>
            </a:ext>
          </a:extLst>
        </xdr:cNvPr>
        <xdr:cNvSpPr>
          <a:spLocks noChangeShapeType="1"/>
        </xdr:cNvSpPr>
      </xdr:nvSpPr>
      <xdr:spPr bwMode="auto">
        <a:xfrm flipV="1">
          <a:off x="4257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42332" name="Line 30">
          <a:extLst>
            <a:ext uri="{FF2B5EF4-FFF2-40B4-BE49-F238E27FC236}">
              <a16:creationId xmlns:a16="http://schemas.microsoft.com/office/drawing/2014/main" id="{00000000-0008-0000-1000-00009CB20300}"/>
            </a:ext>
          </a:extLst>
        </xdr:cNvPr>
        <xdr:cNvSpPr>
          <a:spLocks noChangeShapeType="1"/>
        </xdr:cNvSpPr>
      </xdr:nvSpPr>
      <xdr:spPr bwMode="auto">
        <a:xfrm flipV="1">
          <a:off x="4486275" y="26098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42333" name="Line 31">
          <a:extLst>
            <a:ext uri="{FF2B5EF4-FFF2-40B4-BE49-F238E27FC236}">
              <a16:creationId xmlns:a16="http://schemas.microsoft.com/office/drawing/2014/main" id="{00000000-0008-0000-1000-00009DB2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42334" name="Line 32">
          <a:extLst>
            <a:ext uri="{FF2B5EF4-FFF2-40B4-BE49-F238E27FC236}">
              <a16:creationId xmlns:a16="http://schemas.microsoft.com/office/drawing/2014/main" id="{00000000-0008-0000-1000-00009EB2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42335" name="Line 33">
          <a:extLst>
            <a:ext uri="{FF2B5EF4-FFF2-40B4-BE49-F238E27FC236}">
              <a16:creationId xmlns:a16="http://schemas.microsoft.com/office/drawing/2014/main" id="{00000000-0008-0000-1000-00009FB2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28</xdr:row>
      <xdr:rowOff>9525</xdr:rowOff>
    </xdr:from>
    <xdr:to>
      <xdr:col>29</xdr:col>
      <xdr:colOff>0</xdr:colOff>
      <xdr:row>30</xdr:row>
      <xdr:rowOff>0</xdr:rowOff>
    </xdr:to>
    <xdr:sp macro="" textlink="">
      <xdr:nvSpPr>
        <xdr:cNvPr id="242336" name="Line 34">
          <a:extLst>
            <a:ext uri="{FF2B5EF4-FFF2-40B4-BE49-F238E27FC236}">
              <a16:creationId xmlns:a16="http://schemas.microsoft.com/office/drawing/2014/main" id="{00000000-0008-0000-1000-0000A0B20300}"/>
            </a:ext>
          </a:extLst>
        </xdr:cNvPr>
        <xdr:cNvSpPr>
          <a:spLocks noChangeShapeType="1"/>
        </xdr:cNvSpPr>
      </xdr:nvSpPr>
      <xdr:spPr bwMode="auto">
        <a:xfrm>
          <a:off x="2828925" y="3990975"/>
          <a:ext cx="17145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30</xdr:row>
      <xdr:rowOff>0</xdr:rowOff>
    </xdr:from>
    <xdr:to>
      <xdr:col>38</xdr:col>
      <xdr:colOff>104775</xdr:colOff>
      <xdr:row>30</xdr:row>
      <xdr:rowOff>0</xdr:rowOff>
    </xdr:to>
    <xdr:sp macro="" textlink="">
      <xdr:nvSpPr>
        <xdr:cNvPr id="242337" name="Line 35">
          <a:extLst>
            <a:ext uri="{FF2B5EF4-FFF2-40B4-BE49-F238E27FC236}">
              <a16:creationId xmlns:a16="http://schemas.microsoft.com/office/drawing/2014/main" id="{00000000-0008-0000-1000-0000A1B20300}"/>
            </a:ext>
          </a:extLst>
        </xdr:cNvPr>
        <xdr:cNvSpPr>
          <a:spLocks noChangeShapeType="1"/>
        </xdr:cNvSpPr>
      </xdr:nvSpPr>
      <xdr:spPr bwMode="auto">
        <a:xfrm>
          <a:off x="3000375" y="4210050"/>
          <a:ext cx="1133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32</xdr:row>
      <xdr:rowOff>0</xdr:rowOff>
    </xdr:from>
    <xdr:to>
      <xdr:col>32</xdr:col>
      <xdr:colOff>0</xdr:colOff>
      <xdr:row>32</xdr:row>
      <xdr:rowOff>0</xdr:rowOff>
    </xdr:to>
    <xdr:sp macro="" textlink="">
      <xdr:nvSpPr>
        <xdr:cNvPr id="242338" name="Line 36">
          <a:extLst>
            <a:ext uri="{FF2B5EF4-FFF2-40B4-BE49-F238E27FC236}">
              <a16:creationId xmlns:a16="http://schemas.microsoft.com/office/drawing/2014/main" id="{00000000-0008-0000-1000-0000A2B20300}"/>
            </a:ext>
          </a:extLst>
        </xdr:cNvPr>
        <xdr:cNvSpPr>
          <a:spLocks noChangeShapeType="1"/>
        </xdr:cNvSpPr>
      </xdr:nvSpPr>
      <xdr:spPr bwMode="auto">
        <a:xfrm>
          <a:off x="2200275" y="4438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42339" name="Line 37">
          <a:extLst>
            <a:ext uri="{FF2B5EF4-FFF2-40B4-BE49-F238E27FC236}">
              <a16:creationId xmlns:a16="http://schemas.microsoft.com/office/drawing/2014/main" id="{00000000-0008-0000-1000-0000A3B2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42340" name="Line 38">
          <a:extLst>
            <a:ext uri="{FF2B5EF4-FFF2-40B4-BE49-F238E27FC236}">
              <a16:creationId xmlns:a16="http://schemas.microsoft.com/office/drawing/2014/main" id="{00000000-0008-0000-1000-0000A4B20300}"/>
            </a:ext>
          </a:extLst>
        </xdr:cNvPr>
        <xdr:cNvSpPr>
          <a:spLocks noChangeShapeType="1"/>
        </xdr:cNvSpPr>
      </xdr:nvSpPr>
      <xdr:spPr bwMode="auto">
        <a:xfrm>
          <a:off x="22002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42341" name="Line 39">
          <a:extLst>
            <a:ext uri="{FF2B5EF4-FFF2-40B4-BE49-F238E27FC236}">
              <a16:creationId xmlns:a16="http://schemas.microsoft.com/office/drawing/2014/main" id="{00000000-0008-0000-1000-0000A5B2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29</xdr:col>
      <xdr:colOff>0</xdr:colOff>
      <xdr:row>11</xdr:row>
      <xdr:rowOff>2734</xdr:rowOff>
    </xdr:from>
    <xdr:to>
      <xdr:col>34</xdr:col>
      <xdr:colOff>99579</xdr:colOff>
      <xdr:row>11</xdr:row>
      <xdr:rowOff>2734</xdr:rowOff>
    </xdr:to>
    <xdr:sp macro="" textlink="">
      <xdr:nvSpPr>
        <xdr:cNvPr id="242342" name="Line 40">
          <a:extLst>
            <a:ext uri="{FF2B5EF4-FFF2-40B4-BE49-F238E27FC236}">
              <a16:creationId xmlns:a16="http://schemas.microsoft.com/office/drawing/2014/main" id="{00000000-0008-0000-1000-0000A6B20300}"/>
            </a:ext>
          </a:extLst>
        </xdr:cNvPr>
        <xdr:cNvSpPr>
          <a:spLocks noChangeShapeType="1"/>
        </xdr:cNvSpPr>
      </xdr:nvSpPr>
      <xdr:spPr bwMode="auto">
        <a:xfrm>
          <a:off x="3649807" y="2024632"/>
          <a:ext cx="66242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242343" name="Line 41">
          <a:extLst>
            <a:ext uri="{FF2B5EF4-FFF2-40B4-BE49-F238E27FC236}">
              <a16:creationId xmlns:a16="http://schemas.microsoft.com/office/drawing/2014/main" id="{00000000-0008-0000-1000-0000A7B20300}"/>
            </a:ext>
          </a:extLst>
        </xdr:cNvPr>
        <xdr:cNvSpPr>
          <a:spLocks noChangeShapeType="1"/>
        </xdr:cNvSpPr>
      </xdr:nvSpPr>
      <xdr:spPr bwMode="auto">
        <a:xfrm>
          <a:off x="27717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42344" name="Line 42">
          <a:extLst>
            <a:ext uri="{FF2B5EF4-FFF2-40B4-BE49-F238E27FC236}">
              <a16:creationId xmlns:a16="http://schemas.microsoft.com/office/drawing/2014/main" id="{00000000-0008-0000-1000-0000A8B2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42345" name="Line 43">
          <a:extLst>
            <a:ext uri="{FF2B5EF4-FFF2-40B4-BE49-F238E27FC236}">
              <a16:creationId xmlns:a16="http://schemas.microsoft.com/office/drawing/2014/main" id="{00000000-0008-0000-1000-0000A9B2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42346" name="Line 44">
          <a:extLst>
            <a:ext uri="{FF2B5EF4-FFF2-40B4-BE49-F238E27FC236}">
              <a16:creationId xmlns:a16="http://schemas.microsoft.com/office/drawing/2014/main" id="{00000000-0008-0000-1000-0000AAB20300}"/>
            </a:ext>
          </a:extLst>
        </xdr:cNvPr>
        <xdr:cNvSpPr>
          <a:spLocks noChangeShapeType="1"/>
        </xdr:cNvSpPr>
      </xdr:nvSpPr>
      <xdr:spPr bwMode="auto">
        <a:xfrm flipV="1">
          <a:off x="27717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242347" name="Line 45">
          <a:extLst>
            <a:ext uri="{FF2B5EF4-FFF2-40B4-BE49-F238E27FC236}">
              <a16:creationId xmlns:a16="http://schemas.microsoft.com/office/drawing/2014/main" id="{00000000-0008-0000-1000-0000ABB20300}"/>
            </a:ext>
          </a:extLst>
        </xdr:cNvPr>
        <xdr:cNvSpPr>
          <a:spLocks noChangeShapeType="1"/>
        </xdr:cNvSpPr>
      </xdr:nvSpPr>
      <xdr:spPr bwMode="auto">
        <a:xfrm>
          <a:off x="27717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42348" name="Line 46">
          <a:extLst>
            <a:ext uri="{FF2B5EF4-FFF2-40B4-BE49-F238E27FC236}">
              <a16:creationId xmlns:a16="http://schemas.microsoft.com/office/drawing/2014/main" id="{00000000-0008-0000-1000-0000ACB20300}"/>
            </a:ext>
          </a:extLst>
        </xdr:cNvPr>
        <xdr:cNvSpPr>
          <a:spLocks noChangeShapeType="1"/>
        </xdr:cNvSpPr>
      </xdr:nvSpPr>
      <xdr:spPr bwMode="auto">
        <a:xfrm flipH="1">
          <a:off x="22002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242349" name="Line 47">
          <a:extLst>
            <a:ext uri="{FF2B5EF4-FFF2-40B4-BE49-F238E27FC236}">
              <a16:creationId xmlns:a16="http://schemas.microsoft.com/office/drawing/2014/main" id="{00000000-0008-0000-1000-0000ADB20300}"/>
            </a:ext>
          </a:extLst>
        </xdr:cNvPr>
        <xdr:cNvSpPr>
          <a:spLocks noChangeShapeType="1"/>
        </xdr:cNvSpPr>
      </xdr:nvSpPr>
      <xdr:spPr bwMode="auto">
        <a:xfrm>
          <a:off x="162877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242350" name="Line 48">
          <a:extLst>
            <a:ext uri="{FF2B5EF4-FFF2-40B4-BE49-F238E27FC236}">
              <a16:creationId xmlns:a16="http://schemas.microsoft.com/office/drawing/2014/main" id="{00000000-0008-0000-1000-0000AEB20300}"/>
            </a:ext>
          </a:extLst>
        </xdr:cNvPr>
        <xdr:cNvSpPr>
          <a:spLocks noChangeShapeType="1"/>
        </xdr:cNvSpPr>
      </xdr:nvSpPr>
      <xdr:spPr bwMode="auto">
        <a:xfrm>
          <a:off x="27717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42351" name="Line 49">
          <a:extLst>
            <a:ext uri="{FF2B5EF4-FFF2-40B4-BE49-F238E27FC236}">
              <a16:creationId xmlns:a16="http://schemas.microsoft.com/office/drawing/2014/main" id="{00000000-0008-0000-1000-0000AFB20300}"/>
            </a:ext>
          </a:extLst>
        </xdr:cNvPr>
        <xdr:cNvSpPr>
          <a:spLocks noChangeShapeType="1"/>
        </xdr:cNvSpPr>
      </xdr:nvSpPr>
      <xdr:spPr bwMode="auto">
        <a:xfrm>
          <a:off x="356235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42352" name="Line 50">
          <a:extLst>
            <a:ext uri="{FF2B5EF4-FFF2-40B4-BE49-F238E27FC236}">
              <a16:creationId xmlns:a16="http://schemas.microsoft.com/office/drawing/2014/main" id="{00000000-0008-0000-1000-0000B0B2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42353" name="Line 51">
          <a:extLst>
            <a:ext uri="{FF2B5EF4-FFF2-40B4-BE49-F238E27FC236}">
              <a16:creationId xmlns:a16="http://schemas.microsoft.com/office/drawing/2014/main" id="{00000000-0008-0000-1000-0000B1B2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42354" name="Line 52">
          <a:extLst>
            <a:ext uri="{FF2B5EF4-FFF2-40B4-BE49-F238E27FC236}">
              <a16:creationId xmlns:a16="http://schemas.microsoft.com/office/drawing/2014/main" id="{00000000-0008-0000-1000-0000B2B20300}"/>
            </a:ext>
          </a:extLst>
        </xdr:cNvPr>
        <xdr:cNvSpPr>
          <a:spLocks noChangeShapeType="1"/>
        </xdr:cNvSpPr>
      </xdr:nvSpPr>
      <xdr:spPr bwMode="auto">
        <a:xfrm flipV="1">
          <a:off x="608647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42355" name="Line 53">
          <a:extLst>
            <a:ext uri="{FF2B5EF4-FFF2-40B4-BE49-F238E27FC236}">
              <a16:creationId xmlns:a16="http://schemas.microsoft.com/office/drawing/2014/main" id="{00000000-0008-0000-1000-0000B3B2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42356" name="Line 54">
          <a:extLst>
            <a:ext uri="{FF2B5EF4-FFF2-40B4-BE49-F238E27FC236}">
              <a16:creationId xmlns:a16="http://schemas.microsoft.com/office/drawing/2014/main" id="{00000000-0008-0000-1000-0000B4B2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42357" name="Line 55">
          <a:extLst>
            <a:ext uri="{FF2B5EF4-FFF2-40B4-BE49-F238E27FC236}">
              <a16:creationId xmlns:a16="http://schemas.microsoft.com/office/drawing/2014/main" id="{00000000-0008-0000-1000-0000B5B2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42358" name="Line 56">
          <a:extLst>
            <a:ext uri="{FF2B5EF4-FFF2-40B4-BE49-F238E27FC236}">
              <a16:creationId xmlns:a16="http://schemas.microsoft.com/office/drawing/2014/main" id="{00000000-0008-0000-1000-0000B6B2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42359" name="Line 57">
          <a:extLst>
            <a:ext uri="{FF2B5EF4-FFF2-40B4-BE49-F238E27FC236}">
              <a16:creationId xmlns:a16="http://schemas.microsoft.com/office/drawing/2014/main" id="{00000000-0008-0000-1000-0000B7B2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32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242360" name="Line 58">
          <a:extLst>
            <a:ext uri="{FF2B5EF4-FFF2-40B4-BE49-F238E27FC236}">
              <a16:creationId xmlns:a16="http://schemas.microsoft.com/office/drawing/2014/main" id="{00000000-0008-0000-1000-0000B8B20300}"/>
            </a:ext>
          </a:extLst>
        </xdr:cNvPr>
        <xdr:cNvSpPr>
          <a:spLocks noChangeShapeType="1"/>
        </xdr:cNvSpPr>
      </xdr:nvSpPr>
      <xdr:spPr bwMode="auto">
        <a:xfrm flipV="1">
          <a:off x="6772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42361" name="Line 59">
          <a:extLst>
            <a:ext uri="{FF2B5EF4-FFF2-40B4-BE49-F238E27FC236}">
              <a16:creationId xmlns:a16="http://schemas.microsoft.com/office/drawing/2014/main" id="{00000000-0008-0000-1000-0000B9B2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32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42362" name="Line 60">
          <a:extLst>
            <a:ext uri="{FF2B5EF4-FFF2-40B4-BE49-F238E27FC236}">
              <a16:creationId xmlns:a16="http://schemas.microsoft.com/office/drawing/2014/main" id="{00000000-0008-0000-1000-0000BAB20300}"/>
            </a:ext>
          </a:extLst>
        </xdr:cNvPr>
        <xdr:cNvSpPr>
          <a:spLocks noChangeShapeType="1"/>
        </xdr:cNvSpPr>
      </xdr:nvSpPr>
      <xdr:spPr bwMode="auto">
        <a:xfrm>
          <a:off x="6200775" y="4438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42363" name="Line 61">
          <a:extLst>
            <a:ext uri="{FF2B5EF4-FFF2-40B4-BE49-F238E27FC236}">
              <a16:creationId xmlns:a16="http://schemas.microsoft.com/office/drawing/2014/main" id="{00000000-0008-0000-1000-0000BBB20300}"/>
            </a:ext>
          </a:extLst>
        </xdr:cNvPr>
        <xdr:cNvSpPr>
          <a:spLocks noChangeShapeType="1"/>
        </xdr:cNvSpPr>
      </xdr:nvSpPr>
      <xdr:spPr bwMode="auto">
        <a:xfrm>
          <a:off x="62007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42364" name="Line 62">
          <a:extLst>
            <a:ext uri="{FF2B5EF4-FFF2-40B4-BE49-F238E27FC236}">
              <a16:creationId xmlns:a16="http://schemas.microsoft.com/office/drawing/2014/main" id="{00000000-0008-0000-1000-0000BCB2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10</xdr:row>
      <xdr:rowOff>0</xdr:rowOff>
    </xdr:to>
    <xdr:sp macro="" textlink="">
      <xdr:nvSpPr>
        <xdr:cNvPr id="242365" name="Line 63">
          <a:extLst>
            <a:ext uri="{FF2B5EF4-FFF2-40B4-BE49-F238E27FC236}">
              <a16:creationId xmlns:a16="http://schemas.microsoft.com/office/drawing/2014/main" id="{00000000-0008-0000-1000-0000BDB20300}"/>
            </a:ext>
          </a:extLst>
        </xdr:cNvPr>
        <xdr:cNvSpPr>
          <a:spLocks noChangeShapeType="1"/>
        </xdr:cNvSpPr>
      </xdr:nvSpPr>
      <xdr:spPr bwMode="auto">
        <a:xfrm flipV="1">
          <a:off x="6086475" y="15811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42366" name="Line 64">
          <a:extLst>
            <a:ext uri="{FF2B5EF4-FFF2-40B4-BE49-F238E27FC236}">
              <a16:creationId xmlns:a16="http://schemas.microsoft.com/office/drawing/2014/main" id="{00000000-0008-0000-1000-0000BEB20300}"/>
            </a:ext>
          </a:extLst>
        </xdr:cNvPr>
        <xdr:cNvSpPr>
          <a:spLocks noChangeShapeType="1"/>
        </xdr:cNvSpPr>
      </xdr:nvSpPr>
      <xdr:spPr bwMode="auto">
        <a:xfrm flipV="1">
          <a:off x="56292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38</xdr:row>
      <xdr:rowOff>0</xdr:rowOff>
    </xdr:to>
    <xdr:sp macro="" textlink="">
      <xdr:nvSpPr>
        <xdr:cNvPr id="242367" name="Line 65">
          <a:extLst>
            <a:ext uri="{FF2B5EF4-FFF2-40B4-BE49-F238E27FC236}">
              <a16:creationId xmlns:a16="http://schemas.microsoft.com/office/drawing/2014/main" id="{00000000-0008-0000-1000-0000BFB2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42368" name="Line 66">
          <a:extLst>
            <a:ext uri="{FF2B5EF4-FFF2-40B4-BE49-F238E27FC236}">
              <a16:creationId xmlns:a16="http://schemas.microsoft.com/office/drawing/2014/main" id="{00000000-0008-0000-1000-0000C0B20300}"/>
            </a:ext>
          </a:extLst>
        </xdr:cNvPr>
        <xdr:cNvSpPr>
          <a:spLocks noChangeShapeType="1"/>
        </xdr:cNvSpPr>
      </xdr:nvSpPr>
      <xdr:spPr bwMode="auto">
        <a:xfrm flipV="1">
          <a:off x="6543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42369" name="Line 67">
          <a:extLst>
            <a:ext uri="{FF2B5EF4-FFF2-40B4-BE49-F238E27FC236}">
              <a16:creationId xmlns:a16="http://schemas.microsoft.com/office/drawing/2014/main" id="{00000000-0008-0000-1000-0000C1B20300}"/>
            </a:ext>
          </a:extLst>
        </xdr:cNvPr>
        <xdr:cNvSpPr>
          <a:spLocks noChangeShapeType="1"/>
        </xdr:cNvSpPr>
      </xdr:nvSpPr>
      <xdr:spPr bwMode="auto">
        <a:xfrm flipV="1">
          <a:off x="6772275" y="26098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42370" name="Line 68">
          <a:extLst>
            <a:ext uri="{FF2B5EF4-FFF2-40B4-BE49-F238E27FC236}">
              <a16:creationId xmlns:a16="http://schemas.microsoft.com/office/drawing/2014/main" id="{00000000-0008-0000-1000-0000C2B2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53</xdr:col>
      <xdr:colOff>1</xdr:colOff>
      <xdr:row>11</xdr:row>
      <xdr:rowOff>1732</xdr:rowOff>
    </xdr:from>
    <xdr:to>
      <xdr:col>59</xdr:col>
      <xdr:colOff>108239</xdr:colOff>
      <xdr:row>11</xdr:row>
      <xdr:rowOff>1732</xdr:rowOff>
    </xdr:to>
    <xdr:sp macro="" textlink="">
      <xdr:nvSpPr>
        <xdr:cNvPr id="242371" name="Line 73">
          <a:extLst>
            <a:ext uri="{FF2B5EF4-FFF2-40B4-BE49-F238E27FC236}">
              <a16:creationId xmlns:a16="http://schemas.microsoft.com/office/drawing/2014/main" id="{00000000-0008-0000-1000-0000C3B20300}"/>
            </a:ext>
          </a:extLst>
        </xdr:cNvPr>
        <xdr:cNvSpPr>
          <a:spLocks noChangeShapeType="1"/>
        </xdr:cNvSpPr>
      </xdr:nvSpPr>
      <xdr:spPr bwMode="auto">
        <a:xfrm>
          <a:off x="6351444" y="2023630"/>
          <a:ext cx="783647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9</xdr:row>
      <xdr:rowOff>0</xdr:rowOff>
    </xdr:from>
    <xdr:to>
      <xdr:col>55</xdr:col>
      <xdr:colOff>9525</xdr:colOff>
      <xdr:row>9</xdr:row>
      <xdr:rowOff>0</xdr:rowOff>
    </xdr:to>
    <xdr:sp macro="" textlink="">
      <xdr:nvSpPr>
        <xdr:cNvPr id="242372" name="Line 74">
          <a:extLst>
            <a:ext uri="{FF2B5EF4-FFF2-40B4-BE49-F238E27FC236}">
              <a16:creationId xmlns:a16="http://schemas.microsoft.com/office/drawing/2014/main" id="{00000000-0008-0000-1000-0000C4B20300}"/>
            </a:ext>
          </a:extLst>
        </xdr:cNvPr>
        <xdr:cNvSpPr>
          <a:spLocks noChangeShapeType="1"/>
        </xdr:cNvSpPr>
      </xdr:nvSpPr>
      <xdr:spPr bwMode="auto">
        <a:xfrm>
          <a:off x="5534025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42373" name="Line 75">
          <a:extLst>
            <a:ext uri="{FF2B5EF4-FFF2-40B4-BE49-F238E27FC236}">
              <a16:creationId xmlns:a16="http://schemas.microsoft.com/office/drawing/2014/main" id="{00000000-0008-0000-1000-0000C5B20300}"/>
            </a:ext>
          </a:extLst>
        </xdr:cNvPr>
        <xdr:cNvSpPr>
          <a:spLocks noChangeShapeType="1"/>
        </xdr:cNvSpPr>
      </xdr:nvSpPr>
      <xdr:spPr bwMode="auto">
        <a:xfrm>
          <a:off x="552450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16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42374" name="Line 76">
          <a:extLst>
            <a:ext uri="{FF2B5EF4-FFF2-40B4-BE49-F238E27FC236}">
              <a16:creationId xmlns:a16="http://schemas.microsoft.com/office/drawing/2014/main" id="{00000000-0008-0000-1000-0000C6B20300}"/>
            </a:ext>
          </a:extLst>
        </xdr:cNvPr>
        <xdr:cNvSpPr>
          <a:spLocks noChangeShapeType="1"/>
        </xdr:cNvSpPr>
      </xdr:nvSpPr>
      <xdr:spPr bwMode="auto">
        <a:xfrm>
          <a:off x="62007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42375" name="Line 77">
          <a:extLst>
            <a:ext uri="{FF2B5EF4-FFF2-40B4-BE49-F238E27FC236}">
              <a16:creationId xmlns:a16="http://schemas.microsoft.com/office/drawing/2014/main" id="{00000000-0008-0000-1000-0000C7B20300}"/>
            </a:ext>
          </a:extLst>
        </xdr:cNvPr>
        <xdr:cNvSpPr>
          <a:spLocks noChangeShapeType="1"/>
        </xdr:cNvSpPr>
      </xdr:nvSpPr>
      <xdr:spPr bwMode="auto">
        <a:xfrm flipV="1">
          <a:off x="6772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9525</xdr:colOff>
      <xdr:row>34</xdr:row>
      <xdr:rowOff>0</xdr:rowOff>
    </xdr:from>
    <xdr:to>
      <xdr:col>53</xdr:col>
      <xdr:colOff>9525</xdr:colOff>
      <xdr:row>38</xdr:row>
      <xdr:rowOff>0</xdr:rowOff>
    </xdr:to>
    <xdr:sp macro="" textlink="">
      <xdr:nvSpPr>
        <xdr:cNvPr id="242376" name="Oval 78">
          <a:extLst>
            <a:ext uri="{FF2B5EF4-FFF2-40B4-BE49-F238E27FC236}">
              <a16:creationId xmlns:a16="http://schemas.microsoft.com/office/drawing/2014/main" id="{00000000-0008-0000-1000-0000C8B20300}"/>
            </a:ext>
          </a:extLst>
        </xdr:cNvPr>
        <xdr:cNvSpPr>
          <a:spLocks noChangeArrowheads="1"/>
        </xdr:cNvSpPr>
      </xdr:nvSpPr>
      <xdr:spPr bwMode="auto">
        <a:xfrm>
          <a:off x="5295900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42377" name="Line 79">
          <a:extLst>
            <a:ext uri="{FF2B5EF4-FFF2-40B4-BE49-F238E27FC236}">
              <a16:creationId xmlns:a16="http://schemas.microsoft.com/office/drawing/2014/main" id="{00000000-0008-0000-1000-0000C9B2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42378" name="Line 80">
          <a:extLst>
            <a:ext uri="{FF2B5EF4-FFF2-40B4-BE49-F238E27FC236}">
              <a16:creationId xmlns:a16="http://schemas.microsoft.com/office/drawing/2014/main" id="{00000000-0008-0000-1000-0000CAB2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56</xdr:col>
      <xdr:colOff>0</xdr:colOff>
      <xdr:row>32</xdr:row>
      <xdr:rowOff>0</xdr:rowOff>
    </xdr:to>
    <xdr:sp macro="" textlink="">
      <xdr:nvSpPr>
        <xdr:cNvPr id="242379" name="Line 81">
          <a:extLst>
            <a:ext uri="{FF2B5EF4-FFF2-40B4-BE49-F238E27FC236}">
              <a16:creationId xmlns:a16="http://schemas.microsoft.com/office/drawing/2014/main" id="{00000000-0008-0000-1000-0000CBB20300}"/>
            </a:ext>
          </a:extLst>
        </xdr:cNvPr>
        <xdr:cNvSpPr>
          <a:spLocks noChangeShapeType="1"/>
        </xdr:cNvSpPr>
      </xdr:nvSpPr>
      <xdr:spPr bwMode="auto">
        <a:xfrm>
          <a:off x="55149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42380" name="Line 82">
          <a:extLst>
            <a:ext uri="{FF2B5EF4-FFF2-40B4-BE49-F238E27FC236}">
              <a16:creationId xmlns:a16="http://schemas.microsoft.com/office/drawing/2014/main" id="{00000000-0008-0000-1000-0000CCB2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42381" name="Line 83">
          <a:extLst>
            <a:ext uri="{FF2B5EF4-FFF2-40B4-BE49-F238E27FC236}">
              <a16:creationId xmlns:a16="http://schemas.microsoft.com/office/drawing/2014/main" id="{00000000-0008-0000-1000-0000CDB2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11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242382" name="Line 84">
          <a:extLst>
            <a:ext uri="{FF2B5EF4-FFF2-40B4-BE49-F238E27FC236}">
              <a16:creationId xmlns:a16="http://schemas.microsoft.com/office/drawing/2014/main" id="{00000000-0008-0000-1000-0000CEB20300}"/>
            </a:ext>
          </a:extLst>
        </xdr:cNvPr>
        <xdr:cNvSpPr>
          <a:spLocks noChangeShapeType="1"/>
        </xdr:cNvSpPr>
      </xdr:nvSpPr>
      <xdr:spPr bwMode="auto">
        <a:xfrm>
          <a:off x="55149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42383" name="Line 85">
          <a:extLst>
            <a:ext uri="{FF2B5EF4-FFF2-40B4-BE49-F238E27FC236}">
              <a16:creationId xmlns:a16="http://schemas.microsoft.com/office/drawing/2014/main" id="{00000000-0008-0000-1000-0000CFB20300}"/>
            </a:ext>
          </a:extLst>
        </xdr:cNvPr>
        <xdr:cNvSpPr>
          <a:spLocks noChangeShapeType="1"/>
        </xdr:cNvSpPr>
      </xdr:nvSpPr>
      <xdr:spPr bwMode="auto">
        <a:xfrm>
          <a:off x="55149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42384" name="Line 86">
          <a:extLst>
            <a:ext uri="{FF2B5EF4-FFF2-40B4-BE49-F238E27FC236}">
              <a16:creationId xmlns:a16="http://schemas.microsoft.com/office/drawing/2014/main" id="{00000000-0008-0000-1000-0000D0B2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95250</xdr:colOff>
      <xdr:row>41</xdr:row>
      <xdr:rowOff>0</xdr:rowOff>
    </xdr:from>
    <xdr:to>
      <xdr:col>55</xdr:col>
      <xdr:colOff>104775</xdr:colOff>
      <xdr:row>41</xdr:row>
      <xdr:rowOff>0</xdr:rowOff>
    </xdr:to>
    <xdr:sp macro="" textlink="">
      <xdr:nvSpPr>
        <xdr:cNvPr id="242385" name="Line 87">
          <a:extLst>
            <a:ext uri="{FF2B5EF4-FFF2-40B4-BE49-F238E27FC236}">
              <a16:creationId xmlns:a16="http://schemas.microsoft.com/office/drawing/2014/main" id="{00000000-0008-0000-1000-0000D1B20300}"/>
            </a:ext>
          </a:extLst>
        </xdr:cNvPr>
        <xdr:cNvSpPr>
          <a:spLocks noChangeShapeType="1"/>
        </xdr:cNvSpPr>
      </xdr:nvSpPr>
      <xdr:spPr bwMode="auto">
        <a:xfrm flipH="1">
          <a:off x="5495925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242386" name="Line 88">
          <a:extLst>
            <a:ext uri="{FF2B5EF4-FFF2-40B4-BE49-F238E27FC236}">
              <a16:creationId xmlns:a16="http://schemas.microsoft.com/office/drawing/2014/main" id="{00000000-0008-0000-1000-0000D2B2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42387" name="Line 89">
          <a:extLst>
            <a:ext uri="{FF2B5EF4-FFF2-40B4-BE49-F238E27FC236}">
              <a16:creationId xmlns:a16="http://schemas.microsoft.com/office/drawing/2014/main" id="{00000000-0008-0000-1000-0000D3B2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112568</xdr:colOff>
      <xdr:row>7</xdr:row>
      <xdr:rowOff>0</xdr:rowOff>
    </xdr:from>
    <xdr:to>
      <xdr:col>58</xdr:col>
      <xdr:colOff>112568</xdr:colOff>
      <xdr:row>10</xdr:row>
      <xdr:rowOff>4329</xdr:rowOff>
    </xdr:to>
    <xdr:sp macro="" textlink="">
      <xdr:nvSpPr>
        <xdr:cNvPr id="242388" name="Line 91">
          <a:extLst>
            <a:ext uri="{FF2B5EF4-FFF2-40B4-BE49-F238E27FC236}">
              <a16:creationId xmlns:a16="http://schemas.microsoft.com/office/drawing/2014/main" id="{00000000-0008-0000-1000-0000D4B20300}"/>
            </a:ext>
          </a:extLst>
        </xdr:cNvPr>
        <xdr:cNvSpPr>
          <a:spLocks noChangeShapeType="1"/>
        </xdr:cNvSpPr>
      </xdr:nvSpPr>
      <xdr:spPr bwMode="auto">
        <a:xfrm flipV="1">
          <a:off x="7026852" y="1571625"/>
          <a:ext cx="0" cy="34203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242389" name="Line 92">
          <a:extLst>
            <a:ext uri="{FF2B5EF4-FFF2-40B4-BE49-F238E27FC236}">
              <a16:creationId xmlns:a16="http://schemas.microsoft.com/office/drawing/2014/main" id="{00000000-0008-0000-1000-0000D5B203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42390" name="Line 96">
          <a:extLst>
            <a:ext uri="{FF2B5EF4-FFF2-40B4-BE49-F238E27FC236}">
              <a16:creationId xmlns:a16="http://schemas.microsoft.com/office/drawing/2014/main" id="{00000000-0008-0000-1000-0000D6B2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42391" name="Line 193">
          <a:extLst>
            <a:ext uri="{FF2B5EF4-FFF2-40B4-BE49-F238E27FC236}">
              <a16:creationId xmlns:a16="http://schemas.microsoft.com/office/drawing/2014/main" id="{00000000-0008-0000-1000-0000D7B2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42393" name="Line 195">
          <a:extLst>
            <a:ext uri="{FF2B5EF4-FFF2-40B4-BE49-F238E27FC236}">
              <a16:creationId xmlns:a16="http://schemas.microsoft.com/office/drawing/2014/main" id="{00000000-0008-0000-1000-0000D9B2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42394" name="Line 196">
          <a:extLst>
            <a:ext uri="{FF2B5EF4-FFF2-40B4-BE49-F238E27FC236}">
              <a16:creationId xmlns:a16="http://schemas.microsoft.com/office/drawing/2014/main" id="{00000000-0008-0000-1000-0000DAB2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42395" name="Line 198">
          <a:extLst>
            <a:ext uri="{FF2B5EF4-FFF2-40B4-BE49-F238E27FC236}">
              <a16:creationId xmlns:a16="http://schemas.microsoft.com/office/drawing/2014/main" id="{00000000-0008-0000-1000-0000DBB2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42396" name="Line 199">
          <a:extLst>
            <a:ext uri="{FF2B5EF4-FFF2-40B4-BE49-F238E27FC236}">
              <a16:creationId xmlns:a16="http://schemas.microsoft.com/office/drawing/2014/main" id="{00000000-0008-0000-1000-0000DCB2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42397" name="Line 201">
          <a:extLst>
            <a:ext uri="{FF2B5EF4-FFF2-40B4-BE49-F238E27FC236}">
              <a16:creationId xmlns:a16="http://schemas.microsoft.com/office/drawing/2014/main" id="{00000000-0008-0000-1000-0000DDB2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42398" name="Line 202">
          <a:extLst>
            <a:ext uri="{FF2B5EF4-FFF2-40B4-BE49-F238E27FC236}">
              <a16:creationId xmlns:a16="http://schemas.microsoft.com/office/drawing/2014/main" id="{00000000-0008-0000-1000-0000DEB2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38</xdr:row>
      <xdr:rowOff>104775</xdr:rowOff>
    </xdr:from>
    <xdr:to>
      <xdr:col>56</xdr:col>
      <xdr:colOff>0</xdr:colOff>
      <xdr:row>41</xdr:row>
      <xdr:rowOff>9525</xdr:rowOff>
    </xdr:to>
    <xdr:sp macro="" textlink="">
      <xdr:nvSpPr>
        <xdr:cNvPr id="242399" name="Line 21">
          <a:extLst>
            <a:ext uri="{FF2B5EF4-FFF2-40B4-BE49-F238E27FC236}">
              <a16:creationId xmlns:a16="http://schemas.microsoft.com/office/drawing/2014/main" id="{00000000-0008-0000-1000-0000DFB20300}"/>
            </a:ext>
          </a:extLst>
        </xdr:cNvPr>
        <xdr:cNvSpPr>
          <a:spLocks noChangeShapeType="1"/>
        </xdr:cNvSpPr>
      </xdr:nvSpPr>
      <xdr:spPr bwMode="auto">
        <a:xfrm flipV="1">
          <a:off x="60864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36242" name="Line 1">
          <a:extLst>
            <a:ext uri="{FF2B5EF4-FFF2-40B4-BE49-F238E27FC236}">
              <a16:creationId xmlns:a16="http://schemas.microsoft.com/office/drawing/2014/main" id="{00000000-0008-0000-1200-0000D29A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34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236243" name="Oval 2">
          <a:extLst>
            <a:ext uri="{FF2B5EF4-FFF2-40B4-BE49-F238E27FC236}">
              <a16:creationId xmlns:a16="http://schemas.microsoft.com/office/drawing/2014/main" id="{00000000-0008-0000-1200-0000D39A0300}"/>
            </a:ext>
          </a:extLst>
        </xdr:cNvPr>
        <xdr:cNvSpPr>
          <a:spLocks noChangeArrowheads="1"/>
        </xdr:cNvSpPr>
      </xdr:nvSpPr>
      <xdr:spPr bwMode="auto">
        <a:xfrm>
          <a:off x="2657475" y="46672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36244" name="Line 3">
          <a:extLst>
            <a:ext uri="{FF2B5EF4-FFF2-40B4-BE49-F238E27FC236}">
              <a16:creationId xmlns:a16="http://schemas.microsoft.com/office/drawing/2014/main" id="{00000000-0008-0000-1200-0000D49A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36245" name="Line 4">
          <a:extLst>
            <a:ext uri="{FF2B5EF4-FFF2-40B4-BE49-F238E27FC236}">
              <a16:creationId xmlns:a16="http://schemas.microsoft.com/office/drawing/2014/main" id="{00000000-0008-0000-1200-0000D59A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36246" name="Line 5">
          <a:extLst>
            <a:ext uri="{FF2B5EF4-FFF2-40B4-BE49-F238E27FC236}">
              <a16:creationId xmlns:a16="http://schemas.microsoft.com/office/drawing/2014/main" id="{00000000-0008-0000-1200-0000D69A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36247" name="Line 7">
          <a:extLst>
            <a:ext uri="{FF2B5EF4-FFF2-40B4-BE49-F238E27FC236}">
              <a16:creationId xmlns:a16="http://schemas.microsoft.com/office/drawing/2014/main" id="{00000000-0008-0000-1200-0000D79A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36248" name="Line 8">
          <a:extLst>
            <a:ext uri="{FF2B5EF4-FFF2-40B4-BE49-F238E27FC236}">
              <a16:creationId xmlns:a16="http://schemas.microsoft.com/office/drawing/2014/main" id="{00000000-0008-0000-1200-0000D89A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36249" name="Line 9">
          <a:extLst>
            <a:ext uri="{FF2B5EF4-FFF2-40B4-BE49-F238E27FC236}">
              <a16:creationId xmlns:a16="http://schemas.microsoft.com/office/drawing/2014/main" id="{00000000-0008-0000-1200-0000D99A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36250" name="Line 10">
          <a:extLst>
            <a:ext uri="{FF2B5EF4-FFF2-40B4-BE49-F238E27FC236}">
              <a16:creationId xmlns:a16="http://schemas.microsoft.com/office/drawing/2014/main" id="{00000000-0008-0000-1200-0000DA9A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36251" name="Line 11">
          <a:extLst>
            <a:ext uri="{FF2B5EF4-FFF2-40B4-BE49-F238E27FC236}">
              <a16:creationId xmlns:a16="http://schemas.microsoft.com/office/drawing/2014/main" id="{00000000-0008-0000-1200-0000DB9A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36252" name="Line 13">
          <a:extLst>
            <a:ext uri="{FF2B5EF4-FFF2-40B4-BE49-F238E27FC236}">
              <a16:creationId xmlns:a16="http://schemas.microsoft.com/office/drawing/2014/main" id="{00000000-0008-0000-1200-0000DC9A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30</xdr:row>
      <xdr:rowOff>9525</xdr:rowOff>
    </xdr:from>
    <xdr:to>
      <xdr:col>42</xdr:col>
      <xdr:colOff>0</xdr:colOff>
      <xdr:row>38</xdr:row>
      <xdr:rowOff>0</xdr:rowOff>
    </xdr:to>
    <xdr:sp macro="" textlink="">
      <xdr:nvSpPr>
        <xdr:cNvPr id="236253" name="Line 14">
          <a:extLst>
            <a:ext uri="{FF2B5EF4-FFF2-40B4-BE49-F238E27FC236}">
              <a16:creationId xmlns:a16="http://schemas.microsoft.com/office/drawing/2014/main" id="{00000000-0008-0000-1200-0000DD9A0300}"/>
            </a:ext>
          </a:extLst>
        </xdr:cNvPr>
        <xdr:cNvSpPr>
          <a:spLocks noChangeShapeType="1"/>
        </xdr:cNvSpPr>
      </xdr:nvSpPr>
      <xdr:spPr bwMode="auto">
        <a:xfrm flipV="1">
          <a:off x="448627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34</xdr:row>
      <xdr:rowOff>0</xdr:rowOff>
    </xdr:from>
    <xdr:to>
      <xdr:col>40</xdr:col>
      <xdr:colOff>9525</xdr:colOff>
      <xdr:row>34</xdr:row>
      <xdr:rowOff>0</xdr:rowOff>
    </xdr:to>
    <xdr:sp macro="" textlink="">
      <xdr:nvSpPr>
        <xdr:cNvPr id="236254" name="Line 15">
          <a:extLst>
            <a:ext uri="{FF2B5EF4-FFF2-40B4-BE49-F238E27FC236}">
              <a16:creationId xmlns:a16="http://schemas.microsoft.com/office/drawing/2014/main" id="{00000000-0008-0000-1200-0000DE9A0300}"/>
            </a:ext>
          </a:extLst>
        </xdr:cNvPr>
        <xdr:cNvSpPr>
          <a:spLocks noChangeShapeType="1"/>
        </xdr:cNvSpPr>
      </xdr:nvSpPr>
      <xdr:spPr bwMode="auto">
        <a:xfrm>
          <a:off x="3571875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30</xdr:row>
      <xdr:rowOff>0</xdr:rowOff>
    </xdr:from>
    <xdr:to>
      <xdr:col>42</xdr:col>
      <xdr:colOff>9525</xdr:colOff>
      <xdr:row>30</xdr:row>
      <xdr:rowOff>0</xdr:rowOff>
    </xdr:to>
    <xdr:sp macro="" textlink="">
      <xdr:nvSpPr>
        <xdr:cNvPr id="236255" name="Line 16">
          <a:extLst>
            <a:ext uri="{FF2B5EF4-FFF2-40B4-BE49-F238E27FC236}">
              <a16:creationId xmlns:a16="http://schemas.microsoft.com/office/drawing/2014/main" id="{00000000-0008-0000-1200-0000DF9A0300}"/>
            </a:ext>
          </a:extLst>
        </xdr:cNvPr>
        <xdr:cNvSpPr>
          <a:spLocks noChangeShapeType="1"/>
        </xdr:cNvSpPr>
      </xdr:nvSpPr>
      <xdr:spPr bwMode="auto">
        <a:xfrm>
          <a:off x="3571875" y="42100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36256" name="Line 17">
          <a:extLst>
            <a:ext uri="{FF2B5EF4-FFF2-40B4-BE49-F238E27FC236}">
              <a16:creationId xmlns:a16="http://schemas.microsoft.com/office/drawing/2014/main" id="{00000000-0008-0000-1200-0000E09A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36257" name="Line 18">
          <a:extLst>
            <a:ext uri="{FF2B5EF4-FFF2-40B4-BE49-F238E27FC236}">
              <a16:creationId xmlns:a16="http://schemas.microsoft.com/office/drawing/2014/main" id="{00000000-0008-0000-1200-0000E19A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36258" name="Line 19">
          <a:extLst>
            <a:ext uri="{FF2B5EF4-FFF2-40B4-BE49-F238E27FC236}">
              <a16:creationId xmlns:a16="http://schemas.microsoft.com/office/drawing/2014/main" id="{00000000-0008-0000-1200-0000E29A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36259" name="Line 20">
          <a:extLst>
            <a:ext uri="{FF2B5EF4-FFF2-40B4-BE49-F238E27FC236}">
              <a16:creationId xmlns:a16="http://schemas.microsoft.com/office/drawing/2014/main" id="{00000000-0008-0000-1200-0000E39A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36260" name="Line 21">
          <a:extLst>
            <a:ext uri="{FF2B5EF4-FFF2-40B4-BE49-F238E27FC236}">
              <a16:creationId xmlns:a16="http://schemas.microsoft.com/office/drawing/2014/main" id="{00000000-0008-0000-1200-0000E49A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36261" name="Line 22">
          <a:extLst>
            <a:ext uri="{FF2B5EF4-FFF2-40B4-BE49-F238E27FC236}">
              <a16:creationId xmlns:a16="http://schemas.microsoft.com/office/drawing/2014/main" id="{00000000-0008-0000-1200-0000E59A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36262" name="Line 23">
          <a:extLst>
            <a:ext uri="{FF2B5EF4-FFF2-40B4-BE49-F238E27FC236}">
              <a16:creationId xmlns:a16="http://schemas.microsoft.com/office/drawing/2014/main" id="{00000000-0008-0000-1200-0000E69A0300}"/>
            </a:ext>
          </a:extLst>
        </xdr:cNvPr>
        <xdr:cNvSpPr>
          <a:spLocks noChangeShapeType="1"/>
        </xdr:cNvSpPr>
      </xdr:nvSpPr>
      <xdr:spPr bwMode="auto">
        <a:xfrm flipH="1">
          <a:off x="161925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36263" name="Line 24">
          <a:extLst>
            <a:ext uri="{FF2B5EF4-FFF2-40B4-BE49-F238E27FC236}">
              <a16:creationId xmlns:a16="http://schemas.microsoft.com/office/drawing/2014/main" id="{00000000-0008-0000-1200-0000E79A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  <xdr:txBody>
        <a:bodyPr/>
        <a:lstStyle/>
        <a:p>
          <a:r>
            <a:rPr lang="ja-JP" altLang="en-US"/>
            <a:t>ｃ</a:t>
          </a:r>
        </a:p>
      </xdr:txBody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36264" name="Line 25">
          <a:extLst>
            <a:ext uri="{FF2B5EF4-FFF2-40B4-BE49-F238E27FC236}">
              <a16:creationId xmlns:a16="http://schemas.microsoft.com/office/drawing/2014/main" id="{00000000-0008-0000-1200-0000E89A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36265" name="Line 26">
          <a:extLst>
            <a:ext uri="{FF2B5EF4-FFF2-40B4-BE49-F238E27FC236}">
              <a16:creationId xmlns:a16="http://schemas.microsoft.com/office/drawing/2014/main" id="{00000000-0008-0000-1200-0000E99A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8659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36266" name="Line 27">
          <a:extLst>
            <a:ext uri="{FF2B5EF4-FFF2-40B4-BE49-F238E27FC236}">
              <a16:creationId xmlns:a16="http://schemas.microsoft.com/office/drawing/2014/main" id="{00000000-0008-0000-1200-0000EA9A0300}"/>
            </a:ext>
          </a:extLst>
        </xdr:cNvPr>
        <xdr:cNvSpPr>
          <a:spLocks noChangeShapeType="1"/>
        </xdr:cNvSpPr>
      </xdr:nvSpPr>
      <xdr:spPr bwMode="auto">
        <a:xfrm>
          <a:off x="2307648" y="2021898"/>
          <a:ext cx="216477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36</xdr:row>
      <xdr:rowOff>0</xdr:rowOff>
    </xdr:to>
    <xdr:sp macro="" textlink="">
      <xdr:nvSpPr>
        <xdr:cNvPr id="236267" name="Line 28">
          <a:extLst>
            <a:ext uri="{FF2B5EF4-FFF2-40B4-BE49-F238E27FC236}">
              <a16:creationId xmlns:a16="http://schemas.microsoft.com/office/drawing/2014/main" id="{00000000-0008-0000-1200-0000EB9A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30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36268" name="Line 29">
          <a:extLst>
            <a:ext uri="{FF2B5EF4-FFF2-40B4-BE49-F238E27FC236}">
              <a16:creationId xmlns:a16="http://schemas.microsoft.com/office/drawing/2014/main" id="{00000000-0008-0000-1200-0000EC9A0300}"/>
            </a:ext>
          </a:extLst>
        </xdr:cNvPr>
        <xdr:cNvSpPr>
          <a:spLocks noChangeShapeType="1"/>
        </xdr:cNvSpPr>
      </xdr:nvSpPr>
      <xdr:spPr bwMode="auto">
        <a:xfrm flipV="1">
          <a:off x="4257675" y="42100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30</xdr:row>
      <xdr:rowOff>9525</xdr:rowOff>
    </xdr:to>
    <xdr:sp macro="" textlink="">
      <xdr:nvSpPr>
        <xdr:cNvPr id="236269" name="Line 30">
          <a:extLst>
            <a:ext uri="{FF2B5EF4-FFF2-40B4-BE49-F238E27FC236}">
              <a16:creationId xmlns:a16="http://schemas.microsoft.com/office/drawing/2014/main" id="{00000000-0008-0000-1200-0000ED9A0300}"/>
            </a:ext>
          </a:extLst>
        </xdr:cNvPr>
        <xdr:cNvSpPr>
          <a:spLocks noChangeShapeType="1"/>
        </xdr:cNvSpPr>
      </xdr:nvSpPr>
      <xdr:spPr bwMode="auto">
        <a:xfrm flipV="1">
          <a:off x="4486275" y="2609850"/>
          <a:ext cx="0" cy="16097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36270" name="Line 31">
          <a:extLst>
            <a:ext uri="{FF2B5EF4-FFF2-40B4-BE49-F238E27FC236}">
              <a16:creationId xmlns:a16="http://schemas.microsoft.com/office/drawing/2014/main" id="{00000000-0008-0000-1200-0000EE9A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36271" name="Line 32">
          <a:extLst>
            <a:ext uri="{FF2B5EF4-FFF2-40B4-BE49-F238E27FC236}">
              <a16:creationId xmlns:a16="http://schemas.microsoft.com/office/drawing/2014/main" id="{00000000-0008-0000-1200-0000EF9A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36272" name="Line 33">
          <a:extLst>
            <a:ext uri="{FF2B5EF4-FFF2-40B4-BE49-F238E27FC236}">
              <a16:creationId xmlns:a16="http://schemas.microsoft.com/office/drawing/2014/main" id="{00000000-0008-0000-1200-0000F09A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29</xdr:col>
      <xdr:colOff>0</xdr:colOff>
      <xdr:row>28</xdr:row>
      <xdr:rowOff>9525</xdr:rowOff>
    </xdr:to>
    <xdr:sp macro="" textlink="">
      <xdr:nvSpPr>
        <xdr:cNvPr id="236273" name="Line 34">
          <a:extLst>
            <a:ext uri="{FF2B5EF4-FFF2-40B4-BE49-F238E27FC236}">
              <a16:creationId xmlns:a16="http://schemas.microsoft.com/office/drawing/2014/main" id="{00000000-0008-0000-1200-0000F19A0300}"/>
            </a:ext>
          </a:extLst>
        </xdr:cNvPr>
        <xdr:cNvSpPr>
          <a:spLocks noChangeShapeType="1"/>
        </xdr:cNvSpPr>
      </xdr:nvSpPr>
      <xdr:spPr bwMode="auto">
        <a:xfrm flipV="1">
          <a:off x="2828925" y="3752850"/>
          <a:ext cx="1714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26</xdr:row>
      <xdr:rowOff>0</xdr:rowOff>
    </xdr:from>
    <xdr:to>
      <xdr:col>39</xdr:col>
      <xdr:colOff>9525</xdr:colOff>
      <xdr:row>26</xdr:row>
      <xdr:rowOff>0</xdr:rowOff>
    </xdr:to>
    <xdr:sp macro="" textlink="">
      <xdr:nvSpPr>
        <xdr:cNvPr id="236274" name="Line 35">
          <a:extLst>
            <a:ext uri="{FF2B5EF4-FFF2-40B4-BE49-F238E27FC236}">
              <a16:creationId xmlns:a16="http://schemas.microsoft.com/office/drawing/2014/main" id="{00000000-0008-0000-1200-0000F29A0300}"/>
            </a:ext>
          </a:extLst>
        </xdr:cNvPr>
        <xdr:cNvSpPr>
          <a:spLocks noChangeShapeType="1"/>
        </xdr:cNvSpPr>
      </xdr:nvSpPr>
      <xdr:spPr bwMode="auto">
        <a:xfrm>
          <a:off x="3000375" y="37528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32</xdr:col>
      <xdr:colOff>0</xdr:colOff>
      <xdr:row>30</xdr:row>
      <xdr:rowOff>0</xdr:rowOff>
    </xdr:to>
    <xdr:sp macro="" textlink="">
      <xdr:nvSpPr>
        <xdr:cNvPr id="236275" name="Line 36">
          <a:extLst>
            <a:ext uri="{FF2B5EF4-FFF2-40B4-BE49-F238E27FC236}">
              <a16:creationId xmlns:a16="http://schemas.microsoft.com/office/drawing/2014/main" id="{00000000-0008-0000-1200-0000F39A0300}"/>
            </a:ext>
          </a:extLst>
        </xdr:cNvPr>
        <xdr:cNvSpPr>
          <a:spLocks noChangeShapeType="1"/>
        </xdr:cNvSpPr>
      </xdr:nvSpPr>
      <xdr:spPr bwMode="auto">
        <a:xfrm>
          <a:off x="2200275" y="4210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36276" name="Line 37">
          <a:extLst>
            <a:ext uri="{FF2B5EF4-FFF2-40B4-BE49-F238E27FC236}">
              <a16:creationId xmlns:a16="http://schemas.microsoft.com/office/drawing/2014/main" id="{00000000-0008-0000-1200-0000F49A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36277" name="Line 38">
          <a:extLst>
            <a:ext uri="{FF2B5EF4-FFF2-40B4-BE49-F238E27FC236}">
              <a16:creationId xmlns:a16="http://schemas.microsoft.com/office/drawing/2014/main" id="{00000000-0008-0000-1200-0000F59A0300}"/>
            </a:ext>
          </a:extLst>
        </xdr:cNvPr>
        <xdr:cNvSpPr>
          <a:spLocks noChangeShapeType="1"/>
        </xdr:cNvSpPr>
      </xdr:nvSpPr>
      <xdr:spPr bwMode="auto">
        <a:xfrm>
          <a:off x="22002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36278" name="Line 39">
          <a:extLst>
            <a:ext uri="{FF2B5EF4-FFF2-40B4-BE49-F238E27FC236}">
              <a16:creationId xmlns:a16="http://schemas.microsoft.com/office/drawing/2014/main" id="{00000000-0008-0000-1200-0000F69A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28</xdr:col>
      <xdr:colOff>112567</xdr:colOff>
      <xdr:row>11</xdr:row>
      <xdr:rowOff>0</xdr:rowOff>
    </xdr:from>
    <xdr:to>
      <xdr:col>35</xdr:col>
      <xdr:colOff>28575</xdr:colOff>
      <xdr:row>11</xdr:row>
      <xdr:rowOff>0</xdr:rowOff>
    </xdr:to>
    <xdr:sp macro="" textlink="">
      <xdr:nvSpPr>
        <xdr:cNvPr id="236279" name="Line 40">
          <a:extLst>
            <a:ext uri="{FF2B5EF4-FFF2-40B4-BE49-F238E27FC236}">
              <a16:creationId xmlns:a16="http://schemas.microsoft.com/office/drawing/2014/main" id="{00000000-0008-0000-1200-0000F79A0300}"/>
            </a:ext>
          </a:extLst>
        </xdr:cNvPr>
        <xdr:cNvSpPr>
          <a:spLocks noChangeShapeType="1"/>
        </xdr:cNvSpPr>
      </xdr:nvSpPr>
      <xdr:spPr bwMode="auto">
        <a:xfrm>
          <a:off x="3008167" y="2038350"/>
          <a:ext cx="716108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236280" name="Line 41">
          <a:extLst>
            <a:ext uri="{FF2B5EF4-FFF2-40B4-BE49-F238E27FC236}">
              <a16:creationId xmlns:a16="http://schemas.microsoft.com/office/drawing/2014/main" id="{00000000-0008-0000-1200-0000F89A0300}"/>
            </a:ext>
          </a:extLst>
        </xdr:cNvPr>
        <xdr:cNvSpPr>
          <a:spLocks noChangeShapeType="1"/>
        </xdr:cNvSpPr>
      </xdr:nvSpPr>
      <xdr:spPr bwMode="auto">
        <a:xfrm>
          <a:off x="27717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36281" name="Line 42">
          <a:extLst>
            <a:ext uri="{FF2B5EF4-FFF2-40B4-BE49-F238E27FC236}">
              <a16:creationId xmlns:a16="http://schemas.microsoft.com/office/drawing/2014/main" id="{00000000-0008-0000-1200-0000F99A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36282" name="Line 43">
          <a:extLst>
            <a:ext uri="{FF2B5EF4-FFF2-40B4-BE49-F238E27FC236}">
              <a16:creationId xmlns:a16="http://schemas.microsoft.com/office/drawing/2014/main" id="{00000000-0008-0000-1200-0000FA9A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36283" name="Line 44">
          <a:extLst>
            <a:ext uri="{FF2B5EF4-FFF2-40B4-BE49-F238E27FC236}">
              <a16:creationId xmlns:a16="http://schemas.microsoft.com/office/drawing/2014/main" id="{00000000-0008-0000-1200-0000FB9A0300}"/>
            </a:ext>
          </a:extLst>
        </xdr:cNvPr>
        <xdr:cNvSpPr>
          <a:spLocks noChangeShapeType="1"/>
        </xdr:cNvSpPr>
      </xdr:nvSpPr>
      <xdr:spPr bwMode="auto">
        <a:xfrm flipV="1">
          <a:off x="27717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236284" name="Line 45">
          <a:extLst>
            <a:ext uri="{FF2B5EF4-FFF2-40B4-BE49-F238E27FC236}">
              <a16:creationId xmlns:a16="http://schemas.microsoft.com/office/drawing/2014/main" id="{00000000-0008-0000-1200-0000FC9A0300}"/>
            </a:ext>
          </a:extLst>
        </xdr:cNvPr>
        <xdr:cNvSpPr>
          <a:spLocks noChangeShapeType="1"/>
        </xdr:cNvSpPr>
      </xdr:nvSpPr>
      <xdr:spPr bwMode="auto">
        <a:xfrm>
          <a:off x="27717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36285" name="Line 46">
          <a:extLst>
            <a:ext uri="{FF2B5EF4-FFF2-40B4-BE49-F238E27FC236}">
              <a16:creationId xmlns:a16="http://schemas.microsoft.com/office/drawing/2014/main" id="{00000000-0008-0000-1200-0000FD9A0300}"/>
            </a:ext>
          </a:extLst>
        </xdr:cNvPr>
        <xdr:cNvSpPr>
          <a:spLocks noChangeShapeType="1"/>
        </xdr:cNvSpPr>
      </xdr:nvSpPr>
      <xdr:spPr bwMode="auto">
        <a:xfrm flipH="1">
          <a:off x="22002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236286" name="Line 47">
          <a:extLst>
            <a:ext uri="{FF2B5EF4-FFF2-40B4-BE49-F238E27FC236}">
              <a16:creationId xmlns:a16="http://schemas.microsoft.com/office/drawing/2014/main" id="{00000000-0008-0000-1200-0000FE9A0300}"/>
            </a:ext>
          </a:extLst>
        </xdr:cNvPr>
        <xdr:cNvSpPr>
          <a:spLocks noChangeShapeType="1"/>
        </xdr:cNvSpPr>
      </xdr:nvSpPr>
      <xdr:spPr bwMode="auto">
        <a:xfrm>
          <a:off x="162877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236287" name="Line 48">
          <a:extLst>
            <a:ext uri="{FF2B5EF4-FFF2-40B4-BE49-F238E27FC236}">
              <a16:creationId xmlns:a16="http://schemas.microsoft.com/office/drawing/2014/main" id="{00000000-0008-0000-1200-0000FF9A0300}"/>
            </a:ext>
          </a:extLst>
        </xdr:cNvPr>
        <xdr:cNvSpPr>
          <a:spLocks noChangeShapeType="1"/>
        </xdr:cNvSpPr>
      </xdr:nvSpPr>
      <xdr:spPr bwMode="auto">
        <a:xfrm>
          <a:off x="27717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36288" name="Line 49">
          <a:extLst>
            <a:ext uri="{FF2B5EF4-FFF2-40B4-BE49-F238E27FC236}">
              <a16:creationId xmlns:a16="http://schemas.microsoft.com/office/drawing/2014/main" id="{00000000-0008-0000-1200-0000009B0300}"/>
            </a:ext>
          </a:extLst>
        </xdr:cNvPr>
        <xdr:cNvSpPr>
          <a:spLocks noChangeShapeType="1"/>
        </xdr:cNvSpPr>
      </xdr:nvSpPr>
      <xdr:spPr bwMode="auto">
        <a:xfrm>
          <a:off x="356235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36289" name="Line 50">
          <a:extLst>
            <a:ext uri="{FF2B5EF4-FFF2-40B4-BE49-F238E27FC236}">
              <a16:creationId xmlns:a16="http://schemas.microsoft.com/office/drawing/2014/main" id="{00000000-0008-0000-1200-0000019B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36290" name="Line 51">
          <a:extLst>
            <a:ext uri="{FF2B5EF4-FFF2-40B4-BE49-F238E27FC236}">
              <a16:creationId xmlns:a16="http://schemas.microsoft.com/office/drawing/2014/main" id="{00000000-0008-0000-1200-0000029B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36291" name="Line 52">
          <a:extLst>
            <a:ext uri="{FF2B5EF4-FFF2-40B4-BE49-F238E27FC236}">
              <a16:creationId xmlns:a16="http://schemas.microsoft.com/office/drawing/2014/main" id="{00000000-0008-0000-1200-0000039B0300}"/>
            </a:ext>
          </a:extLst>
        </xdr:cNvPr>
        <xdr:cNvSpPr>
          <a:spLocks noChangeShapeType="1"/>
        </xdr:cNvSpPr>
      </xdr:nvSpPr>
      <xdr:spPr bwMode="auto">
        <a:xfrm flipV="1">
          <a:off x="608647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36292" name="Line 53">
          <a:extLst>
            <a:ext uri="{FF2B5EF4-FFF2-40B4-BE49-F238E27FC236}">
              <a16:creationId xmlns:a16="http://schemas.microsoft.com/office/drawing/2014/main" id="{00000000-0008-0000-1200-0000049B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36293" name="Line 54">
          <a:extLst>
            <a:ext uri="{FF2B5EF4-FFF2-40B4-BE49-F238E27FC236}">
              <a16:creationId xmlns:a16="http://schemas.microsoft.com/office/drawing/2014/main" id="{00000000-0008-0000-1200-0000059B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36294" name="Line 55">
          <a:extLst>
            <a:ext uri="{FF2B5EF4-FFF2-40B4-BE49-F238E27FC236}">
              <a16:creationId xmlns:a16="http://schemas.microsoft.com/office/drawing/2014/main" id="{00000000-0008-0000-1200-0000069B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36295" name="Line 56">
          <a:extLst>
            <a:ext uri="{FF2B5EF4-FFF2-40B4-BE49-F238E27FC236}">
              <a16:creationId xmlns:a16="http://schemas.microsoft.com/office/drawing/2014/main" id="{00000000-0008-0000-1200-0000079B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36296" name="Line 57">
          <a:extLst>
            <a:ext uri="{FF2B5EF4-FFF2-40B4-BE49-F238E27FC236}">
              <a16:creationId xmlns:a16="http://schemas.microsoft.com/office/drawing/2014/main" id="{00000000-0008-0000-1200-0000089B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30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236297" name="Line 58">
          <a:extLst>
            <a:ext uri="{FF2B5EF4-FFF2-40B4-BE49-F238E27FC236}">
              <a16:creationId xmlns:a16="http://schemas.microsoft.com/office/drawing/2014/main" id="{00000000-0008-0000-1200-0000099B0300}"/>
            </a:ext>
          </a:extLst>
        </xdr:cNvPr>
        <xdr:cNvSpPr>
          <a:spLocks noChangeShapeType="1"/>
        </xdr:cNvSpPr>
      </xdr:nvSpPr>
      <xdr:spPr bwMode="auto">
        <a:xfrm flipV="1">
          <a:off x="6772275" y="42100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36298" name="Line 59">
          <a:extLst>
            <a:ext uri="{FF2B5EF4-FFF2-40B4-BE49-F238E27FC236}">
              <a16:creationId xmlns:a16="http://schemas.microsoft.com/office/drawing/2014/main" id="{00000000-0008-0000-1200-00000A9B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30</xdr:row>
      <xdr:rowOff>0</xdr:rowOff>
    </xdr:from>
    <xdr:to>
      <xdr:col>62</xdr:col>
      <xdr:colOff>9525</xdr:colOff>
      <xdr:row>30</xdr:row>
      <xdr:rowOff>0</xdr:rowOff>
    </xdr:to>
    <xdr:sp macro="" textlink="">
      <xdr:nvSpPr>
        <xdr:cNvPr id="236299" name="Line 60">
          <a:extLst>
            <a:ext uri="{FF2B5EF4-FFF2-40B4-BE49-F238E27FC236}">
              <a16:creationId xmlns:a16="http://schemas.microsoft.com/office/drawing/2014/main" id="{00000000-0008-0000-1200-00000B9B0300}"/>
            </a:ext>
          </a:extLst>
        </xdr:cNvPr>
        <xdr:cNvSpPr>
          <a:spLocks noChangeShapeType="1"/>
        </xdr:cNvSpPr>
      </xdr:nvSpPr>
      <xdr:spPr bwMode="auto">
        <a:xfrm>
          <a:off x="6210300" y="4210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36300" name="Line 61">
          <a:extLst>
            <a:ext uri="{FF2B5EF4-FFF2-40B4-BE49-F238E27FC236}">
              <a16:creationId xmlns:a16="http://schemas.microsoft.com/office/drawing/2014/main" id="{00000000-0008-0000-1200-00000C9B0300}"/>
            </a:ext>
          </a:extLst>
        </xdr:cNvPr>
        <xdr:cNvSpPr>
          <a:spLocks noChangeShapeType="1"/>
        </xdr:cNvSpPr>
      </xdr:nvSpPr>
      <xdr:spPr bwMode="auto">
        <a:xfrm>
          <a:off x="62007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36301" name="Line 62">
          <a:extLst>
            <a:ext uri="{FF2B5EF4-FFF2-40B4-BE49-F238E27FC236}">
              <a16:creationId xmlns:a16="http://schemas.microsoft.com/office/drawing/2014/main" id="{00000000-0008-0000-1200-00000D9B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10</xdr:row>
      <xdr:rowOff>0</xdr:rowOff>
    </xdr:to>
    <xdr:sp macro="" textlink="">
      <xdr:nvSpPr>
        <xdr:cNvPr id="236302" name="Line 63">
          <a:extLst>
            <a:ext uri="{FF2B5EF4-FFF2-40B4-BE49-F238E27FC236}">
              <a16:creationId xmlns:a16="http://schemas.microsoft.com/office/drawing/2014/main" id="{00000000-0008-0000-1200-00000E9B0300}"/>
            </a:ext>
          </a:extLst>
        </xdr:cNvPr>
        <xdr:cNvSpPr>
          <a:spLocks noChangeShapeType="1"/>
        </xdr:cNvSpPr>
      </xdr:nvSpPr>
      <xdr:spPr bwMode="auto">
        <a:xfrm flipV="1">
          <a:off x="6086475" y="15811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36303" name="Line 64">
          <a:extLst>
            <a:ext uri="{FF2B5EF4-FFF2-40B4-BE49-F238E27FC236}">
              <a16:creationId xmlns:a16="http://schemas.microsoft.com/office/drawing/2014/main" id="{00000000-0008-0000-1200-00000F9B0300}"/>
            </a:ext>
          </a:extLst>
        </xdr:cNvPr>
        <xdr:cNvSpPr>
          <a:spLocks noChangeShapeType="1"/>
        </xdr:cNvSpPr>
      </xdr:nvSpPr>
      <xdr:spPr bwMode="auto">
        <a:xfrm flipV="1">
          <a:off x="56292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36</xdr:row>
      <xdr:rowOff>0</xdr:rowOff>
    </xdr:to>
    <xdr:sp macro="" textlink="">
      <xdr:nvSpPr>
        <xdr:cNvPr id="236304" name="Line 65">
          <a:extLst>
            <a:ext uri="{FF2B5EF4-FFF2-40B4-BE49-F238E27FC236}">
              <a16:creationId xmlns:a16="http://schemas.microsoft.com/office/drawing/2014/main" id="{00000000-0008-0000-1200-0000109B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30</xdr:row>
      <xdr:rowOff>9525</xdr:rowOff>
    </xdr:from>
    <xdr:to>
      <xdr:col>60</xdr:col>
      <xdr:colOff>0</xdr:colOff>
      <xdr:row>34</xdr:row>
      <xdr:rowOff>0</xdr:rowOff>
    </xdr:to>
    <xdr:sp macro="" textlink="">
      <xdr:nvSpPr>
        <xdr:cNvPr id="236305" name="Line 66">
          <a:extLst>
            <a:ext uri="{FF2B5EF4-FFF2-40B4-BE49-F238E27FC236}">
              <a16:creationId xmlns:a16="http://schemas.microsoft.com/office/drawing/2014/main" id="{00000000-0008-0000-1200-0000119B0300}"/>
            </a:ext>
          </a:extLst>
        </xdr:cNvPr>
        <xdr:cNvSpPr>
          <a:spLocks noChangeShapeType="1"/>
        </xdr:cNvSpPr>
      </xdr:nvSpPr>
      <xdr:spPr bwMode="auto">
        <a:xfrm flipV="1">
          <a:off x="6543675" y="421957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29</xdr:row>
      <xdr:rowOff>104775</xdr:rowOff>
    </xdr:to>
    <xdr:sp macro="" textlink="">
      <xdr:nvSpPr>
        <xdr:cNvPr id="236306" name="Line 67">
          <a:extLst>
            <a:ext uri="{FF2B5EF4-FFF2-40B4-BE49-F238E27FC236}">
              <a16:creationId xmlns:a16="http://schemas.microsoft.com/office/drawing/2014/main" id="{00000000-0008-0000-1200-0000129B0300}"/>
            </a:ext>
          </a:extLst>
        </xdr:cNvPr>
        <xdr:cNvSpPr>
          <a:spLocks noChangeShapeType="1"/>
        </xdr:cNvSpPr>
      </xdr:nvSpPr>
      <xdr:spPr bwMode="auto">
        <a:xfrm flipV="1">
          <a:off x="6772275" y="2609850"/>
          <a:ext cx="0" cy="1590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36307" name="Line 68">
          <a:extLst>
            <a:ext uri="{FF2B5EF4-FFF2-40B4-BE49-F238E27FC236}">
              <a16:creationId xmlns:a16="http://schemas.microsoft.com/office/drawing/2014/main" id="{00000000-0008-0000-1200-0000139B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52</xdr:col>
      <xdr:colOff>111672</xdr:colOff>
      <xdr:row>10</xdr:row>
      <xdr:rowOff>111672</xdr:rowOff>
    </xdr:from>
    <xdr:to>
      <xdr:col>60</xdr:col>
      <xdr:colOff>78442</xdr:colOff>
      <xdr:row>10</xdr:row>
      <xdr:rowOff>111672</xdr:rowOff>
    </xdr:to>
    <xdr:sp macro="" textlink="">
      <xdr:nvSpPr>
        <xdr:cNvPr id="236308" name="Line 73">
          <a:extLst>
            <a:ext uri="{FF2B5EF4-FFF2-40B4-BE49-F238E27FC236}">
              <a16:creationId xmlns:a16="http://schemas.microsoft.com/office/drawing/2014/main" id="{00000000-0008-0000-1200-0000149B0300}"/>
            </a:ext>
          </a:extLst>
        </xdr:cNvPr>
        <xdr:cNvSpPr>
          <a:spLocks noChangeShapeType="1"/>
        </xdr:cNvSpPr>
      </xdr:nvSpPr>
      <xdr:spPr bwMode="auto">
        <a:xfrm>
          <a:off x="5647378" y="2016672"/>
          <a:ext cx="86324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9</xdr:row>
      <xdr:rowOff>0</xdr:rowOff>
    </xdr:from>
    <xdr:to>
      <xdr:col>55</xdr:col>
      <xdr:colOff>9525</xdr:colOff>
      <xdr:row>9</xdr:row>
      <xdr:rowOff>0</xdr:rowOff>
    </xdr:to>
    <xdr:sp macro="" textlink="">
      <xdr:nvSpPr>
        <xdr:cNvPr id="236309" name="Line 74">
          <a:extLst>
            <a:ext uri="{FF2B5EF4-FFF2-40B4-BE49-F238E27FC236}">
              <a16:creationId xmlns:a16="http://schemas.microsoft.com/office/drawing/2014/main" id="{00000000-0008-0000-1200-0000159B0300}"/>
            </a:ext>
          </a:extLst>
        </xdr:cNvPr>
        <xdr:cNvSpPr>
          <a:spLocks noChangeShapeType="1"/>
        </xdr:cNvSpPr>
      </xdr:nvSpPr>
      <xdr:spPr bwMode="auto">
        <a:xfrm>
          <a:off x="5534025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36310" name="Line 75">
          <a:extLst>
            <a:ext uri="{FF2B5EF4-FFF2-40B4-BE49-F238E27FC236}">
              <a16:creationId xmlns:a16="http://schemas.microsoft.com/office/drawing/2014/main" id="{00000000-0008-0000-1200-0000169B0300}"/>
            </a:ext>
          </a:extLst>
        </xdr:cNvPr>
        <xdr:cNvSpPr>
          <a:spLocks noChangeShapeType="1"/>
        </xdr:cNvSpPr>
      </xdr:nvSpPr>
      <xdr:spPr bwMode="auto">
        <a:xfrm>
          <a:off x="552450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16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36311" name="Line 76">
          <a:extLst>
            <a:ext uri="{FF2B5EF4-FFF2-40B4-BE49-F238E27FC236}">
              <a16:creationId xmlns:a16="http://schemas.microsoft.com/office/drawing/2014/main" id="{00000000-0008-0000-1200-0000179B0300}"/>
            </a:ext>
          </a:extLst>
        </xdr:cNvPr>
        <xdr:cNvSpPr>
          <a:spLocks noChangeShapeType="1"/>
        </xdr:cNvSpPr>
      </xdr:nvSpPr>
      <xdr:spPr bwMode="auto">
        <a:xfrm>
          <a:off x="62007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36312" name="Line 77">
          <a:extLst>
            <a:ext uri="{FF2B5EF4-FFF2-40B4-BE49-F238E27FC236}">
              <a16:creationId xmlns:a16="http://schemas.microsoft.com/office/drawing/2014/main" id="{00000000-0008-0000-1200-0000189B0300}"/>
            </a:ext>
          </a:extLst>
        </xdr:cNvPr>
        <xdr:cNvSpPr>
          <a:spLocks noChangeShapeType="1"/>
        </xdr:cNvSpPr>
      </xdr:nvSpPr>
      <xdr:spPr bwMode="auto">
        <a:xfrm flipV="1">
          <a:off x="6772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33</xdr:row>
      <xdr:rowOff>104775</xdr:rowOff>
    </xdr:from>
    <xdr:to>
      <xdr:col>52</xdr:col>
      <xdr:colOff>0</xdr:colOff>
      <xdr:row>35</xdr:row>
      <xdr:rowOff>104775</xdr:rowOff>
    </xdr:to>
    <xdr:sp macro="" textlink="">
      <xdr:nvSpPr>
        <xdr:cNvPr id="236313" name="Oval 78">
          <a:extLst>
            <a:ext uri="{FF2B5EF4-FFF2-40B4-BE49-F238E27FC236}">
              <a16:creationId xmlns:a16="http://schemas.microsoft.com/office/drawing/2014/main" id="{00000000-0008-0000-1200-0000199B0300}"/>
            </a:ext>
          </a:extLst>
        </xdr:cNvPr>
        <xdr:cNvSpPr>
          <a:spLocks noChangeArrowheads="1"/>
        </xdr:cNvSpPr>
      </xdr:nvSpPr>
      <xdr:spPr bwMode="auto">
        <a:xfrm>
          <a:off x="5400675" y="4657725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36314" name="Line 79">
          <a:extLst>
            <a:ext uri="{FF2B5EF4-FFF2-40B4-BE49-F238E27FC236}">
              <a16:creationId xmlns:a16="http://schemas.microsoft.com/office/drawing/2014/main" id="{00000000-0008-0000-1200-00001A9B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36315" name="Line 80">
          <a:extLst>
            <a:ext uri="{FF2B5EF4-FFF2-40B4-BE49-F238E27FC236}">
              <a16:creationId xmlns:a16="http://schemas.microsoft.com/office/drawing/2014/main" id="{00000000-0008-0000-1200-00001B9B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56</xdr:col>
      <xdr:colOff>0</xdr:colOff>
      <xdr:row>30</xdr:row>
      <xdr:rowOff>0</xdr:rowOff>
    </xdr:to>
    <xdr:sp macro="" textlink="">
      <xdr:nvSpPr>
        <xdr:cNvPr id="236316" name="Line 81">
          <a:extLst>
            <a:ext uri="{FF2B5EF4-FFF2-40B4-BE49-F238E27FC236}">
              <a16:creationId xmlns:a16="http://schemas.microsoft.com/office/drawing/2014/main" id="{00000000-0008-0000-1200-00001C9B0300}"/>
            </a:ext>
          </a:extLst>
        </xdr:cNvPr>
        <xdr:cNvSpPr>
          <a:spLocks noChangeShapeType="1"/>
        </xdr:cNvSpPr>
      </xdr:nvSpPr>
      <xdr:spPr bwMode="auto">
        <a:xfrm>
          <a:off x="5514975" y="4210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36317" name="Line 82">
          <a:extLst>
            <a:ext uri="{FF2B5EF4-FFF2-40B4-BE49-F238E27FC236}">
              <a16:creationId xmlns:a16="http://schemas.microsoft.com/office/drawing/2014/main" id="{00000000-0008-0000-1200-00001D9B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36318" name="Line 83">
          <a:extLst>
            <a:ext uri="{FF2B5EF4-FFF2-40B4-BE49-F238E27FC236}">
              <a16:creationId xmlns:a16="http://schemas.microsoft.com/office/drawing/2014/main" id="{00000000-0008-0000-1200-00001E9B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11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236319" name="Line 84">
          <a:extLst>
            <a:ext uri="{FF2B5EF4-FFF2-40B4-BE49-F238E27FC236}">
              <a16:creationId xmlns:a16="http://schemas.microsoft.com/office/drawing/2014/main" id="{00000000-0008-0000-1200-00001F9B0300}"/>
            </a:ext>
          </a:extLst>
        </xdr:cNvPr>
        <xdr:cNvSpPr>
          <a:spLocks noChangeShapeType="1"/>
        </xdr:cNvSpPr>
      </xdr:nvSpPr>
      <xdr:spPr bwMode="auto">
        <a:xfrm>
          <a:off x="55149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36320" name="Line 85">
          <a:extLst>
            <a:ext uri="{FF2B5EF4-FFF2-40B4-BE49-F238E27FC236}">
              <a16:creationId xmlns:a16="http://schemas.microsoft.com/office/drawing/2014/main" id="{00000000-0008-0000-1200-0000209B0300}"/>
            </a:ext>
          </a:extLst>
        </xdr:cNvPr>
        <xdr:cNvSpPr>
          <a:spLocks noChangeShapeType="1"/>
        </xdr:cNvSpPr>
      </xdr:nvSpPr>
      <xdr:spPr bwMode="auto">
        <a:xfrm>
          <a:off x="55149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36321" name="Line 86">
          <a:extLst>
            <a:ext uri="{FF2B5EF4-FFF2-40B4-BE49-F238E27FC236}">
              <a16:creationId xmlns:a16="http://schemas.microsoft.com/office/drawing/2014/main" id="{00000000-0008-0000-1200-0000219B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104775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236322" name="Line 87">
          <a:extLst>
            <a:ext uri="{FF2B5EF4-FFF2-40B4-BE49-F238E27FC236}">
              <a16:creationId xmlns:a16="http://schemas.microsoft.com/office/drawing/2014/main" id="{00000000-0008-0000-1200-0000229B0300}"/>
            </a:ext>
          </a:extLst>
        </xdr:cNvPr>
        <xdr:cNvSpPr>
          <a:spLocks noChangeShapeType="1"/>
        </xdr:cNvSpPr>
      </xdr:nvSpPr>
      <xdr:spPr bwMode="auto">
        <a:xfrm flipH="1">
          <a:off x="5505450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236323" name="Line 88">
          <a:extLst>
            <a:ext uri="{FF2B5EF4-FFF2-40B4-BE49-F238E27FC236}">
              <a16:creationId xmlns:a16="http://schemas.microsoft.com/office/drawing/2014/main" id="{00000000-0008-0000-1200-0000239B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36324" name="Line 89">
          <a:extLst>
            <a:ext uri="{FF2B5EF4-FFF2-40B4-BE49-F238E27FC236}">
              <a16:creationId xmlns:a16="http://schemas.microsoft.com/office/drawing/2014/main" id="{00000000-0008-0000-1200-0000249B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7</xdr:row>
      <xdr:rowOff>0</xdr:rowOff>
    </xdr:from>
    <xdr:to>
      <xdr:col>59</xdr:col>
      <xdr:colOff>0</xdr:colOff>
      <xdr:row>10</xdr:row>
      <xdr:rowOff>4329</xdr:rowOff>
    </xdr:to>
    <xdr:sp macro="" textlink="">
      <xdr:nvSpPr>
        <xdr:cNvPr id="236325" name="Line 91">
          <a:extLst>
            <a:ext uri="{FF2B5EF4-FFF2-40B4-BE49-F238E27FC236}">
              <a16:creationId xmlns:a16="http://schemas.microsoft.com/office/drawing/2014/main" id="{00000000-0008-0000-1200-0000259B0300}"/>
            </a:ext>
          </a:extLst>
        </xdr:cNvPr>
        <xdr:cNvSpPr>
          <a:spLocks noChangeShapeType="1"/>
        </xdr:cNvSpPr>
      </xdr:nvSpPr>
      <xdr:spPr bwMode="auto">
        <a:xfrm flipV="1">
          <a:off x="6351443" y="1571625"/>
          <a:ext cx="0" cy="34203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236326" name="Line 92">
          <a:extLst>
            <a:ext uri="{FF2B5EF4-FFF2-40B4-BE49-F238E27FC236}">
              <a16:creationId xmlns:a16="http://schemas.microsoft.com/office/drawing/2014/main" id="{00000000-0008-0000-1200-0000269B03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36327" name="Line 96">
          <a:extLst>
            <a:ext uri="{FF2B5EF4-FFF2-40B4-BE49-F238E27FC236}">
              <a16:creationId xmlns:a16="http://schemas.microsoft.com/office/drawing/2014/main" id="{00000000-0008-0000-1200-0000279B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36328" name="Line 87">
          <a:extLst>
            <a:ext uri="{FF2B5EF4-FFF2-40B4-BE49-F238E27FC236}">
              <a16:creationId xmlns:a16="http://schemas.microsoft.com/office/drawing/2014/main" id="{00000000-0008-0000-1200-0000289B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36330" name="Line 89">
          <a:extLst>
            <a:ext uri="{FF2B5EF4-FFF2-40B4-BE49-F238E27FC236}">
              <a16:creationId xmlns:a16="http://schemas.microsoft.com/office/drawing/2014/main" id="{00000000-0008-0000-1200-00002A9B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36331" name="Line 90">
          <a:extLst>
            <a:ext uri="{FF2B5EF4-FFF2-40B4-BE49-F238E27FC236}">
              <a16:creationId xmlns:a16="http://schemas.microsoft.com/office/drawing/2014/main" id="{00000000-0008-0000-1200-00002B9B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36332" name="Line 91">
          <a:extLst>
            <a:ext uri="{FF2B5EF4-FFF2-40B4-BE49-F238E27FC236}">
              <a16:creationId xmlns:a16="http://schemas.microsoft.com/office/drawing/2014/main" id="{00000000-0008-0000-1200-00002C9B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36333" name="Line 92">
          <a:extLst>
            <a:ext uri="{FF2B5EF4-FFF2-40B4-BE49-F238E27FC236}">
              <a16:creationId xmlns:a16="http://schemas.microsoft.com/office/drawing/2014/main" id="{00000000-0008-0000-1200-00002D9B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36334" name="Line 93">
          <a:extLst>
            <a:ext uri="{FF2B5EF4-FFF2-40B4-BE49-F238E27FC236}">
              <a16:creationId xmlns:a16="http://schemas.microsoft.com/office/drawing/2014/main" id="{00000000-0008-0000-1200-00002E9B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36335" name="Line 94">
          <a:extLst>
            <a:ext uri="{FF2B5EF4-FFF2-40B4-BE49-F238E27FC236}">
              <a16:creationId xmlns:a16="http://schemas.microsoft.com/office/drawing/2014/main" id="{00000000-0008-0000-1200-00002F9B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36</xdr:row>
      <xdr:rowOff>0</xdr:rowOff>
    </xdr:from>
    <xdr:to>
      <xdr:col>40</xdr:col>
      <xdr:colOff>9525</xdr:colOff>
      <xdr:row>36</xdr:row>
      <xdr:rowOff>0</xdr:rowOff>
    </xdr:to>
    <xdr:sp macro="" textlink="">
      <xdr:nvSpPr>
        <xdr:cNvPr id="236336" name="Line 15">
          <a:extLst>
            <a:ext uri="{FF2B5EF4-FFF2-40B4-BE49-F238E27FC236}">
              <a16:creationId xmlns:a16="http://schemas.microsoft.com/office/drawing/2014/main" id="{00000000-0008-0000-1200-0000309B0300}"/>
            </a:ext>
          </a:extLst>
        </xdr:cNvPr>
        <xdr:cNvSpPr>
          <a:spLocks noChangeShapeType="1"/>
        </xdr:cNvSpPr>
      </xdr:nvSpPr>
      <xdr:spPr bwMode="auto">
        <a:xfrm>
          <a:off x="3571875" y="48958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36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236337" name="Line 28">
          <a:extLst>
            <a:ext uri="{FF2B5EF4-FFF2-40B4-BE49-F238E27FC236}">
              <a16:creationId xmlns:a16="http://schemas.microsoft.com/office/drawing/2014/main" id="{00000000-0008-0000-1200-0000319B0300}"/>
            </a:ext>
          </a:extLst>
        </xdr:cNvPr>
        <xdr:cNvSpPr>
          <a:spLocks noChangeShapeType="1"/>
        </xdr:cNvSpPr>
      </xdr:nvSpPr>
      <xdr:spPr bwMode="auto">
        <a:xfrm flipV="1">
          <a:off x="42576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9525</xdr:colOff>
      <xdr:row>36</xdr:row>
      <xdr:rowOff>0</xdr:rowOff>
    </xdr:from>
    <xdr:to>
      <xdr:col>60</xdr:col>
      <xdr:colOff>9525</xdr:colOff>
      <xdr:row>36</xdr:row>
      <xdr:rowOff>0</xdr:rowOff>
    </xdr:to>
    <xdr:sp macro="" textlink="">
      <xdr:nvSpPr>
        <xdr:cNvPr id="236338" name="Line 59">
          <a:extLst>
            <a:ext uri="{FF2B5EF4-FFF2-40B4-BE49-F238E27FC236}">
              <a16:creationId xmlns:a16="http://schemas.microsoft.com/office/drawing/2014/main" id="{00000000-0008-0000-1200-0000329B0300}"/>
            </a:ext>
          </a:extLst>
        </xdr:cNvPr>
        <xdr:cNvSpPr>
          <a:spLocks noChangeShapeType="1"/>
        </xdr:cNvSpPr>
      </xdr:nvSpPr>
      <xdr:spPr bwMode="auto">
        <a:xfrm>
          <a:off x="6210300" y="4895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36</xdr:row>
      <xdr:rowOff>9525</xdr:rowOff>
    </xdr:from>
    <xdr:to>
      <xdr:col>60</xdr:col>
      <xdr:colOff>0</xdr:colOff>
      <xdr:row>38</xdr:row>
      <xdr:rowOff>9525</xdr:rowOff>
    </xdr:to>
    <xdr:sp macro="" textlink="">
      <xdr:nvSpPr>
        <xdr:cNvPr id="236339" name="Line 65">
          <a:extLst>
            <a:ext uri="{FF2B5EF4-FFF2-40B4-BE49-F238E27FC236}">
              <a16:creationId xmlns:a16="http://schemas.microsoft.com/office/drawing/2014/main" id="{00000000-0008-0000-1200-0000339B0300}"/>
            </a:ext>
          </a:extLst>
        </xdr:cNvPr>
        <xdr:cNvSpPr>
          <a:spLocks noChangeShapeType="1"/>
        </xdr:cNvSpPr>
      </xdr:nvSpPr>
      <xdr:spPr bwMode="auto">
        <a:xfrm flipV="1">
          <a:off x="6543675" y="49053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55</xdr:col>
      <xdr:colOff>104775</xdr:colOff>
      <xdr:row>38</xdr:row>
      <xdr:rowOff>104775</xdr:rowOff>
    </xdr:from>
    <xdr:to>
      <xdr:col>55</xdr:col>
      <xdr:colOff>104775</xdr:colOff>
      <xdr:row>41</xdr:row>
      <xdr:rowOff>9525</xdr:rowOff>
    </xdr:to>
    <xdr:sp macro="" textlink="">
      <xdr:nvSpPr>
        <xdr:cNvPr id="236340" name="Line 21">
          <a:extLst>
            <a:ext uri="{FF2B5EF4-FFF2-40B4-BE49-F238E27FC236}">
              <a16:creationId xmlns:a16="http://schemas.microsoft.com/office/drawing/2014/main" id="{00000000-0008-0000-1200-0000349B0300}"/>
            </a:ext>
          </a:extLst>
        </xdr:cNvPr>
        <xdr:cNvSpPr>
          <a:spLocks noChangeShapeType="1"/>
        </xdr:cNvSpPr>
      </xdr:nvSpPr>
      <xdr:spPr bwMode="auto">
        <a:xfrm flipV="1">
          <a:off x="6076950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37266" name="Line 1">
          <a:extLst>
            <a:ext uri="{FF2B5EF4-FFF2-40B4-BE49-F238E27FC236}">
              <a16:creationId xmlns:a16="http://schemas.microsoft.com/office/drawing/2014/main" id="{00000000-0008-0000-1300-0000D29E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34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237267" name="Oval 2">
          <a:extLst>
            <a:ext uri="{FF2B5EF4-FFF2-40B4-BE49-F238E27FC236}">
              <a16:creationId xmlns:a16="http://schemas.microsoft.com/office/drawing/2014/main" id="{00000000-0008-0000-1300-0000D39E0300}"/>
            </a:ext>
          </a:extLst>
        </xdr:cNvPr>
        <xdr:cNvSpPr>
          <a:spLocks noChangeArrowheads="1"/>
        </xdr:cNvSpPr>
      </xdr:nvSpPr>
      <xdr:spPr bwMode="auto">
        <a:xfrm>
          <a:off x="2657475" y="46672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37268" name="Line 3">
          <a:extLst>
            <a:ext uri="{FF2B5EF4-FFF2-40B4-BE49-F238E27FC236}">
              <a16:creationId xmlns:a16="http://schemas.microsoft.com/office/drawing/2014/main" id="{00000000-0008-0000-1300-0000D49E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37269" name="Line 4">
          <a:extLst>
            <a:ext uri="{FF2B5EF4-FFF2-40B4-BE49-F238E27FC236}">
              <a16:creationId xmlns:a16="http://schemas.microsoft.com/office/drawing/2014/main" id="{00000000-0008-0000-1300-0000D59E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37270" name="Line 5">
          <a:extLst>
            <a:ext uri="{FF2B5EF4-FFF2-40B4-BE49-F238E27FC236}">
              <a16:creationId xmlns:a16="http://schemas.microsoft.com/office/drawing/2014/main" id="{00000000-0008-0000-1300-0000D69E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37271" name="Line 7">
          <a:extLst>
            <a:ext uri="{FF2B5EF4-FFF2-40B4-BE49-F238E27FC236}">
              <a16:creationId xmlns:a16="http://schemas.microsoft.com/office/drawing/2014/main" id="{00000000-0008-0000-1300-0000D79E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37272" name="Line 8">
          <a:extLst>
            <a:ext uri="{FF2B5EF4-FFF2-40B4-BE49-F238E27FC236}">
              <a16:creationId xmlns:a16="http://schemas.microsoft.com/office/drawing/2014/main" id="{00000000-0008-0000-1300-0000D89E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37273" name="Line 9">
          <a:extLst>
            <a:ext uri="{FF2B5EF4-FFF2-40B4-BE49-F238E27FC236}">
              <a16:creationId xmlns:a16="http://schemas.microsoft.com/office/drawing/2014/main" id="{00000000-0008-0000-1300-0000D99E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37274" name="Line 10">
          <a:extLst>
            <a:ext uri="{FF2B5EF4-FFF2-40B4-BE49-F238E27FC236}">
              <a16:creationId xmlns:a16="http://schemas.microsoft.com/office/drawing/2014/main" id="{00000000-0008-0000-1300-0000DA9E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37275" name="Line 11">
          <a:extLst>
            <a:ext uri="{FF2B5EF4-FFF2-40B4-BE49-F238E27FC236}">
              <a16:creationId xmlns:a16="http://schemas.microsoft.com/office/drawing/2014/main" id="{00000000-0008-0000-1300-0000DB9E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37276" name="Line 13">
          <a:extLst>
            <a:ext uri="{FF2B5EF4-FFF2-40B4-BE49-F238E27FC236}">
              <a16:creationId xmlns:a16="http://schemas.microsoft.com/office/drawing/2014/main" id="{00000000-0008-0000-1300-0000DC9E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30</xdr:row>
      <xdr:rowOff>9525</xdr:rowOff>
    </xdr:from>
    <xdr:to>
      <xdr:col>42</xdr:col>
      <xdr:colOff>0</xdr:colOff>
      <xdr:row>38</xdr:row>
      <xdr:rowOff>0</xdr:rowOff>
    </xdr:to>
    <xdr:sp macro="" textlink="">
      <xdr:nvSpPr>
        <xdr:cNvPr id="237277" name="Line 14">
          <a:extLst>
            <a:ext uri="{FF2B5EF4-FFF2-40B4-BE49-F238E27FC236}">
              <a16:creationId xmlns:a16="http://schemas.microsoft.com/office/drawing/2014/main" id="{00000000-0008-0000-1300-0000DD9E0300}"/>
            </a:ext>
          </a:extLst>
        </xdr:cNvPr>
        <xdr:cNvSpPr>
          <a:spLocks noChangeShapeType="1"/>
        </xdr:cNvSpPr>
      </xdr:nvSpPr>
      <xdr:spPr bwMode="auto">
        <a:xfrm flipV="1">
          <a:off x="448627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34</xdr:row>
      <xdr:rowOff>0</xdr:rowOff>
    </xdr:from>
    <xdr:to>
      <xdr:col>40</xdr:col>
      <xdr:colOff>9525</xdr:colOff>
      <xdr:row>34</xdr:row>
      <xdr:rowOff>0</xdr:rowOff>
    </xdr:to>
    <xdr:sp macro="" textlink="">
      <xdr:nvSpPr>
        <xdr:cNvPr id="237278" name="Line 15">
          <a:extLst>
            <a:ext uri="{FF2B5EF4-FFF2-40B4-BE49-F238E27FC236}">
              <a16:creationId xmlns:a16="http://schemas.microsoft.com/office/drawing/2014/main" id="{00000000-0008-0000-1300-0000DE9E0300}"/>
            </a:ext>
          </a:extLst>
        </xdr:cNvPr>
        <xdr:cNvSpPr>
          <a:spLocks noChangeShapeType="1"/>
        </xdr:cNvSpPr>
      </xdr:nvSpPr>
      <xdr:spPr bwMode="auto">
        <a:xfrm>
          <a:off x="3571875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30</xdr:row>
      <xdr:rowOff>0</xdr:rowOff>
    </xdr:from>
    <xdr:to>
      <xdr:col>42</xdr:col>
      <xdr:colOff>9525</xdr:colOff>
      <xdr:row>30</xdr:row>
      <xdr:rowOff>0</xdr:rowOff>
    </xdr:to>
    <xdr:sp macro="" textlink="">
      <xdr:nvSpPr>
        <xdr:cNvPr id="237279" name="Line 16">
          <a:extLst>
            <a:ext uri="{FF2B5EF4-FFF2-40B4-BE49-F238E27FC236}">
              <a16:creationId xmlns:a16="http://schemas.microsoft.com/office/drawing/2014/main" id="{00000000-0008-0000-1300-0000DF9E0300}"/>
            </a:ext>
          </a:extLst>
        </xdr:cNvPr>
        <xdr:cNvSpPr>
          <a:spLocks noChangeShapeType="1"/>
        </xdr:cNvSpPr>
      </xdr:nvSpPr>
      <xdr:spPr bwMode="auto">
        <a:xfrm>
          <a:off x="3571875" y="42100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37280" name="Line 17">
          <a:extLst>
            <a:ext uri="{FF2B5EF4-FFF2-40B4-BE49-F238E27FC236}">
              <a16:creationId xmlns:a16="http://schemas.microsoft.com/office/drawing/2014/main" id="{00000000-0008-0000-1300-0000E09E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37281" name="Line 18">
          <a:extLst>
            <a:ext uri="{FF2B5EF4-FFF2-40B4-BE49-F238E27FC236}">
              <a16:creationId xmlns:a16="http://schemas.microsoft.com/office/drawing/2014/main" id="{00000000-0008-0000-1300-0000E19E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37282" name="Line 19">
          <a:extLst>
            <a:ext uri="{FF2B5EF4-FFF2-40B4-BE49-F238E27FC236}">
              <a16:creationId xmlns:a16="http://schemas.microsoft.com/office/drawing/2014/main" id="{00000000-0008-0000-1300-0000E29E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37283" name="Line 20">
          <a:extLst>
            <a:ext uri="{FF2B5EF4-FFF2-40B4-BE49-F238E27FC236}">
              <a16:creationId xmlns:a16="http://schemas.microsoft.com/office/drawing/2014/main" id="{00000000-0008-0000-1300-0000E39E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37284" name="Line 21">
          <a:extLst>
            <a:ext uri="{FF2B5EF4-FFF2-40B4-BE49-F238E27FC236}">
              <a16:creationId xmlns:a16="http://schemas.microsoft.com/office/drawing/2014/main" id="{00000000-0008-0000-1300-0000E49E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37285" name="Line 22">
          <a:extLst>
            <a:ext uri="{FF2B5EF4-FFF2-40B4-BE49-F238E27FC236}">
              <a16:creationId xmlns:a16="http://schemas.microsoft.com/office/drawing/2014/main" id="{00000000-0008-0000-1300-0000E59E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37286" name="Line 23">
          <a:extLst>
            <a:ext uri="{FF2B5EF4-FFF2-40B4-BE49-F238E27FC236}">
              <a16:creationId xmlns:a16="http://schemas.microsoft.com/office/drawing/2014/main" id="{00000000-0008-0000-1300-0000E69E0300}"/>
            </a:ext>
          </a:extLst>
        </xdr:cNvPr>
        <xdr:cNvSpPr>
          <a:spLocks noChangeShapeType="1"/>
        </xdr:cNvSpPr>
      </xdr:nvSpPr>
      <xdr:spPr bwMode="auto">
        <a:xfrm flipH="1">
          <a:off x="161925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37287" name="Line 24">
          <a:extLst>
            <a:ext uri="{FF2B5EF4-FFF2-40B4-BE49-F238E27FC236}">
              <a16:creationId xmlns:a16="http://schemas.microsoft.com/office/drawing/2014/main" id="{00000000-0008-0000-1300-0000E79E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37288" name="Line 25">
          <a:extLst>
            <a:ext uri="{FF2B5EF4-FFF2-40B4-BE49-F238E27FC236}">
              <a16:creationId xmlns:a16="http://schemas.microsoft.com/office/drawing/2014/main" id="{00000000-0008-0000-1300-0000E89E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37289" name="Line 26">
          <a:extLst>
            <a:ext uri="{FF2B5EF4-FFF2-40B4-BE49-F238E27FC236}">
              <a16:creationId xmlns:a16="http://schemas.microsoft.com/office/drawing/2014/main" id="{00000000-0008-0000-1300-0000E99E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0</xdr:colOff>
      <xdr:row>10</xdr:row>
      <xdr:rowOff>114300</xdr:rowOff>
    </xdr:from>
    <xdr:to>
      <xdr:col>23</xdr:col>
      <xdr:colOff>0</xdr:colOff>
      <xdr:row>10</xdr:row>
      <xdr:rowOff>114300</xdr:rowOff>
    </xdr:to>
    <xdr:sp macro="" textlink="">
      <xdr:nvSpPr>
        <xdr:cNvPr id="237290" name="Line 27">
          <a:extLst>
            <a:ext uri="{FF2B5EF4-FFF2-40B4-BE49-F238E27FC236}">
              <a16:creationId xmlns:a16="http://schemas.microsoft.com/office/drawing/2014/main" id="{00000000-0008-0000-1300-0000EA9E0300}"/>
            </a:ext>
          </a:extLst>
        </xdr:cNvPr>
        <xdr:cNvSpPr>
          <a:spLocks noChangeShapeType="1"/>
        </xdr:cNvSpPr>
      </xdr:nvSpPr>
      <xdr:spPr bwMode="auto">
        <a:xfrm>
          <a:off x="2340429" y="2041071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36</xdr:row>
      <xdr:rowOff>0</xdr:rowOff>
    </xdr:to>
    <xdr:sp macro="" textlink="">
      <xdr:nvSpPr>
        <xdr:cNvPr id="237291" name="Line 28">
          <a:extLst>
            <a:ext uri="{FF2B5EF4-FFF2-40B4-BE49-F238E27FC236}">
              <a16:creationId xmlns:a16="http://schemas.microsoft.com/office/drawing/2014/main" id="{00000000-0008-0000-1300-0000EB9E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30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37292" name="Line 29">
          <a:extLst>
            <a:ext uri="{FF2B5EF4-FFF2-40B4-BE49-F238E27FC236}">
              <a16:creationId xmlns:a16="http://schemas.microsoft.com/office/drawing/2014/main" id="{00000000-0008-0000-1300-0000EC9E0300}"/>
            </a:ext>
          </a:extLst>
        </xdr:cNvPr>
        <xdr:cNvSpPr>
          <a:spLocks noChangeShapeType="1"/>
        </xdr:cNvSpPr>
      </xdr:nvSpPr>
      <xdr:spPr bwMode="auto">
        <a:xfrm flipV="1">
          <a:off x="4257675" y="42100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30</xdr:row>
      <xdr:rowOff>9525</xdr:rowOff>
    </xdr:to>
    <xdr:sp macro="" textlink="">
      <xdr:nvSpPr>
        <xdr:cNvPr id="237293" name="Line 30">
          <a:extLst>
            <a:ext uri="{FF2B5EF4-FFF2-40B4-BE49-F238E27FC236}">
              <a16:creationId xmlns:a16="http://schemas.microsoft.com/office/drawing/2014/main" id="{00000000-0008-0000-1300-0000ED9E0300}"/>
            </a:ext>
          </a:extLst>
        </xdr:cNvPr>
        <xdr:cNvSpPr>
          <a:spLocks noChangeShapeType="1"/>
        </xdr:cNvSpPr>
      </xdr:nvSpPr>
      <xdr:spPr bwMode="auto">
        <a:xfrm flipV="1">
          <a:off x="4486275" y="2609850"/>
          <a:ext cx="0" cy="16097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37294" name="Line 31">
          <a:extLst>
            <a:ext uri="{FF2B5EF4-FFF2-40B4-BE49-F238E27FC236}">
              <a16:creationId xmlns:a16="http://schemas.microsoft.com/office/drawing/2014/main" id="{00000000-0008-0000-1300-0000EE9E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37295" name="Line 32">
          <a:extLst>
            <a:ext uri="{FF2B5EF4-FFF2-40B4-BE49-F238E27FC236}">
              <a16:creationId xmlns:a16="http://schemas.microsoft.com/office/drawing/2014/main" id="{00000000-0008-0000-1300-0000EF9E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37296" name="Line 33">
          <a:extLst>
            <a:ext uri="{FF2B5EF4-FFF2-40B4-BE49-F238E27FC236}">
              <a16:creationId xmlns:a16="http://schemas.microsoft.com/office/drawing/2014/main" id="{00000000-0008-0000-1300-0000F09E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29</xdr:col>
      <xdr:colOff>0</xdr:colOff>
      <xdr:row>28</xdr:row>
      <xdr:rowOff>9525</xdr:rowOff>
    </xdr:to>
    <xdr:sp macro="" textlink="">
      <xdr:nvSpPr>
        <xdr:cNvPr id="237297" name="Line 34">
          <a:extLst>
            <a:ext uri="{FF2B5EF4-FFF2-40B4-BE49-F238E27FC236}">
              <a16:creationId xmlns:a16="http://schemas.microsoft.com/office/drawing/2014/main" id="{00000000-0008-0000-1300-0000F19E0300}"/>
            </a:ext>
          </a:extLst>
        </xdr:cNvPr>
        <xdr:cNvSpPr>
          <a:spLocks noChangeShapeType="1"/>
        </xdr:cNvSpPr>
      </xdr:nvSpPr>
      <xdr:spPr bwMode="auto">
        <a:xfrm flipV="1">
          <a:off x="2828925" y="3752850"/>
          <a:ext cx="1714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26</xdr:row>
      <xdr:rowOff>0</xdr:rowOff>
    </xdr:from>
    <xdr:to>
      <xdr:col>39</xdr:col>
      <xdr:colOff>9525</xdr:colOff>
      <xdr:row>26</xdr:row>
      <xdr:rowOff>0</xdr:rowOff>
    </xdr:to>
    <xdr:sp macro="" textlink="">
      <xdr:nvSpPr>
        <xdr:cNvPr id="237298" name="Line 35">
          <a:extLst>
            <a:ext uri="{FF2B5EF4-FFF2-40B4-BE49-F238E27FC236}">
              <a16:creationId xmlns:a16="http://schemas.microsoft.com/office/drawing/2014/main" id="{00000000-0008-0000-1300-0000F29E0300}"/>
            </a:ext>
          </a:extLst>
        </xdr:cNvPr>
        <xdr:cNvSpPr>
          <a:spLocks noChangeShapeType="1"/>
        </xdr:cNvSpPr>
      </xdr:nvSpPr>
      <xdr:spPr bwMode="auto">
        <a:xfrm>
          <a:off x="3000375" y="37528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32</xdr:col>
      <xdr:colOff>0</xdr:colOff>
      <xdr:row>30</xdr:row>
      <xdr:rowOff>0</xdr:rowOff>
    </xdr:to>
    <xdr:sp macro="" textlink="">
      <xdr:nvSpPr>
        <xdr:cNvPr id="237299" name="Line 36">
          <a:extLst>
            <a:ext uri="{FF2B5EF4-FFF2-40B4-BE49-F238E27FC236}">
              <a16:creationId xmlns:a16="http://schemas.microsoft.com/office/drawing/2014/main" id="{00000000-0008-0000-1300-0000F39E0300}"/>
            </a:ext>
          </a:extLst>
        </xdr:cNvPr>
        <xdr:cNvSpPr>
          <a:spLocks noChangeShapeType="1"/>
        </xdr:cNvSpPr>
      </xdr:nvSpPr>
      <xdr:spPr bwMode="auto">
        <a:xfrm>
          <a:off x="2200275" y="4210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37300" name="Line 37">
          <a:extLst>
            <a:ext uri="{FF2B5EF4-FFF2-40B4-BE49-F238E27FC236}">
              <a16:creationId xmlns:a16="http://schemas.microsoft.com/office/drawing/2014/main" id="{00000000-0008-0000-1300-0000F49E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37301" name="Line 38">
          <a:extLst>
            <a:ext uri="{FF2B5EF4-FFF2-40B4-BE49-F238E27FC236}">
              <a16:creationId xmlns:a16="http://schemas.microsoft.com/office/drawing/2014/main" id="{00000000-0008-0000-1300-0000F59E0300}"/>
            </a:ext>
          </a:extLst>
        </xdr:cNvPr>
        <xdr:cNvSpPr>
          <a:spLocks noChangeShapeType="1"/>
        </xdr:cNvSpPr>
      </xdr:nvSpPr>
      <xdr:spPr bwMode="auto">
        <a:xfrm>
          <a:off x="22002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37302" name="Line 39">
          <a:extLst>
            <a:ext uri="{FF2B5EF4-FFF2-40B4-BE49-F238E27FC236}">
              <a16:creationId xmlns:a16="http://schemas.microsoft.com/office/drawing/2014/main" id="{00000000-0008-0000-1300-0000F69E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28</xdr:col>
      <xdr:colOff>114299</xdr:colOff>
      <xdr:row>11</xdr:row>
      <xdr:rowOff>0</xdr:rowOff>
    </xdr:from>
    <xdr:to>
      <xdr:col>35</xdr:col>
      <xdr:colOff>28574</xdr:colOff>
      <xdr:row>11</xdr:row>
      <xdr:rowOff>0</xdr:rowOff>
    </xdr:to>
    <xdr:sp macro="" textlink="">
      <xdr:nvSpPr>
        <xdr:cNvPr id="237303" name="Line 40">
          <a:extLst>
            <a:ext uri="{FF2B5EF4-FFF2-40B4-BE49-F238E27FC236}">
              <a16:creationId xmlns:a16="http://schemas.microsoft.com/office/drawing/2014/main" id="{00000000-0008-0000-1300-0000F79E0300}"/>
            </a:ext>
          </a:extLst>
        </xdr:cNvPr>
        <xdr:cNvSpPr>
          <a:spLocks noChangeShapeType="1"/>
        </xdr:cNvSpPr>
      </xdr:nvSpPr>
      <xdr:spPr bwMode="auto">
        <a:xfrm>
          <a:off x="3019424" y="20383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237304" name="Line 41">
          <a:extLst>
            <a:ext uri="{FF2B5EF4-FFF2-40B4-BE49-F238E27FC236}">
              <a16:creationId xmlns:a16="http://schemas.microsoft.com/office/drawing/2014/main" id="{00000000-0008-0000-1300-0000F89E0300}"/>
            </a:ext>
          </a:extLst>
        </xdr:cNvPr>
        <xdr:cNvSpPr>
          <a:spLocks noChangeShapeType="1"/>
        </xdr:cNvSpPr>
      </xdr:nvSpPr>
      <xdr:spPr bwMode="auto">
        <a:xfrm>
          <a:off x="27717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37305" name="Line 42">
          <a:extLst>
            <a:ext uri="{FF2B5EF4-FFF2-40B4-BE49-F238E27FC236}">
              <a16:creationId xmlns:a16="http://schemas.microsoft.com/office/drawing/2014/main" id="{00000000-0008-0000-1300-0000F99E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37306" name="Line 43">
          <a:extLst>
            <a:ext uri="{FF2B5EF4-FFF2-40B4-BE49-F238E27FC236}">
              <a16:creationId xmlns:a16="http://schemas.microsoft.com/office/drawing/2014/main" id="{00000000-0008-0000-1300-0000FA9E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37307" name="Line 44">
          <a:extLst>
            <a:ext uri="{FF2B5EF4-FFF2-40B4-BE49-F238E27FC236}">
              <a16:creationId xmlns:a16="http://schemas.microsoft.com/office/drawing/2014/main" id="{00000000-0008-0000-1300-0000FB9E0300}"/>
            </a:ext>
          </a:extLst>
        </xdr:cNvPr>
        <xdr:cNvSpPr>
          <a:spLocks noChangeShapeType="1"/>
        </xdr:cNvSpPr>
      </xdr:nvSpPr>
      <xdr:spPr bwMode="auto">
        <a:xfrm flipV="1">
          <a:off x="27717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237308" name="Line 45">
          <a:extLst>
            <a:ext uri="{FF2B5EF4-FFF2-40B4-BE49-F238E27FC236}">
              <a16:creationId xmlns:a16="http://schemas.microsoft.com/office/drawing/2014/main" id="{00000000-0008-0000-1300-0000FC9E0300}"/>
            </a:ext>
          </a:extLst>
        </xdr:cNvPr>
        <xdr:cNvSpPr>
          <a:spLocks noChangeShapeType="1"/>
        </xdr:cNvSpPr>
      </xdr:nvSpPr>
      <xdr:spPr bwMode="auto">
        <a:xfrm>
          <a:off x="27717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37309" name="Line 46">
          <a:extLst>
            <a:ext uri="{FF2B5EF4-FFF2-40B4-BE49-F238E27FC236}">
              <a16:creationId xmlns:a16="http://schemas.microsoft.com/office/drawing/2014/main" id="{00000000-0008-0000-1300-0000FD9E0300}"/>
            </a:ext>
          </a:extLst>
        </xdr:cNvPr>
        <xdr:cNvSpPr>
          <a:spLocks noChangeShapeType="1"/>
        </xdr:cNvSpPr>
      </xdr:nvSpPr>
      <xdr:spPr bwMode="auto">
        <a:xfrm flipH="1">
          <a:off x="22002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237310" name="Line 47">
          <a:extLst>
            <a:ext uri="{FF2B5EF4-FFF2-40B4-BE49-F238E27FC236}">
              <a16:creationId xmlns:a16="http://schemas.microsoft.com/office/drawing/2014/main" id="{00000000-0008-0000-1300-0000FE9E0300}"/>
            </a:ext>
          </a:extLst>
        </xdr:cNvPr>
        <xdr:cNvSpPr>
          <a:spLocks noChangeShapeType="1"/>
        </xdr:cNvSpPr>
      </xdr:nvSpPr>
      <xdr:spPr bwMode="auto">
        <a:xfrm>
          <a:off x="162877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237311" name="Line 48">
          <a:extLst>
            <a:ext uri="{FF2B5EF4-FFF2-40B4-BE49-F238E27FC236}">
              <a16:creationId xmlns:a16="http://schemas.microsoft.com/office/drawing/2014/main" id="{00000000-0008-0000-1300-0000FF9E0300}"/>
            </a:ext>
          </a:extLst>
        </xdr:cNvPr>
        <xdr:cNvSpPr>
          <a:spLocks noChangeShapeType="1"/>
        </xdr:cNvSpPr>
      </xdr:nvSpPr>
      <xdr:spPr bwMode="auto">
        <a:xfrm>
          <a:off x="27717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37312" name="Line 49">
          <a:extLst>
            <a:ext uri="{FF2B5EF4-FFF2-40B4-BE49-F238E27FC236}">
              <a16:creationId xmlns:a16="http://schemas.microsoft.com/office/drawing/2014/main" id="{00000000-0008-0000-1300-0000009F0300}"/>
            </a:ext>
          </a:extLst>
        </xdr:cNvPr>
        <xdr:cNvSpPr>
          <a:spLocks noChangeShapeType="1"/>
        </xdr:cNvSpPr>
      </xdr:nvSpPr>
      <xdr:spPr bwMode="auto">
        <a:xfrm>
          <a:off x="356235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37313" name="Line 50">
          <a:extLst>
            <a:ext uri="{FF2B5EF4-FFF2-40B4-BE49-F238E27FC236}">
              <a16:creationId xmlns:a16="http://schemas.microsoft.com/office/drawing/2014/main" id="{00000000-0008-0000-1300-0000019F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37314" name="Line 51">
          <a:extLst>
            <a:ext uri="{FF2B5EF4-FFF2-40B4-BE49-F238E27FC236}">
              <a16:creationId xmlns:a16="http://schemas.microsoft.com/office/drawing/2014/main" id="{00000000-0008-0000-1300-0000029F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37315" name="Line 52">
          <a:extLst>
            <a:ext uri="{FF2B5EF4-FFF2-40B4-BE49-F238E27FC236}">
              <a16:creationId xmlns:a16="http://schemas.microsoft.com/office/drawing/2014/main" id="{00000000-0008-0000-1300-0000039F0300}"/>
            </a:ext>
          </a:extLst>
        </xdr:cNvPr>
        <xdr:cNvSpPr>
          <a:spLocks noChangeShapeType="1"/>
        </xdr:cNvSpPr>
      </xdr:nvSpPr>
      <xdr:spPr bwMode="auto">
        <a:xfrm flipV="1">
          <a:off x="608647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37316" name="Line 53">
          <a:extLst>
            <a:ext uri="{FF2B5EF4-FFF2-40B4-BE49-F238E27FC236}">
              <a16:creationId xmlns:a16="http://schemas.microsoft.com/office/drawing/2014/main" id="{00000000-0008-0000-1300-0000049F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37317" name="Line 54">
          <a:extLst>
            <a:ext uri="{FF2B5EF4-FFF2-40B4-BE49-F238E27FC236}">
              <a16:creationId xmlns:a16="http://schemas.microsoft.com/office/drawing/2014/main" id="{00000000-0008-0000-1300-0000059F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37318" name="Line 55">
          <a:extLst>
            <a:ext uri="{FF2B5EF4-FFF2-40B4-BE49-F238E27FC236}">
              <a16:creationId xmlns:a16="http://schemas.microsoft.com/office/drawing/2014/main" id="{00000000-0008-0000-1300-0000069F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37319" name="Line 56">
          <a:extLst>
            <a:ext uri="{FF2B5EF4-FFF2-40B4-BE49-F238E27FC236}">
              <a16:creationId xmlns:a16="http://schemas.microsoft.com/office/drawing/2014/main" id="{00000000-0008-0000-1300-0000079F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37320" name="Line 57">
          <a:extLst>
            <a:ext uri="{FF2B5EF4-FFF2-40B4-BE49-F238E27FC236}">
              <a16:creationId xmlns:a16="http://schemas.microsoft.com/office/drawing/2014/main" id="{00000000-0008-0000-1300-0000089F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30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237321" name="Line 58">
          <a:extLst>
            <a:ext uri="{FF2B5EF4-FFF2-40B4-BE49-F238E27FC236}">
              <a16:creationId xmlns:a16="http://schemas.microsoft.com/office/drawing/2014/main" id="{00000000-0008-0000-1300-0000099F0300}"/>
            </a:ext>
          </a:extLst>
        </xdr:cNvPr>
        <xdr:cNvSpPr>
          <a:spLocks noChangeShapeType="1"/>
        </xdr:cNvSpPr>
      </xdr:nvSpPr>
      <xdr:spPr bwMode="auto">
        <a:xfrm flipV="1">
          <a:off x="6772275" y="42100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37322" name="Line 59">
          <a:extLst>
            <a:ext uri="{FF2B5EF4-FFF2-40B4-BE49-F238E27FC236}">
              <a16:creationId xmlns:a16="http://schemas.microsoft.com/office/drawing/2014/main" id="{00000000-0008-0000-1300-00000A9F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30</xdr:row>
      <xdr:rowOff>0</xdr:rowOff>
    </xdr:from>
    <xdr:to>
      <xdr:col>62</xdr:col>
      <xdr:colOff>9525</xdr:colOff>
      <xdr:row>30</xdr:row>
      <xdr:rowOff>0</xdr:rowOff>
    </xdr:to>
    <xdr:sp macro="" textlink="">
      <xdr:nvSpPr>
        <xdr:cNvPr id="237323" name="Line 60">
          <a:extLst>
            <a:ext uri="{FF2B5EF4-FFF2-40B4-BE49-F238E27FC236}">
              <a16:creationId xmlns:a16="http://schemas.microsoft.com/office/drawing/2014/main" id="{00000000-0008-0000-1300-00000B9F0300}"/>
            </a:ext>
          </a:extLst>
        </xdr:cNvPr>
        <xdr:cNvSpPr>
          <a:spLocks noChangeShapeType="1"/>
        </xdr:cNvSpPr>
      </xdr:nvSpPr>
      <xdr:spPr bwMode="auto">
        <a:xfrm>
          <a:off x="6210300" y="4210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37324" name="Line 61">
          <a:extLst>
            <a:ext uri="{FF2B5EF4-FFF2-40B4-BE49-F238E27FC236}">
              <a16:creationId xmlns:a16="http://schemas.microsoft.com/office/drawing/2014/main" id="{00000000-0008-0000-1300-00000C9F0300}"/>
            </a:ext>
          </a:extLst>
        </xdr:cNvPr>
        <xdr:cNvSpPr>
          <a:spLocks noChangeShapeType="1"/>
        </xdr:cNvSpPr>
      </xdr:nvSpPr>
      <xdr:spPr bwMode="auto">
        <a:xfrm>
          <a:off x="62007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37325" name="Line 62">
          <a:extLst>
            <a:ext uri="{FF2B5EF4-FFF2-40B4-BE49-F238E27FC236}">
              <a16:creationId xmlns:a16="http://schemas.microsoft.com/office/drawing/2014/main" id="{00000000-0008-0000-1300-00000D9F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9</xdr:row>
      <xdr:rowOff>104775</xdr:rowOff>
    </xdr:to>
    <xdr:sp macro="" textlink="">
      <xdr:nvSpPr>
        <xdr:cNvPr id="237326" name="Line 63">
          <a:extLst>
            <a:ext uri="{FF2B5EF4-FFF2-40B4-BE49-F238E27FC236}">
              <a16:creationId xmlns:a16="http://schemas.microsoft.com/office/drawing/2014/main" id="{00000000-0008-0000-1300-00000E9F0300}"/>
            </a:ext>
          </a:extLst>
        </xdr:cNvPr>
        <xdr:cNvSpPr>
          <a:spLocks noChangeShapeType="1"/>
        </xdr:cNvSpPr>
      </xdr:nvSpPr>
      <xdr:spPr bwMode="auto">
        <a:xfrm flipV="1">
          <a:off x="6086475" y="1581150"/>
          <a:ext cx="0" cy="3333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37327" name="Line 64">
          <a:extLst>
            <a:ext uri="{FF2B5EF4-FFF2-40B4-BE49-F238E27FC236}">
              <a16:creationId xmlns:a16="http://schemas.microsoft.com/office/drawing/2014/main" id="{00000000-0008-0000-1300-00000F9F0300}"/>
            </a:ext>
          </a:extLst>
        </xdr:cNvPr>
        <xdr:cNvSpPr>
          <a:spLocks noChangeShapeType="1"/>
        </xdr:cNvSpPr>
      </xdr:nvSpPr>
      <xdr:spPr bwMode="auto">
        <a:xfrm flipV="1">
          <a:off x="56292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36</xdr:row>
      <xdr:rowOff>0</xdr:rowOff>
    </xdr:to>
    <xdr:sp macro="" textlink="">
      <xdr:nvSpPr>
        <xdr:cNvPr id="237328" name="Line 65">
          <a:extLst>
            <a:ext uri="{FF2B5EF4-FFF2-40B4-BE49-F238E27FC236}">
              <a16:creationId xmlns:a16="http://schemas.microsoft.com/office/drawing/2014/main" id="{00000000-0008-0000-1300-0000109F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30</xdr:row>
      <xdr:rowOff>9525</xdr:rowOff>
    </xdr:from>
    <xdr:to>
      <xdr:col>60</xdr:col>
      <xdr:colOff>0</xdr:colOff>
      <xdr:row>34</xdr:row>
      <xdr:rowOff>0</xdr:rowOff>
    </xdr:to>
    <xdr:sp macro="" textlink="">
      <xdr:nvSpPr>
        <xdr:cNvPr id="237329" name="Line 66">
          <a:extLst>
            <a:ext uri="{FF2B5EF4-FFF2-40B4-BE49-F238E27FC236}">
              <a16:creationId xmlns:a16="http://schemas.microsoft.com/office/drawing/2014/main" id="{00000000-0008-0000-1300-0000119F0300}"/>
            </a:ext>
          </a:extLst>
        </xdr:cNvPr>
        <xdr:cNvSpPr>
          <a:spLocks noChangeShapeType="1"/>
        </xdr:cNvSpPr>
      </xdr:nvSpPr>
      <xdr:spPr bwMode="auto">
        <a:xfrm flipV="1">
          <a:off x="6543675" y="421957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29</xdr:row>
      <xdr:rowOff>104775</xdr:rowOff>
    </xdr:to>
    <xdr:sp macro="" textlink="">
      <xdr:nvSpPr>
        <xdr:cNvPr id="237330" name="Line 67">
          <a:extLst>
            <a:ext uri="{FF2B5EF4-FFF2-40B4-BE49-F238E27FC236}">
              <a16:creationId xmlns:a16="http://schemas.microsoft.com/office/drawing/2014/main" id="{00000000-0008-0000-1300-0000129F0300}"/>
            </a:ext>
          </a:extLst>
        </xdr:cNvPr>
        <xdr:cNvSpPr>
          <a:spLocks noChangeShapeType="1"/>
        </xdr:cNvSpPr>
      </xdr:nvSpPr>
      <xdr:spPr bwMode="auto">
        <a:xfrm flipV="1">
          <a:off x="6772275" y="2609850"/>
          <a:ext cx="0" cy="1590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37331" name="Line 68">
          <a:extLst>
            <a:ext uri="{FF2B5EF4-FFF2-40B4-BE49-F238E27FC236}">
              <a16:creationId xmlns:a16="http://schemas.microsoft.com/office/drawing/2014/main" id="{00000000-0008-0000-1300-0000139F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10</xdr:row>
      <xdr:rowOff>114300</xdr:rowOff>
    </xdr:from>
    <xdr:to>
      <xdr:col>60</xdr:col>
      <xdr:colOff>59872</xdr:colOff>
      <xdr:row>10</xdr:row>
      <xdr:rowOff>114300</xdr:rowOff>
    </xdr:to>
    <xdr:sp macro="" textlink="">
      <xdr:nvSpPr>
        <xdr:cNvPr id="237332" name="Line 73">
          <a:extLst>
            <a:ext uri="{FF2B5EF4-FFF2-40B4-BE49-F238E27FC236}">
              <a16:creationId xmlns:a16="http://schemas.microsoft.com/office/drawing/2014/main" id="{00000000-0008-0000-1300-0000149F0300}"/>
            </a:ext>
          </a:extLst>
        </xdr:cNvPr>
        <xdr:cNvSpPr>
          <a:spLocks noChangeShapeType="1"/>
        </xdr:cNvSpPr>
      </xdr:nvSpPr>
      <xdr:spPr bwMode="auto">
        <a:xfrm>
          <a:off x="5780314" y="2041071"/>
          <a:ext cx="85997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237333" name="Line 74">
          <a:extLst>
            <a:ext uri="{FF2B5EF4-FFF2-40B4-BE49-F238E27FC236}">
              <a16:creationId xmlns:a16="http://schemas.microsoft.com/office/drawing/2014/main" id="{00000000-0008-0000-1300-0000159F0300}"/>
            </a:ext>
          </a:extLst>
        </xdr:cNvPr>
        <xdr:cNvSpPr>
          <a:spLocks noChangeShapeType="1"/>
        </xdr:cNvSpPr>
      </xdr:nvSpPr>
      <xdr:spPr bwMode="auto">
        <a:xfrm>
          <a:off x="5524500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37334" name="Line 75">
          <a:extLst>
            <a:ext uri="{FF2B5EF4-FFF2-40B4-BE49-F238E27FC236}">
              <a16:creationId xmlns:a16="http://schemas.microsoft.com/office/drawing/2014/main" id="{00000000-0008-0000-1300-0000169F0300}"/>
            </a:ext>
          </a:extLst>
        </xdr:cNvPr>
        <xdr:cNvSpPr>
          <a:spLocks noChangeShapeType="1"/>
        </xdr:cNvSpPr>
      </xdr:nvSpPr>
      <xdr:spPr bwMode="auto">
        <a:xfrm>
          <a:off x="552450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16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37335" name="Line 76">
          <a:extLst>
            <a:ext uri="{FF2B5EF4-FFF2-40B4-BE49-F238E27FC236}">
              <a16:creationId xmlns:a16="http://schemas.microsoft.com/office/drawing/2014/main" id="{00000000-0008-0000-1300-0000179F0300}"/>
            </a:ext>
          </a:extLst>
        </xdr:cNvPr>
        <xdr:cNvSpPr>
          <a:spLocks noChangeShapeType="1"/>
        </xdr:cNvSpPr>
      </xdr:nvSpPr>
      <xdr:spPr bwMode="auto">
        <a:xfrm>
          <a:off x="62007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37336" name="Line 77">
          <a:extLst>
            <a:ext uri="{FF2B5EF4-FFF2-40B4-BE49-F238E27FC236}">
              <a16:creationId xmlns:a16="http://schemas.microsoft.com/office/drawing/2014/main" id="{00000000-0008-0000-1300-0000189F0300}"/>
            </a:ext>
          </a:extLst>
        </xdr:cNvPr>
        <xdr:cNvSpPr>
          <a:spLocks noChangeShapeType="1"/>
        </xdr:cNvSpPr>
      </xdr:nvSpPr>
      <xdr:spPr bwMode="auto">
        <a:xfrm flipV="1">
          <a:off x="6772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33</xdr:row>
      <xdr:rowOff>104775</xdr:rowOff>
    </xdr:from>
    <xdr:to>
      <xdr:col>52</xdr:col>
      <xdr:colOff>0</xdr:colOff>
      <xdr:row>35</xdr:row>
      <xdr:rowOff>104775</xdr:rowOff>
    </xdr:to>
    <xdr:sp macro="" textlink="">
      <xdr:nvSpPr>
        <xdr:cNvPr id="237337" name="Oval 78">
          <a:extLst>
            <a:ext uri="{FF2B5EF4-FFF2-40B4-BE49-F238E27FC236}">
              <a16:creationId xmlns:a16="http://schemas.microsoft.com/office/drawing/2014/main" id="{00000000-0008-0000-1300-0000199F0300}"/>
            </a:ext>
          </a:extLst>
        </xdr:cNvPr>
        <xdr:cNvSpPr>
          <a:spLocks noChangeArrowheads="1"/>
        </xdr:cNvSpPr>
      </xdr:nvSpPr>
      <xdr:spPr bwMode="auto">
        <a:xfrm>
          <a:off x="5400675" y="4657725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37338" name="Line 79">
          <a:extLst>
            <a:ext uri="{FF2B5EF4-FFF2-40B4-BE49-F238E27FC236}">
              <a16:creationId xmlns:a16="http://schemas.microsoft.com/office/drawing/2014/main" id="{00000000-0008-0000-1300-00001A9F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37339" name="Line 80">
          <a:extLst>
            <a:ext uri="{FF2B5EF4-FFF2-40B4-BE49-F238E27FC236}">
              <a16:creationId xmlns:a16="http://schemas.microsoft.com/office/drawing/2014/main" id="{00000000-0008-0000-1300-00001B9F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56</xdr:col>
      <xdr:colOff>0</xdr:colOff>
      <xdr:row>30</xdr:row>
      <xdr:rowOff>0</xdr:rowOff>
    </xdr:to>
    <xdr:sp macro="" textlink="">
      <xdr:nvSpPr>
        <xdr:cNvPr id="237340" name="Line 81">
          <a:extLst>
            <a:ext uri="{FF2B5EF4-FFF2-40B4-BE49-F238E27FC236}">
              <a16:creationId xmlns:a16="http://schemas.microsoft.com/office/drawing/2014/main" id="{00000000-0008-0000-1300-00001C9F0300}"/>
            </a:ext>
          </a:extLst>
        </xdr:cNvPr>
        <xdr:cNvSpPr>
          <a:spLocks noChangeShapeType="1"/>
        </xdr:cNvSpPr>
      </xdr:nvSpPr>
      <xdr:spPr bwMode="auto">
        <a:xfrm>
          <a:off x="5514975" y="4210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37341" name="Line 82">
          <a:extLst>
            <a:ext uri="{FF2B5EF4-FFF2-40B4-BE49-F238E27FC236}">
              <a16:creationId xmlns:a16="http://schemas.microsoft.com/office/drawing/2014/main" id="{00000000-0008-0000-1300-00001D9F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37342" name="Line 83">
          <a:extLst>
            <a:ext uri="{FF2B5EF4-FFF2-40B4-BE49-F238E27FC236}">
              <a16:creationId xmlns:a16="http://schemas.microsoft.com/office/drawing/2014/main" id="{00000000-0008-0000-1300-00001E9F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11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237343" name="Line 84">
          <a:extLst>
            <a:ext uri="{FF2B5EF4-FFF2-40B4-BE49-F238E27FC236}">
              <a16:creationId xmlns:a16="http://schemas.microsoft.com/office/drawing/2014/main" id="{00000000-0008-0000-1300-00001F9F0300}"/>
            </a:ext>
          </a:extLst>
        </xdr:cNvPr>
        <xdr:cNvSpPr>
          <a:spLocks noChangeShapeType="1"/>
        </xdr:cNvSpPr>
      </xdr:nvSpPr>
      <xdr:spPr bwMode="auto">
        <a:xfrm>
          <a:off x="55149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37344" name="Line 85">
          <a:extLst>
            <a:ext uri="{FF2B5EF4-FFF2-40B4-BE49-F238E27FC236}">
              <a16:creationId xmlns:a16="http://schemas.microsoft.com/office/drawing/2014/main" id="{00000000-0008-0000-1300-0000209F0300}"/>
            </a:ext>
          </a:extLst>
        </xdr:cNvPr>
        <xdr:cNvSpPr>
          <a:spLocks noChangeShapeType="1"/>
        </xdr:cNvSpPr>
      </xdr:nvSpPr>
      <xdr:spPr bwMode="auto">
        <a:xfrm>
          <a:off x="55149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37345" name="Line 86">
          <a:extLst>
            <a:ext uri="{FF2B5EF4-FFF2-40B4-BE49-F238E27FC236}">
              <a16:creationId xmlns:a16="http://schemas.microsoft.com/office/drawing/2014/main" id="{00000000-0008-0000-1300-0000219F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95250</xdr:colOff>
      <xdr:row>41</xdr:row>
      <xdr:rowOff>0</xdr:rowOff>
    </xdr:from>
    <xdr:to>
      <xdr:col>55</xdr:col>
      <xdr:colOff>104775</xdr:colOff>
      <xdr:row>41</xdr:row>
      <xdr:rowOff>0</xdr:rowOff>
    </xdr:to>
    <xdr:sp macro="" textlink="">
      <xdr:nvSpPr>
        <xdr:cNvPr id="237346" name="Line 87">
          <a:extLst>
            <a:ext uri="{FF2B5EF4-FFF2-40B4-BE49-F238E27FC236}">
              <a16:creationId xmlns:a16="http://schemas.microsoft.com/office/drawing/2014/main" id="{00000000-0008-0000-1300-0000229F0300}"/>
            </a:ext>
          </a:extLst>
        </xdr:cNvPr>
        <xdr:cNvSpPr>
          <a:spLocks noChangeShapeType="1"/>
        </xdr:cNvSpPr>
      </xdr:nvSpPr>
      <xdr:spPr bwMode="auto">
        <a:xfrm flipH="1">
          <a:off x="5495925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237347" name="Line 88">
          <a:extLst>
            <a:ext uri="{FF2B5EF4-FFF2-40B4-BE49-F238E27FC236}">
              <a16:creationId xmlns:a16="http://schemas.microsoft.com/office/drawing/2014/main" id="{00000000-0008-0000-1300-0000239F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37348" name="Line 89">
          <a:extLst>
            <a:ext uri="{FF2B5EF4-FFF2-40B4-BE49-F238E27FC236}">
              <a16:creationId xmlns:a16="http://schemas.microsoft.com/office/drawing/2014/main" id="{00000000-0008-0000-1300-0000249F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6</xdr:row>
      <xdr:rowOff>114300</xdr:rowOff>
    </xdr:from>
    <xdr:to>
      <xdr:col>59</xdr:col>
      <xdr:colOff>0</xdr:colOff>
      <xdr:row>10</xdr:row>
      <xdr:rowOff>10886</xdr:rowOff>
    </xdr:to>
    <xdr:sp macro="" textlink="">
      <xdr:nvSpPr>
        <xdr:cNvPr id="237349" name="Line 91">
          <a:extLst>
            <a:ext uri="{FF2B5EF4-FFF2-40B4-BE49-F238E27FC236}">
              <a16:creationId xmlns:a16="http://schemas.microsoft.com/office/drawing/2014/main" id="{00000000-0008-0000-1300-0000259F0300}"/>
            </a:ext>
          </a:extLst>
        </xdr:cNvPr>
        <xdr:cNvSpPr>
          <a:spLocks noChangeShapeType="1"/>
        </xdr:cNvSpPr>
      </xdr:nvSpPr>
      <xdr:spPr bwMode="auto">
        <a:xfrm flipV="1">
          <a:off x="6466114" y="1583871"/>
          <a:ext cx="0" cy="35378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237350" name="Line 92">
          <a:extLst>
            <a:ext uri="{FF2B5EF4-FFF2-40B4-BE49-F238E27FC236}">
              <a16:creationId xmlns:a16="http://schemas.microsoft.com/office/drawing/2014/main" id="{00000000-0008-0000-1300-0000269F03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37351" name="Line 96">
          <a:extLst>
            <a:ext uri="{FF2B5EF4-FFF2-40B4-BE49-F238E27FC236}">
              <a16:creationId xmlns:a16="http://schemas.microsoft.com/office/drawing/2014/main" id="{00000000-0008-0000-1300-0000279F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37352" name="Line 87">
          <a:extLst>
            <a:ext uri="{FF2B5EF4-FFF2-40B4-BE49-F238E27FC236}">
              <a16:creationId xmlns:a16="http://schemas.microsoft.com/office/drawing/2014/main" id="{00000000-0008-0000-1300-0000289F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37354" name="Line 89">
          <a:extLst>
            <a:ext uri="{FF2B5EF4-FFF2-40B4-BE49-F238E27FC236}">
              <a16:creationId xmlns:a16="http://schemas.microsoft.com/office/drawing/2014/main" id="{00000000-0008-0000-1300-00002A9F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37355" name="Line 90">
          <a:extLst>
            <a:ext uri="{FF2B5EF4-FFF2-40B4-BE49-F238E27FC236}">
              <a16:creationId xmlns:a16="http://schemas.microsoft.com/office/drawing/2014/main" id="{00000000-0008-0000-1300-00002B9F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37356" name="Line 91">
          <a:extLst>
            <a:ext uri="{FF2B5EF4-FFF2-40B4-BE49-F238E27FC236}">
              <a16:creationId xmlns:a16="http://schemas.microsoft.com/office/drawing/2014/main" id="{00000000-0008-0000-1300-00002C9F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37357" name="Line 92">
          <a:extLst>
            <a:ext uri="{FF2B5EF4-FFF2-40B4-BE49-F238E27FC236}">
              <a16:creationId xmlns:a16="http://schemas.microsoft.com/office/drawing/2014/main" id="{00000000-0008-0000-1300-00002D9F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37358" name="Line 93">
          <a:extLst>
            <a:ext uri="{FF2B5EF4-FFF2-40B4-BE49-F238E27FC236}">
              <a16:creationId xmlns:a16="http://schemas.microsoft.com/office/drawing/2014/main" id="{00000000-0008-0000-1300-00002E9F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37359" name="Line 94">
          <a:extLst>
            <a:ext uri="{FF2B5EF4-FFF2-40B4-BE49-F238E27FC236}">
              <a16:creationId xmlns:a16="http://schemas.microsoft.com/office/drawing/2014/main" id="{00000000-0008-0000-1300-00002F9F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36</xdr:row>
      <xdr:rowOff>0</xdr:rowOff>
    </xdr:from>
    <xdr:to>
      <xdr:col>40</xdr:col>
      <xdr:colOff>9525</xdr:colOff>
      <xdr:row>36</xdr:row>
      <xdr:rowOff>0</xdr:rowOff>
    </xdr:to>
    <xdr:sp macro="" textlink="">
      <xdr:nvSpPr>
        <xdr:cNvPr id="237360" name="Line 15">
          <a:extLst>
            <a:ext uri="{FF2B5EF4-FFF2-40B4-BE49-F238E27FC236}">
              <a16:creationId xmlns:a16="http://schemas.microsoft.com/office/drawing/2014/main" id="{00000000-0008-0000-1300-0000309F0300}"/>
            </a:ext>
          </a:extLst>
        </xdr:cNvPr>
        <xdr:cNvSpPr>
          <a:spLocks noChangeShapeType="1"/>
        </xdr:cNvSpPr>
      </xdr:nvSpPr>
      <xdr:spPr bwMode="auto">
        <a:xfrm>
          <a:off x="3571875" y="48958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36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237361" name="Line 28">
          <a:extLst>
            <a:ext uri="{FF2B5EF4-FFF2-40B4-BE49-F238E27FC236}">
              <a16:creationId xmlns:a16="http://schemas.microsoft.com/office/drawing/2014/main" id="{00000000-0008-0000-1300-0000319F0300}"/>
            </a:ext>
          </a:extLst>
        </xdr:cNvPr>
        <xdr:cNvSpPr>
          <a:spLocks noChangeShapeType="1"/>
        </xdr:cNvSpPr>
      </xdr:nvSpPr>
      <xdr:spPr bwMode="auto">
        <a:xfrm flipV="1">
          <a:off x="42576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9525</xdr:colOff>
      <xdr:row>36</xdr:row>
      <xdr:rowOff>0</xdr:rowOff>
    </xdr:from>
    <xdr:to>
      <xdr:col>60</xdr:col>
      <xdr:colOff>9525</xdr:colOff>
      <xdr:row>36</xdr:row>
      <xdr:rowOff>0</xdr:rowOff>
    </xdr:to>
    <xdr:sp macro="" textlink="">
      <xdr:nvSpPr>
        <xdr:cNvPr id="237362" name="Line 59">
          <a:extLst>
            <a:ext uri="{FF2B5EF4-FFF2-40B4-BE49-F238E27FC236}">
              <a16:creationId xmlns:a16="http://schemas.microsoft.com/office/drawing/2014/main" id="{00000000-0008-0000-1300-0000329F0300}"/>
            </a:ext>
          </a:extLst>
        </xdr:cNvPr>
        <xdr:cNvSpPr>
          <a:spLocks noChangeShapeType="1"/>
        </xdr:cNvSpPr>
      </xdr:nvSpPr>
      <xdr:spPr bwMode="auto">
        <a:xfrm>
          <a:off x="6210300" y="4895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36</xdr:row>
      <xdr:rowOff>9525</xdr:rowOff>
    </xdr:from>
    <xdr:to>
      <xdr:col>60</xdr:col>
      <xdr:colOff>0</xdr:colOff>
      <xdr:row>38</xdr:row>
      <xdr:rowOff>9525</xdr:rowOff>
    </xdr:to>
    <xdr:sp macro="" textlink="">
      <xdr:nvSpPr>
        <xdr:cNvPr id="237363" name="Line 65">
          <a:extLst>
            <a:ext uri="{FF2B5EF4-FFF2-40B4-BE49-F238E27FC236}">
              <a16:creationId xmlns:a16="http://schemas.microsoft.com/office/drawing/2014/main" id="{00000000-0008-0000-1300-0000339F0300}"/>
            </a:ext>
          </a:extLst>
        </xdr:cNvPr>
        <xdr:cNvSpPr>
          <a:spLocks noChangeShapeType="1"/>
        </xdr:cNvSpPr>
      </xdr:nvSpPr>
      <xdr:spPr bwMode="auto">
        <a:xfrm flipV="1">
          <a:off x="6543675" y="49053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39</xdr:row>
      <xdr:rowOff>0</xdr:rowOff>
    </xdr:from>
    <xdr:to>
      <xdr:col>56</xdr:col>
      <xdr:colOff>0</xdr:colOff>
      <xdr:row>41</xdr:row>
      <xdr:rowOff>19050</xdr:rowOff>
    </xdr:to>
    <xdr:sp macro="" textlink="">
      <xdr:nvSpPr>
        <xdr:cNvPr id="237364" name="Line 21">
          <a:extLst>
            <a:ext uri="{FF2B5EF4-FFF2-40B4-BE49-F238E27FC236}">
              <a16:creationId xmlns:a16="http://schemas.microsoft.com/office/drawing/2014/main" id="{00000000-0008-0000-1300-0000349F0300}"/>
            </a:ext>
          </a:extLst>
        </xdr:cNvPr>
        <xdr:cNvSpPr>
          <a:spLocks noChangeShapeType="1"/>
        </xdr:cNvSpPr>
      </xdr:nvSpPr>
      <xdr:spPr bwMode="auto">
        <a:xfrm flipV="1">
          <a:off x="6086475" y="5238750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300-0000D29E0300}"/>
            </a:ext>
          </a:extLst>
        </xdr:cNvPr>
        <xdr:cNvSpPr>
          <a:spLocks noChangeShapeType="1"/>
        </xdr:cNvSpPr>
      </xdr:nvSpPr>
      <xdr:spPr bwMode="auto">
        <a:xfrm flipV="1">
          <a:off x="336232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34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1300-0000D39E0300}"/>
            </a:ext>
          </a:extLst>
        </xdr:cNvPr>
        <xdr:cNvSpPr>
          <a:spLocks noChangeArrowheads="1"/>
        </xdr:cNvSpPr>
      </xdr:nvSpPr>
      <xdr:spPr bwMode="auto">
        <a:xfrm>
          <a:off x="2676525" y="46672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D49E0300}"/>
            </a:ext>
          </a:extLst>
        </xdr:cNvPr>
        <xdr:cNvSpPr>
          <a:spLocks noChangeShapeType="1"/>
        </xdr:cNvSpPr>
      </xdr:nvSpPr>
      <xdr:spPr bwMode="auto">
        <a:xfrm>
          <a:off x="221932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300-0000D59E0300}"/>
            </a:ext>
          </a:extLst>
        </xdr:cNvPr>
        <xdr:cNvSpPr>
          <a:spLocks noChangeShapeType="1"/>
        </xdr:cNvSpPr>
      </xdr:nvSpPr>
      <xdr:spPr bwMode="auto">
        <a:xfrm>
          <a:off x="221932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300-0000D69E0300}"/>
            </a:ext>
          </a:extLst>
        </xdr:cNvPr>
        <xdr:cNvSpPr>
          <a:spLocks noChangeShapeType="1"/>
        </xdr:cNvSpPr>
      </xdr:nvSpPr>
      <xdr:spPr bwMode="auto">
        <a:xfrm>
          <a:off x="257175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1300-0000D79E0300}"/>
            </a:ext>
          </a:extLst>
        </xdr:cNvPr>
        <xdr:cNvSpPr>
          <a:spLocks noChangeShapeType="1"/>
        </xdr:cNvSpPr>
      </xdr:nvSpPr>
      <xdr:spPr bwMode="auto">
        <a:xfrm>
          <a:off x="27336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1300-0000D89E0300}"/>
            </a:ext>
          </a:extLst>
        </xdr:cNvPr>
        <xdr:cNvSpPr>
          <a:spLocks noChangeShapeType="1"/>
        </xdr:cNvSpPr>
      </xdr:nvSpPr>
      <xdr:spPr bwMode="auto">
        <a:xfrm flipV="1">
          <a:off x="27908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1300-0000D99E0300}"/>
            </a:ext>
          </a:extLst>
        </xdr:cNvPr>
        <xdr:cNvSpPr>
          <a:spLocks noChangeShapeType="1"/>
        </xdr:cNvSpPr>
      </xdr:nvSpPr>
      <xdr:spPr bwMode="auto">
        <a:xfrm flipV="1">
          <a:off x="284797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1300-0000DA9E0300}"/>
            </a:ext>
          </a:extLst>
        </xdr:cNvPr>
        <xdr:cNvSpPr>
          <a:spLocks noChangeShapeType="1"/>
        </xdr:cNvSpPr>
      </xdr:nvSpPr>
      <xdr:spPr bwMode="auto">
        <a:xfrm flipV="1">
          <a:off x="273367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1300-0000DB9E0300}"/>
            </a:ext>
          </a:extLst>
        </xdr:cNvPr>
        <xdr:cNvSpPr>
          <a:spLocks noChangeShapeType="1"/>
        </xdr:cNvSpPr>
      </xdr:nvSpPr>
      <xdr:spPr bwMode="auto">
        <a:xfrm>
          <a:off x="271462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00000000-0008-0000-1300-0000DC9E0300}"/>
            </a:ext>
          </a:extLst>
        </xdr:cNvPr>
        <xdr:cNvSpPr>
          <a:spLocks noChangeShapeType="1"/>
        </xdr:cNvSpPr>
      </xdr:nvSpPr>
      <xdr:spPr bwMode="auto">
        <a:xfrm>
          <a:off x="360997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30</xdr:row>
      <xdr:rowOff>9525</xdr:rowOff>
    </xdr:from>
    <xdr:to>
      <xdr:col>42</xdr:col>
      <xdr:colOff>0</xdr:colOff>
      <xdr:row>38</xdr:row>
      <xdr:rowOff>0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00000000-0008-0000-1300-0000DD9E0300}"/>
            </a:ext>
          </a:extLst>
        </xdr:cNvPr>
        <xdr:cNvSpPr>
          <a:spLocks noChangeShapeType="1"/>
        </xdr:cNvSpPr>
      </xdr:nvSpPr>
      <xdr:spPr bwMode="auto">
        <a:xfrm flipV="1">
          <a:off x="450532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34</xdr:row>
      <xdr:rowOff>0</xdr:rowOff>
    </xdr:from>
    <xdr:to>
      <xdr:col>40</xdr:col>
      <xdr:colOff>9525</xdr:colOff>
      <xdr:row>34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1300-0000DE9E0300}"/>
            </a:ext>
          </a:extLst>
        </xdr:cNvPr>
        <xdr:cNvSpPr>
          <a:spLocks noChangeShapeType="1"/>
        </xdr:cNvSpPr>
      </xdr:nvSpPr>
      <xdr:spPr bwMode="auto">
        <a:xfrm>
          <a:off x="3590925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30</xdr:row>
      <xdr:rowOff>19050</xdr:rowOff>
    </xdr:from>
    <xdr:to>
      <xdr:col>42</xdr:col>
      <xdr:colOff>9525</xdr:colOff>
      <xdr:row>30</xdr:row>
      <xdr:rowOff>19050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00000000-0008-0000-1300-0000DF9E0300}"/>
            </a:ext>
          </a:extLst>
        </xdr:cNvPr>
        <xdr:cNvSpPr>
          <a:spLocks noChangeShapeType="1"/>
        </xdr:cNvSpPr>
      </xdr:nvSpPr>
      <xdr:spPr bwMode="auto">
        <a:xfrm>
          <a:off x="3590925" y="422910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1300-0000E09E0300}"/>
            </a:ext>
          </a:extLst>
        </xdr:cNvPr>
        <xdr:cNvSpPr>
          <a:spLocks noChangeShapeType="1"/>
        </xdr:cNvSpPr>
      </xdr:nvSpPr>
      <xdr:spPr bwMode="auto">
        <a:xfrm>
          <a:off x="359092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0000000-0008-0000-1300-0000E19E0300}"/>
            </a:ext>
          </a:extLst>
        </xdr:cNvPr>
        <xdr:cNvSpPr>
          <a:spLocks noChangeShapeType="1"/>
        </xdr:cNvSpPr>
      </xdr:nvSpPr>
      <xdr:spPr bwMode="auto">
        <a:xfrm>
          <a:off x="359092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18" name="Line 19">
          <a:extLst>
            <a:ext uri="{FF2B5EF4-FFF2-40B4-BE49-F238E27FC236}">
              <a16:creationId xmlns:a16="http://schemas.microsoft.com/office/drawing/2014/main" id="{00000000-0008-0000-1300-0000E29E0300}"/>
            </a:ext>
          </a:extLst>
        </xdr:cNvPr>
        <xdr:cNvSpPr>
          <a:spLocks noChangeShapeType="1"/>
        </xdr:cNvSpPr>
      </xdr:nvSpPr>
      <xdr:spPr bwMode="auto">
        <a:xfrm flipV="1">
          <a:off x="473392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19" name="Line 20">
          <a:extLst>
            <a:ext uri="{FF2B5EF4-FFF2-40B4-BE49-F238E27FC236}">
              <a16:creationId xmlns:a16="http://schemas.microsoft.com/office/drawing/2014/main" id="{00000000-0008-0000-1300-0000E39E0300}"/>
            </a:ext>
          </a:extLst>
        </xdr:cNvPr>
        <xdr:cNvSpPr>
          <a:spLocks noChangeShapeType="1"/>
        </xdr:cNvSpPr>
      </xdr:nvSpPr>
      <xdr:spPr bwMode="auto">
        <a:xfrm flipV="1">
          <a:off x="221932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00000000-0008-0000-1300-0000E49E0300}"/>
            </a:ext>
          </a:extLst>
        </xdr:cNvPr>
        <xdr:cNvSpPr>
          <a:spLocks noChangeShapeType="1"/>
        </xdr:cNvSpPr>
      </xdr:nvSpPr>
      <xdr:spPr bwMode="auto">
        <a:xfrm flipV="1">
          <a:off x="336232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1" name="Line 22">
          <a:extLst>
            <a:ext uri="{FF2B5EF4-FFF2-40B4-BE49-F238E27FC236}">
              <a16:creationId xmlns:a16="http://schemas.microsoft.com/office/drawing/2014/main" id="{00000000-0008-0000-1300-0000E59E0300}"/>
            </a:ext>
          </a:extLst>
        </xdr:cNvPr>
        <xdr:cNvSpPr>
          <a:spLocks noChangeShapeType="1"/>
        </xdr:cNvSpPr>
      </xdr:nvSpPr>
      <xdr:spPr bwMode="auto">
        <a:xfrm flipH="1">
          <a:off x="220980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00000000-0008-0000-1300-0000E69E0300}"/>
            </a:ext>
          </a:extLst>
        </xdr:cNvPr>
        <xdr:cNvSpPr>
          <a:spLocks noChangeShapeType="1"/>
        </xdr:cNvSpPr>
      </xdr:nvSpPr>
      <xdr:spPr bwMode="auto">
        <a:xfrm flipH="1">
          <a:off x="163830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3" name="Line 24">
          <a:extLst>
            <a:ext uri="{FF2B5EF4-FFF2-40B4-BE49-F238E27FC236}">
              <a16:creationId xmlns:a16="http://schemas.microsoft.com/office/drawing/2014/main" id="{00000000-0008-0000-1300-0000E79E0300}"/>
            </a:ext>
          </a:extLst>
        </xdr:cNvPr>
        <xdr:cNvSpPr>
          <a:spLocks noChangeShapeType="1"/>
        </xdr:cNvSpPr>
      </xdr:nvSpPr>
      <xdr:spPr bwMode="auto">
        <a:xfrm>
          <a:off x="130492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4" name="Line 25">
          <a:extLst>
            <a:ext uri="{FF2B5EF4-FFF2-40B4-BE49-F238E27FC236}">
              <a16:creationId xmlns:a16="http://schemas.microsoft.com/office/drawing/2014/main" id="{00000000-0008-0000-1300-0000E89E0300}"/>
            </a:ext>
          </a:extLst>
        </xdr:cNvPr>
        <xdr:cNvSpPr>
          <a:spLocks noChangeShapeType="1"/>
        </xdr:cNvSpPr>
      </xdr:nvSpPr>
      <xdr:spPr bwMode="auto">
        <a:xfrm>
          <a:off x="130492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1300-0000E99E0300}"/>
            </a:ext>
          </a:extLst>
        </xdr:cNvPr>
        <xdr:cNvSpPr>
          <a:spLocks noChangeShapeType="1"/>
        </xdr:cNvSpPr>
      </xdr:nvSpPr>
      <xdr:spPr bwMode="auto">
        <a:xfrm flipV="1">
          <a:off x="290512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0</xdr:colOff>
      <xdr:row>10</xdr:row>
      <xdr:rowOff>114300</xdr:rowOff>
    </xdr:from>
    <xdr:to>
      <xdr:col>23</xdr:col>
      <xdr:colOff>0</xdr:colOff>
      <xdr:row>10</xdr:row>
      <xdr:rowOff>114300</xdr:rowOff>
    </xdr:to>
    <xdr:sp macro="" textlink="">
      <xdr:nvSpPr>
        <xdr:cNvPr id="26" name="Line 27">
          <a:extLst>
            <a:ext uri="{FF2B5EF4-FFF2-40B4-BE49-F238E27FC236}">
              <a16:creationId xmlns:a16="http://schemas.microsoft.com/office/drawing/2014/main" id="{00000000-0008-0000-1300-0000EA9E0300}"/>
            </a:ext>
          </a:extLst>
        </xdr:cNvPr>
        <xdr:cNvSpPr>
          <a:spLocks noChangeShapeType="1"/>
        </xdr:cNvSpPr>
      </xdr:nvSpPr>
      <xdr:spPr bwMode="auto">
        <a:xfrm>
          <a:off x="2333625" y="20383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36</xdr:row>
      <xdr:rowOff>0</xdr:rowOff>
    </xdr:to>
    <xdr:sp macro="" textlink="">
      <xdr:nvSpPr>
        <xdr:cNvPr id="27" name="Line 28">
          <a:extLst>
            <a:ext uri="{FF2B5EF4-FFF2-40B4-BE49-F238E27FC236}">
              <a16:creationId xmlns:a16="http://schemas.microsoft.com/office/drawing/2014/main" id="{00000000-0008-0000-1300-0000EB9E0300}"/>
            </a:ext>
          </a:extLst>
        </xdr:cNvPr>
        <xdr:cNvSpPr>
          <a:spLocks noChangeShapeType="1"/>
        </xdr:cNvSpPr>
      </xdr:nvSpPr>
      <xdr:spPr bwMode="auto">
        <a:xfrm flipV="1">
          <a:off x="427672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30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8" name="Line 29">
          <a:extLst>
            <a:ext uri="{FF2B5EF4-FFF2-40B4-BE49-F238E27FC236}">
              <a16:creationId xmlns:a16="http://schemas.microsoft.com/office/drawing/2014/main" id="{00000000-0008-0000-1300-0000EC9E0300}"/>
            </a:ext>
          </a:extLst>
        </xdr:cNvPr>
        <xdr:cNvSpPr>
          <a:spLocks noChangeShapeType="1"/>
        </xdr:cNvSpPr>
      </xdr:nvSpPr>
      <xdr:spPr bwMode="auto">
        <a:xfrm flipV="1">
          <a:off x="4276725" y="42100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30</xdr:row>
      <xdr:rowOff>9525</xdr:rowOff>
    </xdr:to>
    <xdr:sp macro="" textlink="">
      <xdr:nvSpPr>
        <xdr:cNvPr id="29" name="Line 30">
          <a:extLst>
            <a:ext uri="{FF2B5EF4-FFF2-40B4-BE49-F238E27FC236}">
              <a16:creationId xmlns:a16="http://schemas.microsoft.com/office/drawing/2014/main" id="{00000000-0008-0000-1300-0000ED9E0300}"/>
            </a:ext>
          </a:extLst>
        </xdr:cNvPr>
        <xdr:cNvSpPr>
          <a:spLocks noChangeShapeType="1"/>
        </xdr:cNvSpPr>
      </xdr:nvSpPr>
      <xdr:spPr bwMode="auto">
        <a:xfrm flipV="1">
          <a:off x="4505325" y="2609850"/>
          <a:ext cx="0" cy="16097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00000000-0008-0000-1300-0000EE9E0300}"/>
            </a:ext>
          </a:extLst>
        </xdr:cNvPr>
        <xdr:cNvSpPr>
          <a:spLocks noChangeShapeType="1"/>
        </xdr:cNvSpPr>
      </xdr:nvSpPr>
      <xdr:spPr bwMode="auto">
        <a:xfrm flipV="1">
          <a:off x="450532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id="{00000000-0008-0000-1300-0000EF9E0300}"/>
            </a:ext>
          </a:extLst>
        </xdr:cNvPr>
        <xdr:cNvSpPr>
          <a:spLocks noChangeShapeType="1"/>
        </xdr:cNvSpPr>
      </xdr:nvSpPr>
      <xdr:spPr bwMode="auto">
        <a:xfrm flipV="1">
          <a:off x="285750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00000000-0008-0000-1300-0000F09E0300}"/>
            </a:ext>
          </a:extLst>
        </xdr:cNvPr>
        <xdr:cNvSpPr>
          <a:spLocks noChangeShapeType="1"/>
        </xdr:cNvSpPr>
      </xdr:nvSpPr>
      <xdr:spPr bwMode="auto">
        <a:xfrm>
          <a:off x="301942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29</xdr:col>
      <xdr:colOff>0</xdr:colOff>
      <xdr:row>28</xdr:row>
      <xdr:rowOff>9525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00000000-0008-0000-1300-0000F19E0300}"/>
            </a:ext>
          </a:extLst>
        </xdr:cNvPr>
        <xdr:cNvSpPr>
          <a:spLocks noChangeShapeType="1"/>
        </xdr:cNvSpPr>
      </xdr:nvSpPr>
      <xdr:spPr bwMode="auto">
        <a:xfrm flipV="1">
          <a:off x="2847975" y="3752850"/>
          <a:ext cx="1714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26</xdr:row>
      <xdr:rowOff>0</xdr:rowOff>
    </xdr:from>
    <xdr:to>
      <xdr:col>39</xdr:col>
      <xdr:colOff>9525</xdr:colOff>
      <xdr:row>26</xdr:row>
      <xdr:rowOff>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00000000-0008-0000-1300-0000F29E0300}"/>
            </a:ext>
          </a:extLst>
        </xdr:cNvPr>
        <xdr:cNvSpPr>
          <a:spLocks noChangeShapeType="1"/>
        </xdr:cNvSpPr>
      </xdr:nvSpPr>
      <xdr:spPr bwMode="auto">
        <a:xfrm>
          <a:off x="3019425" y="37528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30</xdr:row>
      <xdr:rowOff>19050</xdr:rowOff>
    </xdr:from>
    <xdr:to>
      <xdr:col>32</xdr:col>
      <xdr:colOff>0</xdr:colOff>
      <xdr:row>30</xdr:row>
      <xdr:rowOff>19050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00000000-0008-0000-1300-0000F39E0300}"/>
            </a:ext>
          </a:extLst>
        </xdr:cNvPr>
        <xdr:cNvSpPr>
          <a:spLocks noChangeShapeType="1"/>
        </xdr:cNvSpPr>
      </xdr:nvSpPr>
      <xdr:spPr bwMode="auto">
        <a:xfrm>
          <a:off x="2219325" y="422910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36" name="Line 37">
          <a:extLst>
            <a:ext uri="{FF2B5EF4-FFF2-40B4-BE49-F238E27FC236}">
              <a16:creationId xmlns:a16="http://schemas.microsoft.com/office/drawing/2014/main" id="{00000000-0008-0000-1300-0000F49E0300}"/>
            </a:ext>
          </a:extLst>
        </xdr:cNvPr>
        <xdr:cNvSpPr>
          <a:spLocks noChangeShapeType="1"/>
        </xdr:cNvSpPr>
      </xdr:nvSpPr>
      <xdr:spPr bwMode="auto">
        <a:xfrm>
          <a:off x="221932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37" name="Line 38">
          <a:extLst>
            <a:ext uri="{FF2B5EF4-FFF2-40B4-BE49-F238E27FC236}">
              <a16:creationId xmlns:a16="http://schemas.microsoft.com/office/drawing/2014/main" id="{00000000-0008-0000-1300-0000F59E0300}"/>
            </a:ext>
          </a:extLst>
        </xdr:cNvPr>
        <xdr:cNvSpPr>
          <a:spLocks noChangeShapeType="1"/>
        </xdr:cNvSpPr>
      </xdr:nvSpPr>
      <xdr:spPr bwMode="auto">
        <a:xfrm>
          <a:off x="221932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38" name="Line 39">
          <a:extLst>
            <a:ext uri="{FF2B5EF4-FFF2-40B4-BE49-F238E27FC236}">
              <a16:creationId xmlns:a16="http://schemas.microsoft.com/office/drawing/2014/main" id="{00000000-0008-0000-1300-0000F69E0300}"/>
            </a:ext>
          </a:extLst>
        </xdr:cNvPr>
        <xdr:cNvSpPr>
          <a:spLocks noChangeShapeType="1"/>
        </xdr:cNvSpPr>
      </xdr:nvSpPr>
      <xdr:spPr bwMode="auto">
        <a:xfrm flipH="1" flipV="1">
          <a:off x="256222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28</xdr:col>
      <xdr:colOff>114299</xdr:colOff>
      <xdr:row>11</xdr:row>
      <xdr:rowOff>0</xdr:rowOff>
    </xdr:from>
    <xdr:to>
      <xdr:col>35</xdr:col>
      <xdr:colOff>28574</xdr:colOff>
      <xdr:row>11</xdr:row>
      <xdr:rowOff>0</xdr:rowOff>
    </xdr:to>
    <xdr:sp macro="" textlink="">
      <xdr:nvSpPr>
        <xdr:cNvPr id="39" name="Line 40">
          <a:extLst>
            <a:ext uri="{FF2B5EF4-FFF2-40B4-BE49-F238E27FC236}">
              <a16:creationId xmlns:a16="http://schemas.microsoft.com/office/drawing/2014/main" id="{00000000-0008-0000-1300-0000F79E0300}"/>
            </a:ext>
          </a:extLst>
        </xdr:cNvPr>
        <xdr:cNvSpPr>
          <a:spLocks noChangeShapeType="1"/>
        </xdr:cNvSpPr>
      </xdr:nvSpPr>
      <xdr:spPr bwMode="auto">
        <a:xfrm>
          <a:off x="3019424" y="2038350"/>
          <a:ext cx="7143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40" name="Line 41">
          <a:extLst>
            <a:ext uri="{FF2B5EF4-FFF2-40B4-BE49-F238E27FC236}">
              <a16:creationId xmlns:a16="http://schemas.microsoft.com/office/drawing/2014/main" id="{00000000-0008-0000-1300-0000F89E0300}"/>
            </a:ext>
          </a:extLst>
        </xdr:cNvPr>
        <xdr:cNvSpPr>
          <a:spLocks noChangeShapeType="1"/>
        </xdr:cNvSpPr>
      </xdr:nvSpPr>
      <xdr:spPr bwMode="auto">
        <a:xfrm>
          <a:off x="279082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41" name="Line 42">
          <a:extLst>
            <a:ext uri="{FF2B5EF4-FFF2-40B4-BE49-F238E27FC236}">
              <a16:creationId xmlns:a16="http://schemas.microsoft.com/office/drawing/2014/main" id="{00000000-0008-0000-1300-0000F99E0300}"/>
            </a:ext>
          </a:extLst>
        </xdr:cNvPr>
        <xdr:cNvSpPr>
          <a:spLocks noChangeShapeType="1"/>
        </xdr:cNvSpPr>
      </xdr:nvSpPr>
      <xdr:spPr bwMode="auto">
        <a:xfrm flipV="1">
          <a:off x="164782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42" name="Line 43">
          <a:extLst>
            <a:ext uri="{FF2B5EF4-FFF2-40B4-BE49-F238E27FC236}">
              <a16:creationId xmlns:a16="http://schemas.microsoft.com/office/drawing/2014/main" id="{00000000-0008-0000-1300-0000FA9E0300}"/>
            </a:ext>
          </a:extLst>
        </xdr:cNvPr>
        <xdr:cNvSpPr>
          <a:spLocks noChangeShapeType="1"/>
        </xdr:cNvSpPr>
      </xdr:nvSpPr>
      <xdr:spPr bwMode="auto">
        <a:xfrm flipH="1">
          <a:off x="130492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43" name="Line 44">
          <a:extLst>
            <a:ext uri="{FF2B5EF4-FFF2-40B4-BE49-F238E27FC236}">
              <a16:creationId xmlns:a16="http://schemas.microsoft.com/office/drawing/2014/main" id="{00000000-0008-0000-1300-0000FB9E0300}"/>
            </a:ext>
          </a:extLst>
        </xdr:cNvPr>
        <xdr:cNvSpPr>
          <a:spLocks noChangeShapeType="1"/>
        </xdr:cNvSpPr>
      </xdr:nvSpPr>
      <xdr:spPr bwMode="auto">
        <a:xfrm flipV="1">
          <a:off x="279082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44" name="Line 45">
          <a:extLst>
            <a:ext uri="{FF2B5EF4-FFF2-40B4-BE49-F238E27FC236}">
              <a16:creationId xmlns:a16="http://schemas.microsoft.com/office/drawing/2014/main" id="{00000000-0008-0000-1300-0000FC9E0300}"/>
            </a:ext>
          </a:extLst>
        </xdr:cNvPr>
        <xdr:cNvSpPr>
          <a:spLocks noChangeShapeType="1"/>
        </xdr:cNvSpPr>
      </xdr:nvSpPr>
      <xdr:spPr bwMode="auto">
        <a:xfrm>
          <a:off x="279082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45" name="Line 46">
          <a:extLst>
            <a:ext uri="{FF2B5EF4-FFF2-40B4-BE49-F238E27FC236}">
              <a16:creationId xmlns:a16="http://schemas.microsoft.com/office/drawing/2014/main" id="{00000000-0008-0000-1300-0000FD9E0300}"/>
            </a:ext>
          </a:extLst>
        </xdr:cNvPr>
        <xdr:cNvSpPr>
          <a:spLocks noChangeShapeType="1"/>
        </xdr:cNvSpPr>
      </xdr:nvSpPr>
      <xdr:spPr bwMode="auto">
        <a:xfrm flipH="1">
          <a:off x="221932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46" name="Line 47">
          <a:extLst>
            <a:ext uri="{FF2B5EF4-FFF2-40B4-BE49-F238E27FC236}">
              <a16:creationId xmlns:a16="http://schemas.microsoft.com/office/drawing/2014/main" id="{00000000-0008-0000-1300-0000FE9E0300}"/>
            </a:ext>
          </a:extLst>
        </xdr:cNvPr>
        <xdr:cNvSpPr>
          <a:spLocks noChangeShapeType="1"/>
        </xdr:cNvSpPr>
      </xdr:nvSpPr>
      <xdr:spPr bwMode="auto">
        <a:xfrm>
          <a:off x="164782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47" name="Line 48">
          <a:extLst>
            <a:ext uri="{FF2B5EF4-FFF2-40B4-BE49-F238E27FC236}">
              <a16:creationId xmlns:a16="http://schemas.microsoft.com/office/drawing/2014/main" id="{00000000-0008-0000-1300-0000FF9E0300}"/>
            </a:ext>
          </a:extLst>
        </xdr:cNvPr>
        <xdr:cNvSpPr>
          <a:spLocks noChangeShapeType="1"/>
        </xdr:cNvSpPr>
      </xdr:nvSpPr>
      <xdr:spPr bwMode="auto">
        <a:xfrm>
          <a:off x="279082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8" name="Line 49">
          <a:extLst>
            <a:ext uri="{FF2B5EF4-FFF2-40B4-BE49-F238E27FC236}">
              <a16:creationId xmlns:a16="http://schemas.microsoft.com/office/drawing/2014/main" id="{00000000-0008-0000-1300-0000009F0300}"/>
            </a:ext>
          </a:extLst>
        </xdr:cNvPr>
        <xdr:cNvSpPr>
          <a:spLocks noChangeShapeType="1"/>
        </xdr:cNvSpPr>
      </xdr:nvSpPr>
      <xdr:spPr bwMode="auto">
        <a:xfrm>
          <a:off x="358140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9" name="Line 50">
          <a:extLst>
            <a:ext uri="{FF2B5EF4-FFF2-40B4-BE49-F238E27FC236}">
              <a16:creationId xmlns:a16="http://schemas.microsoft.com/office/drawing/2014/main" id="{00000000-0008-0000-1300-0000019F0300}"/>
            </a:ext>
          </a:extLst>
        </xdr:cNvPr>
        <xdr:cNvSpPr>
          <a:spLocks noChangeShapeType="1"/>
        </xdr:cNvSpPr>
      </xdr:nvSpPr>
      <xdr:spPr bwMode="auto">
        <a:xfrm flipV="1">
          <a:off x="450532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50" name="Line 51">
          <a:extLst>
            <a:ext uri="{FF2B5EF4-FFF2-40B4-BE49-F238E27FC236}">
              <a16:creationId xmlns:a16="http://schemas.microsoft.com/office/drawing/2014/main" id="{00000000-0008-0000-1300-0000029F0300}"/>
            </a:ext>
          </a:extLst>
        </xdr:cNvPr>
        <xdr:cNvSpPr>
          <a:spLocks noChangeShapeType="1"/>
        </xdr:cNvSpPr>
      </xdr:nvSpPr>
      <xdr:spPr bwMode="auto">
        <a:xfrm flipV="1">
          <a:off x="153352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51" name="Line 52">
          <a:extLst>
            <a:ext uri="{FF2B5EF4-FFF2-40B4-BE49-F238E27FC236}">
              <a16:creationId xmlns:a16="http://schemas.microsoft.com/office/drawing/2014/main" id="{00000000-0008-0000-1300-0000039F0300}"/>
            </a:ext>
          </a:extLst>
        </xdr:cNvPr>
        <xdr:cNvSpPr>
          <a:spLocks noChangeShapeType="1"/>
        </xdr:cNvSpPr>
      </xdr:nvSpPr>
      <xdr:spPr bwMode="auto">
        <a:xfrm flipV="1">
          <a:off x="610552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52" name="Line 53">
          <a:extLst>
            <a:ext uri="{FF2B5EF4-FFF2-40B4-BE49-F238E27FC236}">
              <a16:creationId xmlns:a16="http://schemas.microsoft.com/office/drawing/2014/main" id="{00000000-0008-0000-1300-0000049F0300}"/>
            </a:ext>
          </a:extLst>
        </xdr:cNvPr>
        <xdr:cNvSpPr>
          <a:spLocks noChangeShapeType="1"/>
        </xdr:cNvSpPr>
      </xdr:nvSpPr>
      <xdr:spPr bwMode="auto">
        <a:xfrm flipV="1">
          <a:off x="553402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53" name="Line 54">
          <a:extLst>
            <a:ext uri="{FF2B5EF4-FFF2-40B4-BE49-F238E27FC236}">
              <a16:creationId xmlns:a16="http://schemas.microsoft.com/office/drawing/2014/main" id="{00000000-0008-0000-1300-0000059F0300}"/>
            </a:ext>
          </a:extLst>
        </xdr:cNvPr>
        <xdr:cNvSpPr>
          <a:spLocks noChangeShapeType="1"/>
        </xdr:cNvSpPr>
      </xdr:nvSpPr>
      <xdr:spPr bwMode="auto">
        <a:xfrm flipV="1">
          <a:off x="559117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54" name="Line 55">
          <a:extLst>
            <a:ext uri="{FF2B5EF4-FFF2-40B4-BE49-F238E27FC236}">
              <a16:creationId xmlns:a16="http://schemas.microsoft.com/office/drawing/2014/main" id="{00000000-0008-0000-1300-0000069F0300}"/>
            </a:ext>
          </a:extLst>
        </xdr:cNvPr>
        <xdr:cNvSpPr>
          <a:spLocks noChangeShapeType="1"/>
        </xdr:cNvSpPr>
      </xdr:nvSpPr>
      <xdr:spPr bwMode="auto">
        <a:xfrm>
          <a:off x="554355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55" name="Line 56">
          <a:extLst>
            <a:ext uri="{FF2B5EF4-FFF2-40B4-BE49-F238E27FC236}">
              <a16:creationId xmlns:a16="http://schemas.microsoft.com/office/drawing/2014/main" id="{00000000-0008-0000-1300-0000079F0300}"/>
            </a:ext>
          </a:extLst>
        </xdr:cNvPr>
        <xdr:cNvSpPr>
          <a:spLocks noChangeShapeType="1"/>
        </xdr:cNvSpPr>
      </xdr:nvSpPr>
      <xdr:spPr bwMode="auto">
        <a:xfrm>
          <a:off x="561022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56" name="Line 57">
          <a:extLst>
            <a:ext uri="{FF2B5EF4-FFF2-40B4-BE49-F238E27FC236}">
              <a16:creationId xmlns:a16="http://schemas.microsoft.com/office/drawing/2014/main" id="{00000000-0008-0000-1300-0000089F0300}"/>
            </a:ext>
          </a:extLst>
        </xdr:cNvPr>
        <xdr:cNvSpPr>
          <a:spLocks noChangeShapeType="1"/>
        </xdr:cNvSpPr>
      </xdr:nvSpPr>
      <xdr:spPr bwMode="auto">
        <a:xfrm>
          <a:off x="621982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30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57" name="Line 58">
          <a:extLst>
            <a:ext uri="{FF2B5EF4-FFF2-40B4-BE49-F238E27FC236}">
              <a16:creationId xmlns:a16="http://schemas.microsoft.com/office/drawing/2014/main" id="{00000000-0008-0000-1300-0000099F0300}"/>
            </a:ext>
          </a:extLst>
        </xdr:cNvPr>
        <xdr:cNvSpPr>
          <a:spLocks noChangeShapeType="1"/>
        </xdr:cNvSpPr>
      </xdr:nvSpPr>
      <xdr:spPr bwMode="auto">
        <a:xfrm flipV="1">
          <a:off x="6791325" y="42100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58" name="Line 59">
          <a:extLst>
            <a:ext uri="{FF2B5EF4-FFF2-40B4-BE49-F238E27FC236}">
              <a16:creationId xmlns:a16="http://schemas.microsoft.com/office/drawing/2014/main" id="{00000000-0008-0000-1300-00000A9F0300}"/>
            </a:ext>
          </a:extLst>
        </xdr:cNvPr>
        <xdr:cNvSpPr>
          <a:spLocks noChangeShapeType="1"/>
        </xdr:cNvSpPr>
      </xdr:nvSpPr>
      <xdr:spPr bwMode="auto">
        <a:xfrm>
          <a:off x="621982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30</xdr:row>
      <xdr:rowOff>19050</xdr:rowOff>
    </xdr:from>
    <xdr:to>
      <xdr:col>62</xdr:col>
      <xdr:colOff>9525</xdr:colOff>
      <xdr:row>30</xdr:row>
      <xdr:rowOff>19050</xdr:rowOff>
    </xdr:to>
    <xdr:sp macro="" textlink="">
      <xdr:nvSpPr>
        <xdr:cNvPr id="59" name="Line 60">
          <a:extLst>
            <a:ext uri="{FF2B5EF4-FFF2-40B4-BE49-F238E27FC236}">
              <a16:creationId xmlns:a16="http://schemas.microsoft.com/office/drawing/2014/main" id="{00000000-0008-0000-1300-00000B9F0300}"/>
            </a:ext>
          </a:extLst>
        </xdr:cNvPr>
        <xdr:cNvSpPr>
          <a:spLocks noChangeShapeType="1"/>
        </xdr:cNvSpPr>
      </xdr:nvSpPr>
      <xdr:spPr bwMode="auto">
        <a:xfrm>
          <a:off x="6229350" y="422910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60" name="Line 61">
          <a:extLst>
            <a:ext uri="{FF2B5EF4-FFF2-40B4-BE49-F238E27FC236}">
              <a16:creationId xmlns:a16="http://schemas.microsoft.com/office/drawing/2014/main" id="{00000000-0008-0000-1300-00000C9F0300}"/>
            </a:ext>
          </a:extLst>
        </xdr:cNvPr>
        <xdr:cNvSpPr>
          <a:spLocks noChangeShapeType="1"/>
        </xdr:cNvSpPr>
      </xdr:nvSpPr>
      <xdr:spPr bwMode="auto">
        <a:xfrm>
          <a:off x="621982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61" name="Line 62">
          <a:extLst>
            <a:ext uri="{FF2B5EF4-FFF2-40B4-BE49-F238E27FC236}">
              <a16:creationId xmlns:a16="http://schemas.microsoft.com/office/drawing/2014/main" id="{00000000-0008-0000-1300-00000D9F0300}"/>
            </a:ext>
          </a:extLst>
        </xdr:cNvPr>
        <xdr:cNvSpPr>
          <a:spLocks noChangeShapeType="1"/>
        </xdr:cNvSpPr>
      </xdr:nvSpPr>
      <xdr:spPr bwMode="auto">
        <a:xfrm>
          <a:off x="621982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9</xdr:row>
      <xdr:rowOff>104775</xdr:rowOff>
    </xdr:to>
    <xdr:sp macro="" textlink="">
      <xdr:nvSpPr>
        <xdr:cNvPr id="62" name="Line 63">
          <a:extLst>
            <a:ext uri="{FF2B5EF4-FFF2-40B4-BE49-F238E27FC236}">
              <a16:creationId xmlns:a16="http://schemas.microsoft.com/office/drawing/2014/main" id="{00000000-0008-0000-1300-00000E9F0300}"/>
            </a:ext>
          </a:extLst>
        </xdr:cNvPr>
        <xdr:cNvSpPr>
          <a:spLocks noChangeShapeType="1"/>
        </xdr:cNvSpPr>
      </xdr:nvSpPr>
      <xdr:spPr bwMode="auto">
        <a:xfrm flipV="1">
          <a:off x="6105525" y="1581150"/>
          <a:ext cx="0" cy="3333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63" name="Line 64">
          <a:extLst>
            <a:ext uri="{FF2B5EF4-FFF2-40B4-BE49-F238E27FC236}">
              <a16:creationId xmlns:a16="http://schemas.microsoft.com/office/drawing/2014/main" id="{00000000-0008-0000-1300-00000F9F0300}"/>
            </a:ext>
          </a:extLst>
        </xdr:cNvPr>
        <xdr:cNvSpPr>
          <a:spLocks noChangeShapeType="1"/>
        </xdr:cNvSpPr>
      </xdr:nvSpPr>
      <xdr:spPr bwMode="auto">
        <a:xfrm flipV="1">
          <a:off x="564832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36</xdr:row>
      <xdr:rowOff>0</xdr:rowOff>
    </xdr:to>
    <xdr:sp macro="" textlink="">
      <xdr:nvSpPr>
        <xdr:cNvPr id="64" name="Line 65">
          <a:extLst>
            <a:ext uri="{FF2B5EF4-FFF2-40B4-BE49-F238E27FC236}">
              <a16:creationId xmlns:a16="http://schemas.microsoft.com/office/drawing/2014/main" id="{00000000-0008-0000-1300-0000109F0300}"/>
            </a:ext>
          </a:extLst>
        </xdr:cNvPr>
        <xdr:cNvSpPr>
          <a:spLocks noChangeShapeType="1"/>
        </xdr:cNvSpPr>
      </xdr:nvSpPr>
      <xdr:spPr bwMode="auto">
        <a:xfrm flipV="1">
          <a:off x="656272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30</xdr:row>
      <xdr:rowOff>9525</xdr:rowOff>
    </xdr:from>
    <xdr:to>
      <xdr:col>60</xdr:col>
      <xdr:colOff>0</xdr:colOff>
      <xdr:row>34</xdr:row>
      <xdr:rowOff>0</xdr:rowOff>
    </xdr:to>
    <xdr:sp macro="" textlink="">
      <xdr:nvSpPr>
        <xdr:cNvPr id="65" name="Line 66">
          <a:extLst>
            <a:ext uri="{FF2B5EF4-FFF2-40B4-BE49-F238E27FC236}">
              <a16:creationId xmlns:a16="http://schemas.microsoft.com/office/drawing/2014/main" id="{00000000-0008-0000-1300-0000119F0300}"/>
            </a:ext>
          </a:extLst>
        </xdr:cNvPr>
        <xdr:cNvSpPr>
          <a:spLocks noChangeShapeType="1"/>
        </xdr:cNvSpPr>
      </xdr:nvSpPr>
      <xdr:spPr bwMode="auto">
        <a:xfrm flipV="1">
          <a:off x="6562725" y="421957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29</xdr:row>
      <xdr:rowOff>104775</xdr:rowOff>
    </xdr:to>
    <xdr:sp macro="" textlink="">
      <xdr:nvSpPr>
        <xdr:cNvPr id="66" name="Line 67">
          <a:extLst>
            <a:ext uri="{FF2B5EF4-FFF2-40B4-BE49-F238E27FC236}">
              <a16:creationId xmlns:a16="http://schemas.microsoft.com/office/drawing/2014/main" id="{00000000-0008-0000-1300-0000129F0300}"/>
            </a:ext>
          </a:extLst>
        </xdr:cNvPr>
        <xdr:cNvSpPr>
          <a:spLocks noChangeShapeType="1"/>
        </xdr:cNvSpPr>
      </xdr:nvSpPr>
      <xdr:spPr bwMode="auto">
        <a:xfrm flipV="1">
          <a:off x="6791325" y="2609850"/>
          <a:ext cx="0" cy="1590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67" name="Line 68">
          <a:extLst>
            <a:ext uri="{FF2B5EF4-FFF2-40B4-BE49-F238E27FC236}">
              <a16:creationId xmlns:a16="http://schemas.microsoft.com/office/drawing/2014/main" id="{00000000-0008-0000-1300-0000139F0300}"/>
            </a:ext>
          </a:extLst>
        </xdr:cNvPr>
        <xdr:cNvSpPr>
          <a:spLocks noChangeShapeType="1"/>
        </xdr:cNvSpPr>
      </xdr:nvSpPr>
      <xdr:spPr bwMode="auto">
        <a:xfrm flipV="1">
          <a:off x="679132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10</xdr:row>
      <xdr:rowOff>114300</xdr:rowOff>
    </xdr:from>
    <xdr:to>
      <xdr:col>60</xdr:col>
      <xdr:colOff>59872</xdr:colOff>
      <xdr:row>10</xdr:row>
      <xdr:rowOff>114300</xdr:rowOff>
    </xdr:to>
    <xdr:sp macro="" textlink="">
      <xdr:nvSpPr>
        <xdr:cNvPr id="68" name="Line 73">
          <a:extLst>
            <a:ext uri="{FF2B5EF4-FFF2-40B4-BE49-F238E27FC236}">
              <a16:creationId xmlns:a16="http://schemas.microsoft.com/office/drawing/2014/main" id="{00000000-0008-0000-1300-0000149F0300}"/>
            </a:ext>
          </a:extLst>
        </xdr:cNvPr>
        <xdr:cNvSpPr>
          <a:spLocks noChangeShapeType="1"/>
        </xdr:cNvSpPr>
      </xdr:nvSpPr>
      <xdr:spPr bwMode="auto">
        <a:xfrm>
          <a:off x="5762625" y="2038350"/>
          <a:ext cx="85997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69" name="Line 74">
          <a:extLst>
            <a:ext uri="{FF2B5EF4-FFF2-40B4-BE49-F238E27FC236}">
              <a16:creationId xmlns:a16="http://schemas.microsoft.com/office/drawing/2014/main" id="{00000000-0008-0000-1300-0000159F0300}"/>
            </a:ext>
          </a:extLst>
        </xdr:cNvPr>
        <xdr:cNvSpPr>
          <a:spLocks noChangeShapeType="1"/>
        </xdr:cNvSpPr>
      </xdr:nvSpPr>
      <xdr:spPr bwMode="auto">
        <a:xfrm>
          <a:off x="5543550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70" name="Line 75">
          <a:extLst>
            <a:ext uri="{FF2B5EF4-FFF2-40B4-BE49-F238E27FC236}">
              <a16:creationId xmlns:a16="http://schemas.microsoft.com/office/drawing/2014/main" id="{00000000-0008-0000-1300-0000169F0300}"/>
            </a:ext>
          </a:extLst>
        </xdr:cNvPr>
        <xdr:cNvSpPr>
          <a:spLocks noChangeShapeType="1"/>
        </xdr:cNvSpPr>
      </xdr:nvSpPr>
      <xdr:spPr bwMode="auto">
        <a:xfrm>
          <a:off x="554355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16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71" name="Line 76">
          <a:extLst>
            <a:ext uri="{FF2B5EF4-FFF2-40B4-BE49-F238E27FC236}">
              <a16:creationId xmlns:a16="http://schemas.microsoft.com/office/drawing/2014/main" id="{00000000-0008-0000-1300-0000179F0300}"/>
            </a:ext>
          </a:extLst>
        </xdr:cNvPr>
        <xdr:cNvSpPr>
          <a:spLocks noChangeShapeType="1"/>
        </xdr:cNvSpPr>
      </xdr:nvSpPr>
      <xdr:spPr bwMode="auto">
        <a:xfrm>
          <a:off x="621982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72" name="Line 77">
          <a:extLst>
            <a:ext uri="{FF2B5EF4-FFF2-40B4-BE49-F238E27FC236}">
              <a16:creationId xmlns:a16="http://schemas.microsoft.com/office/drawing/2014/main" id="{00000000-0008-0000-1300-0000189F0300}"/>
            </a:ext>
          </a:extLst>
        </xdr:cNvPr>
        <xdr:cNvSpPr>
          <a:spLocks noChangeShapeType="1"/>
        </xdr:cNvSpPr>
      </xdr:nvSpPr>
      <xdr:spPr bwMode="auto">
        <a:xfrm flipV="1">
          <a:off x="679132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33</xdr:row>
      <xdr:rowOff>104775</xdr:rowOff>
    </xdr:from>
    <xdr:to>
      <xdr:col>52</xdr:col>
      <xdr:colOff>0</xdr:colOff>
      <xdr:row>35</xdr:row>
      <xdr:rowOff>104775</xdr:rowOff>
    </xdr:to>
    <xdr:sp macro="" textlink="">
      <xdr:nvSpPr>
        <xdr:cNvPr id="73" name="Oval 78">
          <a:extLst>
            <a:ext uri="{FF2B5EF4-FFF2-40B4-BE49-F238E27FC236}">
              <a16:creationId xmlns:a16="http://schemas.microsoft.com/office/drawing/2014/main" id="{00000000-0008-0000-1300-0000199F0300}"/>
            </a:ext>
          </a:extLst>
        </xdr:cNvPr>
        <xdr:cNvSpPr>
          <a:spLocks noChangeArrowheads="1"/>
        </xdr:cNvSpPr>
      </xdr:nvSpPr>
      <xdr:spPr bwMode="auto">
        <a:xfrm>
          <a:off x="5419725" y="4657725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74" name="Line 79">
          <a:extLst>
            <a:ext uri="{FF2B5EF4-FFF2-40B4-BE49-F238E27FC236}">
              <a16:creationId xmlns:a16="http://schemas.microsoft.com/office/drawing/2014/main" id="{00000000-0008-0000-1300-00001A9F0300}"/>
            </a:ext>
          </a:extLst>
        </xdr:cNvPr>
        <xdr:cNvSpPr>
          <a:spLocks noChangeShapeType="1"/>
        </xdr:cNvSpPr>
      </xdr:nvSpPr>
      <xdr:spPr bwMode="auto">
        <a:xfrm>
          <a:off x="554355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75" name="Line 80">
          <a:extLst>
            <a:ext uri="{FF2B5EF4-FFF2-40B4-BE49-F238E27FC236}">
              <a16:creationId xmlns:a16="http://schemas.microsoft.com/office/drawing/2014/main" id="{00000000-0008-0000-1300-00001B9F0300}"/>
            </a:ext>
          </a:extLst>
        </xdr:cNvPr>
        <xdr:cNvSpPr>
          <a:spLocks noChangeShapeType="1"/>
        </xdr:cNvSpPr>
      </xdr:nvSpPr>
      <xdr:spPr bwMode="auto">
        <a:xfrm>
          <a:off x="553402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56</xdr:col>
      <xdr:colOff>0</xdr:colOff>
      <xdr:row>30</xdr:row>
      <xdr:rowOff>0</xdr:rowOff>
    </xdr:to>
    <xdr:sp macro="" textlink="">
      <xdr:nvSpPr>
        <xdr:cNvPr id="76" name="Line 81">
          <a:extLst>
            <a:ext uri="{FF2B5EF4-FFF2-40B4-BE49-F238E27FC236}">
              <a16:creationId xmlns:a16="http://schemas.microsoft.com/office/drawing/2014/main" id="{00000000-0008-0000-1300-00001C9F0300}"/>
            </a:ext>
          </a:extLst>
        </xdr:cNvPr>
        <xdr:cNvSpPr>
          <a:spLocks noChangeShapeType="1"/>
        </xdr:cNvSpPr>
      </xdr:nvSpPr>
      <xdr:spPr bwMode="auto">
        <a:xfrm>
          <a:off x="5534025" y="4210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77" name="Line 82">
          <a:extLst>
            <a:ext uri="{FF2B5EF4-FFF2-40B4-BE49-F238E27FC236}">
              <a16:creationId xmlns:a16="http://schemas.microsoft.com/office/drawing/2014/main" id="{00000000-0008-0000-1300-00001D9F0300}"/>
            </a:ext>
          </a:extLst>
        </xdr:cNvPr>
        <xdr:cNvSpPr>
          <a:spLocks noChangeShapeType="1"/>
        </xdr:cNvSpPr>
      </xdr:nvSpPr>
      <xdr:spPr bwMode="auto">
        <a:xfrm>
          <a:off x="553402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78" name="Line 83">
          <a:extLst>
            <a:ext uri="{FF2B5EF4-FFF2-40B4-BE49-F238E27FC236}">
              <a16:creationId xmlns:a16="http://schemas.microsoft.com/office/drawing/2014/main" id="{00000000-0008-0000-1300-00001E9F0300}"/>
            </a:ext>
          </a:extLst>
        </xdr:cNvPr>
        <xdr:cNvSpPr>
          <a:spLocks noChangeShapeType="1"/>
        </xdr:cNvSpPr>
      </xdr:nvSpPr>
      <xdr:spPr bwMode="auto">
        <a:xfrm>
          <a:off x="553402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11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79" name="Line 84">
          <a:extLst>
            <a:ext uri="{FF2B5EF4-FFF2-40B4-BE49-F238E27FC236}">
              <a16:creationId xmlns:a16="http://schemas.microsoft.com/office/drawing/2014/main" id="{00000000-0008-0000-1300-00001F9F0300}"/>
            </a:ext>
          </a:extLst>
        </xdr:cNvPr>
        <xdr:cNvSpPr>
          <a:spLocks noChangeShapeType="1"/>
        </xdr:cNvSpPr>
      </xdr:nvSpPr>
      <xdr:spPr bwMode="auto">
        <a:xfrm>
          <a:off x="553402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80" name="Line 85">
          <a:extLst>
            <a:ext uri="{FF2B5EF4-FFF2-40B4-BE49-F238E27FC236}">
              <a16:creationId xmlns:a16="http://schemas.microsoft.com/office/drawing/2014/main" id="{00000000-0008-0000-1300-0000209F0300}"/>
            </a:ext>
          </a:extLst>
        </xdr:cNvPr>
        <xdr:cNvSpPr>
          <a:spLocks noChangeShapeType="1"/>
        </xdr:cNvSpPr>
      </xdr:nvSpPr>
      <xdr:spPr bwMode="auto">
        <a:xfrm>
          <a:off x="553402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81" name="Line 86">
          <a:extLst>
            <a:ext uri="{FF2B5EF4-FFF2-40B4-BE49-F238E27FC236}">
              <a16:creationId xmlns:a16="http://schemas.microsoft.com/office/drawing/2014/main" id="{00000000-0008-0000-1300-0000219F0300}"/>
            </a:ext>
          </a:extLst>
        </xdr:cNvPr>
        <xdr:cNvSpPr>
          <a:spLocks noChangeShapeType="1"/>
        </xdr:cNvSpPr>
      </xdr:nvSpPr>
      <xdr:spPr bwMode="auto">
        <a:xfrm>
          <a:off x="644842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95250</xdr:colOff>
      <xdr:row>41</xdr:row>
      <xdr:rowOff>0</xdr:rowOff>
    </xdr:from>
    <xdr:to>
      <xdr:col>55</xdr:col>
      <xdr:colOff>104775</xdr:colOff>
      <xdr:row>41</xdr:row>
      <xdr:rowOff>0</xdr:rowOff>
    </xdr:to>
    <xdr:sp macro="" textlink="">
      <xdr:nvSpPr>
        <xdr:cNvPr id="82" name="Line 87">
          <a:extLst>
            <a:ext uri="{FF2B5EF4-FFF2-40B4-BE49-F238E27FC236}">
              <a16:creationId xmlns:a16="http://schemas.microsoft.com/office/drawing/2014/main" id="{00000000-0008-0000-1300-0000229F0300}"/>
            </a:ext>
          </a:extLst>
        </xdr:cNvPr>
        <xdr:cNvSpPr>
          <a:spLocks noChangeShapeType="1"/>
        </xdr:cNvSpPr>
      </xdr:nvSpPr>
      <xdr:spPr bwMode="auto">
        <a:xfrm flipH="1">
          <a:off x="5514975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83" name="Line 88">
          <a:extLst>
            <a:ext uri="{FF2B5EF4-FFF2-40B4-BE49-F238E27FC236}">
              <a16:creationId xmlns:a16="http://schemas.microsoft.com/office/drawing/2014/main" id="{00000000-0008-0000-1300-0000239F0300}"/>
            </a:ext>
          </a:extLst>
        </xdr:cNvPr>
        <xdr:cNvSpPr>
          <a:spLocks noChangeShapeType="1"/>
        </xdr:cNvSpPr>
      </xdr:nvSpPr>
      <xdr:spPr bwMode="auto">
        <a:xfrm>
          <a:off x="553402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84" name="Line 89">
          <a:extLst>
            <a:ext uri="{FF2B5EF4-FFF2-40B4-BE49-F238E27FC236}">
              <a16:creationId xmlns:a16="http://schemas.microsoft.com/office/drawing/2014/main" id="{00000000-0008-0000-1300-0000249F0300}"/>
            </a:ext>
          </a:extLst>
        </xdr:cNvPr>
        <xdr:cNvSpPr>
          <a:spLocks noChangeShapeType="1"/>
        </xdr:cNvSpPr>
      </xdr:nvSpPr>
      <xdr:spPr bwMode="auto">
        <a:xfrm>
          <a:off x="155257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6</xdr:row>
      <xdr:rowOff>114300</xdr:rowOff>
    </xdr:from>
    <xdr:to>
      <xdr:col>59</xdr:col>
      <xdr:colOff>0</xdr:colOff>
      <xdr:row>10</xdr:row>
      <xdr:rowOff>10886</xdr:rowOff>
    </xdr:to>
    <xdr:sp macro="" textlink="">
      <xdr:nvSpPr>
        <xdr:cNvPr id="85" name="Line 91">
          <a:extLst>
            <a:ext uri="{FF2B5EF4-FFF2-40B4-BE49-F238E27FC236}">
              <a16:creationId xmlns:a16="http://schemas.microsoft.com/office/drawing/2014/main" id="{00000000-0008-0000-1300-0000259F0300}"/>
            </a:ext>
          </a:extLst>
        </xdr:cNvPr>
        <xdr:cNvSpPr>
          <a:spLocks noChangeShapeType="1"/>
        </xdr:cNvSpPr>
      </xdr:nvSpPr>
      <xdr:spPr bwMode="auto">
        <a:xfrm flipV="1">
          <a:off x="6448425" y="1581150"/>
          <a:ext cx="0" cy="35378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86" name="Line 92">
          <a:extLst>
            <a:ext uri="{FF2B5EF4-FFF2-40B4-BE49-F238E27FC236}">
              <a16:creationId xmlns:a16="http://schemas.microsoft.com/office/drawing/2014/main" id="{00000000-0008-0000-1300-0000269F0300}"/>
            </a:ext>
          </a:extLst>
        </xdr:cNvPr>
        <xdr:cNvSpPr>
          <a:spLocks noChangeShapeType="1"/>
        </xdr:cNvSpPr>
      </xdr:nvSpPr>
      <xdr:spPr bwMode="auto">
        <a:xfrm>
          <a:off x="610552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87" name="Line 96">
          <a:extLst>
            <a:ext uri="{FF2B5EF4-FFF2-40B4-BE49-F238E27FC236}">
              <a16:creationId xmlns:a16="http://schemas.microsoft.com/office/drawing/2014/main" id="{00000000-0008-0000-1300-0000279F0300}"/>
            </a:ext>
          </a:extLst>
        </xdr:cNvPr>
        <xdr:cNvSpPr>
          <a:spLocks noChangeShapeType="1"/>
        </xdr:cNvSpPr>
      </xdr:nvSpPr>
      <xdr:spPr bwMode="auto">
        <a:xfrm flipV="1">
          <a:off x="701992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1300-0000289F0300}"/>
            </a:ext>
          </a:extLst>
        </xdr:cNvPr>
        <xdr:cNvSpPr>
          <a:spLocks noChangeShapeType="1"/>
        </xdr:cNvSpPr>
      </xdr:nvSpPr>
      <xdr:spPr bwMode="auto">
        <a:xfrm flipV="1">
          <a:off x="271462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89" name="Line 89">
          <a:extLst>
            <a:ext uri="{FF2B5EF4-FFF2-40B4-BE49-F238E27FC236}">
              <a16:creationId xmlns:a16="http://schemas.microsoft.com/office/drawing/2014/main" id="{00000000-0008-0000-1300-00002A9F0300}"/>
            </a:ext>
          </a:extLst>
        </xdr:cNvPr>
        <xdr:cNvSpPr>
          <a:spLocks noChangeShapeType="1"/>
        </xdr:cNvSpPr>
      </xdr:nvSpPr>
      <xdr:spPr bwMode="auto">
        <a:xfrm>
          <a:off x="286702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90" name="Line 90">
          <a:extLst>
            <a:ext uri="{FF2B5EF4-FFF2-40B4-BE49-F238E27FC236}">
              <a16:creationId xmlns:a16="http://schemas.microsoft.com/office/drawing/2014/main" id="{00000000-0008-0000-1300-00002B9F0300}"/>
            </a:ext>
          </a:extLst>
        </xdr:cNvPr>
        <xdr:cNvSpPr>
          <a:spLocks noChangeShapeType="1"/>
        </xdr:cNvSpPr>
      </xdr:nvSpPr>
      <xdr:spPr bwMode="auto">
        <a:xfrm flipH="1">
          <a:off x="27146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91" name="Line 91">
          <a:extLst>
            <a:ext uri="{FF2B5EF4-FFF2-40B4-BE49-F238E27FC236}">
              <a16:creationId xmlns:a16="http://schemas.microsoft.com/office/drawing/2014/main" id="{00000000-0008-0000-1300-00002C9F0300}"/>
            </a:ext>
          </a:extLst>
        </xdr:cNvPr>
        <xdr:cNvSpPr>
          <a:spLocks noChangeShapeType="1"/>
        </xdr:cNvSpPr>
      </xdr:nvSpPr>
      <xdr:spPr bwMode="auto">
        <a:xfrm>
          <a:off x="28479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92" name="Line 92">
          <a:extLst>
            <a:ext uri="{FF2B5EF4-FFF2-40B4-BE49-F238E27FC236}">
              <a16:creationId xmlns:a16="http://schemas.microsoft.com/office/drawing/2014/main" id="{00000000-0008-0000-1300-00002D9F0300}"/>
            </a:ext>
          </a:extLst>
        </xdr:cNvPr>
        <xdr:cNvSpPr>
          <a:spLocks noChangeShapeType="1"/>
        </xdr:cNvSpPr>
      </xdr:nvSpPr>
      <xdr:spPr bwMode="auto">
        <a:xfrm flipH="1">
          <a:off x="560070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93" name="Line 93">
          <a:extLst>
            <a:ext uri="{FF2B5EF4-FFF2-40B4-BE49-F238E27FC236}">
              <a16:creationId xmlns:a16="http://schemas.microsoft.com/office/drawing/2014/main" id="{00000000-0008-0000-1300-00002E9F0300}"/>
            </a:ext>
          </a:extLst>
        </xdr:cNvPr>
        <xdr:cNvSpPr>
          <a:spLocks noChangeShapeType="1"/>
        </xdr:cNvSpPr>
      </xdr:nvSpPr>
      <xdr:spPr bwMode="auto">
        <a:xfrm flipH="1">
          <a:off x="151447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94" name="Line 94">
          <a:extLst>
            <a:ext uri="{FF2B5EF4-FFF2-40B4-BE49-F238E27FC236}">
              <a16:creationId xmlns:a16="http://schemas.microsoft.com/office/drawing/2014/main" id="{00000000-0008-0000-1300-00002F9F0300}"/>
            </a:ext>
          </a:extLst>
        </xdr:cNvPr>
        <xdr:cNvSpPr>
          <a:spLocks noChangeShapeType="1"/>
        </xdr:cNvSpPr>
      </xdr:nvSpPr>
      <xdr:spPr bwMode="auto">
        <a:xfrm>
          <a:off x="153352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36</xdr:row>
      <xdr:rowOff>0</xdr:rowOff>
    </xdr:from>
    <xdr:to>
      <xdr:col>40</xdr:col>
      <xdr:colOff>9525</xdr:colOff>
      <xdr:row>36</xdr:row>
      <xdr:rowOff>0</xdr:rowOff>
    </xdr:to>
    <xdr:sp macro="" textlink="">
      <xdr:nvSpPr>
        <xdr:cNvPr id="95" name="Line 15">
          <a:extLst>
            <a:ext uri="{FF2B5EF4-FFF2-40B4-BE49-F238E27FC236}">
              <a16:creationId xmlns:a16="http://schemas.microsoft.com/office/drawing/2014/main" id="{00000000-0008-0000-1300-0000309F0300}"/>
            </a:ext>
          </a:extLst>
        </xdr:cNvPr>
        <xdr:cNvSpPr>
          <a:spLocks noChangeShapeType="1"/>
        </xdr:cNvSpPr>
      </xdr:nvSpPr>
      <xdr:spPr bwMode="auto">
        <a:xfrm>
          <a:off x="3590925" y="48958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36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96" name="Line 28">
          <a:extLst>
            <a:ext uri="{FF2B5EF4-FFF2-40B4-BE49-F238E27FC236}">
              <a16:creationId xmlns:a16="http://schemas.microsoft.com/office/drawing/2014/main" id="{00000000-0008-0000-1300-0000319F0300}"/>
            </a:ext>
          </a:extLst>
        </xdr:cNvPr>
        <xdr:cNvSpPr>
          <a:spLocks noChangeShapeType="1"/>
        </xdr:cNvSpPr>
      </xdr:nvSpPr>
      <xdr:spPr bwMode="auto">
        <a:xfrm flipV="1">
          <a:off x="427672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9525</xdr:colOff>
      <xdr:row>36</xdr:row>
      <xdr:rowOff>0</xdr:rowOff>
    </xdr:from>
    <xdr:to>
      <xdr:col>60</xdr:col>
      <xdr:colOff>9525</xdr:colOff>
      <xdr:row>36</xdr:row>
      <xdr:rowOff>0</xdr:rowOff>
    </xdr:to>
    <xdr:sp macro="" textlink="">
      <xdr:nvSpPr>
        <xdr:cNvPr id="97" name="Line 59">
          <a:extLst>
            <a:ext uri="{FF2B5EF4-FFF2-40B4-BE49-F238E27FC236}">
              <a16:creationId xmlns:a16="http://schemas.microsoft.com/office/drawing/2014/main" id="{00000000-0008-0000-1300-0000329F0300}"/>
            </a:ext>
          </a:extLst>
        </xdr:cNvPr>
        <xdr:cNvSpPr>
          <a:spLocks noChangeShapeType="1"/>
        </xdr:cNvSpPr>
      </xdr:nvSpPr>
      <xdr:spPr bwMode="auto">
        <a:xfrm>
          <a:off x="6229350" y="4895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36</xdr:row>
      <xdr:rowOff>9525</xdr:rowOff>
    </xdr:from>
    <xdr:to>
      <xdr:col>60</xdr:col>
      <xdr:colOff>0</xdr:colOff>
      <xdr:row>38</xdr:row>
      <xdr:rowOff>9525</xdr:rowOff>
    </xdr:to>
    <xdr:sp macro="" textlink="">
      <xdr:nvSpPr>
        <xdr:cNvPr id="98" name="Line 65">
          <a:extLst>
            <a:ext uri="{FF2B5EF4-FFF2-40B4-BE49-F238E27FC236}">
              <a16:creationId xmlns:a16="http://schemas.microsoft.com/office/drawing/2014/main" id="{00000000-0008-0000-1300-0000339F0300}"/>
            </a:ext>
          </a:extLst>
        </xdr:cNvPr>
        <xdr:cNvSpPr>
          <a:spLocks noChangeShapeType="1"/>
        </xdr:cNvSpPr>
      </xdr:nvSpPr>
      <xdr:spPr bwMode="auto">
        <a:xfrm flipV="1">
          <a:off x="6562725" y="49053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39</xdr:row>
      <xdr:rowOff>0</xdr:rowOff>
    </xdr:from>
    <xdr:to>
      <xdr:col>56</xdr:col>
      <xdr:colOff>0</xdr:colOff>
      <xdr:row>41</xdr:row>
      <xdr:rowOff>19050</xdr:rowOff>
    </xdr:to>
    <xdr:sp macro="" textlink="">
      <xdr:nvSpPr>
        <xdr:cNvPr id="99" name="Line 21">
          <a:extLst>
            <a:ext uri="{FF2B5EF4-FFF2-40B4-BE49-F238E27FC236}">
              <a16:creationId xmlns:a16="http://schemas.microsoft.com/office/drawing/2014/main" id="{00000000-0008-0000-1300-0000349F0300}"/>
            </a:ext>
          </a:extLst>
        </xdr:cNvPr>
        <xdr:cNvSpPr>
          <a:spLocks noChangeShapeType="1"/>
        </xdr:cNvSpPr>
      </xdr:nvSpPr>
      <xdr:spPr bwMode="auto">
        <a:xfrm flipV="1">
          <a:off x="6105525" y="5238750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32264" name="Line 1">
          <a:extLst>
            <a:ext uri="{FF2B5EF4-FFF2-40B4-BE49-F238E27FC236}">
              <a16:creationId xmlns:a16="http://schemas.microsoft.com/office/drawing/2014/main" id="{00000000-0008-0000-1500-0000488B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29</xdr:col>
      <xdr:colOff>0</xdr:colOff>
      <xdr:row>38</xdr:row>
      <xdr:rowOff>0</xdr:rowOff>
    </xdr:to>
    <xdr:sp macro="" textlink="">
      <xdr:nvSpPr>
        <xdr:cNvPr id="232265" name="Oval 2">
          <a:extLst>
            <a:ext uri="{FF2B5EF4-FFF2-40B4-BE49-F238E27FC236}">
              <a16:creationId xmlns:a16="http://schemas.microsoft.com/office/drawing/2014/main" id="{00000000-0008-0000-1500-0000498B0300}"/>
            </a:ext>
          </a:extLst>
        </xdr:cNvPr>
        <xdr:cNvSpPr>
          <a:spLocks noChangeArrowheads="1"/>
        </xdr:cNvSpPr>
      </xdr:nvSpPr>
      <xdr:spPr bwMode="auto">
        <a:xfrm>
          <a:off x="2543175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32266" name="Line 3">
          <a:extLst>
            <a:ext uri="{FF2B5EF4-FFF2-40B4-BE49-F238E27FC236}">
              <a16:creationId xmlns:a16="http://schemas.microsoft.com/office/drawing/2014/main" id="{00000000-0008-0000-1500-00004A8B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32267" name="Line 4">
          <a:extLst>
            <a:ext uri="{FF2B5EF4-FFF2-40B4-BE49-F238E27FC236}">
              <a16:creationId xmlns:a16="http://schemas.microsoft.com/office/drawing/2014/main" id="{00000000-0008-0000-1500-00004B8B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32268" name="Line 5">
          <a:extLst>
            <a:ext uri="{FF2B5EF4-FFF2-40B4-BE49-F238E27FC236}">
              <a16:creationId xmlns:a16="http://schemas.microsoft.com/office/drawing/2014/main" id="{00000000-0008-0000-1500-00004C8B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32269" name="Line 7">
          <a:extLst>
            <a:ext uri="{FF2B5EF4-FFF2-40B4-BE49-F238E27FC236}">
              <a16:creationId xmlns:a16="http://schemas.microsoft.com/office/drawing/2014/main" id="{00000000-0008-0000-1500-00004D8B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32270" name="Line 8">
          <a:extLst>
            <a:ext uri="{FF2B5EF4-FFF2-40B4-BE49-F238E27FC236}">
              <a16:creationId xmlns:a16="http://schemas.microsoft.com/office/drawing/2014/main" id="{00000000-0008-0000-1500-00004E8B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32271" name="Line 9">
          <a:extLst>
            <a:ext uri="{FF2B5EF4-FFF2-40B4-BE49-F238E27FC236}">
              <a16:creationId xmlns:a16="http://schemas.microsoft.com/office/drawing/2014/main" id="{00000000-0008-0000-1500-00004F8B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32272" name="Line 10">
          <a:extLst>
            <a:ext uri="{FF2B5EF4-FFF2-40B4-BE49-F238E27FC236}">
              <a16:creationId xmlns:a16="http://schemas.microsoft.com/office/drawing/2014/main" id="{00000000-0008-0000-1500-0000508B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32273" name="Line 11">
          <a:extLst>
            <a:ext uri="{FF2B5EF4-FFF2-40B4-BE49-F238E27FC236}">
              <a16:creationId xmlns:a16="http://schemas.microsoft.com/office/drawing/2014/main" id="{00000000-0008-0000-1500-0000518B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32274" name="Line 13">
          <a:extLst>
            <a:ext uri="{FF2B5EF4-FFF2-40B4-BE49-F238E27FC236}">
              <a16:creationId xmlns:a16="http://schemas.microsoft.com/office/drawing/2014/main" id="{00000000-0008-0000-1500-0000528B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232275" name="Line 14">
          <a:extLst>
            <a:ext uri="{FF2B5EF4-FFF2-40B4-BE49-F238E27FC236}">
              <a16:creationId xmlns:a16="http://schemas.microsoft.com/office/drawing/2014/main" id="{00000000-0008-0000-1500-0000538B0300}"/>
            </a:ext>
          </a:extLst>
        </xdr:cNvPr>
        <xdr:cNvSpPr>
          <a:spLocks noChangeShapeType="1"/>
        </xdr:cNvSpPr>
      </xdr:nvSpPr>
      <xdr:spPr bwMode="auto">
        <a:xfrm flipV="1">
          <a:off x="4486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104775</xdr:colOff>
      <xdr:row>34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32276" name="Line 15">
          <a:extLst>
            <a:ext uri="{FF2B5EF4-FFF2-40B4-BE49-F238E27FC236}">
              <a16:creationId xmlns:a16="http://schemas.microsoft.com/office/drawing/2014/main" id="{00000000-0008-0000-1500-0000548B0300}"/>
            </a:ext>
          </a:extLst>
        </xdr:cNvPr>
        <xdr:cNvSpPr>
          <a:spLocks noChangeShapeType="1"/>
        </xdr:cNvSpPr>
      </xdr:nvSpPr>
      <xdr:spPr bwMode="auto">
        <a:xfrm>
          <a:off x="3562350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32277" name="Line 16">
          <a:extLst>
            <a:ext uri="{FF2B5EF4-FFF2-40B4-BE49-F238E27FC236}">
              <a16:creationId xmlns:a16="http://schemas.microsoft.com/office/drawing/2014/main" id="{00000000-0008-0000-1500-0000558B0300}"/>
            </a:ext>
          </a:extLst>
        </xdr:cNvPr>
        <xdr:cNvSpPr>
          <a:spLocks noChangeShapeType="1"/>
        </xdr:cNvSpPr>
      </xdr:nvSpPr>
      <xdr:spPr bwMode="auto">
        <a:xfrm>
          <a:off x="3562350" y="44386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32278" name="Line 17">
          <a:extLst>
            <a:ext uri="{FF2B5EF4-FFF2-40B4-BE49-F238E27FC236}">
              <a16:creationId xmlns:a16="http://schemas.microsoft.com/office/drawing/2014/main" id="{00000000-0008-0000-1500-0000568B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32279" name="Line 18">
          <a:extLst>
            <a:ext uri="{FF2B5EF4-FFF2-40B4-BE49-F238E27FC236}">
              <a16:creationId xmlns:a16="http://schemas.microsoft.com/office/drawing/2014/main" id="{00000000-0008-0000-1500-0000578B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32280" name="Line 19">
          <a:extLst>
            <a:ext uri="{FF2B5EF4-FFF2-40B4-BE49-F238E27FC236}">
              <a16:creationId xmlns:a16="http://schemas.microsoft.com/office/drawing/2014/main" id="{00000000-0008-0000-1500-0000588B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32281" name="Line 20">
          <a:extLst>
            <a:ext uri="{FF2B5EF4-FFF2-40B4-BE49-F238E27FC236}">
              <a16:creationId xmlns:a16="http://schemas.microsoft.com/office/drawing/2014/main" id="{00000000-0008-0000-1500-0000598B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32282" name="Line 21">
          <a:extLst>
            <a:ext uri="{FF2B5EF4-FFF2-40B4-BE49-F238E27FC236}">
              <a16:creationId xmlns:a16="http://schemas.microsoft.com/office/drawing/2014/main" id="{00000000-0008-0000-1500-00005A8B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32283" name="Line 22">
          <a:extLst>
            <a:ext uri="{FF2B5EF4-FFF2-40B4-BE49-F238E27FC236}">
              <a16:creationId xmlns:a16="http://schemas.microsoft.com/office/drawing/2014/main" id="{00000000-0008-0000-1500-00005B8B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95250</xdr:colOff>
      <xdr:row>14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232284" name="Line 23">
          <a:extLst>
            <a:ext uri="{FF2B5EF4-FFF2-40B4-BE49-F238E27FC236}">
              <a16:creationId xmlns:a16="http://schemas.microsoft.com/office/drawing/2014/main" id="{00000000-0008-0000-1500-00005C8B0300}"/>
            </a:ext>
          </a:extLst>
        </xdr:cNvPr>
        <xdr:cNvSpPr>
          <a:spLocks noChangeShapeType="1"/>
        </xdr:cNvSpPr>
      </xdr:nvSpPr>
      <xdr:spPr bwMode="auto">
        <a:xfrm flipH="1">
          <a:off x="1609725" y="23812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32285" name="Line 24">
          <a:extLst>
            <a:ext uri="{FF2B5EF4-FFF2-40B4-BE49-F238E27FC236}">
              <a16:creationId xmlns:a16="http://schemas.microsoft.com/office/drawing/2014/main" id="{00000000-0008-0000-1500-00005D8B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32286" name="Line 25">
          <a:extLst>
            <a:ext uri="{FF2B5EF4-FFF2-40B4-BE49-F238E27FC236}">
              <a16:creationId xmlns:a16="http://schemas.microsoft.com/office/drawing/2014/main" id="{00000000-0008-0000-1500-00005E8B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32287" name="Line 26">
          <a:extLst>
            <a:ext uri="{FF2B5EF4-FFF2-40B4-BE49-F238E27FC236}">
              <a16:creationId xmlns:a16="http://schemas.microsoft.com/office/drawing/2014/main" id="{00000000-0008-0000-1500-00005F8B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10025</xdr:colOff>
      <xdr:row>10</xdr:row>
      <xdr:rowOff>115302</xdr:rowOff>
    </xdr:from>
    <xdr:to>
      <xdr:col>22</xdr:col>
      <xdr:colOff>115301</xdr:colOff>
      <xdr:row>10</xdr:row>
      <xdr:rowOff>115302</xdr:rowOff>
    </xdr:to>
    <xdr:sp macro="" textlink="">
      <xdr:nvSpPr>
        <xdr:cNvPr id="232288" name="Line 27">
          <a:extLst>
            <a:ext uri="{FF2B5EF4-FFF2-40B4-BE49-F238E27FC236}">
              <a16:creationId xmlns:a16="http://schemas.microsoft.com/office/drawing/2014/main" id="{00000000-0008-0000-1500-0000608B0300}"/>
            </a:ext>
          </a:extLst>
        </xdr:cNvPr>
        <xdr:cNvSpPr>
          <a:spLocks noChangeShapeType="1"/>
        </xdr:cNvSpPr>
      </xdr:nvSpPr>
      <xdr:spPr bwMode="auto">
        <a:xfrm>
          <a:off x="2356183" y="2045368"/>
          <a:ext cx="22057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232289" name="Line 28">
          <a:extLst>
            <a:ext uri="{FF2B5EF4-FFF2-40B4-BE49-F238E27FC236}">
              <a16:creationId xmlns:a16="http://schemas.microsoft.com/office/drawing/2014/main" id="{00000000-0008-0000-1500-0000618B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32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32290" name="Line 29">
          <a:extLst>
            <a:ext uri="{FF2B5EF4-FFF2-40B4-BE49-F238E27FC236}">
              <a16:creationId xmlns:a16="http://schemas.microsoft.com/office/drawing/2014/main" id="{00000000-0008-0000-1500-0000628B0300}"/>
            </a:ext>
          </a:extLst>
        </xdr:cNvPr>
        <xdr:cNvSpPr>
          <a:spLocks noChangeShapeType="1"/>
        </xdr:cNvSpPr>
      </xdr:nvSpPr>
      <xdr:spPr bwMode="auto">
        <a:xfrm flipV="1">
          <a:off x="4257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17</xdr:row>
      <xdr:rowOff>9525</xdr:rowOff>
    </xdr:from>
    <xdr:to>
      <xdr:col>42</xdr:col>
      <xdr:colOff>0</xdr:colOff>
      <xdr:row>32</xdr:row>
      <xdr:rowOff>0</xdr:rowOff>
    </xdr:to>
    <xdr:sp macro="" textlink="">
      <xdr:nvSpPr>
        <xdr:cNvPr id="232291" name="Line 30">
          <a:extLst>
            <a:ext uri="{FF2B5EF4-FFF2-40B4-BE49-F238E27FC236}">
              <a16:creationId xmlns:a16="http://schemas.microsoft.com/office/drawing/2014/main" id="{00000000-0008-0000-1500-0000638B0300}"/>
            </a:ext>
          </a:extLst>
        </xdr:cNvPr>
        <xdr:cNvSpPr>
          <a:spLocks noChangeShapeType="1"/>
        </xdr:cNvSpPr>
      </xdr:nvSpPr>
      <xdr:spPr bwMode="auto">
        <a:xfrm flipV="1">
          <a:off x="4486275" y="2733675"/>
          <a:ext cx="0" cy="17049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32292" name="Line 31">
          <a:extLst>
            <a:ext uri="{FF2B5EF4-FFF2-40B4-BE49-F238E27FC236}">
              <a16:creationId xmlns:a16="http://schemas.microsoft.com/office/drawing/2014/main" id="{00000000-0008-0000-1500-0000648B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32293" name="Line 32">
          <a:extLst>
            <a:ext uri="{FF2B5EF4-FFF2-40B4-BE49-F238E27FC236}">
              <a16:creationId xmlns:a16="http://schemas.microsoft.com/office/drawing/2014/main" id="{00000000-0008-0000-1500-0000658B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32294" name="Line 33">
          <a:extLst>
            <a:ext uri="{FF2B5EF4-FFF2-40B4-BE49-F238E27FC236}">
              <a16:creationId xmlns:a16="http://schemas.microsoft.com/office/drawing/2014/main" id="{00000000-0008-0000-1500-0000668B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28</xdr:row>
      <xdr:rowOff>9525</xdr:rowOff>
    </xdr:from>
    <xdr:to>
      <xdr:col>29</xdr:col>
      <xdr:colOff>0</xdr:colOff>
      <xdr:row>30</xdr:row>
      <xdr:rowOff>0</xdr:rowOff>
    </xdr:to>
    <xdr:sp macro="" textlink="">
      <xdr:nvSpPr>
        <xdr:cNvPr id="232295" name="Line 34">
          <a:extLst>
            <a:ext uri="{FF2B5EF4-FFF2-40B4-BE49-F238E27FC236}">
              <a16:creationId xmlns:a16="http://schemas.microsoft.com/office/drawing/2014/main" id="{00000000-0008-0000-1500-0000678B0300}"/>
            </a:ext>
          </a:extLst>
        </xdr:cNvPr>
        <xdr:cNvSpPr>
          <a:spLocks noChangeShapeType="1"/>
        </xdr:cNvSpPr>
      </xdr:nvSpPr>
      <xdr:spPr bwMode="auto">
        <a:xfrm>
          <a:off x="2828925" y="3990975"/>
          <a:ext cx="17145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30</xdr:row>
      <xdr:rowOff>0</xdr:rowOff>
    </xdr:from>
    <xdr:to>
      <xdr:col>38</xdr:col>
      <xdr:colOff>104775</xdr:colOff>
      <xdr:row>30</xdr:row>
      <xdr:rowOff>0</xdr:rowOff>
    </xdr:to>
    <xdr:sp macro="" textlink="">
      <xdr:nvSpPr>
        <xdr:cNvPr id="232296" name="Line 35">
          <a:extLst>
            <a:ext uri="{FF2B5EF4-FFF2-40B4-BE49-F238E27FC236}">
              <a16:creationId xmlns:a16="http://schemas.microsoft.com/office/drawing/2014/main" id="{00000000-0008-0000-1500-0000688B0300}"/>
            </a:ext>
          </a:extLst>
        </xdr:cNvPr>
        <xdr:cNvSpPr>
          <a:spLocks noChangeShapeType="1"/>
        </xdr:cNvSpPr>
      </xdr:nvSpPr>
      <xdr:spPr bwMode="auto">
        <a:xfrm>
          <a:off x="3000375" y="4210050"/>
          <a:ext cx="1133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32</xdr:row>
      <xdr:rowOff>0</xdr:rowOff>
    </xdr:from>
    <xdr:to>
      <xdr:col>32</xdr:col>
      <xdr:colOff>0</xdr:colOff>
      <xdr:row>32</xdr:row>
      <xdr:rowOff>0</xdr:rowOff>
    </xdr:to>
    <xdr:sp macro="" textlink="">
      <xdr:nvSpPr>
        <xdr:cNvPr id="232297" name="Line 36">
          <a:extLst>
            <a:ext uri="{FF2B5EF4-FFF2-40B4-BE49-F238E27FC236}">
              <a16:creationId xmlns:a16="http://schemas.microsoft.com/office/drawing/2014/main" id="{00000000-0008-0000-1500-0000698B0300}"/>
            </a:ext>
          </a:extLst>
        </xdr:cNvPr>
        <xdr:cNvSpPr>
          <a:spLocks noChangeShapeType="1"/>
        </xdr:cNvSpPr>
      </xdr:nvSpPr>
      <xdr:spPr bwMode="auto">
        <a:xfrm>
          <a:off x="2200275" y="4438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32298" name="Line 37">
          <a:extLst>
            <a:ext uri="{FF2B5EF4-FFF2-40B4-BE49-F238E27FC236}">
              <a16:creationId xmlns:a16="http://schemas.microsoft.com/office/drawing/2014/main" id="{00000000-0008-0000-1500-00006A8B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9525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32299" name="Line 38">
          <a:extLst>
            <a:ext uri="{FF2B5EF4-FFF2-40B4-BE49-F238E27FC236}">
              <a16:creationId xmlns:a16="http://schemas.microsoft.com/office/drawing/2014/main" id="{00000000-0008-0000-1500-00006B8B0300}"/>
            </a:ext>
          </a:extLst>
        </xdr:cNvPr>
        <xdr:cNvSpPr>
          <a:spLocks noChangeShapeType="1"/>
        </xdr:cNvSpPr>
      </xdr:nvSpPr>
      <xdr:spPr bwMode="auto">
        <a:xfrm>
          <a:off x="2781300" y="22669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32300" name="Line 39">
          <a:extLst>
            <a:ext uri="{FF2B5EF4-FFF2-40B4-BE49-F238E27FC236}">
              <a16:creationId xmlns:a16="http://schemas.microsoft.com/office/drawing/2014/main" id="{00000000-0008-0000-1500-00006C8B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29</xdr:col>
      <xdr:colOff>1001</xdr:colOff>
      <xdr:row>11</xdr:row>
      <xdr:rowOff>1002</xdr:rowOff>
    </xdr:from>
    <xdr:to>
      <xdr:col>35</xdr:col>
      <xdr:colOff>28574</xdr:colOff>
      <xdr:row>11</xdr:row>
      <xdr:rowOff>1002</xdr:rowOff>
    </xdr:to>
    <xdr:sp macro="" textlink="">
      <xdr:nvSpPr>
        <xdr:cNvPr id="232301" name="Line 40">
          <a:extLst>
            <a:ext uri="{FF2B5EF4-FFF2-40B4-BE49-F238E27FC236}">
              <a16:creationId xmlns:a16="http://schemas.microsoft.com/office/drawing/2014/main" id="{00000000-0008-0000-1500-00006D8B0300}"/>
            </a:ext>
          </a:extLst>
        </xdr:cNvPr>
        <xdr:cNvSpPr>
          <a:spLocks noChangeShapeType="1"/>
        </xdr:cNvSpPr>
      </xdr:nvSpPr>
      <xdr:spPr bwMode="auto">
        <a:xfrm>
          <a:off x="3010901" y="2039352"/>
          <a:ext cx="713373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19050</xdr:rowOff>
    </xdr:from>
    <xdr:to>
      <xdr:col>26</xdr:col>
      <xdr:colOff>0</xdr:colOff>
      <xdr:row>39</xdr:row>
      <xdr:rowOff>0</xdr:rowOff>
    </xdr:to>
    <xdr:sp macro="" textlink="">
      <xdr:nvSpPr>
        <xdr:cNvPr id="232302" name="Line 41">
          <a:extLst>
            <a:ext uri="{FF2B5EF4-FFF2-40B4-BE49-F238E27FC236}">
              <a16:creationId xmlns:a16="http://schemas.microsoft.com/office/drawing/2014/main" id="{00000000-0008-0000-1500-00006E8B0300}"/>
            </a:ext>
          </a:extLst>
        </xdr:cNvPr>
        <xdr:cNvSpPr>
          <a:spLocks noChangeShapeType="1"/>
        </xdr:cNvSpPr>
      </xdr:nvSpPr>
      <xdr:spPr bwMode="auto">
        <a:xfrm>
          <a:off x="2771775" y="1828800"/>
          <a:ext cx="0" cy="340995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32303" name="Line 42">
          <a:extLst>
            <a:ext uri="{FF2B5EF4-FFF2-40B4-BE49-F238E27FC236}">
              <a16:creationId xmlns:a16="http://schemas.microsoft.com/office/drawing/2014/main" id="{00000000-0008-0000-1500-00006F8B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32304" name="Line 43">
          <a:extLst>
            <a:ext uri="{FF2B5EF4-FFF2-40B4-BE49-F238E27FC236}">
              <a16:creationId xmlns:a16="http://schemas.microsoft.com/office/drawing/2014/main" id="{00000000-0008-0000-1500-0000708B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32305" name="Line 44">
          <a:extLst>
            <a:ext uri="{FF2B5EF4-FFF2-40B4-BE49-F238E27FC236}">
              <a16:creationId xmlns:a16="http://schemas.microsoft.com/office/drawing/2014/main" id="{00000000-0008-0000-1500-0000718B0300}"/>
            </a:ext>
          </a:extLst>
        </xdr:cNvPr>
        <xdr:cNvSpPr>
          <a:spLocks noChangeShapeType="1"/>
        </xdr:cNvSpPr>
      </xdr:nvSpPr>
      <xdr:spPr bwMode="auto">
        <a:xfrm flipV="1">
          <a:off x="27717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32</xdr:col>
      <xdr:colOff>0</xdr:colOff>
      <xdr:row>8</xdr:row>
      <xdr:rowOff>0</xdr:rowOff>
    </xdr:to>
    <xdr:sp macro="" textlink="">
      <xdr:nvSpPr>
        <xdr:cNvPr id="232306" name="Line 45">
          <a:extLst>
            <a:ext uri="{FF2B5EF4-FFF2-40B4-BE49-F238E27FC236}">
              <a16:creationId xmlns:a16="http://schemas.microsoft.com/office/drawing/2014/main" id="{00000000-0008-0000-1500-0000728B0300}"/>
            </a:ext>
          </a:extLst>
        </xdr:cNvPr>
        <xdr:cNvSpPr>
          <a:spLocks noChangeShapeType="1"/>
        </xdr:cNvSpPr>
      </xdr:nvSpPr>
      <xdr:spPr bwMode="auto">
        <a:xfrm>
          <a:off x="277177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8</xdr:row>
      <xdr:rowOff>0</xdr:rowOff>
    </xdr:from>
    <xdr:to>
      <xdr:col>26</xdr:col>
      <xdr:colOff>0</xdr:colOff>
      <xdr:row>8</xdr:row>
      <xdr:rowOff>0</xdr:rowOff>
    </xdr:to>
    <xdr:sp macro="" textlink="">
      <xdr:nvSpPr>
        <xdr:cNvPr id="232307" name="Line 46">
          <a:extLst>
            <a:ext uri="{FF2B5EF4-FFF2-40B4-BE49-F238E27FC236}">
              <a16:creationId xmlns:a16="http://schemas.microsoft.com/office/drawing/2014/main" id="{00000000-0008-0000-1500-0000738B0300}"/>
            </a:ext>
          </a:extLst>
        </xdr:cNvPr>
        <xdr:cNvSpPr>
          <a:spLocks noChangeShapeType="1"/>
        </xdr:cNvSpPr>
      </xdr:nvSpPr>
      <xdr:spPr bwMode="auto">
        <a:xfrm flipH="1">
          <a:off x="220027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14</xdr:row>
      <xdr:rowOff>9525</xdr:rowOff>
    </xdr:from>
    <xdr:to>
      <xdr:col>15</xdr:col>
      <xdr:colOff>0</xdr:colOff>
      <xdr:row>15</xdr:row>
      <xdr:rowOff>9525</xdr:rowOff>
    </xdr:to>
    <xdr:sp macro="" textlink="">
      <xdr:nvSpPr>
        <xdr:cNvPr id="232308" name="Line 47">
          <a:extLst>
            <a:ext uri="{FF2B5EF4-FFF2-40B4-BE49-F238E27FC236}">
              <a16:creationId xmlns:a16="http://schemas.microsoft.com/office/drawing/2014/main" id="{00000000-0008-0000-1500-0000748B0300}"/>
            </a:ext>
          </a:extLst>
        </xdr:cNvPr>
        <xdr:cNvSpPr>
          <a:spLocks noChangeShapeType="1"/>
        </xdr:cNvSpPr>
      </xdr:nvSpPr>
      <xdr:spPr bwMode="auto">
        <a:xfrm>
          <a:off x="1628775" y="23907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9525</xdr:colOff>
      <xdr:row>17</xdr:row>
      <xdr:rowOff>0</xdr:rowOff>
    </xdr:from>
    <xdr:to>
      <xdr:col>31</xdr:col>
      <xdr:colOff>104775</xdr:colOff>
      <xdr:row>17</xdr:row>
      <xdr:rowOff>0</xdr:rowOff>
    </xdr:to>
    <xdr:sp macro="" textlink="">
      <xdr:nvSpPr>
        <xdr:cNvPr id="232309" name="Line 48">
          <a:extLst>
            <a:ext uri="{FF2B5EF4-FFF2-40B4-BE49-F238E27FC236}">
              <a16:creationId xmlns:a16="http://schemas.microsoft.com/office/drawing/2014/main" id="{00000000-0008-0000-1500-0000758B0300}"/>
            </a:ext>
          </a:extLst>
        </xdr:cNvPr>
        <xdr:cNvSpPr>
          <a:spLocks noChangeShapeType="1"/>
        </xdr:cNvSpPr>
      </xdr:nvSpPr>
      <xdr:spPr bwMode="auto">
        <a:xfrm>
          <a:off x="2781300" y="272415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9525</xdr:colOff>
      <xdr:row>17</xdr:row>
      <xdr:rowOff>0</xdr:rowOff>
    </xdr:to>
    <xdr:sp macro="" textlink="">
      <xdr:nvSpPr>
        <xdr:cNvPr id="232310" name="Line 49">
          <a:extLst>
            <a:ext uri="{FF2B5EF4-FFF2-40B4-BE49-F238E27FC236}">
              <a16:creationId xmlns:a16="http://schemas.microsoft.com/office/drawing/2014/main" id="{00000000-0008-0000-1500-0000768B0300}"/>
            </a:ext>
          </a:extLst>
        </xdr:cNvPr>
        <xdr:cNvSpPr>
          <a:spLocks noChangeShapeType="1"/>
        </xdr:cNvSpPr>
      </xdr:nvSpPr>
      <xdr:spPr bwMode="auto">
        <a:xfrm>
          <a:off x="3571875" y="27241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104775</xdr:rowOff>
    </xdr:to>
    <xdr:sp macro="" textlink="">
      <xdr:nvSpPr>
        <xdr:cNvPr id="232311" name="Line 50">
          <a:extLst>
            <a:ext uri="{FF2B5EF4-FFF2-40B4-BE49-F238E27FC236}">
              <a16:creationId xmlns:a16="http://schemas.microsoft.com/office/drawing/2014/main" id="{00000000-0008-0000-1500-0000778B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32312" name="Line 51">
          <a:extLst>
            <a:ext uri="{FF2B5EF4-FFF2-40B4-BE49-F238E27FC236}">
              <a16:creationId xmlns:a16="http://schemas.microsoft.com/office/drawing/2014/main" id="{00000000-0008-0000-1500-0000788B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14</xdr:row>
      <xdr:rowOff>9525</xdr:rowOff>
    </xdr:from>
    <xdr:to>
      <xdr:col>56</xdr:col>
      <xdr:colOff>0</xdr:colOff>
      <xdr:row>38</xdr:row>
      <xdr:rowOff>0</xdr:rowOff>
    </xdr:to>
    <xdr:sp macro="" textlink="">
      <xdr:nvSpPr>
        <xdr:cNvPr id="232313" name="Line 52">
          <a:extLst>
            <a:ext uri="{FF2B5EF4-FFF2-40B4-BE49-F238E27FC236}">
              <a16:creationId xmlns:a16="http://schemas.microsoft.com/office/drawing/2014/main" id="{00000000-0008-0000-1500-0000798B0300}"/>
            </a:ext>
          </a:extLst>
        </xdr:cNvPr>
        <xdr:cNvSpPr>
          <a:spLocks noChangeShapeType="1"/>
        </xdr:cNvSpPr>
      </xdr:nvSpPr>
      <xdr:spPr bwMode="auto">
        <a:xfrm flipV="1">
          <a:off x="6086475" y="2390775"/>
          <a:ext cx="0" cy="273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32314" name="Line 53">
          <a:extLst>
            <a:ext uri="{FF2B5EF4-FFF2-40B4-BE49-F238E27FC236}">
              <a16:creationId xmlns:a16="http://schemas.microsoft.com/office/drawing/2014/main" id="{00000000-0008-0000-1500-00007A8B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32315" name="Line 54">
          <a:extLst>
            <a:ext uri="{FF2B5EF4-FFF2-40B4-BE49-F238E27FC236}">
              <a16:creationId xmlns:a16="http://schemas.microsoft.com/office/drawing/2014/main" id="{00000000-0008-0000-1500-00007B8B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32316" name="Line 55">
          <a:extLst>
            <a:ext uri="{FF2B5EF4-FFF2-40B4-BE49-F238E27FC236}">
              <a16:creationId xmlns:a16="http://schemas.microsoft.com/office/drawing/2014/main" id="{00000000-0008-0000-1500-00007C8B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32317" name="Line 56">
          <a:extLst>
            <a:ext uri="{FF2B5EF4-FFF2-40B4-BE49-F238E27FC236}">
              <a16:creationId xmlns:a16="http://schemas.microsoft.com/office/drawing/2014/main" id="{00000000-0008-0000-1500-00007D8B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32318" name="Line 57">
          <a:extLst>
            <a:ext uri="{FF2B5EF4-FFF2-40B4-BE49-F238E27FC236}">
              <a16:creationId xmlns:a16="http://schemas.microsoft.com/office/drawing/2014/main" id="{00000000-0008-0000-1500-00007E8B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32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232319" name="Line 58">
          <a:extLst>
            <a:ext uri="{FF2B5EF4-FFF2-40B4-BE49-F238E27FC236}">
              <a16:creationId xmlns:a16="http://schemas.microsoft.com/office/drawing/2014/main" id="{00000000-0008-0000-1500-00007F8B0300}"/>
            </a:ext>
          </a:extLst>
        </xdr:cNvPr>
        <xdr:cNvSpPr>
          <a:spLocks noChangeShapeType="1"/>
        </xdr:cNvSpPr>
      </xdr:nvSpPr>
      <xdr:spPr bwMode="auto">
        <a:xfrm flipV="1">
          <a:off x="6772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32320" name="Line 59">
          <a:extLst>
            <a:ext uri="{FF2B5EF4-FFF2-40B4-BE49-F238E27FC236}">
              <a16:creationId xmlns:a16="http://schemas.microsoft.com/office/drawing/2014/main" id="{00000000-0008-0000-1500-0000808B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32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32321" name="Line 60">
          <a:extLst>
            <a:ext uri="{FF2B5EF4-FFF2-40B4-BE49-F238E27FC236}">
              <a16:creationId xmlns:a16="http://schemas.microsoft.com/office/drawing/2014/main" id="{00000000-0008-0000-1500-0000818B0300}"/>
            </a:ext>
          </a:extLst>
        </xdr:cNvPr>
        <xdr:cNvSpPr>
          <a:spLocks noChangeShapeType="1"/>
        </xdr:cNvSpPr>
      </xdr:nvSpPr>
      <xdr:spPr bwMode="auto">
        <a:xfrm>
          <a:off x="6200775" y="4438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32322" name="Line 61">
          <a:extLst>
            <a:ext uri="{FF2B5EF4-FFF2-40B4-BE49-F238E27FC236}">
              <a16:creationId xmlns:a16="http://schemas.microsoft.com/office/drawing/2014/main" id="{00000000-0008-0000-1500-0000828B0300}"/>
            </a:ext>
          </a:extLst>
        </xdr:cNvPr>
        <xdr:cNvSpPr>
          <a:spLocks noChangeShapeType="1"/>
        </xdr:cNvSpPr>
      </xdr:nvSpPr>
      <xdr:spPr bwMode="auto">
        <a:xfrm>
          <a:off x="654367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32323" name="Line 62">
          <a:extLst>
            <a:ext uri="{FF2B5EF4-FFF2-40B4-BE49-F238E27FC236}">
              <a16:creationId xmlns:a16="http://schemas.microsoft.com/office/drawing/2014/main" id="{00000000-0008-0000-1500-0000838B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38</xdr:row>
      <xdr:rowOff>104775</xdr:rowOff>
    </xdr:from>
    <xdr:to>
      <xdr:col>56</xdr:col>
      <xdr:colOff>0</xdr:colOff>
      <xdr:row>41</xdr:row>
      <xdr:rowOff>9525</xdr:rowOff>
    </xdr:to>
    <xdr:sp macro="" textlink="">
      <xdr:nvSpPr>
        <xdr:cNvPr id="232324" name="Line 63">
          <a:extLst>
            <a:ext uri="{FF2B5EF4-FFF2-40B4-BE49-F238E27FC236}">
              <a16:creationId xmlns:a16="http://schemas.microsoft.com/office/drawing/2014/main" id="{00000000-0008-0000-1500-0000848B0300}"/>
            </a:ext>
          </a:extLst>
        </xdr:cNvPr>
        <xdr:cNvSpPr>
          <a:spLocks noChangeShapeType="1"/>
        </xdr:cNvSpPr>
      </xdr:nvSpPr>
      <xdr:spPr bwMode="auto">
        <a:xfrm flipV="1">
          <a:off x="60864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13</xdr:row>
      <xdr:rowOff>104775</xdr:rowOff>
    </xdr:to>
    <xdr:sp macro="" textlink="">
      <xdr:nvSpPr>
        <xdr:cNvPr id="232325" name="Line 64">
          <a:extLst>
            <a:ext uri="{FF2B5EF4-FFF2-40B4-BE49-F238E27FC236}">
              <a16:creationId xmlns:a16="http://schemas.microsoft.com/office/drawing/2014/main" id="{00000000-0008-0000-1500-0000858B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38</xdr:row>
      <xdr:rowOff>0</xdr:rowOff>
    </xdr:to>
    <xdr:sp macro="" textlink="">
      <xdr:nvSpPr>
        <xdr:cNvPr id="232326" name="Line 65">
          <a:extLst>
            <a:ext uri="{FF2B5EF4-FFF2-40B4-BE49-F238E27FC236}">
              <a16:creationId xmlns:a16="http://schemas.microsoft.com/office/drawing/2014/main" id="{00000000-0008-0000-1500-0000868B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32327" name="Line 66">
          <a:extLst>
            <a:ext uri="{FF2B5EF4-FFF2-40B4-BE49-F238E27FC236}">
              <a16:creationId xmlns:a16="http://schemas.microsoft.com/office/drawing/2014/main" id="{00000000-0008-0000-1500-0000878B0300}"/>
            </a:ext>
          </a:extLst>
        </xdr:cNvPr>
        <xdr:cNvSpPr>
          <a:spLocks noChangeShapeType="1"/>
        </xdr:cNvSpPr>
      </xdr:nvSpPr>
      <xdr:spPr bwMode="auto">
        <a:xfrm flipV="1">
          <a:off x="6543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17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32328" name="Line 67">
          <a:extLst>
            <a:ext uri="{FF2B5EF4-FFF2-40B4-BE49-F238E27FC236}">
              <a16:creationId xmlns:a16="http://schemas.microsoft.com/office/drawing/2014/main" id="{00000000-0008-0000-1500-0000888B0300}"/>
            </a:ext>
          </a:extLst>
        </xdr:cNvPr>
        <xdr:cNvSpPr>
          <a:spLocks noChangeShapeType="1"/>
        </xdr:cNvSpPr>
      </xdr:nvSpPr>
      <xdr:spPr bwMode="auto">
        <a:xfrm flipV="1">
          <a:off x="6772275" y="2724150"/>
          <a:ext cx="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32329" name="Line 68">
          <a:extLst>
            <a:ext uri="{FF2B5EF4-FFF2-40B4-BE49-F238E27FC236}">
              <a16:creationId xmlns:a16="http://schemas.microsoft.com/office/drawing/2014/main" id="{00000000-0008-0000-1500-0000898B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11</xdr:row>
      <xdr:rowOff>6677</xdr:rowOff>
    </xdr:from>
    <xdr:to>
      <xdr:col>59</xdr:col>
      <xdr:colOff>20266</xdr:colOff>
      <xdr:row>11</xdr:row>
      <xdr:rowOff>6677</xdr:rowOff>
    </xdr:to>
    <xdr:sp macro="" textlink="">
      <xdr:nvSpPr>
        <xdr:cNvPr id="232330" name="Line 73">
          <a:extLst>
            <a:ext uri="{FF2B5EF4-FFF2-40B4-BE49-F238E27FC236}">
              <a16:creationId xmlns:a16="http://schemas.microsoft.com/office/drawing/2014/main" id="{00000000-0008-0000-1500-00008A8B0300}"/>
            </a:ext>
          </a:extLst>
        </xdr:cNvPr>
        <xdr:cNvSpPr>
          <a:spLocks noChangeShapeType="1"/>
        </xdr:cNvSpPr>
      </xdr:nvSpPr>
      <xdr:spPr bwMode="auto">
        <a:xfrm>
          <a:off x="5719053" y="2037326"/>
          <a:ext cx="70120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8</xdr:row>
      <xdr:rowOff>0</xdr:rowOff>
    </xdr:from>
    <xdr:to>
      <xdr:col>54</xdr:col>
      <xdr:colOff>104775</xdr:colOff>
      <xdr:row>8</xdr:row>
      <xdr:rowOff>0</xdr:rowOff>
    </xdr:to>
    <xdr:sp macro="" textlink="">
      <xdr:nvSpPr>
        <xdr:cNvPr id="232331" name="Line 74">
          <a:extLst>
            <a:ext uri="{FF2B5EF4-FFF2-40B4-BE49-F238E27FC236}">
              <a16:creationId xmlns:a16="http://schemas.microsoft.com/office/drawing/2014/main" id="{00000000-0008-0000-1500-00008B8B0300}"/>
            </a:ext>
          </a:extLst>
        </xdr:cNvPr>
        <xdr:cNvSpPr>
          <a:spLocks noChangeShapeType="1"/>
        </xdr:cNvSpPr>
      </xdr:nvSpPr>
      <xdr:spPr bwMode="auto">
        <a:xfrm>
          <a:off x="5514975" y="16954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57</xdr:col>
      <xdr:colOff>9525</xdr:colOff>
      <xdr:row>17</xdr:row>
      <xdr:rowOff>0</xdr:rowOff>
    </xdr:from>
    <xdr:to>
      <xdr:col>62</xdr:col>
      <xdr:colOff>9525</xdr:colOff>
      <xdr:row>17</xdr:row>
      <xdr:rowOff>0</xdr:rowOff>
    </xdr:to>
    <xdr:sp macro="" textlink="">
      <xdr:nvSpPr>
        <xdr:cNvPr id="232332" name="Line 76">
          <a:extLst>
            <a:ext uri="{FF2B5EF4-FFF2-40B4-BE49-F238E27FC236}">
              <a16:creationId xmlns:a16="http://schemas.microsoft.com/office/drawing/2014/main" id="{00000000-0008-0000-1500-00008C8B0300}"/>
            </a:ext>
          </a:extLst>
        </xdr:cNvPr>
        <xdr:cNvSpPr>
          <a:spLocks noChangeShapeType="1"/>
        </xdr:cNvSpPr>
      </xdr:nvSpPr>
      <xdr:spPr bwMode="auto">
        <a:xfrm>
          <a:off x="6210300" y="27241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104775</xdr:rowOff>
    </xdr:from>
    <xdr:to>
      <xdr:col>62</xdr:col>
      <xdr:colOff>0</xdr:colOff>
      <xdr:row>16</xdr:row>
      <xdr:rowOff>104775</xdr:rowOff>
    </xdr:to>
    <xdr:sp macro="" textlink="">
      <xdr:nvSpPr>
        <xdr:cNvPr id="232333" name="Line 77">
          <a:extLst>
            <a:ext uri="{FF2B5EF4-FFF2-40B4-BE49-F238E27FC236}">
              <a16:creationId xmlns:a16="http://schemas.microsoft.com/office/drawing/2014/main" id="{00000000-0008-0000-1500-00008D8B0300}"/>
            </a:ext>
          </a:extLst>
        </xdr:cNvPr>
        <xdr:cNvSpPr>
          <a:spLocks noChangeShapeType="1"/>
        </xdr:cNvSpPr>
      </xdr:nvSpPr>
      <xdr:spPr bwMode="auto">
        <a:xfrm flipV="1">
          <a:off x="6772275" y="23717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9525</xdr:colOff>
      <xdr:row>34</xdr:row>
      <xdr:rowOff>0</xdr:rowOff>
    </xdr:from>
    <xdr:to>
      <xdr:col>53</xdr:col>
      <xdr:colOff>9525</xdr:colOff>
      <xdr:row>38</xdr:row>
      <xdr:rowOff>0</xdr:rowOff>
    </xdr:to>
    <xdr:sp macro="" textlink="">
      <xdr:nvSpPr>
        <xdr:cNvPr id="232334" name="Oval 78">
          <a:extLst>
            <a:ext uri="{FF2B5EF4-FFF2-40B4-BE49-F238E27FC236}">
              <a16:creationId xmlns:a16="http://schemas.microsoft.com/office/drawing/2014/main" id="{00000000-0008-0000-1500-00008E8B0300}"/>
            </a:ext>
          </a:extLst>
        </xdr:cNvPr>
        <xdr:cNvSpPr>
          <a:spLocks noChangeArrowheads="1"/>
        </xdr:cNvSpPr>
      </xdr:nvSpPr>
      <xdr:spPr bwMode="auto">
        <a:xfrm>
          <a:off x="5295900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32335" name="Line 79">
          <a:extLst>
            <a:ext uri="{FF2B5EF4-FFF2-40B4-BE49-F238E27FC236}">
              <a16:creationId xmlns:a16="http://schemas.microsoft.com/office/drawing/2014/main" id="{00000000-0008-0000-1500-00008F8B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32336" name="Line 80">
          <a:extLst>
            <a:ext uri="{FF2B5EF4-FFF2-40B4-BE49-F238E27FC236}">
              <a16:creationId xmlns:a16="http://schemas.microsoft.com/office/drawing/2014/main" id="{00000000-0008-0000-1500-0000908B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56</xdr:col>
      <xdr:colOff>0</xdr:colOff>
      <xdr:row>32</xdr:row>
      <xdr:rowOff>0</xdr:rowOff>
    </xdr:to>
    <xdr:sp macro="" textlink="">
      <xdr:nvSpPr>
        <xdr:cNvPr id="232337" name="Line 81">
          <a:extLst>
            <a:ext uri="{FF2B5EF4-FFF2-40B4-BE49-F238E27FC236}">
              <a16:creationId xmlns:a16="http://schemas.microsoft.com/office/drawing/2014/main" id="{00000000-0008-0000-1500-0000918B0300}"/>
            </a:ext>
          </a:extLst>
        </xdr:cNvPr>
        <xdr:cNvSpPr>
          <a:spLocks noChangeShapeType="1"/>
        </xdr:cNvSpPr>
      </xdr:nvSpPr>
      <xdr:spPr bwMode="auto">
        <a:xfrm>
          <a:off x="55149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32338" name="Line 82">
          <a:extLst>
            <a:ext uri="{FF2B5EF4-FFF2-40B4-BE49-F238E27FC236}">
              <a16:creationId xmlns:a16="http://schemas.microsoft.com/office/drawing/2014/main" id="{00000000-0008-0000-1500-0000928B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32339" name="Line 83">
          <a:extLst>
            <a:ext uri="{FF2B5EF4-FFF2-40B4-BE49-F238E27FC236}">
              <a16:creationId xmlns:a16="http://schemas.microsoft.com/office/drawing/2014/main" id="{00000000-0008-0000-1500-0000938B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232340" name="Line 84">
          <a:extLst>
            <a:ext uri="{FF2B5EF4-FFF2-40B4-BE49-F238E27FC236}">
              <a16:creationId xmlns:a16="http://schemas.microsoft.com/office/drawing/2014/main" id="{00000000-0008-0000-1500-0000948B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34290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17</xdr:row>
      <xdr:rowOff>0</xdr:rowOff>
    </xdr:from>
    <xdr:to>
      <xdr:col>56</xdr:col>
      <xdr:colOff>0</xdr:colOff>
      <xdr:row>17</xdr:row>
      <xdr:rowOff>0</xdr:rowOff>
    </xdr:to>
    <xdr:sp macro="" textlink="">
      <xdr:nvSpPr>
        <xdr:cNvPr id="232341" name="Line 85">
          <a:extLst>
            <a:ext uri="{FF2B5EF4-FFF2-40B4-BE49-F238E27FC236}">
              <a16:creationId xmlns:a16="http://schemas.microsoft.com/office/drawing/2014/main" id="{00000000-0008-0000-1500-0000958B0300}"/>
            </a:ext>
          </a:extLst>
        </xdr:cNvPr>
        <xdr:cNvSpPr>
          <a:spLocks noChangeShapeType="1"/>
        </xdr:cNvSpPr>
      </xdr:nvSpPr>
      <xdr:spPr bwMode="auto">
        <a:xfrm>
          <a:off x="5514975" y="27241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104775</xdr:rowOff>
    </xdr:to>
    <xdr:sp macro="" textlink="">
      <xdr:nvSpPr>
        <xdr:cNvPr id="232342" name="Line 86">
          <a:extLst>
            <a:ext uri="{FF2B5EF4-FFF2-40B4-BE49-F238E27FC236}">
              <a16:creationId xmlns:a16="http://schemas.microsoft.com/office/drawing/2014/main" id="{00000000-0008-0000-1500-0000968B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41</xdr:row>
      <xdr:rowOff>0</xdr:rowOff>
    </xdr:from>
    <xdr:to>
      <xdr:col>56</xdr:col>
      <xdr:colOff>9525</xdr:colOff>
      <xdr:row>41</xdr:row>
      <xdr:rowOff>0</xdr:rowOff>
    </xdr:to>
    <xdr:sp macro="" textlink="">
      <xdr:nvSpPr>
        <xdr:cNvPr id="232343" name="Line 87">
          <a:extLst>
            <a:ext uri="{FF2B5EF4-FFF2-40B4-BE49-F238E27FC236}">
              <a16:creationId xmlns:a16="http://schemas.microsoft.com/office/drawing/2014/main" id="{00000000-0008-0000-1500-0000978B0300}"/>
            </a:ext>
          </a:extLst>
        </xdr:cNvPr>
        <xdr:cNvSpPr>
          <a:spLocks noChangeShapeType="1"/>
        </xdr:cNvSpPr>
      </xdr:nvSpPr>
      <xdr:spPr bwMode="auto">
        <a:xfrm flipH="1">
          <a:off x="5514975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8</xdr:row>
      <xdr:rowOff>0</xdr:rowOff>
    </xdr:from>
    <xdr:to>
      <xdr:col>51</xdr:col>
      <xdr:colOff>0</xdr:colOff>
      <xdr:row>9</xdr:row>
      <xdr:rowOff>0</xdr:rowOff>
    </xdr:to>
    <xdr:sp macro="" textlink="">
      <xdr:nvSpPr>
        <xdr:cNvPr id="232344" name="Line 88">
          <a:extLst>
            <a:ext uri="{FF2B5EF4-FFF2-40B4-BE49-F238E27FC236}">
              <a16:creationId xmlns:a16="http://schemas.microsoft.com/office/drawing/2014/main" id="{00000000-0008-0000-1500-0000988B0300}"/>
            </a:ext>
          </a:extLst>
        </xdr:cNvPr>
        <xdr:cNvSpPr>
          <a:spLocks noChangeShapeType="1"/>
        </xdr:cNvSpPr>
      </xdr:nvSpPr>
      <xdr:spPr bwMode="auto">
        <a:xfrm>
          <a:off x="55149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32345" name="Line 89">
          <a:extLst>
            <a:ext uri="{FF2B5EF4-FFF2-40B4-BE49-F238E27FC236}">
              <a16:creationId xmlns:a16="http://schemas.microsoft.com/office/drawing/2014/main" id="{00000000-0008-0000-1500-0000998B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115302</xdr:colOff>
      <xdr:row>6</xdr:row>
      <xdr:rowOff>0</xdr:rowOff>
    </xdr:from>
    <xdr:to>
      <xdr:col>58</xdr:col>
      <xdr:colOff>115302</xdr:colOff>
      <xdr:row>9</xdr:row>
      <xdr:rowOff>0</xdr:rowOff>
    </xdr:to>
    <xdr:sp macro="" textlink="">
      <xdr:nvSpPr>
        <xdr:cNvPr id="232346" name="Line 91">
          <a:extLst>
            <a:ext uri="{FF2B5EF4-FFF2-40B4-BE49-F238E27FC236}">
              <a16:creationId xmlns:a16="http://schemas.microsoft.com/office/drawing/2014/main" id="{00000000-0008-0000-1500-00009A8B0300}"/>
            </a:ext>
          </a:extLst>
        </xdr:cNvPr>
        <xdr:cNvSpPr>
          <a:spLocks noChangeShapeType="1"/>
        </xdr:cNvSpPr>
      </xdr:nvSpPr>
      <xdr:spPr bwMode="auto">
        <a:xfrm flipV="1">
          <a:off x="6487026" y="1468855"/>
          <a:ext cx="0" cy="345908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232347" name="Line 92">
          <a:extLst>
            <a:ext uri="{FF2B5EF4-FFF2-40B4-BE49-F238E27FC236}">
              <a16:creationId xmlns:a16="http://schemas.microsoft.com/office/drawing/2014/main" id="{00000000-0008-0000-1500-00009B8B0300}"/>
            </a:ext>
          </a:extLst>
        </xdr:cNvPr>
        <xdr:cNvSpPr>
          <a:spLocks noChangeShapeType="1"/>
        </xdr:cNvSpPr>
      </xdr:nvSpPr>
      <xdr:spPr bwMode="auto">
        <a:xfrm>
          <a:off x="6086475" y="14668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32348" name="Line 96">
          <a:extLst>
            <a:ext uri="{FF2B5EF4-FFF2-40B4-BE49-F238E27FC236}">
              <a16:creationId xmlns:a16="http://schemas.microsoft.com/office/drawing/2014/main" id="{00000000-0008-0000-1500-00009C8B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32349" name="Line 86">
          <a:extLst>
            <a:ext uri="{FF2B5EF4-FFF2-40B4-BE49-F238E27FC236}">
              <a16:creationId xmlns:a16="http://schemas.microsoft.com/office/drawing/2014/main" id="{00000000-0008-0000-1500-00009D8B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32351" name="Line 88">
          <a:extLst>
            <a:ext uri="{FF2B5EF4-FFF2-40B4-BE49-F238E27FC236}">
              <a16:creationId xmlns:a16="http://schemas.microsoft.com/office/drawing/2014/main" id="{00000000-0008-0000-1500-00009F8B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32352" name="Line 89">
          <a:extLst>
            <a:ext uri="{FF2B5EF4-FFF2-40B4-BE49-F238E27FC236}">
              <a16:creationId xmlns:a16="http://schemas.microsoft.com/office/drawing/2014/main" id="{00000000-0008-0000-1500-0000A08B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32353" name="Line 90">
          <a:extLst>
            <a:ext uri="{FF2B5EF4-FFF2-40B4-BE49-F238E27FC236}">
              <a16:creationId xmlns:a16="http://schemas.microsoft.com/office/drawing/2014/main" id="{00000000-0008-0000-1500-0000A18B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32354" name="Line 91">
          <a:extLst>
            <a:ext uri="{FF2B5EF4-FFF2-40B4-BE49-F238E27FC236}">
              <a16:creationId xmlns:a16="http://schemas.microsoft.com/office/drawing/2014/main" id="{00000000-0008-0000-1500-0000A28B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32355" name="Line 92">
          <a:extLst>
            <a:ext uri="{FF2B5EF4-FFF2-40B4-BE49-F238E27FC236}">
              <a16:creationId xmlns:a16="http://schemas.microsoft.com/office/drawing/2014/main" id="{00000000-0008-0000-1500-0000A38B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32356" name="Line 93">
          <a:extLst>
            <a:ext uri="{FF2B5EF4-FFF2-40B4-BE49-F238E27FC236}">
              <a16:creationId xmlns:a16="http://schemas.microsoft.com/office/drawing/2014/main" id="{00000000-0008-0000-1500-0000A48B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14</xdr:row>
      <xdr:rowOff>0</xdr:rowOff>
    </xdr:from>
    <xdr:to>
      <xdr:col>26</xdr:col>
      <xdr:colOff>0</xdr:colOff>
      <xdr:row>14</xdr:row>
      <xdr:rowOff>0</xdr:rowOff>
    </xdr:to>
    <xdr:sp macro="" textlink="">
      <xdr:nvSpPr>
        <xdr:cNvPr id="232357" name="Line 38">
          <a:extLst>
            <a:ext uri="{FF2B5EF4-FFF2-40B4-BE49-F238E27FC236}">
              <a16:creationId xmlns:a16="http://schemas.microsoft.com/office/drawing/2014/main" id="{00000000-0008-0000-1500-0000A58B0300}"/>
            </a:ext>
          </a:extLst>
        </xdr:cNvPr>
        <xdr:cNvSpPr>
          <a:spLocks noChangeShapeType="1"/>
        </xdr:cNvSpPr>
      </xdr:nvSpPr>
      <xdr:spPr bwMode="auto">
        <a:xfrm>
          <a:off x="2200275" y="2381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14</xdr:row>
      <xdr:rowOff>0</xdr:rowOff>
    </xdr:from>
    <xdr:to>
      <xdr:col>59</xdr:col>
      <xdr:colOff>0</xdr:colOff>
      <xdr:row>14</xdr:row>
      <xdr:rowOff>0</xdr:rowOff>
    </xdr:to>
    <xdr:sp macro="" textlink="">
      <xdr:nvSpPr>
        <xdr:cNvPr id="232358" name="Line 82">
          <a:extLst>
            <a:ext uri="{FF2B5EF4-FFF2-40B4-BE49-F238E27FC236}">
              <a16:creationId xmlns:a16="http://schemas.microsoft.com/office/drawing/2014/main" id="{00000000-0008-0000-1500-0000A68B0300}"/>
            </a:ext>
          </a:extLst>
        </xdr:cNvPr>
        <xdr:cNvSpPr>
          <a:spLocks noChangeShapeType="1"/>
        </xdr:cNvSpPr>
      </xdr:nvSpPr>
      <xdr:spPr bwMode="auto">
        <a:xfrm>
          <a:off x="5514975" y="23812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60</xdr:col>
      <xdr:colOff>60158</xdr:colOff>
      <xdr:row>10</xdr:row>
      <xdr:rowOff>0</xdr:rowOff>
    </xdr:to>
    <xdr:sp macro="" textlink="">
      <xdr:nvSpPr>
        <xdr:cNvPr id="232359" name="Line 73">
          <a:extLst>
            <a:ext uri="{FF2B5EF4-FFF2-40B4-BE49-F238E27FC236}">
              <a16:creationId xmlns:a16="http://schemas.microsoft.com/office/drawing/2014/main" id="{00000000-0008-0000-1500-0000A78B0300}"/>
            </a:ext>
          </a:extLst>
        </xdr:cNvPr>
        <xdr:cNvSpPr>
          <a:spLocks noChangeShapeType="1"/>
        </xdr:cNvSpPr>
      </xdr:nvSpPr>
      <xdr:spPr bwMode="auto">
        <a:xfrm flipV="1">
          <a:off x="5795211" y="1930066"/>
          <a:ext cx="867276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14</xdr:row>
      <xdr:rowOff>0</xdr:rowOff>
    </xdr:from>
    <xdr:to>
      <xdr:col>62</xdr:col>
      <xdr:colOff>0</xdr:colOff>
      <xdr:row>14</xdr:row>
      <xdr:rowOff>0</xdr:rowOff>
    </xdr:to>
    <xdr:sp macro="" textlink="">
      <xdr:nvSpPr>
        <xdr:cNvPr id="232360" name="Line 61">
          <a:extLst>
            <a:ext uri="{FF2B5EF4-FFF2-40B4-BE49-F238E27FC236}">
              <a16:creationId xmlns:a16="http://schemas.microsoft.com/office/drawing/2014/main" id="{00000000-0008-0000-1500-0000A88B0300}"/>
            </a:ext>
          </a:extLst>
        </xdr:cNvPr>
        <xdr:cNvSpPr>
          <a:spLocks noChangeShapeType="1"/>
        </xdr:cNvSpPr>
      </xdr:nvSpPr>
      <xdr:spPr bwMode="auto">
        <a:xfrm>
          <a:off x="6543675" y="23812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32361" name="Line 61">
          <a:extLst>
            <a:ext uri="{FF2B5EF4-FFF2-40B4-BE49-F238E27FC236}">
              <a16:creationId xmlns:a16="http://schemas.microsoft.com/office/drawing/2014/main" id="{00000000-0008-0000-1500-0000A98B0300}"/>
            </a:ext>
          </a:extLst>
        </xdr:cNvPr>
        <xdr:cNvSpPr>
          <a:spLocks noChangeShapeType="1"/>
        </xdr:cNvSpPr>
      </xdr:nvSpPr>
      <xdr:spPr bwMode="auto">
        <a:xfrm>
          <a:off x="654367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12</xdr:row>
      <xdr:rowOff>9525</xdr:rowOff>
    </xdr:from>
    <xdr:to>
      <xdr:col>62</xdr:col>
      <xdr:colOff>0</xdr:colOff>
      <xdr:row>13</xdr:row>
      <xdr:rowOff>0</xdr:rowOff>
    </xdr:to>
    <xdr:sp macro="" textlink="">
      <xdr:nvSpPr>
        <xdr:cNvPr id="232362" name="Line 99">
          <a:extLst>
            <a:ext uri="{FF2B5EF4-FFF2-40B4-BE49-F238E27FC236}">
              <a16:creationId xmlns:a16="http://schemas.microsoft.com/office/drawing/2014/main" id="{00000000-0008-0000-1500-0000AA8B0300}"/>
            </a:ext>
          </a:extLst>
        </xdr:cNvPr>
        <xdr:cNvSpPr>
          <a:spLocks noChangeShapeType="1"/>
        </xdr:cNvSpPr>
      </xdr:nvSpPr>
      <xdr:spPr bwMode="auto">
        <a:xfrm>
          <a:off x="6772275" y="21621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oval" w="sm" len="med"/>
        </a:ln>
      </xdr:spPr>
    </xdr:sp>
    <xdr:clientData/>
  </xdr:twoCellAnchor>
  <xdr:twoCellAnchor>
    <xdr:from>
      <xdr:col>62</xdr:col>
      <xdr:colOff>0</xdr:colOff>
      <xdr:row>13</xdr:row>
      <xdr:rowOff>9525</xdr:rowOff>
    </xdr:from>
    <xdr:to>
      <xdr:col>62</xdr:col>
      <xdr:colOff>0</xdr:colOff>
      <xdr:row>14</xdr:row>
      <xdr:rowOff>0</xdr:rowOff>
    </xdr:to>
    <xdr:sp macro="" textlink="">
      <xdr:nvSpPr>
        <xdr:cNvPr id="232363" name="Line 100">
          <a:extLst>
            <a:ext uri="{FF2B5EF4-FFF2-40B4-BE49-F238E27FC236}">
              <a16:creationId xmlns:a16="http://schemas.microsoft.com/office/drawing/2014/main" id="{00000000-0008-0000-1500-0000AB8B0300}"/>
            </a:ext>
          </a:extLst>
        </xdr:cNvPr>
        <xdr:cNvSpPr>
          <a:spLocks noChangeShapeType="1"/>
        </xdr:cNvSpPr>
      </xdr:nvSpPr>
      <xdr:spPr bwMode="auto">
        <a:xfrm flipV="1">
          <a:off x="6772275" y="2276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5</xdr:row>
      <xdr:rowOff>104775</xdr:rowOff>
    </xdr:from>
    <xdr:to>
      <xdr:col>56</xdr:col>
      <xdr:colOff>0</xdr:colOff>
      <xdr:row>8</xdr:row>
      <xdr:rowOff>95250</xdr:rowOff>
    </xdr:to>
    <xdr:sp macro="" textlink="">
      <xdr:nvSpPr>
        <xdr:cNvPr id="232364" name="Line 91">
          <a:extLst>
            <a:ext uri="{FF2B5EF4-FFF2-40B4-BE49-F238E27FC236}">
              <a16:creationId xmlns:a16="http://schemas.microsoft.com/office/drawing/2014/main" id="{00000000-0008-0000-1500-0000AC8B0300}"/>
            </a:ext>
          </a:extLst>
        </xdr:cNvPr>
        <xdr:cNvSpPr>
          <a:spLocks noChangeShapeType="1"/>
        </xdr:cNvSpPr>
      </xdr:nvSpPr>
      <xdr:spPr bwMode="auto">
        <a:xfrm flipV="1">
          <a:off x="6086475" y="1457325"/>
          <a:ext cx="0" cy="3333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31288" name="Line 1">
          <a:extLst>
            <a:ext uri="{FF2B5EF4-FFF2-40B4-BE49-F238E27FC236}">
              <a16:creationId xmlns:a16="http://schemas.microsoft.com/office/drawing/2014/main" id="{00000000-0008-0000-1400-00007887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29</xdr:col>
      <xdr:colOff>0</xdr:colOff>
      <xdr:row>38</xdr:row>
      <xdr:rowOff>0</xdr:rowOff>
    </xdr:to>
    <xdr:sp macro="" textlink="">
      <xdr:nvSpPr>
        <xdr:cNvPr id="231289" name="Oval 2">
          <a:extLst>
            <a:ext uri="{FF2B5EF4-FFF2-40B4-BE49-F238E27FC236}">
              <a16:creationId xmlns:a16="http://schemas.microsoft.com/office/drawing/2014/main" id="{00000000-0008-0000-1400-000079870300}"/>
            </a:ext>
          </a:extLst>
        </xdr:cNvPr>
        <xdr:cNvSpPr>
          <a:spLocks noChangeArrowheads="1"/>
        </xdr:cNvSpPr>
      </xdr:nvSpPr>
      <xdr:spPr bwMode="auto">
        <a:xfrm>
          <a:off x="2543175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31290" name="Line 3">
          <a:extLst>
            <a:ext uri="{FF2B5EF4-FFF2-40B4-BE49-F238E27FC236}">
              <a16:creationId xmlns:a16="http://schemas.microsoft.com/office/drawing/2014/main" id="{00000000-0008-0000-1400-00007A87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31291" name="Line 4">
          <a:extLst>
            <a:ext uri="{FF2B5EF4-FFF2-40B4-BE49-F238E27FC236}">
              <a16:creationId xmlns:a16="http://schemas.microsoft.com/office/drawing/2014/main" id="{00000000-0008-0000-1400-00007B87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31292" name="Line 5">
          <a:extLst>
            <a:ext uri="{FF2B5EF4-FFF2-40B4-BE49-F238E27FC236}">
              <a16:creationId xmlns:a16="http://schemas.microsoft.com/office/drawing/2014/main" id="{00000000-0008-0000-1400-00007C87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31293" name="Line 7">
          <a:extLst>
            <a:ext uri="{FF2B5EF4-FFF2-40B4-BE49-F238E27FC236}">
              <a16:creationId xmlns:a16="http://schemas.microsoft.com/office/drawing/2014/main" id="{00000000-0008-0000-1400-00007D87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31294" name="Line 8">
          <a:extLst>
            <a:ext uri="{FF2B5EF4-FFF2-40B4-BE49-F238E27FC236}">
              <a16:creationId xmlns:a16="http://schemas.microsoft.com/office/drawing/2014/main" id="{00000000-0008-0000-1400-00007E87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31295" name="Line 9">
          <a:extLst>
            <a:ext uri="{FF2B5EF4-FFF2-40B4-BE49-F238E27FC236}">
              <a16:creationId xmlns:a16="http://schemas.microsoft.com/office/drawing/2014/main" id="{00000000-0008-0000-1400-00007F87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31296" name="Line 10">
          <a:extLst>
            <a:ext uri="{FF2B5EF4-FFF2-40B4-BE49-F238E27FC236}">
              <a16:creationId xmlns:a16="http://schemas.microsoft.com/office/drawing/2014/main" id="{00000000-0008-0000-1400-00008087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31297" name="Line 11">
          <a:extLst>
            <a:ext uri="{FF2B5EF4-FFF2-40B4-BE49-F238E27FC236}">
              <a16:creationId xmlns:a16="http://schemas.microsoft.com/office/drawing/2014/main" id="{00000000-0008-0000-1400-00008187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31298" name="Line 13">
          <a:extLst>
            <a:ext uri="{FF2B5EF4-FFF2-40B4-BE49-F238E27FC236}">
              <a16:creationId xmlns:a16="http://schemas.microsoft.com/office/drawing/2014/main" id="{00000000-0008-0000-1400-00008287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231299" name="Line 14">
          <a:extLst>
            <a:ext uri="{FF2B5EF4-FFF2-40B4-BE49-F238E27FC236}">
              <a16:creationId xmlns:a16="http://schemas.microsoft.com/office/drawing/2014/main" id="{00000000-0008-0000-1400-000083870300}"/>
            </a:ext>
          </a:extLst>
        </xdr:cNvPr>
        <xdr:cNvSpPr>
          <a:spLocks noChangeShapeType="1"/>
        </xdr:cNvSpPr>
      </xdr:nvSpPr>
      <xdr:spPr bwMode="auto">
        <a:xfrm flipV="1">
          <a:off x="4486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104775</xdr:colOff>
      <xdr:row>34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31300" name="Line 15">
          <a:extLst>
            <a:ext uri="{FF2B5EF4-FFF2-40B4-BE49-F238E27FC236}">
              <a16:creationId xmlns:a16="http://schemas.microsoft.com/office/drawing/2014/main" id="{00000000-0008-0000-1400-000084870300}"/>
            </a:ext>
          </a:extLst>
        </xdr:cNvPr>
        <xdr:cNvSpPr>
          <a:spLocks noChangeShapeType="1"/>
        </xdr:cNvSpPr>
      </xdr:nvSpPr>
      <xdr:spPr bwMode="auto">
        <a:xfrm>
          <a:off x="3562350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31301" name="Line 16">
          <a:extLst>
            <a:ext uri="{FF2B5EF4-FFF2-40B4-BE49-F238E27FC236}">
              <a16:creationId xmlns:a16="http://schemas.microsoft.com/office/drawing/2014/main" id="{00000000-0008-0000-1400-000085870300}"/>
            </a:ext>
          </a:extLst>
        </xdr:cNvPr>
        <xdr:cNvSpPr>
          <a:spLocks noChangeShapeType="1"/>
        </xdr:cNvSpPr>
      </xdr:nvSpPr>
      <xdr:spPr bwMode="auto">
        <a:xfrm>
          <a:off x="3562350" y="44386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31302" name="Line 17">
          <a:extLst>
            <a:ext uri="{FF2B5EF4-FFF2-40B4-BE49-F238E27FC236}">
              <a16:creationId xmlns:a16="http://schemas.microsoft.com/office/drawing/2014/main" id="{00000000-0008-0000-1400-00008687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31303" name="Line 18">
          <a:extLst>
            <a:ext uri="{FF2B5EF4-FFF2-40B4-BE49-F238E27FC236}">
              <a16:creationId xmlns:a16="http://schemas.microsoft.com/office/drawing/2014/main" id="{00000000-0008-0000-1400-00008787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31304" name="Line 19">
          <a:extLst>
            <a:ext uri="{FF2B5EF4-FFF2-40B4-BE49-F238E27FC236}">
              <a16:creationId xmlns:a16="http://schemas.microsoft.com/office/drawing/2014/main" id="{00000000-0008-0000-1400-00008887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31305" name="Line 20">
          <a:extLst>
            <a:ext uri="{FF2B5EF4-FFF2-40B4-BE49-F238E27FC236}">
              <a16:creationId xmlns:a16="http://schemas.microsoft.com/office/drawing/2014/main" id="{00000000-0008-0000-1400-00008987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31306" name="Line 21">
          <a:extLst>
            <a:ext uri="{FF2B5EF4-FFF2-40B4-BE49-F238E27FC236}">
              <a16:creationId xmlns:a16="http://schemas.microsoft.com/office/drawing/2014/main" id="{00000000-0008-0000-1400-00008A87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31307" name="Line 22">
          <a:extLst>
            <a:ext uri="{FF2B5EF4-FFF2-40B4-BE49-F238E27FC236}">
              <a16:creationId xmlns:a16="http://schemas.microsoft.com/office/drawing/2014/main" id="{00000000-0008-0000-1400-00008B87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95250</xdr:colOff>
      <xdr:row>14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231308" name="Line 23">
          <a:extLst>
            <a:ext uri="{FF2B5EF4-FFF2-40B4-BE49-F238E27FC236}">
              <a16:creationId xmlns:a16="http://schemas.microsoft.com/office/drawing/2014/main" id="{00000000-0008-0000-1400-00008C870300}"/>
            </a:ext>
          </a:extLst>
        </xdr:cNvPr>
        <xdr:cNvSpPr>
          <a:spLocks noChangeShapeType="1"/>
        </xdr:cNvSpPr>
      </xdr:nvSpPr>
      <xdr:spPr bwMode="auto">
        <a:xfrm flipH="1">
          <a:off x="1609725" y="23812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31309" name="Line 24">
          <a:extLst>
            <a:ext uri="{FF2B5EF4-FFF2-40B4-BE49-F238E27FC236}">
              <a16:creationId xmlns:a16="http://schemas.microsoft.com/office/drawing/2014/main" id="{00000000-0008-0000-1400-00008D87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31310" name="Line 25">
          <a:extLst>
            <a:ext uri="{FF2B5EF4-FFF2-40B4-BE49-F238E27FC236}">
              <a16:creationId xmlns:a16="http://schemas.microsoft.com/office/drawing/2014/main" id="{00000000-0008-0000-1400-00008E87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31311" name="Line 26">
          <a:extLst>
            <a:ext uri="{FF2B5EF4-FFF2-40B4-BE49-F238E27FC236}">
              <a16:creationId xmlns:a16="http://schemas.microsoft.com/office/drawing/2014/main" id="{00000000-0008-0000-1400-00008F87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9293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31312" name="Line 27">
          <a:extLst>
            <a:ext uri="{FF2B5EF4-FFF2-40B4-BE49-F238E27FC236}">
              <a16:creationId xmlns:a16="http://schemas.microsoft.com/office/drawing/2014/main" id="{00000000-0008-0000-1400-000090870300}"/>
            </a:ext>
          </a:extLst>
        </xdr:cNvPr>
        <xdr:cNvSpPr>
          <a:spLocks noChangeShapeType="1"/>
        </xdr:cNvSpPr>
      </xdr:nvSpPr>
      <xdr:spPr bwMode="auto">
        <a:xfrm>
          <a:off x="2369634" y="2053683"/>
          <a:ext cx="223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231313" name="Line 28">
          <a:extLst>
            <a:ext uri="{FF2B5EF4-FFF2-40B4-BE49-F238E27FC236}">
              <a16:creationId xmlns:a16="http://schemas.microsoft.com/office/drawing/2014/main" id="{00000000-0008-0000-1400-00009187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32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31314" name="Line 29">
          <a:extLst>
            <a:ext uri="{FF2B5EF4-FFF2-40B4-BE49-F238E27FC236}">
              <a16:creationId xmlns:a16="http://schemas.microsoft.com/office/drawing/2014/main" id="{00000000-0008-0000-1400-000092870300}"/>
            </a:ext>
          </a:extLst>
        </xdr:cNvPr>
        <xdr:cNvSpPr>
          <a:spLocks noChangeShapeType="1"/>
        </xdr:cNvSpPr>
      </xdr:nvSpPr>
      <xdr:spPr bwMode="auto">
        <a:xfrm flipV="1">
          <a:off x="4257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17</xdr:row>
      <xdr:rowOff>9525</xdr:rowOff>
    </xdr:from>
    <xdr:to>
      <xdr:col>42</xdr:col>
      <xdr:colOff>0</xdr:colOff>
      <xdr:row>32</xdr:row>
      <xdr:rowOff>0</xdr:rowOff>
    </xdr:to>
    <xdr:sp macro="" textlink="">
      <xdr:nvSpPr>
        <xdr:cNvPr id="231315" name="Line 30">
          <a:extLst>
            <a:ext uri="{FF2B5EF4-FFF2-40B4-BE49-F238E27FC236}">
              <a16:creationId xmlns:a16="http://schemas.microsoft.com/office/drawing/2014/main" id="{00000000-0008-0000-1400-000093870300}"/>
            </a:ext>
          </a:extLst>
        </xdr:cNvPr>
        <xdr:cNvSpPr>
          <a:spLocks noChangeShapeType="1"/>
        </xdr:cNvSpPr>
      </xdr:nvSpPr>
      <xdr:spPr bwMode="auto">
        <a:xfrm flipV="1">
          <a:off x="4486275" y="2733675"/>
          <a:ext cx="0" cy="17049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31316" name="Line 31">
          <a:extLst>
            <a:ext uri="{FF2B5EF4-FFF2-40B4-BE49-F238E27FC236}">
              <a16:creationId xmlns:a16="http://schemas.microsoft.com/office/drawing/2014/main" id="{00000000-0008-0000-1400-00009487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31317" name="Line 32">
          <a:extLst>
            <a:ext uri="{FF2B5EF4-FFF2-40B4-BE49-F238E27FC236}">
              <a16:creationId xmlns:a16="http://schemas.microsoft.com/office/drawing/2014/main" id="{00000000-0008-0000-1400-00009587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31318" name="Line 33">
          <a:extLst>
            <a:ext uri="{FF2B5EF4-FFF2-40B4-BE49-F238E27FC236}">
              <a16:creationId xmlns:a16="http://schemas.microsoft.com/office/drawing/2014/main" id="{00000000-0008-0000-1400-00009687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28</xdr:row>
      <xdr:rowOff>9525</xdr:rowOff>
    </xdr:from>
    <xdr:to>
      <xdr:col>29</xdr:col>
      <xdr:colOff>0</xdr:colOff>
      <xdr:row>30</xdr:row>
      <xdr:rowOff>0</xdr:rowOff>
    </xdr:to>
    <xdr:sp macro="" textlink="">
      <xdr:nvSpPr>
        <xdr:cNvPr id="231319" name="Line 34">
          <a:extLst>
            <a:ext uri="{FF2B5EF4-FFF2-40B4-BE49-F238E27FC236}">
              <a16:creationId xmlns:a16="http://schemas.microsoft.com/office/drawing/2014/main" id="{00000000-0008-0000-1400-000097870300}"/>
            </a:ext>
          </a:extLst>
        </xdr:cNvPr>
        <xdr:cNvSpPr>
          <a:spLocks noChangeShapeType="1"/>
        </xdr:cNvSpPr>
      </xdr:nvSpPr>
      <xdr:spPr bwMode="auto">
        <a:xfrm>
          <a:off x="2828925" y="3990975"/>
          <a:ext cx="17145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30</xdr:row>
      <xdr:rowOff>0</xdr:rowOff>
    </xdr:from>
    <xdr:to>
      <xdr:col>38</xdr:col>
      <xdr:colOff>104775</xdr:colOff>
      <xdr:row>30</xdr:row>
      <xdr:rowOff>0</xdr:rowOff>
    </xdr:to>
    <xdr:sp macro="" textlink="">
      <xdr:nvSpPr>
        <xdr:cNvPr id="231320" name="Line 35">
          <a:extLst>
            <a:ext uri="{FF2B5EF4-FFF2-40B4-BE49-F238E27FC236}">
              <a16:creationId xmlns:a16="http://schemas.microsoft.com/office/drawing/2014/main" id="{00000000-0008-0000-1400-000098870300}"/>
            </a:ext>
          </a:extLst>
        </xdr:cNvPr>
        <xdr:cNvSpPr>
          <a:spLocks noChangeShapeType="1"/>
        </xdr:cNvSpPr>
      </xdr:nvSpPr>
      <xdr:spPr bwMode="auto">
        <a:xfrm>
          <a:off x="3000375" y="4210050"/>
          <a:ext cx="1133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32</xdr:row>
      <xdr:rowOff>0</xdr:rowOff>
    </xdr:from>
    <xdr:to>
      <xdr:col>32</xdr:col>
      <xdr:colOff>0</xdr:colOff>
      <xdr:row>32</xdr:row>
      <xdr:rowOff>0</xdr:rowOff>
    </xdr:to>
    <xdr:sp macro="" textlink="">
      <xdr:nvSpPr>
        <xdr:cNvPr id="231321" name="Line 36">
          <a:extLst>
            <a:ext uri="{FF2B5EF4-FFF2-40B4-BE49-F238E27FC236}">
              <a16:creationId xmlns:a16="http://schemas.microsoft.com/office/drawing/2014/main" id="{00000000-0008-0000-1400-000099870300}"/>
            </a:ext>
          </a:extLst>
        </xdr:cNvPr>
        <xdr:cNvSpPr>
          <a:spLocks noChangeShapeType="1"/>
        </xdr:cNvSpPr>
      </xdr:nvSpPr>
      <xdr:spPr bwMode="auto">
        <a:xfrm>
          <a:off x="2200275" y="4438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31322" name="Line 37">
          <a:extLst>
            <a:ext uri="{FF2B5EF4-FFF2-40B4-BE49-F238E27FC236}">
              <a16:creationId xmlns:a16="http://schemas.microsoft.com/office/drawing/2014/main" id="{00000000-0008-0000-1400-00009A87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9525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31323" name="Line 38">
          <a:extLst>
            <a:ext uri="{FF2B5EF4-FFF2-40B4-BE49-F238E27FC236}">
              <a16:creationId xmlns:a16="http://schemas.microsoft.com/office/drawing/2014/main" id="{00000000-0008-0000-1400-00009B870300}"/>
            </a:ext>
          </a:extLst>
        </xdr:cNvPr>
        <xdr:cNvSpPr>
          <a:spLocks noChangeShapeType="1"/>
        </xdr:cNvSpPr>
      </xdr:nvSpPr>
      <xdr:spPr bwMode="auto">
        <a:xfrm>
          <a:off x="2781300" y="22669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31324" name="Line 39">
          <a:extLst>
            <a:ext uri="{FF2B5EF4-FFF2-40B4-BE49-F238E27FC236}">
              <a16:creationId xmlns:a16="http://schemas.microsoft.com/office/drawing/2014/main" id="{00000000-0008-0000-1400-00009C87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35</xdr:col>
      <xdr:colOff>66675</xdr:colOff>
      <xdr:row>11</xdr:row>
      <xdr:rowOff>0</xdr:rowOff>
    </xdr:to>
    <xdr:sp macro="" textlink="">
      <xdr:nvSpPr>
        <xdr:cNvPr id="231325" name="Line 40">
          <a:extLst>
            <a:ext uri="{FF2B5EF4-FFF2-40B4-BE49-F238E27FC236}">
              <a16:creationId xmlns:a16="http://schemas.microsoft.com/office/drawing/2014/main" id="{00000000-0008-0000-1400-00009D870300}"/>
            </a:ext>
          </a:extLst>
        </xdr:cNvPr>
        <xdr:cNvSpPr>
          <a:spLocks noChangeShapeType="1"/>
        </xdr:cNvSpPr>
      </xdr:nvSpPr>
      <xdr:spPr bwMode="auto">
        <a:xfrm>
          <a:off x="3009900" y="2038350"/>
          <a:ext cx="752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19050</xdr:rowOff>
    </xdr:from>
    <xdr:to>
      <xdr:col>26</xdr:col>
      <xdr:colOff>0</xdr:colOff>
      <xdr:row>39</xdr:row>
      <xdr:rowOff>0</xdr:rowOff>
    </xdr:to>
    <xdr:sp macro="" textlink="">
      <xdr:nvSpPr>
        <xdr:cNvPr id="231326" name="Line 41">
          <a:extLst>
            <a:ext uri="{FF2B5EF4-FFF2-40B4-BE49-F238E27FC236}">
              <a16:creationId xmlns:a16="http://schemas.microsoft.com/office/drawing/2014/main" id="{00000000-0008-0000-1400-00009E870300}"/>
            </a:ext>
          </a:extLst>
        </xdr:cNvPr>
        <xdr:cNvSpPr>
          <a:spLocks noChangeShapeType="1"/>
        </xdr:cNvSpPr>
      </xdr:nvSpPr>
      <xdr:spPr bwMode="auto">
        <a:xfrm>
          <a:off x="2771775" y="1828800"/>
          <a:ext cx="0" cy="340995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31327" name="Line 42">
          <a:extLst>
            <a:ext uri="{FF2B5EF4-FFF2-40B4-BE49-F238E27FC236}">
              <a16:creationId xmlns:a16="http://schemas.microsoft.com/office/drawing/2014/main" id="{00000000-0008-0000-1400-00009F87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31328" name="Line 43">
          <a:extLst>
            <a:ext uri="{FF2B5EF4-FFF2-40B4-BE49-F238E27FC236}">
              <a16:creationId xmlns:a16="http://schemas.microsoft.com/office/drawing/2014/main" id="{00000000-0008-0000-1400-0000A087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31329" name="Line 44">
          <a:extLst>
            <a:ext uri="{FF2B5EF4-FFF2-40B4-BE49-F238E27FC236}">
              <a16:creationId xmlns:a16="http://schemas.microsoft.com/office/drawing/2014/main" id="{00000000-0008-0000-1400-0000A1870300}"/>
            </a:ext>
          </a:extLst>
        </xdr:cNvPr>
        <xdr:cNvSpPr>
          <a:spLocks noChangeShapeType="1"/>
        </xdr:cNvSpPr>
      </xdr:nvSpPr>
      <xdr:spPr bwMode="auto">
        <a:xfrm flipV="1">
          <a:off x="27717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32</xdr:col>
      <xdr:colOff>0</xdr:colOff>
      <xdr:row>8</xdr:row>
      <xdr:rowOff>0</xdr:rowOff>
    </xdr:to>
    <xdr:sp macro="" textlink="">
      <xdr:nvSpPr>
        <xdr:cNvPr id="231330" name="Line 45">
          <a:extLst>
            <a:ext uri="{FF2B5EF4-FFF2-40B4-BE49-F238E27FC236}">
              <a16:creationId xmlns:a16="http://schemas.microsoft.com/office/drawing/2014/main" id="{00000000-0008-0000-1400-0000A2870300}"/>
            </a:ext>
          </a:extLst>
        </xdr:cNvPr>
        <xdr:cNvSpPr>
          <a:spLocks noChangeShapeType="1"/>
        </xdr:cNvSpPr>
      </xdr:nvSpPr>
      <xdr:spPr bwMode="auto">
        <a:xfrm>
          <a:off x="277177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8</xdr:row>
      <xdr:rowOff>0</xdr:rowOff>
    </xdr:from>
    <xdr:to>
      <xdr:col>26</xdr:col>
      <xdr:colOff>0</xdr:colOff>
      <xdr:row>8</xdr:row>
      <xdr:rowOff>0</xdr:rowOff>
    </xdr:to>
    <xdr:sp macro="" textlink="">
      <xdr:nvSpPr>
        <xdr:cNvPr id="231331" name="Line 46">
          <a:extLst>
            <a:ext uri="{FF2B5EF4-FFF2-40B4-BE49-F238E27FC236}">
              <a16:creationId xmlns:a16="http://schemas.microsoft.com/office/drawing/2014/main" id="{00000000-0008-0000-1400-0000A3870300}"/>
            </a:ext>
          </a:extLst>
        </xdr:cNvPr>
        <xdr:cNvSpPr>
          <a:spLocks noChangeShapeType="1"/>
        </xdr:cNvSpPr>
      </xdr:nvSpPr>
      <xdr:spPr bwMode="auto">
        <a:xfrm flipH="1">
          <a:off x="220027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14</xdr:row>
      <xdr:rowOff>9525</xdr:rowOff>
    </xdr:from>
    <xdr:to>
      <xdr:col>15</xdr:col>
      <xdr:colOff>0</xdr:colOff>
      <xdr:row>15</xdr:row>
      <xdr:rowOff>9525</xdr:rowOff>
    </xdr:to>
    <xdr:sp macro="" textlink="">
      <xdr:nvSpPr>
        <xdr:cNvPr id="231332" name="Line 47">
          <a:extLst>
            <a:ext uri="{FF2B5EF4-FFF2-40B4-BE49-F238E27FC236}">
              <a16:creationId xmlns:a16="http://schemas.microsoft.com/office/drawing/2014/main" id="{00000000-0008-0000-1400-0000A4870300}"/>
            </a:ext>
          </a:extLst>
        </xdr:cNvPr>
        <xdr:cNvSpPr>
          <a:spLocks noChangeShapeType="1"/>
        </xdr:cNvSpPr>
      </xdr:nvSpPr>
      <xdr:spPr bwMode="auto">
        <a:xfrm>
          <a:off x="1628775" y="23907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9525</xdr:colOff>
      <xdr:row>17</xdr:row>
      <xdr:rowOff>0</xdr:rowOff>
    </xdr:from>
    <xdr:to>
      <xdr:col>31</xdr:col>
      <xdr:colOff>104775</xdr:colOff>
      <xdr:row>17</xdr:row>
      <xdr:rowOff>0</xdr:rowOff>
    </xdr:to>
    <xdr:sp macro="" textlink="">
      <xdr:nvSpPr>
        <xdr:cNvPr id="231333" name="Line 48">
          <a:extLst>
            <a:ext uri="{FF2B5EF4-FFF2-40B4-BE49-F238E27FC236}">
              <a16:creationId xmlns:a16="http://schemas.microsoft.com/office/drawing/2014/main" id="{00000000-0008-0000-1400-0000A5870300}"/>
            </a:ext>
          </a:extLst>
        </xdr:cNvPr>
        <xdr:cNvSpPr>
          <a:spLocks noChangeShapeType="1"/>
        </xdr:cNvSpPr>
      </xdr:nvSpPr>
      <xdr:spPr bwMode="auto">
        <a:xfrm>
          <a:off x="2781300" y="272415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9525</xdr:colOff>
      <xdr:row>17</xdr:row>
      <xdr:rowOff>0</xdr:rowOff>
    </xdr:to>
    <xdr:sp macro="" textlink="">
      <xdr:nvSpPr>
        <xdr:cNvPr id="231334" name="Line 49">
          <a:extLst>
            <a:ext uri="{FF2B5EF4-FFF2-40B4-BE49-F238E27FC236}">
              <a16:creationId xmlns:a16="http://schemas.microsoft.com/office/drawing/2014/main" id="{00000000-0008-0000-1400-0000A6870300}"/>
            </a:ext>
          </a:extLst>
        </xdr:cNvPr>
        <xdr:cNvSpPr>
          <a:spLocks noChangeShapeType="1"/>
        </xdr:cNvSpPr>
      </xdr:nvSpPr>
      <xdr:spPr bwMode="auto">
        <a:xfrm>
          <a:off x="3571875" y="27241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104775</xdr:rowOff>
    </xdr:to>
    <xdr:sp macro="" textlink="">
      <xdr:nvSpPr>
        <xdr:cNvPr id="231335" name="Line 50">
          <a:extLst>
            <a:ext uri="{FF2B5EF4-FFF2-40B4-BE49-F238E27FC236}">
              <a16:creationId xmlns:a16="http://schemas.microsoft.com/office/drawing/2014/main" id="{00000000-0008-0000-1400-0000A787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31336" name="Line 51">
          <a:extLst>
            <a:ext uri="{FF2B5EF4-FFF2-40B4-BE49-F238E27FC236}">
              <a16:creationId xmlns:a16="http://schemas.microsoft.com/office/drawing/2014/main" id="{00000000-0008-0000-1400-0000A887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14</xdr:row>
      <xdr:rowOff>9525</xdr:rowOff>
    </xdr:from>
    <xdr:to>
      <xdr:col>56</xdr:col>
      <xdr:colOff>0</xdr:colOff>
      <xdr:row>38</xdr:row>
      <xdr:rowOff>0</xdr:rowOff>
    </xdr:to>
    <xdr:sp macro="" textlink="">
      <xdr:nvSpPr>
        <xdr:cNvPr id="231337" name="Line 52">
          <a:extLst>
            <a:ext uri="{FF2B5EF4-FFF2-40B4-BE49-F238E27FC236}">
              <a16:creationId xmlns:a16="http://schemas.microsoft.com/office/drawing/2014/main" id="{00000000-0008-0000-1400-0000A9870300}"/>
            </a:ext>
          </a:extLst>
        </xdr:cNvPr>
        <xdr:cNvSpPr>
          <a:spLocks noChangeShapeType="1"/>
        </xdr:cNvSpPr>
      </xdr:nvSpPr>
      <xdr:spPr bwMode="auto">
        <a:xfrm flipV="1">
          <a:off x="6086475" y="2390775"/>
          <a:ext cx="0" cy="273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31338" name="Line 53">
          <a:extLst>
            <a:ext uri="{FF2B5EF4-FFF2-40B4-BE49-F238E27FC236}">
              <a16:creationId xmlns:a16="http://schemas.microsoft.com/office/drawing/2014/main" id="{00000000-0008-0000-1400-0000AA87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31339" name="Line 54">
          <a:extLst>
            <a:ext uri="{FF2B5EF4-FFF2-40B4-BE49-F238E27FC236}">
              <a16:creationId xmlns:a16="http://schemas.microsoft.com/office/drawing/2014/main" id="{00000000-0008-0000-1400-0000AB87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31340" name="Line 55">
          <a:extLst>
            <a:ext uri="{FF2B5EF4-FFF2-40B4-BE49-F238E27FC236}">
              <a16:creationId xmlns:a16="http://schemas.microsoft.com/office/drawing/2014/main" id="{00000000-0008-0000-1400-0000AC87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31341" name="Line 56">
          <a:extLst>
            <a:ext uri="{FF2B5EF4-FFF2-40B4-BE49-F238E27FC236}">
              <a16:creationId xmlns:a16="http://schemas.microsoft.com/office/drawing/2014/main" id="{00000000-0008-0000-1400-0000AD87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31342" name="Line 57">
          <a:extLst>
            <a:ext uri="{FF2B5EF4-FFF2-40B4-BE49-F238E27FC236}">
              <a16:creationId xmlns:a16="http://schemas.microsoft.com/office/drawing/2014/main" id="{00000000-0008-0000-1400-0000AE87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32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231343" name="Line 58">
          <a:extLst>
            <a:ext uri="{FF2B5EF4-FFF2-40B4-BE49-F238E27FC236}">
              <a16:creationId xmlns:a16="http://schemas.microsoft.com/office/drawing/2014/main" id="{00000000-0008-0000-1400-0000AF870300}"/>
            </a:ext>
          </a:extLst>
        </xdr:cNvPr>
        <xdr:cNvSpPr>
          <a:spLocks noChangeShapeType="1"/>
        </xdr:cNvSpPr>
      </xdr:nvSpPr>
      <xdr:spPr bwMode="auto">
        <a:xfrm flipV="1">
          <a:off x="6772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31344" name="Line 59">
          <a:extLst>
            <a:ext uri="{FF2B5EF4-FFF2-40B4-BE49-F238E27FC236}">
              <a16:creationId xmlns:a16="http://schemas.microsoft.com/office/drawing/2014/main" id="{00000000-0008-0000-1400-0000B087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32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31345" name="Line 60">
          <a:extLst>
            <a:ext uri="{FF2B5EF4-FFF2-40B4-BE49-F238E27FC236}">
              <a16:creationId xmlns:a16="http://schemas.microsoft.com/office/drawing/2014/main" id="{00000000-0008-0000-1400-0000B1870300}"/>
            </a:ext>
          </a:extLst>
        </xdr:cNvPr>
        <xdr:cNvSpPr>
          <a:spLocks noChangeShapeType="1"/>
        </xdr:cNvSpPr>
      </xdr:nvSpPr>
      <xdr:spPr bwMode="auto">
        <a:xfrm>
          <a:off x="6200775" y="4438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31346" name="Line 61">
          <a:extLst>
            <a:ext uri="{FF2B5EF4-FFF2-40B4-BE49-F238E27FC236}">
              <a16:creationId xmlns:a16="http://schemas.microsoft.com/office/drawing/2014/main" id="{00000000-0008-0000-1400-0000B2870300}"/>
            </a:ext>
          </a:extLst>
        </xdr:cNvPr>
        <xdr:cNvSpPr>
          <a:spLocks noChangeShapeType="1"/>
        </xdr:cNvSpPr>
      </xdr:nvSpPr>
      <xdr:spPr bwMode="auto">
        <a:xfrm>
          <a:off x="654367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31347" name="Line 62">
          <a:extLst>
            <a:ext uri="{FF2B5EF4-FFF2-40B4-BE49-F238E27FC236}">
              <a16:creationId xmlns:a16="http://schemas.microsoft.com/office/drawing/2014/main" id="{00000000-0008-0000-1400-0000B387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38</xdr:row>
      <xdr:rowOff>104775</xdr:rowOff>
    </xdr:from>
    <xdr:to>
      <xdr:col>56</xdr:col>
      <xdr:colOff>0</xdr:colOff>
      <xdr:row>41</xdr:row>
      <xdr:rowOff>9525</xdr:rowOff>
    </xdr:to>
    <xdr:sp macro="" textlink="">
      <xdr:nvSpPr>
        <xdr:cNvPr id="231348" name="Line 63">
          <a:extLst>
            <a:ext uri="{FF2B5EF4-FFF2-40B4-BE49-F238E27FC236}">
              <a16:creationId xmlns:a16="http://schemas.microsoft.com/office/drawing/2014/main" id="{00000000-0008-0000-1400-0000B4870300}"/>
            </a:ext>
          </a:extLst>
        </xdr:cNvPr>
        <xdr:cNvSpPr>
          <a:spLocks noChangeShapeType="1"/>
        </xdr:cNvSpPr>
      </xdr:nvSpPr>
      <xdr:spPr bwMode="auto">
        <a:xfrm flipV="1">
          <a:off x="60864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13</xdr:row>
      <xdr:rowOff>104775</xdr:rowOff>
    </xdr:to>
    <xdr:sp macro="" textlink="">
      <xdr:nvSpPr>
        <xdr:cNvPr id="231349" name="Line 64">
          <a:extLst>
            <a:ext uri="{FF2B5EF4-FFF2-40B4-BE49-F238E27FC236}">
              <a16:creationId xmlns:a16="http://schemas.microsoft.com/office/drawing/2014/main" id="{00000000-0008-0000-1400-0000B587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38</xdr:row>
      <xdr:rowOff>0</xdr:rowOff>
    </xdr:to>
    <xdr:sp macro="" textlink="">
      <xdr:nvSpPr>
        <xdr:cNvPr id="231350" name="Line 65">
          <a:extLst>
            <a:ext uri="{FF2B5EF4-FFF2-40B4-BE49-F238E27FC236}">
              <a16:creationId xmlns:a16="http://schemas.microsoft.com/office/drawing/2014/main" id="{00000000-0008-0000-1400-0000B687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31351" name="Line 66">
          <a:extLst>
            <a:ext uri="{FF2B5EF4-FFF2-40B4-BE49-F238E27FC236}">
              <a16:creationId xmlns:a16="http://schemas.microsoft.com/office/drawing/2014/main" id="{00000000-0008-0000-1400-0000B7870300}"/>
            </a:ext>
          </a:extLst>
        </xdr:cNvPr>
        <xdr:cNvSpPr>
          <a:spLocks noChangeShapeType="1"/>
        </xdr:cNvSpPr>
      </xdr:nvSpPr>
      <xdr:spPr bwMode="auto">
        <a:xfrm flipV="1">
          <a:off x="6543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17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31352" name="Line 67">
          <a:extLst>
            <a:ext uri="{FF2B5EF4-FFF2-40B4-BE49-F238E27FC236}">
              <a16:creationId xmlns:a16="http://schemas.microsoft.com/office/drawing/2014/main" id="{00000000-0008-0000-1400-0000B8870300}"/>
            </a:ext>
          </a:extLst>
        </xdr:cNvPr>
        <xdr:cNvSpPr>
          <a:spLocks noChangeShapeType="1"/>
        </xdr:cNvSpPr>
      </xdr:nvSpPr>
      <xdr:spPr bwMode="auto">
        <a:xfrm flipV="1">
          <a:off x="6772275" y="2724150"/>
          <a:ext cx="0" cy="1714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31353" name="Line 68">
          <a:extLst>
            <a:ext uri="{FF2B5EF4-FFF2-40B4-BE49-F238E27FC236}">
              <a16:creationId xmlns:a16="http://schemas.microsoft.com/office/drawing/2014/main" id="{00000000-0008-0000-1400-0000B987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11</xdr:row>
      <xdr:rowOff>0</xdr:rowOff>
    </xdr:from>
    <xdr:to>
      <xdr:col>59</xdr:col>
      <xdr:colOff>38100</xdr:colOff>
      <xdr:row>11</xdr:row>
      <xdr:rowOff>0</xdr:rowOff>
    </xdr:to>
    <xdr:sp macro="" textlink="">
      <xdr:nvSpPr>
        <xdr:cNvPr id="231354" name="Line 73">
          <a:extLst>
            <a:ext uri="{FF2B5EF4-FFF2-40B4-BE49-F238E27FC236}">
              <a16:creationId xmlns:a16="http://schemas.microsoft.com/office/drawing/2014/main" id="{00000000-0008-0000-1400-0000BA870300}"/>
            </a:ext>
          </a:extLst>
        </xdr:cNvPr>
        <xdr:cNvSpPr>
          <a:spLocks noChangeShapeType="1"/>
        </xdr:cNvSpPr>
      </xdr:nvSpPr>
      <xdr:spPr bwMode="auto">
        <a:xfrm>
          <a:off x="5753100" y="2038350"/>
          <a:ext cx="723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8</xdr:row>
      <xdr:rowOff>0</xdr:rowOff>
    </xdr:from>
    <xdr:to>
      <xdr:col>55</xdr:col>
      <xdr:colOff>0</xdr:colOff>
      <xdr:row>8</xdr:row>
      <xdr:rowOff>0</xdr:rowOff>
    </xdr:to>
    <xdr:sp macro="" textlink="">
      <xdr:nvSpPr>
        <xdr:cNvPr id="231355" name="Line 74">
          <a:extLst>
            <a:ext uri="{FF2B5EF4-FFF2-40B4-BE49-F238E27FC236}">
              <a16:creationId xmlns:a16="http://schemas.microsoft.com/office/drawing/2014/main" id="{00000000-0008-0000-1400-0000BB870300}"/>
            </a:ext>
          </a:extLst>
        </xdr:cNvPr>
        <xdr:cNvSpPr>
          <a:spLocks noChangeShapeType="1"/>
        </xdr:cNvSpPr>
      </xdr:nvSpPr>
      <xdr:spPr bwMode="auto">
        <a:xfrm>
          <a:off x="5524500" y="16954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57</xdr:col>
      <xdr:colOff>9525</xdr:colOff>
      <xdr:row>17</xdr:row>
      <xdr:rowOff>0</xdr:rowOff>
    </xdr:from>
    <xdr:to>
      <xdr:col>62</xdr:col>
      <xdr:colOff>9525</xdr:colOff>
      <xdr:row>17</xdr:row>
      <xdr:rowOff>0</xdr:rowOff>
    </xdr:to>
    <xdr:sp macro="" textlink="">
      <xdr:nvSpPr>
        <xdr:cNvPr id="231356" name="Line 76">
          <a:extLst>
            <a:ext uri="{FF2B5EF4-FFF2-40B4-BE49-F238E27FC236}">
              <a16:creationId xmlns:a16="http://schemas.microsoft.com/office/drawing/2014/main" id="{00000000-0008-0000-1400-0000BC870300}"/>
            </a:ext>
          </a:extLst>
        </xdr:cNvPr>
        <xdr:cNvSpPr>
          <a:spLocks noChangeShapeType="1"/>
        </xdr:cNvSpPr>
      </xdr:nvSpPr>
      <xdr:spPr bwMode="auto">
        <a:xfrm>
          <a:off x="6210300" y="27241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104775</xdr:rowOff>
    </xdr:from>
    <xdr:to>
      <xdr:col>62</xdr:col>
      <xdr:colOff>0</xdr:colOff>
      <xdr:row>16</xdr:row>
      <xdr:rowOff>104775</xdr:rowOff>
    </xdr:to>
    <xdr:sp macro="" textlink="">
      <xdr:nvSpPr>
        <xdr:cNvPr id="231357" name="Line 77">
          <a:extLst>
            <a:ext uri="{FF2B5EF4-FFF2-40B4-BE49-F238E27FC236}">
              <a16:creationId xmlns:a16="http://schemas.microsoft.com/office/drawing/2014/main" id="{00000000-0008-0000-1400-0000BD870300}"/>
            </a:ext>
          </a:extLst>
        </xdr:cNvPr>
        <xdr:cNvSpPr>
          <a:spLocks noChangeShapeType="1"/>
        </xdr:cNvSpPr>
      </xdr:nvSpPr>
      <xdr:spPr bwMode="auto">
        <a:xfrm flipV="1">
          <a:off x="6772275" y="23717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9525</xdr:colOff>
      <xdr:row>34</xdr:row>
      <xdr:rowOff>0</xdr:rowOff>
    </xdr:from>
    <xdr:to>
      <xdr:col>53</xdr:col>
      <xdr:colOff>9525</xdr:colOff>
      <xdr:row>38</xdr:row>
      <xdr:rowOff>0</xdr:rowOff>
    </xdr:to>
    <xdr:sp macro="" textlink="">
      <xdr:nvSpPr>
        <xdr:cNvPr id="231358" name="Oval 78">
          <a:extLst>
            <a:ext uri="{FF2B5EF4-FFF2-40B4-BE49-F238E27FC236}">
              <a16:creationId xmlns:a16="http://schemas.microsoft.com/office/drawing/2014/main" id="{00000000-0008-0000-1400-0000BE870300}"/>
            </a:ext>
          </a:extLst>
        </xdr:cNvPr>
        <xdr:cNvSpPr>
          <a:spLocks noChangeArrowheads="1"/>
        </xdr:cNvSpPr>
      </xdr:nvSpPr>
      <xdr:spPr bwMode="auto">
        <a:xfrm>
          <a:off x="5295900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31359" name="Line 79">
          <a:extLst>
            <a:ext uri="{FF2B5EF4-FFF2-40B4-BE49-F238E27FC236}">
              <a16:creationId xmlns:a16="http://schemas.microsoft.com/office/drawing/2014/main" id="{00000000-0008-0000-1400-0000BF87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31360" name="Line 80">
          <a:extLst>
            <a:ext uri="{FF2B5EF4-FFF2-40B4-BE49-F238E27FC236}">
              <a16:creationId xmlns:a16="http://schemas.microsoft.com/office/drawing/2014/main" id="{00000000-0008-0000-1400-0000C087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56</xdr:col>
      <xdr:colOff>0</xdr:colOff>
      <xdr:row>32</xdr:row>
      <xdr:rowOff>0</xdr:rowOff>
    </xdr:to>
    <xdr:sp macro="" textlink="">
      <xdr:nvSpPr>
        <xdr:cNvPr id="231361" name="Line 81">
          <a:extLst>
            <a:ext uri="{FF2B5EF4-FFF2-40B4-BE49-F238E27FC236}">
              <a16:creationId xmlns:a16="http://schemas.microsoft.com/office/drawing/2014/main" id="{00000000-0008-0000-1400-0000C1870300}"/>
            </a:ext>
          </a:extLst>
        </xdr:cNvPr>
        <xdr:cNvSpPr>
          <a:spLocks noChangeShapeType="1"/>
        </xdr:cNvSpPr>
      </xdr:nvSpPr>
      <xdr:spPr bwMode="auto">
        <a:xfrm>
          <a:off x="55149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31362" name="Line 82">
          <a:extLst>
            <a:ext uri="{FF2B5EF4-FFF2-40B4-BE49-F238E27FC236}">
              <a16:creationId xmlns:a16="http://schemas.microsoft.com/office/drawing/2014/main" id="{00000000-0008-0000-1400-0000C287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31363" name="Line 83">
          <a:extLst>
            <a:ext uri="{FF2B5EF4-FFF2-40B4-BE49-F238E27FC236}">
              <a16:creationId xmlns:a16="http://schemas.microsoft.com/office/drawing/2014/main" id="{00000000-0008-0000-1400-0000C387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231364" name="Line 84">
          <a:extLst>
            <a:ext uri="{FF2B5EF4-FFF2-40B4-BE49-F238E27FC236}">
              <a16:creationId xmlns:a16="http://schemas.microsoft.com/office/drawing/2014/main" id="{00000000-0008-0000-1400-0000C487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34290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17</xdr:row>
      <xdr:rowOff>0</xdr:rowOff>
    </xdr:from>
    <xdr:to>
      <xdr:col>56</xdr:col>
      <xdr:colOff>0</xdr:colOff>
      <xdr:row>17</xdr:row>
      <xdr:rowOff>0</xdr:rowOff>
    </xdr:to>
    <xdr:sp macro="" textlink="">
      <xdr:nvSpPr>
        <xdr:cNvPr id="231365" name="Line 85">
          <a:extLst>
            <a:ext uri="{FF2B5EF4-FFF2-40B4-BE49-F238E27FC236}">
              <a16:creationId xmlns:a16="http://schemas.microsoft.com/office/drawing/2014/main" id="{00000000-0008-0000-1400-0000C5870300}"/>
            </a:ext>
          </a:extLst>
        </xdr:cNvPr>
        <xdr:cNvSpPr>
          <a:spLocks noChangeShapeType="1"/>
        </xdr:cNvSpPr>
      </xdr:nvSpPr>
      <xdr:spPr bwMode="auto">
        <a:xfrm>
          <a:off x="5514975" y="27241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104775</xdr:rowOff>
    </xdr:to>
    <xdr:sp macro="" textlink="">
      <xdr:nvSpPr>
        <xdr:cNvPr id="231366" name="Line 86">
          <a:extLst>
            <a:ext uri="{FF2B5EF4-FFF2-40B4-BE49-F238E27FC236}">
              <a16:creationId xmlns:a16="http://schemas.microsoft.com/office/drawing/2014/main" id="{00000000-0008-0000-1400-0000C687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41</xdr:row>
      <xdr:rowOff>0</xdr:rowOff>
    </xdr:from>
    <xdr:to>
      <xdr:col>56</xdr:col>
      <xdr:colOff>9525</xdr:colOff>
      <xdr:row>41</xdr:row>
      <xdr:rowOff>0</xdr:rowOff>
    </xdr:to>
    <xdr:sp macro="" textlink="">
      <xdr:nvSpPr>
        <xdr:cNvPr id="231367" name="Line 87">
          <a:extLst>
            <a:ext uri="{FF2B5EF4-FFF2-40B4-BE49-F238E27FC236}">
              <a16:creationId xmlns:a16="http://schemas.microsoft.com/office/drawing/2014/main" id="{00000000-0008-0000-1400-0000C7870300}"/>
            </a:ext>
          </a:extLst>
        </xdr:cNvPr>
        <xdr:cNvSpPr>
          <a:spLocks noChangeShapeType="1"/>
        </xdr:cNvSpPr>
      </xdr:nvSpPr>
      <xdr:spPr bwMode="auto">
        <a:xfrm flipH="1">
          <a:off x="5514975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8</xdr:row>
      <xdr:rowOff>0</xdr:rowOff>
    </xdr:from>
    <xdr:to>
      <xdr:col>51</xdr:col>
      <xdr:colOff>0</xdr:colOff>
      <xdr:row>9</xdr:row>
      <xdr:rowOff>0</xdr:rowOff>
    </xdr:to>
    <xdr:sp macro="" textlink="">
      <xdr:nvSpPr>
        <xdr:cNvPr id="231368" name="Line 88">
          <a:extLst>
            <a:ext uri="{FF2B5EF4-FFF2-40B4-BE49-F238E27FC236}">
              <a16:creationId xmlns:a16="http://schemas.microsoft.com/office/drawing/2014/main" id="{00000000-0008-0000-1400-0000C8870300}"/>
            </a:ext>
          </a:extLst>
        </xdr:cNvPr>
        <xdr:cNvSpPr>
          <a:spLocks noChangeShapeType="1"/>
        </xdr:cNvSpPr>
      </xdr:nvSpPr>
      <xdr:spPr bwMode="auto">
        <a:xfrm>
          <a:off x="55149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31369" name="Line 89">
          <a:extLst>
            <a:ext uri="{FF2B5EF4-FFF2-40B4-BE49-F238E27FC236}">
              <a16:creationId xmlns:a16="http://schemas.microsoft.com/office/drawing/2014/main" id="{00000000-0008-0000-1400-0000C987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5</xdr:row>
      <xdr:rowOff>116157</xdr:rowOff>
    </xdr:from>
    <xdr:to>
      <xdr:col>59</xdr:col>
      <xdr:colOff>0</xdr:colOff>
      <xdr:row>9</xdr:row>
      <xdr:rowOff>13938</xdr:rowOff>
    </xdr:to>
    <xdr:sp macro="" textlink="">
      <xdr:nvSpPr>
        <xdr:cNvPr id="231370" name="Line 91">
          <a:extLst>
            <a:ext uri="{FF2B5EF4-FFF2-40B4-BE49-F238E27FC236}">
              <a16:creationId xmlns:a16="http://schemas.microsoft.com/office/drawing/2014/main" id="{00000000-0008-0000-1400-0000CA870300}"/>
            </a:ext>
          </a:extLst>
        </xdr:cNvPr>
        <xdr:cNvSpPr>
          <a:spLocks noChangeShapeType="1"/>
        </xdr:cNvSpPr>
      </xdr:nvSpPr>
      <xdr:spPr bwMode="auto">
        <a:xfrm flipV="1">
          <a:off x="6532756" y="1472889"/>
          <a:ext cx="0" cy="36241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231371" name="Line 92">
          <a:extLst>
            <a:ext uri="{FF2B5EF4-FFF2-40B4-BE49-F238E27FC236}">
              <a16:creationId xmlns:a16="http://schemas.microsoft.com/office/drawing/2014/main" id="{00000000-0008-0000-1400-0000CB870300}"/>
            </a:ext>
          </a:extLst>
        </xdr:cNvPr>
        <xdr:cNvSpPr>
          <a:spLocks noChangeShapeType="1"/>
        </xdr:cNvSpPr>
      </xdr:nvSpPr>
      <xdr:spPr bwMode="auto">
        <a:xfrm>
          <a:off x="6086475" y="14668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31372" name="Line 96">
          <a:extLst>
            <a:ext uri="{FF2B5EF4-FFF2-40B4-BE49-F238E27FC236}">
              <a16:creationId xmlns:a16="http://schemas.microsoft.com/office/drawing/2014/main" id="{00000000-0008-0000-1400-0000CC87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31373" name="Line 87">
          <a:extLst>
            <a:ext uri="{FF2B5EF4-FFF2-40B4-BE49-F238E27FC236}">
              <a16:creationId xmlns:a16="http://schemas.microsoft.com/office/drawing/2014/main" id="{00000000-0008-0000-1400-0000CD87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31375" name="Line 89">
          <a:extLst>
            <a:ext uri="{FF2B5EF4-FFF2-40B4-BE49-F238E27FC236}">
              <a16:creationId xmlns:a16="http://schemas.microsoft.com/office/drawing/2014/main" id="{00000000-0008-0000-1400-0000CF87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31376" name="Line 90">
          <a:extLst>
            <a:ext uri="{FF2B5EF4-FFF2-40B4-BE49-F238E27FC236}">
              <a16:creationId xmlns:a16="http://schemas.microsoft.com/office/drawing/2014/main" id="{00000000-0008-0000-1400-0000D087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31377" name="Line 91">
          <a:extLst>
            <a:ext uri="{FF2B5EF4-FFF2-40B4-BE49-F238E27FC236}">
              <a16:creationId xmlns:a16="http://schemas.microsoft.com/office/drawing/2014/main" id="{00000000-0008-0000-1400-0000D187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31378" name="Line 92">
          <a:extLst>
            <a:ext uri="{FF2B5EF4-FFF2-40B4-BE49-F238E27FC236}">
              <a16:creationId xmlns:a16="http://schemas.microsoft.com/office/drawing/2014/main" id="{00000000-0008-0000-1400-0000D287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31379" name="Line 93">
          <a:extLst>
            <a:ext uri="{FF2B5EF4-FFF2-40B4-BE49-F238E27FC236}">
              <a16:creationId xmlns:a16="http://schemas.microsoft.com/office/drawing/2014/main" id="{00000000-0008-0000-1400-0000D387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31380" name="Line 94">
          <a:extLst>
            <a:ext uri="{FF2B5EF4-FFF2-40B4-BE49-F238E27FC236}">
              <a16:creationId xmlns:a16="http://schemas.microsoft.com/office/drawing/2014/main" id="{00000000-0008-0000-1400-0000D487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14</xdr:row>
      <xdr:rowOff>0</xdr:rowOff>
    </xdr:from>
    <xdr:to>
      <xdr:col>26</xdr:col>
      <xdr:colOff>0</xdr:colOff>
      <xdr:row>14</xdr:row>
      <xdr:rowOff>0</xdr:rowOff>
    </xdr:to>
    <xdr:sp macro="" textlink="">
      <xdr:nvSpPr>
        <xdr:cNvPr id="231381" name="Line 38">
          <a:extLst>
            <a:ext uri="{FF2B5EF4-FFF2-40B4-BE49-F238E27FC236}">
              <a16:creationId xmlns:a16="http://schemas.microsoft.com/office/drawing/2014/main" id="{00000000-0008-0000-1400-0000D5870300}"/>
            </a:ext>
          </a:extLst>
        </xdr:cNvPr>
        <xdr:cNvSpPr>
          <a:spLocks noChangeShapeType="1"/>
        </xdr:cNvSpPr>
      </xdr:nvSpPr>
      <xdr:spPr bwMode="auto">
        <a:xfrm>
          <a:off x="2200275" y="2381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14</xdr:row>
      <xdr:rowOff>0</xdr:rowOff>
    </xdr:from>
    <xdr:to>
      <xdr:col>59</xdr:col>
      <xdr:colOff>0</xdr:colOff>
      <xdr:row>14</xdr:row>
      <xdr:rowOff>0</xdr:rowOff>
    </xdr:to>
    <xdr:sp macro="" textlink="">
      <xdr:nvSpPr>
        <xdr:cNvPr id="231382" name="Line 82">
          <a:extLst>
            <a:ext uri="{FF2B5EF4-FFF2-40B4-BE49-F238E27FC236}">
              <a16:creationId xmlns:a16="http://schemas.microsoft.com/office/drawing/2014/main" id="{00000000-0008-0000-1400-0000D6870300}"/>
            </a:ext>
          </a:extLst>
        </xdr:cNvPr>
        <xdr:cNvSpPr>
          <a:spLocks noChangeShapeType="1"/>
        </xdr:cNvSpPr>
      </xdr:nvSpPr>
      <xdr:spPr bwMode="auto">
        <a:xfrm>
          <a:off x="5514975" y="23812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9</xdr:row>
      <xdr:rowOff>116158</xdr:rowOff>
    </xdr:from>
    <xdr:to>
      <xdr:col>60</xdr:col>
      <xdr:colOff>97573</xdr:colOff>
      <xdr:row>9</xdr:row>
      <xdr:rowOff>116158</xdr:rowOff>
    </xdr:to>
    <xdr:sp macro="" textlink="">
      <xdr:nvSpPr>
        <xdr:cNvPr id="231383" name="Line 73">
          <a:extLst>
            <a:ext uri="{FF2B5EF4-FFF2-40B4-BE49-F238E27FC236}">
              <a16:creationId xmlns:a16="http://schemas.microsoft.com/office/drawing/2014/main" id="{00000000-0008-0000-1400-0000D7870300}"/>
            </a:ext>
          </a:extLst>
        </xdr:cNvPr>
        <xdr:cNvSpPr>
          <a:spLocks noChangeShapeType="1"/>
        </xdr:cNvSpPr>
      </xdr:nvSpPr>
      <xdr:spPr bwMode="auto">
        <a:xfrm>
          <a:off x="5835805" y="1937524"/>
          <a:ext cx="910683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14</xdr:row>
      <xdr:rowOff>0</xdr:rowOff>
    </xdr:from>
    <xdr:to>
      <xdr:col>62</xdr:col>
      <xdr:colOff>0</xdr:colOff>
      <xdr:row>14</xdr:row>
      <xdr:rowOff>0</xdr:rowOff>
    </xdr:to>
    <xdr:sp macro="" textlink="">
      <xdr:nvSpPr>
        <xdr:cNvPr id="231384" name="Line 61">
          <a:extLst>
            <a:ext uri="{FF2B5EF4-FFF2-40B4-BE49-F238E27FC236}">
              <a16:creationId xmlns:a16="http://schemas.microsoft.com/office/drawing/2014/main" id="{00000000-0008-0000-1400-0000D8870300}"/>
            </a:ext>
          </a:extLst>
        </xdr:cNvPr>
        <xdr:cNvSpPr>
          <a:spLocks noChangeShapeType="1"/>
        </xdr:cNvSpPr>
      </xdr:nvSpPr>
      <xdr:spPr bwMode="auto">
        <a:xfrm>
          <a:off x="6543675" y="23812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31385" name="Line 61">
          <a:extLst>
            <a:ext uri="{FF2B5EF4-FFF2-40B4-BE49-F238E27FC236}">
              <a16:creationId xmlns:a16="http://schemas.microsoft.com/office/drawing/2014/main" id="{00000000-0008-0000-1400-0000D9870300}"/>
            </a:ext>
          </a:extLst>
        </xdr:cNvPr>
        <xdr:cNvSpPr>
          <a:spLocks noChangeShapeType="1"/>
        </xdr:cNvSpPr>
      </xdr:nvSpPr>
      <xdr:spPr bwMode="auto">
        <a:xfrm>
          <a:off x="654367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12</xdr:row>
      <xdr:rowOff>9525</xdr:rowOff>
    </xdr:from>
    <xdr:to>
      <xdr:col>62</xdr:col>
      <xdr:colOff>0</xdr:colOff>
      <xdr:row>13</xdr:row>
      <xdr:rowOff>0</xdr:rowOff>
    </xdr:to>
    <xdr:sp macro="" textlink="">
      <xdr:nvSpPr>
        <xdr:cNvPr id="231386" name="Line 102">
          <a:extLst>
            <a:ext uri="{FF2B5EF4-FFF2-40B4-BE49-F238E27FC236}">
              <a16:creationId xmlns:a16="http://schemas.microsoft.com/office/drawing/2014/main" id="{00000000-0008-0000-1400-0000DA870300}"/>
            </a:ext>
          </a:extLst>
        </xdr:cNvPr>
        <xdr:cNvSpPr>
          <a:spLocks noChangeShapeType="1"/>
        </xdr:cNvSpPr>
      </xdr:nvSpPr>
      <xdr:spPr bwMode="auto">
        <a:xfrm>
          <a:off x="6772275" y="21621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oval" w="sm" len="med"/>
        </a:ln>
      </xdr:spPr>
    </xdr:sp>
    <xdr:clientData/>
  </xdr:twoCellAnchor>
  <xdr:twoCellAnchor>
    <xdr:from>
      <xdr:col>62</xdr:col>
      <xdr:colOff>0</xdr:colOff>
      <xdr:row>13</xdr:row>
      <xdr:rowOff>9525</xdr:rowOff>
    </xdr:from>
    <xdr:to>
      <xdr:col>62</xdr:col>
      <xdr:colOff>0</xdr:colOff>
      <xdr:row>14</xdr:row>
      <xdr:rowOff>0</xdr:rowOff>
    </xdr:to>
    <xdr:sp macro="" textlink="">
      <xdr:nvSpPr>
        <xdr:cNvPr id="231387" name="Line 103">
          <a:extLst>
            <a:ext uri="{FF2B5EF4-FFF2-40B4-BE49-F238E27FC236}">
              <a16:creationId xmlns:a16="http://schemas.microsoft.com/office/drawing/2014/main" id="{00000000-0008-0000-1400-0000DB870300}"/>
            </a:ext>
          </a:extLst>
        </xdr:cNvPr>
        <xdr:cNvSpPr>
          <a:spLocks noChangeShapeType="1"/>
        </xdr:cNvSpPr>
      </xdr:nvSpPr>
      <xdr:spPr bwMode="auto">
        <a:xfrm flipV="1">
          <a:off x="6772275" y="2276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5</xdr:row>
      <xdr:rowOff>104775</xdr:rowOff>
    </xdr:from>
    <xdr:to>
      <xdr:col>56</xdr:col>
      <xdr:colOff>0</xdr:colOff>
      <xdr:row>8</xdr:row>
      <xdr:rowOff>104775</xdr:rowOff>
    </xdr:to>
    <xdr:sp macro="" textlink="">
      <xdr:nvSpPr>
        <xdr:cNvPr id="231388" name="Line 91">
          <a:extLst>
            <a:ext uri="{FF2B5EF4-FFF2-40B4-BE49-F238E27FC236}">
              <a16:creationId xmlns:a16="http://schemas.microsoft.com/office/drawing/2014/main" id="{00000000-0008-0000-1400-0000DC870300}"/>
            </a:ext>
          </a:extLst>
        </xdr:cNvPr>
        <xdr:cNvSpPr>
          <a:spLocks noChangeShapeType="1"/>
        </xdr:cNvSpPr>
      </xdr:nvSpPr>
      <xdr:spPr bwMode="auto">
        <a:xfrm flipV="1">
          <a:off x="6086475" y="14573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59125" name="Line 1">
          <a:extLst>
            <a:ext uri="{FF2B5EF4-FFF2-40B4-BE49-F238E27FC236}">
              <a16:creationId xmlns:a16="http://schemas.microsoft.com/office/drawing/2014/main" id="{00000000-0008-0000-1600-000035F4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34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259126" name="Oval 2">
          <a:extLst>
            <a:ext uri="{FF2B5EF4-FFF2-40B4-BE49-F238E27FC236}">
              <a16:creationId xmlns:a16="http://schemas.microsoft.com/office/drawing/2014/main" id="{00000000-0008-0000-1600-000036F40300}"/>
            </a:ext>
          </a:extLst>
        </xdr:cNvPr>
        <xdr:cNvSpPr>
          <a:spLocks noChangeArrowheads="1"/>
        </xdr:cNvSpPr>
      </xdr:nvSpPr>
      <xdr:spPr bwMode="auto">
        <a:xfrm>
          <a:off x="2657475" y="46672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59127" name="Line 3">
          <a:extLst>
            <a:ext uri="{FF2B5EF4-FFF2-40B4-BE49-F238E27FC236}">
              <a16:creationId xmlns:a16="http://schemas.microsoft.com/office/drawing/2014/main" id="{00000000-0008-0000-1600-000037F4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59128" name="Line 4">
          <a:extLst>
            <a:ext uri="{FF2B5EF4-FFF2-40B4-BE49-F238E27FC236}">
              <a16:creationId xmlns:a16="http://schemas.microsoft.com/office/drawing/2014/main" id="{00000000-0008-0000-1600-000038F4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59129" name="Line 5">
          <a:extLst>
            <a:ext uri="{FF2B5EF4-FFF2-40B4-BE49-F238E27FC236}">
              <a16:creationId xmlns:a16="http://schemas.microsoft.com/office/drawing/2014/main" id="{00000000-0008-0000-1600-000039F4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59130" name="Line 7">
          <a:extLst>
            <a:ext uri="{FF2B5EF4-FFF2-40B4-BE49-F238E27FC236}">
              <a16:creationId xmlns:a16="http://schemas.microsoft.com/office/drawing/2014/main" id="{00000000-0008-0000-1600-00003AF4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59131" name="Line 8">
          <a:extLst>
            <a:ext uri="{FF2B5EF4-FFF2-40B4-BE49-F238E27FC236}">
              <a16:creationId xmlns:a16="http://schemas.microsoft.com/office/drawing/2014/main" id="{00000000-0008-0000-1600-00003BF4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59132" name="Line 9">
          <a:extLst>
            <a:ext uri="{FF2B5EF4-FFF2-40B4-BE49-F238E27FC236}">
              <a16:creationId xmlns:a16="http://schemas.microsoft.com/office/drawing/2014/main" id="{00000000-0008-0000-1600-00003CF4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59133" name="Line 10">
          <a:extLst>
            <a:ext uri="{FF2B5EF4-FFF2-40B4-BE49-F238E27FC236}">
              <a16:creationId xmlns:a16="http://schemas.microsoft.com/office/drawing/2014/main" id="{00000000-0008-0000-1600-00003DF4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59134" name="Line 11">
          <a:extLst>
            <a:ext uri="{FF2B5EF4-FFF2-40B4-BE49-F238E27FC236}">
              <a16:creationId xmlns:a16="http://schemas.microsoft.com/office/drawing/2014/main" id="{00000000-0008-0000-1600-00003EF4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59135" name="Line 13">
          <a:extLst>
            <a:ext uri="{FF2B5EF4-FFF2-40B4-BE49-F238E27FC236}">
              <a16:creationId xmlns:a16="http://schemas.microsoft.com/office/drawing/2014/main" id="{00000000-0008-0000-1600-00003FF4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30</xdr:row>
      <xdr:rowOff>9525</xdr:rowOff>
    </xdr:from>
    <xdr:to>
      <xdr:col>42</xdr:col>
      <xdr:colOff>0</xdr:colOff>
      <xdr:row>38</xdr:row>
      <xdr:rowOff>0</xdr:rowOff>
    </xdr:to>
    <xdr:sp macro="" textlink="">
      <xdr:nvSpPr>
        <xdr:cNvPr id="259136" name="Line 14">
          <a:extLst>
            <a:ext uri="{FF2B5EF4-FFF2-40B4-BE49-F238E27FC236}">
              <a16:creationId xmlns:a16="http://schemas.microsoft.com/office/drawing/2014/main" id="{00000000-0008-0000-1600-000040F40300}"/>
            </a:ext>
          </a:extLst>
        </xdr:cNvPr>
        <xdr:cNvSpPr>
          <a:spLocks noChangeShapeType="1"/>
        </xdr:cNvSpPr>
      </xdr:nvSpPr>
      <xdr:spPr bwMode="auto">
        <a:xfrm flipV="1">
          <a:off x="448627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104775</xdr:colOff>
      <xdr:row>34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59137" name="Line 15">
          <a:extLst>
            <a:ext uri="{FF2B5EF4-FFF2-40B4-BE49-F238E27FC236}">
              <a16:creationId xmlns:a16="http://schemas.microsoft.com/office/drawing/2014/main" id="{00000000-0008-0000-1600-000041F40300}"/>
            </a:ext>
          </a:extLst>
        </xdr:cNvPr>
        <xdr:cNvSpPr>
          <a:spLocks noChangeShapeType="1"/>
        </xdr:cNvSpPr>
      </xdr:nvSpPr>
      <xdr:spPr bwMode="auto">
        <a:xfrm>
          <a:off x="3562350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30</xdr:row>
      <xdr:rowOff>0</xdr:rowOff>
    </xdr:from>
    <xdr:to>
      <xdr:col>42</xdr:col>
      <xdr:colOff>9525</xdr:colOff>
      <xdr:row>30</xdr:row>
      <xdr:rowOff>0</xdr:rowOff>
    </xdr:to>
    <xdr:sp macro="" textlink="">
      <xdr:nvSpPr>
        <xdr:cNvPr id="259138" name="Line 16">
          <a:extLst>
            <a:ext uri="{FF2B5EF4-FFF2-40B4-BE49-F238E27FC236}">
              <a16:creationId xmlns:a16="http://schemas.microsoft.com/office/drawing/2014/main" id="{00000000-0008-0000-1600-000042F40300}"/>
            </a:ext>
          </a:extLst>
        </xdr:cNvPr>
        <xdr:cNvSpPr>
          <a:spLocks noChangeShapeType="1"/>
        </xdr:cNvSpPr>
      </xdr:nvSpPr>
      <xdr:spPr bwMode="auto">
        <a:xfrm>
          <a:off x="3571875" y="42100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59139" name="Line 17">
          <a:extLst>
            <a:ext uri="{FF2B5EF4-FFF2-40B4-BE49-F238E27FC236}">
              <a16:creationId xmlns:a16="http://schemas.microsoft.com/office/drawing/2014/main" id="{00000000-0008-0000-1600-000043F4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59140" name="Line 18">
          <a:extLst>
            <a:ext uri="{FF2B5EF4-FFF2-40B4-BE49-F238E27FC236}">
              <a16:creationId xmlns:a16="http://schemas.microsoft.com/office/drawing/2014/main" id="{00000000-0008-0000-1600-000044F4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59141" name="Line 19">
          <a:extLst>
            <a:ext uri="{FF2B5EF4-FFF2-40B4-BE49-F238E27FC236}">
              <a16:creationId xmlns:a16="http://schemas.microsoft.com/office/drawing/2014/main" id="{00000000-0008-0000-1600-000045F4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59142" name="Line 20">
          <a:extLst>
            <a:ext uri="{FF2B5EF4-FFF2-40B4-BE49-F238E27FC236}">
              <a16:creationId xmlns:a16="http://schemas.microsoft.com/office/drawing/2014/main" id="{00000000-0008-0000-1600-000046F4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59143" name="Line 21">
          <a:extLst>
            <a:ext uri="{FF2B5EF4-FFF2-40B4-BE49-F238E27FC236}">
              <a16:creationId xmlns:a16="http://schemas.microsoft.com/office/drawing/2014/main" id="{00000000-0008-0000-1600-000047F4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59144" name="Line 22">
          <a:extLst>
            <a:ext uri="{FF2B5EF4-FFF2-40B4-BE49-F238E27FC236}">
              <a16:creationId xmlns:a16="http://schemas.microsoft.com/office/drawing/2014/main" id="{00000000-0008-0000-1600-000048F4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95250</xdr:colOff>
      <xdr:row>14</xdr:row>
      <xdr:rowOff>0</xdr:rowOff>
    </xdr:from>
    <xdr:to>
      <xdr:col>16</xdr:col>
      <xdr:colOff>104775</xdr:colOff>
      <xdr:row>14</xdr:row>
      <xdr:rowOff>0</xdr:rowOff>
    </xdr:to>
    <xdr:sp macro="" textlink="">
      <xdr:nvSpPr>
        <xdr:cNvPr id="259145" name="Line 23">
          <a:extLst>
            <a:ext uri="{FF2B5EF4-FFF2-40B4-BE49-F238E27FC236}">
              <a16:creationId xmlns:a16="http://schemas.microsoft.com/office/drawing/2014/main" id="{00000000-0008-0000-1600-000049F40300}"/>
            </a:ext>
          </a:extLst>
        </xdr:cNvPr>
        <xdr:cNvSpPr>
          <a:spLocks noChangeShapeType="1"/>
        </xdr:cNvSpPr>
      </xdr:nvSpPr>
      <xdr:spPr bwMode="auto">
        <a:xfrm flipH="1">
          <a:off x="1609725" y="23812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59146" name="Line 24">
          <a:extLst>
            <a:ext uri="{FF2B5EF4-FFF2-40B4-BE49-F238E27FC236}">
              <a16:creationId xmlns:a16="http://schemas.microsoft.com/office/drawing/2014/main" id="{00000000-0008-0000-1600-00004AF4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59147" name="Line 25">
          <a:extLst>
            <a:ext uri="{FF2B5EF4-FFF2-40B4-BE49-F238E27FC236}">
              <a16:creationId xmlns:a16="http://schemas.microsoft.com/office/drawing/2014/main" id="{00000000-0008-0000-1600-00004BF4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59148" name="Line 26">
          <a:extLst>
            <a:ext uri="{FF2B5EF4-FFF2-40B4-BE49-F238E27FC236}">
              <a16:creationId xmlns:a16="http://schemas.microsoft.com/office/drawing/2014/main" id="{00000000-0008-0000-1600-00004CF4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15039</xdr:colOff>
      <xdr:row>10</xdr:row>
      <xdr:rowOff>115302</xdr:rowOff>
    </xdr:from>
    <xdr:to>
      <xdr:col>22</xdr:col>
      <xdr:colOff>115301</xdr:colOff>
      <xdr:row>10</xdr:row>
      <xdr:rowOff>115302</xdr:rowOff>
    </xdr:to>
    <xdr:sp macro="" textlink="">
      <xdr:nvSpPr>
        <xdr:cNvPr id="259149" name="Line 27">
          <a:extLst>
            <a:ext uri="{FF2B5EF4-FFF2-40B4-BE49-F238E27FC236}">
              <a16:creationId xmlns:a16="http://schemas.microsoft.com/office/drawing/2014/main" id="{00000000-0008-0000-1600-00004DF40300}"/>
            </a:ext>
          </a:extLst>
        </xdr:cNvPr>
        <xdr:cNvSpPr>
          <a:spLocks noChangeShapeType="1"/>
        </xdr:cNvSpPr>
      </xdr:nvSpPr>
      <xdr:spPr bwMode="auto">
        <a:xfrm>
          <a:off x="2371223" y="2045368"/>
          <a:ext cx="21556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35</xdr:row>
      <xdr:rowOff>104775</xdr:rowOff>
    </xdr:to>
    <xdr:sp macro="" textlink="">
      <xdr:nvSpPr>
        <xdr:cNvPr id="259150" name="Line 28">
          <a:extLst>
            <a:ext uri="{FF2B5EF4-FFF2-40B4-BE49-F238E27FC236}">
              <a16:creationId xmlns:a16="http://schemas.microsoft.com/office/drawing/2014/main" id="{00000000-0008-0000-1600-00004EF4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30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59151" name="Line 29">
          <a:extLst>
            <a:ext uri="{FF2B5EF4-FFF2-40B4-BE49-F238E27FC236}">
              <a16:creationId xmlns:a16="http://schemas.microsoft.com/office/drawing/2014/main" id="{00000000-0008-0000-1600-00004FF40300}"/>
            </a:ext>
          </a:extLst>
        </xdr:cNvPr>
        <xdr:cNvSpPr>
          <a:spLocks noChangeShapeType="1"/>
        </xdr:cNvSpPr>
      </xdr:nvSpPr>
      <xdr:spPr bwMode="auto">
        <a:xfrm flipV="1">
          <a:off x="4257675" y="42100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17</xdr:row>
      <xdr:rowOff>9525</xdr:rowOff>
    </xdr:from>
    <xdr:to>
      <xdr:col>42</xdr:col>
      <xdr:colOff>0</xdr:colOff>
      <xdr:row>30</xdr:row>
      <xdr:rowOff>9525</xdr:rowOff>
    </xdr:to>
    <xdr:sp macro="" textlink="">
      <xdr:nvSpPr>
        <xdr:cNvPr id="259152" name="Line 30">
          <a:extLst>
            <a:ext uri="{FF2B5EF4-FFF2-40B4-BE49-F238E27FC236}">
              <a16:creationId xmlns:a16="http://schemas.microsoft.com/office/drawing/2014/main" id="{00000000-0008-0000-1600-000050F40300}"/>
            </a:ext>
          </a:extLst>
        </xdr:cNvPr>
        <xdr:cNvSpPr>
          <a:spLocks noChangeShapeType="1"/>
        </xdr:cNvSpPr>
      </xdr:nvSpPr>
      <xdr:spPr bwMode="auto">
        <a:xfrm flipV="1">
          <a:off x="4486275" y="2733675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59153" name="Line 31">
          <a:extLst>
            <a:ext uri="{FF2B5EF4-FFF2-40B4-BE49-F238E27FC236}">
              <a16:creationId xmlns:a16="http://schemas.microsoft.com/office/drawing/2014/main" id="{00000000-0008-0000-1600-000051F4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59154" name="Line 32">
          <a:extLst>
            <a:ext uri="{FF2B5EF4-FFF2-40B4-BE49-F238E27FC236}">
              <a16:creationId xmlns:a16="http://schemas.microsoft.com/office/drawing/2014/main" id="{00000000-0008-0000-1600-000052F4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59155" name="Line 33">
          <a:extLst>
            <a:ext uri="{FF2B5EF4-FFF2-40B4-BE49-F238E27FC236}">
              <a16:creationId xmlns:a16="http://schemas.microsoft.com/office/drawing/2014/main" id="{00000000-0008-0000-1600-000053F4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29</xdr:col>
      <xdr:colOff>0</xdr:colOff>
      <xdr:row>28</xdr:row>
      <xdr:rowOff>9525</xdr:rowOff>
    </xdr:to>
    <xdr:sp macro="" textlink="">
      <xdr:nvSpPr>
        <xdr:cNvPr id="259156" name="Line 34">
          <a:extLst>
            <a:ext uri="{FF2B5EF4-FFF2-40B4-BE49-F238E27FC236}">
              <a16:creationId xmlns:a16="http://schemas.microsoft.com/office/drawing/2014/main" id="{00000000-0008-0000-1600-000054F40300}"/>
            </a:ext>
          </a:extLst>
        </xdr:cNvPr>
        <xdr:cNvSpPr>
          <a:spLocks noChangeShapeType="1"/>
        </xdr:cNvSpPr>
      </xdr:nvSpPr>
      <xdr:spPr bwMode="auto">
        <a:xfrm flipV="1">
          <a:off x="2828925" y="3752850"/>
          <a:ext cx="1714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9525</xdr:colOff>
      <xdr:row>26</xdr:row>
      <xdr:rowOff>0</xdr:rowOff>
    </xdr:from>
    <xdr:to>
      <xdr:col>39</xdr:col>
      <xdr:colOff>0</xdr:colOff>
      <xdr:row>26</xdr:row>
      <xdr:rowOff>0</xdr:rowOff>
    </xdr:to>
    <xdr:sp macro="" textlink="">
      <xdr:nvSpPr>
        <xdr:cNvPr id="259157" name="Line 35">
          <a:extLst>
            <a:ext uri="{FF2B5EF4-FFF2-40B4-BE49-F238E27FC236}">
              <a16:creationId xmlns:a16="http://schemas.microsoft.com/office/drawing/2014/main" id="{00000000-0008-0000-1600-000055F40300}"/>
            </a:ext>
          </a:extLst>
        </xdr:cNvPr>
        <xdr:cNvSpPr>
          <a:spLocks noChangeShapeType="1"/>
        </xdr:cNvSpPr>
      </xdr:nvSpPr>
      <xdr:spPr bwMode="auto">
        <a:xfrm>
          <a:off x="3009900" y="3752850"/>
          <a:ext cx="1133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32</xdr:col>
      <xdr:colOff>0</xdr:colOff>
      <xdr:row>30</xdr:row>
      <xdr:rowOff>0</xdr:rowOff>
    </xdr:to>
    <xdr:sp macro="" textlink="">
      <xdr:nvSpPr>
        <xdr:cNvPr id="259158" name="Line 36">
          <a:extLst>
            <a:ext uri="{FF2B5EF4-FFF2-40B4-BE49-F238E27FC236}">
              <a16:creationId xmlns:a16="http://schemas.microsoft.com/office/drawing/2014/main" id="{00000000-0008-0000-1600-000056F40300}"/>
            </a:ext>
          </a:extLst>
        </xdr:cNvPr>
        <xdr:cNvSpPr>
          <a:spLocks noChangeShapeType="1"/>
        </xdr:cNvSpPr>
      </xdr:nvSpPr>
      <xdr:spPr bwMode="auto">
        <a:xfrm>
          <a:off x="2200275" y="4210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59159" name="Line 37">
          <a:extLst>
            <a:ext uri="{FF2B5EF4-FFF2-40B4-BE49-F238E27FC236}">
              <a16:creationId xmlns:a16="http://schemas.microsoft.com/office/drawing/2014/main" id="{00000000-0008-0000-1600-000057F4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9525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59160" name="Line 38">
          <a:extLst>
            <a:ext uri="{FF2B5EF4-FFF2-40B4-BE49-F238E27FC236}">
              <a16:creationId xmlns:a16="http://schemas.microsoft.com/office/drawing/2014/main" id="{00000000-0008-0000-1600-000058F40300}"/>
            </a:ext>
          </a:extLst>
        </xdr:cNvPr>
        <xdr:cNvSpPr>
          <a:spLocks noChangeShapeType="1"/>
        </xdr:cNvSpPr>
      </xdr:nvSpPr>
      <xdr:spPr bwMode="auto">
        <a:xfrm>
          <a:off x="2781300" y="22669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59161" name="Line 39">
          <a:extLst>
            <a:ext uri="{FF2B5EF4-FFF2-40B4-BE49-F238E27FC236}">
              <a16:creationId xmlns:a16="http://schemas.microsoft.com/office/drawing/2014/main" id="{00000000-0008-0000-1600-000059F4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29</xdr:col>
      <xdr:colOff>0</xdr:colOff>
      <xdr:row>11</xdr:row>
      <xdr:rowOff>1002</xdr:rowOff>
    </xdr:from>
    <xdr:to>
      <xdr:col>35</xdr:col>
      <xdr:colOff>38100</xdr:colOff>
      <xdr:row>11</xdr:row>
      <xdr:rowOff>1002</xdr:rowOff>
    </xdr:to>
    <xdr:sp macro="" textlink="">
      <xdr:nvSpPr>
        <xdr:cNvPr id="259162" name="Line 40">
          <a:extLst>
            <a:ext uri="{FF2B5EF4-FFF2-40B4-BE49-F238E27FC236}">
              <a16:creationId xmlns:a16="http://schemas.microsoft.com/office/drawing/2014/main" id="{00000000-0008-0000-1600-00005AF40300}"/>
            </a:ext>
          </a:extLst>
        </xdr:cNvPr>
        <xdr:cNvSpPr>
          <a:spLocks noChangeShapeType="1"/>
        </xdr:cNvSpPr>
      </xdr:nvSpPr>
      <xdr:spPr bwMode="auto">
        <a:xfrm>
          <a:off x="3019425" y="2039352"/>
          <a:ext cx="723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19050</xdr:rowOff>
    </xdr:from>
    <xdr:to>
      <xdr:col>26</xdr:col>
      <xdr:colOff>0</xdr:colOff>
      <xdr:row>39</xdr:row>
      <xdr:rowOff>0</xdr:rowOff>
    </xdr:to>
    <xdr:sp macro="" textlink="">
      <xdr:nvSpPr>
        <xdr:cNvPr id="259163" name="Line 41">
          <a:extLst>
            <a:ext uri="{FF2B5EF4-FFF2-40B4-BE49-F238E27FC236}">
              <a16:creationId xmlns:a16="http://schemas.microsoft.com/office/drawing/2014/main" id="{00000000-0008-0000-1600-00005BF40300}"/>
            </a:ext>
          </a:extLst>
        </xdr:cNvPr>
        <xdr:cNvSpPr>
          <a:spLocks noChangeShapeType="1"/>
        </xdr:cNvSpPr>
      </xdr:nvSpPr>
      <xdr:spPr bwMode="auto">
        <a:xfrm>
          <a:off x="2771775" y="1828800"/>
          <a:ext cx="0" cy="340995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59164" name="Line 42">
          <a:extLst>
            <a:ext uri="{FF2B5EF4-FFF2-40B4-BE49-F238E27FC236}">
              <a16:creationId xmlns:a16="http://schemas.microsoft.com/office/drawing/2014/main" id="{00000000-0008-0000-1600-00005CF4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59165" name="Line 43">
          <a:extLst>
            <a:ext uri="{FF2B5EF4-FFF2-40B4-BE49-F238E27FC236}">
              <a16:creationId xmlns:a16="http://schemas.microsoft.com/office/drawing/2014/main" id="{00000000-0008-0000-1600-00005DF4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59166" name="Line 44">
          <a:extLst>
            <a:ext uri="{FF2B5EF4-FFF2-40B4-BE49-F238E27FC236}">
              <a16:creationId xmlns:a16="http://schemas.microsoft.com/office/drawing/2014/main" id="{00000000-0008-0000-1600-00005EF40300}"/>
            </a:ext>
          </a:extLst>
        </xdr:cNvPr>
        <xdr:cNvSpPr>
          <a:spLocks noChangeShapeType="1"/>
        </xdr:cNvSpPr>
      </xdr:nvSpPr>
      <xdr:spPr bwMode="auto">
        <a:xfrm flipV="1">
          <a:off x="27717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32</xdr:col>
      <xdr:colOff>0</xdr:colOff>
      <xdr:row>8</xdr:row>
      <xdr:rowOff>0</xdr:rowOff>
    </xdr:to>
    <xdr:sp macro="" textlink="">
      <xdr:nvSpPr>
        <xdr:cNvPr id="259167" name="Line 45">
          <a:extLst>
            <a:ext uri="{FF2B5EF4-FFF2-40B4-BE49-F238E27FC236}">
              <a16:creationId xmlns:a16="http://schemas.microsoft.com/office/drawing/2014/main" id="{00000000-0008-0000-1600-00005FF40300}"/>
            </a:ext>
          </a:extLst>
        </xdr:cNvPr>
        <xdr:cNvSpPr>
          <a:spLocks noChangeShapeType="1"/>
        </xdr:cNvSpPr>
      </xdr:nvSpPr>
      <xdr:spPr bwMode="auto">
        <a:xfrm>
          <a:off x="277177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8</xdr:row>
      <xdr:rowOff>0</xdr:rowOff>
    </xdr:from>
    <xdr:to>
      <xdr:col>26</xdr:col>
      <xdr:colOff>0</xdr:colOff>
      <xdr:row>8</xdr:row>
      <xdr:rowOff>0</xdr:rowOff>
    </xdr:to>
    <xdr:sp macro="" textlink="">
      <xdr:nvSpPr>
        <xdr:cNvPr id="259168" name="Line 46">
          <a:extLst>
            <a:ext uri="{FF2B5EF4-FFF2-40B4-BE49-F238E27FC236}">
              <a16:creationId xmlns:a16="http://schemas.microsoft.com/office/drawing/2014/main" id="{00000000-0008-0000-1600-000060F40300}"/>
            </a:ext>
          </a:extLst>
        </xdr:cNvPr>
        <xdr:cNvSpPr>
          <a:spLocks noChangeShapeType="1"/>
        </xdr:cNvSpPr>
      </xdr:nvSpPr>
      <xdr:spPr bwMode="auto">
        <a:xfrm flipH="1">
          <a:off x="220027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14</xdr:row>
      <xdr:rowOff>9525</xdr:rowOff>
    </xdr:from>
    <xdr:to>
      <xdr:col>15</xdr:col>
      <xdr:colOff>0</xdr:colOff>
      <xdr:row>15</xdr:row>
      <xdr:rowOff>9525</xdr:rowOff>
    </xdr:to>
    <xdr:sp macro="" textlink="">
      <xdr:nvSpPr>
        <xdr:cNvPr id="259169" name="Line 47">
          <a:extLst>
            <a:ext uri="{FF2B5EF4-FFF2-40B4-BE49-F238E27FC236}">
              <a16:creationId xmlns:a16="http://schemas.microsoft.com/office/drawing/2014/main" id="{00000000-0008-0000-1600-000061F40300}"/>
            </a:ext>
          </a:extLst>
        </xdr:cNvPr>
        <xdr:cNvSpPr>
          <a:spLocks noChangeShapeType="1"/>
        </xdr:cNvSpPr>
      </xdr:nvSpPr>
      <xdr:spPr bwMode="auto">
        <a:xfrm>
          <a:off x="1628775" y="23907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9525</xdr:colOff>
      <xdr:row>17</xdr:row>
      <xdr:rowOff>0</xdr:rowOff>
    </xdr:from>
    <xdr:to>
      <xdr:col>31</xdr:col>
      <xdr:colOff>104775</xdr:colOff>
      <xdr:row>17</xdr:row>
      <xdr:rowOff>0</xdr:rowOff>
    </xdr:to>
    <xdr:sp macro="" textlink="">
      <xdr:nvSpPr>
        <xdr:cNvPr id="259170" name="Line 48">
          <a:extLst>
            <a:ext uri="{FF2B5EF4-FFF2-40B4-BE49-F238E27FC236}">
              <a16:creationId xmlns:a16="http://schemas.microsoft.com/office/drawing/2014/main" id="{00000000-0008-0000-1600-000062F40300}"/>
            </a:ext>
          </a:extLst>
        </xdr:cNvPr>
        <xdr:cNvSpPr>
          <a:spLocks noChangeShapeType="1"/>
        </xdr:cNvSpPr>
      </xdr:nvSpPr>
      <xdr:spPr bwMode="auto">
        <a:xfrm>
          <a:off x="2781300" y="272415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9525</xdr:colOff>
      <xdr:row>17</xdr:row>
      <xdr:rowOff>0</xdr:rowOff>
    </xdr:to>
    <xdr:sp macro="" textlink="">
      <xdr:nvSpPr>
        <xdr:cNvPr id="259171" name="Line 49">
          <a:extLst>
            <a:ext uri="{FF2B5EF4-FFF2-40B4-BE49-F238E27FC236}">
              <a16:creationId xmlns:a16="http://schemas.microsoft.com/office/drawing/2014/main" id="{00000000-0008-0000-1600-000063F40300}"/>
            </a:ext>
          </a:extLst>
        </xdr:cNvPr>
        <xdr:cNvSpPr>
          <a:spLocks noChangeShapeType="1"/>
        </xdr:cNvSpPr>
      </xdr:nvSpPr>
      <xdr:spPr bwMode="auto">
        <a:xfrm>
          <a:off x="3571875" y="27241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104775</xdr:rowOff>
    </xdr:to>
    <xdr:sp macro="" textlink="">
      <xdr:nvSpPr>
        <xdr:cNvPr id="259172" name="Line 50">
          <a:extLst>
            <a:ext uri="{FF2B5EF4-FFF2-40B4-BE49-F238E27FC236}">
              <a16:creationId xmlns:a16="http://schemas.microsoft.com/office/drawing/2014/main" id="{00000000-0008-0000-1600-000064F4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59173" name="Line 51">
          <a:extLst>
            <a:ext uri="{FF2B5EF4-FFF2-40B4-BE49-F238E27FC236}">
              <a16:creationId xmlns:a16="http://schemas.microsoft.com/office/drawing/2014/main" id="{00000000-0008-0000-1600-000065F4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14</xdr:row>
      <xdr:rowOff>9525</xdr:rowOff>
    </xdr:from>
    <xdr:to>
      <xdr:col>56</xdr:col>
      <xdr:colOff>0</xdr:colOff>
      <xdr:row>38</xdr:row>
      <xdr:rowOff>0</xdr:rowOff>
    </xdr:to>
    <xdr:sp macro="" textlink="">
      <xdr:nvSpPr>
        <xdr:cNvPr id="259174" name="Line 52">
          <a:extLst>
            <a:ext uri="{FF2B5EF4-FFF2-40B4-BE49-F238E27FC236}">
              <a16:creationId xmlns:a16="http://schemas.microsoft.com/office/drawing/2014/main" id="{00000000-0008-0000-1600-000066F40300}"/>
            </a:ext>
          </a:extLst>
        </xdr:cNvPr>
        <xdr:cNvSpPr>
          <a:spLocks noChangeShapeType="1"/>
        </xdr:cNvSpPr>
      </xdr:nvSpPr>
      <xdr:spPr bwMode="auto">
        <a:xfrm flipV="1">
          <a:off x="6086475" y="2390775"/>
          <a:ext cx="0" cy="273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59175" name="Line 53">
          <a:extLst>
            <a:ext uri="{FF2B5EF4-FFF2-40B4-BE49-F238E27FC236}">
              <a16:creationId xmlns:a16="http://schemas.microsoft.com/office/drawing/2014/main" id="{00000000-0008-0000-1600-000067F4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59176" name="Line 54">
          <a:extLst>
            <a:ext uri="{FF2B5EF4-FFF2-40B4-BE49-F238E27FC236}">
              <a16:creationId xmlns:a16="http://schemas.microsoft.com/office/drawing/2014/main" id="{00000000-0008-0000-1600-000068F4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59177" name="Line 55">
          <a:extLst>
            <a:ext uri="{FF2B5EF4-FFF2-40B4-BE49-F238E27FC236}">
              <a16:creationId xmlns:a16="http://schemas.microsoft.com/office/drawing/2014/main" id="{00000000-0008-0000-1600-000069F4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59178" name="Line 56">
          <a:extLst>
            <a:ext uri="{FF2B5EF4-FFF2-40B4-BE49-F238E27FC236}">
              <a16:creationId xmlns:a16="http://schemas.microsoft.com/office/drawing/2014/main" id="{00000000-0008-0000-1600-00006AF4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59179" name="Line 57">
          <a:extLst>
            <a:ext uri="{FF2B5EF4-FFF2-40B4-BE49-F238E27FC236}">
              <a16:creationId xmlns:a16="http://schemas.microsoft.com/office/drawing/2014/main" id="{00000000-0008-0000-1600-00006BF4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30</xdr:row>
      <xdr:rowOff>9525</xdr:rowOff>
    </xdr:from>
    <xdr:to>
      <xdr:col>62</xdr:col>
      <xdr:colOff>0</xdr:colOff>
      <xdr:row>38</xdr:row>
      <xdr:rowOff>0</xdr:rowOff>
    </xdr:to>
    <xdr:sp macro="" textlink="">
      <xdr:nvSpPr>
        <xdr:cNvPr id="259180" name="Line 58">
          <a:extLst>
            <a:ext uri="{FF2B5EF4-FFF2-40B4-BE49-F238E27FC236}">
              <a16:creationId xmlns:a16="http://schemas.microsoft.com/office/drawing/2014/main" id="{00000000-0008-0000-1600-00006CF40300}"/>
            </a:ext>
          </a:extLst>
        </xdr:cNvPr>
        <xdr:cNvSpPr>
          <a:spLocks noChangeShapeType="1"/>
        </xdr:cNvSpPr>
      </xdr:nvSpPr>
      <xdr:spPr bwMode="auto">
        <a:xfrm flipV="1">
          <a:off x="677227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59181" name="Line 59">
          <a:extLst>
            <a:ext uri="{FF2B5EF4-FFF2-40B4-BE49-F238E27FC236}">
              <a16:creationId xmlns:a16="http://schemas.microsoft.com/office/drawing/2014/main" id="{00000000-0008-0000-1600-00006DF4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30</xdr:row>
      <xdr:rowOff>0</xdr:rowOff>
    </xdr:from>
    <xdr:to>
      <xdr:col>62</xdr:col>
      <xdr:colOff>9525</xdr:colOff>
      <xdr:row>30</xdr:row>
      <xdr:rowOff>0</xdr:rowOff>
    </xdr:to>
    <xdr:sp macro="" textlink="">
      <xdr:nvSpPr>
        <xdr:cNvPr id="259182" name="Line 60">
          <a:extLst>
            <a:ext uri="{FF2B5EF4-FFF2-40B4-BE49-F238E27FC236}">
              <a16:creationId xmlns:a16="http://schemas.microsoft.com/office/drawing/2014/main" id="{00000000-0008-0000-1600-00006EF40300}"/>
            </a:ext>
          </a:extLst>
        </xdr:cNvPr>
        <xdr:cNvSpPr>
          <a:spLocks noChangeShapeType="1"/>
        </xdr:cNvSpPr>
      </xdr:nvSpPr>
      <xdr:spPr bwMode="auto">
        <a:xfrm>
          <a:off x="6210300" y="4210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59183" name="Line 61">
          <a:extLst>
            <a:ext uri="{FF2B5EF4-FFF2-40B4-BE49-F238E27FC236}">
              <a16:creationId xmlns:a16="http://schemas.microsoft.com/office/drawing/2014/main" id="{00000000-0008-0000-1600-00006FF40300}"/>
            </a:ext>
          </a:extLst>
        </xdr:cNvPr>
        <xdr:cNvSpPr>
          <a:spLocks noChangeShapeType="1"/>
        </xdr:cNvSpPr>
      </xdr:nvSpPr>
      <xdr:spPr bwMode="auto">
        <a:xfrm>
          <a:off x="654367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59184" name="Line 62">
          <a:extLst>
            <a:ext uri="{FF2B5EF4-FFF2-40B4-BE49-F238E27FC236}">
              <a16:creationId xmlns:a16="http://schemas.microsoft.com/office/drawing/2014/main" id="{00000000-0008-0000-1600-000070F4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38</xdr:row>
      <xdr:rowOff>104775</xdr:rowOff>
    </xdr:from>
    <xdr:to>
      <xdr:col>56</xdr:col>
      <xdr:colOff>0</xdr:colOff>
      <xdr:row>41</xdr:row>
      <xdr:rowOff>9525</xdr:rowOff>
    </xdr:to>
    <xdr:sp macro="" textlink="">
      <xdr:nvSpPr>
        <xdr:cNvPr id="259185" name="Line 63">
          <a:extLst>
            <a:ext uri="{FF2B5EF4-FFF2-40B4-BE49-F238E27FC236}">
              <a16:creationId xmlns:a16="http://schemas.microsoft.com/office/drawing/2014/main" id="{00000000-0008-0000-1600-000071F40300}"/>
            </a:ext>
          </a:extLst>
        </xdr:cNvPr>
        <xdr:cNvSpPr>
          <a:spLocks noChangeShapeType="1"/>
        </xdr:cNvSpPr>
      </xdr:nvSpPr>
      <xdr:spPr bwMode="auto">
        <a:xfrm flipV="1">
          <a:off x="60864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13</xdr:row>
      <xdr:rowOff>104775</xdr:rowOff>
    </xdr:to>
    <xdr:sp macro="" textlink="">
      <xdr:nvSpPr>
        <xdr:cNvPr id="259186" name="Line 64">
          <a:extLst>
            <a:ext uri="{FF2B5EF4-FFF2-40B4-BE49-F238E27FC236}">
              <a16:creationId xmlns:a16="http://schemas.microsoft.com/office/drawing/2014/main" id="{00000000-0008-0000-1600-000072F4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36</xdr:row>
      <xdr:rowOff>0</xdr:rowOff>
    </xdr:to>
    <xdr:sp macro="" textlink="">
      <xdr:nvSpPr>
        <xdr:cNvPr id="259187" name="Line 65">
          <a:extLst>
            <a:ext uri="{FF2B5EF4-FFF2-40B4-BE49-F238E27FC236}">
              <a16:creationId xmlns:a16="http://schemas.microsoft.com/office/drawing/2014/main" id="{00000000-0008-0000-1600-000073F4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30</xdr:row>
      <xdr:rowOff>9525</xdr:rowOff>
    </xdr:from>
    <xdr:to>
      <xdr:col>60</xdr:col>
      <xdr:colOff>0</xdr:colOff>
      <xdr:row>34</xdr:row>
      <xdr:rowOff>0</xdr:rowOff>
    </xdr:to>
    <xdr:sp macro="" textlink="">
      <xdr:nvSpPr>
        <xdr:cNvPr id="259188" name="Line 66">
          <a:extLst>
            <a:ext uri="{FF2B5EF4-FFF2-40B4-BE49-F238E27FC236}">
              <a16:creationId xmlns:a16="http://schemas.microsoft.com/office/drawing/2014/main" id="{00000000-0008-0000-1600-000074F40300}"/>
            </a:ext>
          </a:extLst>
        </xdr:cNvPr>
        <xdr:cNvSpPr>
          <a:spLocks noChangeShapeType="1"/>
        </xdr:cNvSpPr>
      </xdr:nvSpPr>
      <xdr:spPr bwMode="auto">
        <a:xfrm flipV="1">
          <a:off x="6543675" y="421957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17</xdr:row>
      <xdr:rowOff>0</xdr:rowOff>
    </xdr:from>
    <xdr:to>
      <xdr:col>62</xdr:col>
      <xdr:colOff>0</xdr:colOff>
      <xdr:row>30</xdr:row>
      <xdr:rowOff>0</xdr:rowOff>
    </xdr:to>
    <xdr:sp macro="" textlink="">
      <xdr:nvSpPr>
        <xdr:cNvPr id="259189" name="Line 67">
          <a:extLst>
            <a:ext uri="{FF2B5EF4-FFF2-40B4-BE49-F238E27FC236}">
              <a16:creationId xmlns:a16="http://schemas.microsoft.com/office/drawing/2014/main" id="{00000000-0008-0000-1600-000075F40300}"/>
            </a:ext>
          </a:extLst>
        </xdr:cNvPr>
        <xdr:cNvSpPr>
          <a:spLocks noChangeShapeType="1"/>
        </xdr:cNvSpPr>
      </xdr:nvSpPr>
      <xdr:spPr bwMode="auto">
        <a:xfrm flipV="1">
          <a:off x="6772275" y="27241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59190" name="Line 68">
          <a:extLst>
            <a:ext uri="{FF2B5EF4-FFF2-40B4-BE49-F238E27FC236}">
              <a16:creationId xmlns:a16="http://schemas.microsoft.com/office/drawing/2014/main" id="{00000000-0008-0000-1600-000076F4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11</xdr:row>
      <xdr:rowOff>1002</xdr:rowOff>
    </xdr:from>
    <xdr:to>
      <xdr:col>59</xdr:col>
      <xdr:colOff>38100</xdr:colOff>
      <xdr:row>11</xdr:row>
      <xdr:rowOff>1002</xdr:rowOff>
    </xdr:to>
    <xdr:sp macro="" textlink="">
      <xdr:nvSpPr>
        <xdr:cNvPr id="259191" name="Line 73">
          <a:extLst>
            <a:ext uri="{FF2B5EF4-FFF2-40B4-BE49-F238E27FC236}">
              <a16:creationId xmlns:a16="http://schemas.microsoft.com/office/drawing/2014/main" id="{00000000-0008-0000-1600-000077F40300}"/>
            </a:ext>
          </a:extLst>
        </xdr:cNvPr>
        <xdr:cNvSpPr>
          <a:spLocks noChangeShapeType="1"/>
        </xdr:cNvSpPr>
      </xdr:nvSpPr>
      <xdr:spPr bwMode="auto">
        <a:xfrm>
          <a:off x="5762625" y="2039352"/>
          <a:ext cx="723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8</xdr:row>
      <xdr:rowOff>0</xdr:rowOff>
    </xdr:from>
    <xdr:to>
      <xdr:col>55</xdr:col>
      <xdr:colOff>0</xdr:colOff>
      <xdr:row>8</xdr:row>
      <xdr:rowOff>0</xdr:rowOff>
    </xdr:to>
    <xdr:sp macro="" textlink="">
      <xdr:nvSpPr>
        <xdr:cNvPr id="259192" name="Line 74">
          <a:extLst>
            <a:ext uri="{FF2B5EF4-FFF2-40B4-BE49-F238E27FC236}">
              <a16:creationId xmlns:a16="http://schemas.microsoft.com/office/drawing/2014/main" id="{00000000-0008-0000-1600-000078F40300}"/>
            </a:ext>
          </a:extLst>
        </xdr:cNvPr>
        <xdr:cNvSpPr>
          <a:spLocks noChangeShapeType="1"/>
        </xdr:cNvSpPr>
      </xdr:nvSpPr>
      <xdr:spPr bwMode="auto">
        <a:xfrm>
          <a:off x="5524500" y="16954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57</xdr:col>
      <xdr:colOff>9525</xdr:colOff>
      <xdr:row>17</xdr:row>
      <xdr:rowOff>0</xdr:rowOff>
    </xdr:from>
    <xdr:to>
      <xdr:col>62</xdr:col>
      <xdr:colOff>9525</xdr:colOff>
      <xdr:row>17</xdr:row>
      <xdr:rowOff>0</xdr:rowOff>
    </xdr:to>
    <xdr:sp macro="" textlink="">
      <xdr:nvSpPr>
        <xdr:cNvPr id="259193" name="Line 76">
          <a:extLst>
            <a:ext uri="{FF2B5EF4-FFF2-40B4-BE49-F238E27FC236}">
              <a16:creationId xmlns:a16="http://schemas.microsoft.com/office/drawing/2014/main" id="{00000000-0008-0000-1600-000079F40300}"/>
            </a:ext>
          </a:extLst>
        </xdr:cNvPr>
        <xdr:cNvSpPr>
          <a:spLocks noChangeShapeType="1"/>
        </xdr:cNvSpPr>
      </xdr:nvSpPr>
      <xdr:spPr bwMode="auto">
        <a:xfrm>
          <a:off x="6210300" y="27241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104775</xdr:rowOff>
    </xdr:from>
    <xdr:to>
      <xdr:col>62</xdr:col>
      <xdr:colOff>0</xdr:colOff>
      <xdr:row>16</xdr:row>
      <xdr:rowOff>104775</xdr:rowOff>
    </xdr:to>
    <xdr:sp macro="" textlink="">
      <xdr:nvSpPr>
        <xdr:cNvPr id="259194" name="Line 77">
          <a:extLst>
            <a:ext uri="{FF2B5EF4-FFF2-40B4-BE49-F238E27FC236}">
              <a16:creationId xmlns:a16="http://schemas.microsoft.com/office/drawing/2014/main" id="{00000000-0008-0000-1600-00007AF40300}"/>
            </a:ext>
          </a:extLst>
        </xdr:cNvPr>
        <xdr:cNvSpPr>
          <a:spLocks noChangeShapeType="1"/>
        </xdr:cNvSpPr>
      </xdr:nvSpPr>
      <xdr:spPr bwMode="auto">
        <a:xfrm flipV="1">
          <a:off x="6772275" y="23717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34</xdr:row>
      <xdr:rowOff>0</xdr:rowOff>
    </xdr:from>
    <xdr:to>
      <xdr:col>51</xdr:col>
      <xdr:colOff>104775</xdr:colOff>
      <xdr:row>36</xdr:row>
      <xdr:rowOff>0</xdr:rowOff>
    </xdr:to>
    <xdr:sp macro="" textlink="">
      <xdr:nvSpPr>
        <xdr:cNvPr id="259195" name="Oval 78">
          <a:extLst>
            <a:ext uri="{FF2B5EF4-FFF2-40B4-BE49-F238E27FC236}">
              <a16:creationId xmlns:a16="http://schemas.microsoft.com/office/drawing/2014/main" id="{00000000-0008-0000-1600-00007BF40300}"/>
            </a:ext>
          </a:extLst>
        </xdr:cNvPr>
        <xdr:cNvSpPr>
          <a:spLocks noChangeArrowheads="1"/>
        </xdr:cNvSpPr>
      </xdr:nvSpPr>
      <xdr:spPr bwMode="auto">
        <a:xfrm>
          <a:off x="5400675" y="4667250"/>
          <a:ext cx="219075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59196" name="Line 79">
          <a:extLst>
            <a:ext uri="{FF2B5EF4-FFF2-40B4-BE49-F238E27FC236}">
              <a16:creationId xmlns:a16="http://schemas.microsoft.com/office/drawing/2014/main" id="{00000000-0008-0000-1600-00007CF4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59197" name="Line 80">
          <a:extLst>
            <a:ext uri="{FF2B5EF4-FFF2-40B4-BE49-F238E27FC236}">
              <a16:creationId xmlns:a16="http://schemas.microsoft.com/office/drawing/2014/main" id="{00000000-0008-0000-1600-00007DF4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56</xdr:col>
      <xdr:colOff>0</xdr:colOff>
      <xdr:row>30</xdr:row>
      <xdr:rowOff>0</xdr:rowOff>
    </xdr:to>
    <xdr:sp macro="" textlink="">
      <xdr:nvSpPr>
        <xdr:cNvPr id="259198" name="Line 81">
          <a:extLst>
            <a:ext uri="{FF2B5EF4-FFF2-40B4-BE49-F238E27FC236}">
              <a16:creationId xmlns:a16="http://schemas.microsoft.com/office/drawing/2014/main" id="{00000000-0008-0000-1600-00007EF40300}"/>
            </a:ext>
          </a:extLst>
        </xdr:cNvPr>
        <xdr:cNvSpPr>
          <a:spLocks noChangeShapeType="1"/>
        </xdr:cNvSpPr>
      </xdr:nvSpPr>
      <xdr:spPr bwMode="auto">
        <a:xfrm>
          <a:off x="5514975" y="4210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59199" name="Line 82">
          <a:extLst>
            <a:ext uri="{FF2B5EF4-FFF2-40B4-BE49-F238E27FC236}">
              <a16:creationId xmlns:a16="http://schemas.microsoft.com/office/drawing/2014/main" id="{00000000-0008-0000-1600-00007FF4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59200" name="Line 83">
          <a:extLst>
            <a:ext uri="{FF2B5EF4-FFF2-40B4-BE49-F238E27FC236}">
              <a16:creationId xmlns:a16="http://schemas.microsoft.com/office/drawing/2014/main" id="{00000000-0008-0000-1600-000080F4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259201" name="Line 84">
          <a:extLst>
            <a:ext uri="{FF2B5EF4-FFF2-40B4-BE49-F238E27FC236}">
              <a16:creationId xmlns:a16="http://schemas.microsoft.com/office/drawing/2014/main" id="{00000000-0008-0000-1600-000081F4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34290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17</xdr:row>
      <xdr:rowOff>0</xdr:rowOff>
    </xdr:from>
    <xdr:to>
      <xdr:col>56</xdr:col>
      <xdr:colOff>0</xdr:colOff>
      <xdr:row>17</xdr:row>
      <xdr:rowOff>0</xdr:rowOff>
    </xdr:to>
    <xdr:sp macro="" textlink="">
      <xdr:nvSpPr>
        <xdr:cNvPr id="259202" name="Line 85">
          <a:extLst>
            <a:ext uri="{FF2B5EF4-FFF2-40B4-BE49-F238E27FC236}">
              <a16:creationId xmlns:a16="http://schemas.microsoft.com/office/drawing/2014/main" id="{00000000-0008-0000-1600-000082F40300}"/>
            </a:ext>
          </a:extLst>
        </xdr:cNvPr>
        <xdr:cNvSpPr>
          <a:spLocks noChangeShapeType="1"/>
        </xdr:cNvSpPr>
      </xdr:nvSpPr>
      <xdr:spPr bwMode="auto">
        <a:xfrm>
          <a:off x="5514975" y="27241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104775</xdr:rowOff>
    </xdr:to>
    <xdr:sp macro="" textlink="">
      <xdr:nvSpPr>
        <xdr:cNvPr id="259203" name="Line 86">
          <a:extLst>
            <a:ext uri="{FF2B5EF4-FFF2-40B4-BE49-F238E27FC236}">
              <a16:creationId xmlns:a16="http://schemas.microsoft.com/office/drawing/2014/main" id="{00000000-0008-0000-1600-000083F4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41</xdr:row>
      <xdr:rowOff>0</xdr:rowOff>
    </xdr:from>
    <xdr:to>
      <xdr:col>56</xdr:col>
      <xdr:colOff>9525</xdr:colOff>
      <xdr:row>41</xdr:row>
      <xdr:rowOff>0</xdr:rowOff>
    </xdr:to>
    <xdr:sp macro="" textlink="">
      <xdr:nvSpPr>
        <xdr:cNvPr id="259204" name="Line 87">
          <a:extLst>
            <a:ext uri="{FF2B5EF4-FFF2-40B4-BE49-F238E27FC236}">
              <a16:creationId xmlns:a16="http://schemas.microsoft.com/office/drawing/2014/main" id="{00000000-0008-0000-1600-000084F40300}"/>
            </a:ext>
          </a:extLst>
        </xdr:cNvPr>
        <xdr:cNvSpPr>
          <a:spLocks noChangeShapeType="1"/>
        </xdr:cNvSpPr>
      </xdr:nvSpPr>
      <xdr:spPr bwMode="auto">
        <a:xfrm flipH="1">
          <a:off x="5514975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8</xdr:row>
      <xdr:rowOff>0</xdr:rowOff>
    </xdr:from>
    <xdr:to>
      <xdr:col>51</xdr:col>
      <xdr:colOff>0</xdr:colOff>
      <xdr:row>9</xdr:row>
      <xdr:rowOff>0</xdr:rowOff>
    </xdr:to>
    <xdr:sp macro="" textlink="">
      <xdr:nvSpPr>
        <xdr:cNvPr id="259205" name="Line 88">
          <a:extLst>
            <a:ext uri="{FF2B5EF4-FFF2-40B4-BE49-F238E27FC236}">
              <a16:creationId xmlns:a16="http://schemas.microsoft.com/office/drawing/2014/main" id="{00000000-0008-0000-1600-000085F40300}"/>
            </a:ext>
          </a:extLst>
        </xdr:cNvPr>
        <xdr:cNvSpPr>
          <a:spLocks noChangeShapeType="1"/>
        </xdr:cNvSpPr>
      </xdr:nvSpPr>
      <xdr:spPr bwMode="auto">
        <a:xfrm>
          <a:off x="55149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59206" name="Line 89">
          <a:extLst>
            <a:ext uri="{FF2B5EF4-FFF2-40B4-BE49-F238E27FC236}">
              <a16:creationId xmlns:a16="http://schemas.microsoft.com/office/drawing/2014/main" id="{00000000-0008-0000-1600-000086F4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9</xdr:row>
      <xdr:rowOff>15040</xdr:rowOff>
    </xdr:to>
    <xdr:sp macro="" textlink="">
      <xdr:nvSpPr>
        <xdr:cNvPr id="259207" name="Line 91">
          <a:extLst>
            <a:ext uri="{FF2B5EF4-FFF2-40B4-BE49-F238E27FC236}">
              <a16:creationId xmlns:a16="http://schemas.microsoft.com/office/drawing/2014/main" id="{00000000-0008-0000-1600-000087F40300}"/>
            </a:ext>
          </a:extLst>
        </xdr:cNvPr>
        <xdr:cNvSpPr>
          <a:spLocks noChangeShapeType="1"/>
        </xdr:cNvSpPr>
      </xdr:nvSpPr>
      <xdr:spPr bwMode="auto">
        <a:xfrm flipV="1">
          <a:off x="6497053" y="1468855"/>
          <a:ext cx="0" cy="360948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259208" name="Line 92">
          <a:extLst>
            <a:ext uri="{FF2B5EF4-FFF2-40B4-BE49-F238E27FC236}">
              <a16:creationId xmlns:a16="http://schemas.microsoft.com/office/drawing/2014/main" id="{00000000-0008-0000-1600-000088F40300}"/>
            </a:ext>
          </a:extLst>
        </xdr:cNvPr>
        <xdr:cNvSpPr>
          <a:spLocks noChangeShapeType="1"/>
        </xdr:cNvSpPr>
      </xdr:nvSpPr>
      <xdr:spPr bwMode="auto">
        <a:xfrm>
          <a:off x="6086475" y="14668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59209" name="Line 96">
          <a:extLst>
            <a:ext uri="{FF2B5EF4-FFF2-40B4-BE49-F238E27FC236}">
              <a16:creationId xmlns:a16="http://schemas.microsoft.com/office/drawing/2014/main" id="{00000000-0008-0000-1600-000089F4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59210" name="Line 86">
          <a:extLst>
            <a:ext uri="{FF2B5EF4-FFF2-40B4-BE49-F238E27FC236}">
              <a16:creationId xmlns:a16="http://schemas.microsoft.com/office/drawing/2014/main" id="{00000000-0008-0000-1600-00008AF4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59212" name="Line 88">
          <a:extLst>
            <a:ext uri="{FF2B5EF4-FFF2-40B4-BE49-F238E27FC236}">
              <a16:creationId xmlns:a16="http://schemas.microsoft.com/office/drawing/2014/main" id="{00000000-0008-0000-1600-00008CF4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59213" name="Line 89">
          <a:extLst>
            <a:ext uri="{FF2B5EF4-FFF2-40B4-BE49-F238E27FC236}">
              <a16:creationId xmlns:a16="http://schemas.microsoft.com/office/drawing/2014/main" id="{00000000-0008-0000-1600-00008DF4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59214" name="Line 90">
          <a:extLst>
            <a:ext uri="{FF2B5EF4-FFF2-40B4-BE49-F238E27FC236}">
              <a16:creationId xmlns:a16="http://schemas.microsoft.com/office/drawing/2014/main" id="{00000000-0008-0000-1600-00008EF4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59215" name="Line 91">
          <a:extLst>
            <a:ext uri="{FF2B5EF4-FFF2-40B4-BE49-F238E27FC236}">
              <a16:creationId xmlns:a16="http://schemas.microsoft.com/office/drawing/2014/main" id="{00000000-0008-0000-1600-00008FF4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59216" name="Line 92">
          <a:extLst>
            <a:ext uri="{FF2B5EF4-FFF2-40B4-BE49-F238E27FC236}">
              <a16:creationId xmlns:a16="http://schemas.microsoft.com/office/drawing/2014/main" id="{00000000-0008-0000-1600-000090F4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59217" name="Line 93">
          <a:extLst>
            <a:ext uri="{FF2B5EF4-FFF2-40B4-BE49-F238E27FC236}">
              <a16:creationId xmlns:a16="http://schemas.microsoft.com/office/drawing/2014/main" id="{00000000-0008-0000-1600-000091F4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14</xdr:row>
      <xdr:rowOff>0</xdr:rowOff>
    </xdr:from>
    <xdr:to>
      <xdr:col>26</xdr:col>
      <xdr:colOff>0</xdr:colOff>
      <xdr:row>14</xdr:row>
      <xdr:rowOff>0</xdr:rowOff>
    </xdr:to>
    <xdr:sp macro="" textlink="">
      <xdr:nvSpPr>
        <xdr:cNvPr id="259218" name="Line 38">
          <a:extLst>
            <a:ext uri="{FF2B5EF4-FFF2-40B4-BE49-F238E27FC236}">
              <a16:creationId xmlns:a16="http://schemas.microsoft.com/office/drawing/2014/main" id="{00000000-0008-0000-1600-000092F40300}"/>
            </a:ext>
          </a:extLst>
        </xdr:cNvPr>
        <xdr:cNvSpPr>
          <a:spLocks noChangeShapeType="1"/>
        </xdr:cNvSpPr>
      </xdr:nvSpPr>
      <xdr:spPr bwMode="auto">
        <a:xfrm>
          <a:off x="2200275" y="2381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14</xdr:row>
      <xdr:rowOff>0</xdr:rowOff>
    </xdr:from>
    <xdr:to>
      <xdr:col>59</xdr:col>
      <xdr:colOff>0</xdr:colOff>
      <xdr:row>14</xdr:row>
      <xdr:rowOff>0</xdr:rowOff>
    </xdr:to>
    <xdr:sp macro="" textlink="">
      <xdr:nvSpPr>
        <xdr:cNvPr id="259219" name="Line 82">
          <a:extLst>
            <a:ext uri="{FF2B5EF4-FFF2-40B4-BE49-F238E27FC236}">
              <a16:creationId xmlns:a16="http://schemas.microsoft.com/office/drawing/2014/main" id="{00000000-0008-0000-1600-000093F40300}"/>
            </a:ext>
          </a:extLst>
        </xdr:cNvPr>
        <xdr:cNvSpPr>
          <a:spLocks noChangeShapeType="1"/>
        </xdr:cNvSpPr>
      </xdr:nvSpPr>
      <xdr:spPr bwMode="auto">
        <a:xfrm>
          <a:off x="5514975" y="23812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60</xdr:col>
      <xdr:colOff>80211</xdr:colOff>
      <xdr:row>10</xdr:row>
      <xdr:rowOff>0</xdr:rowOff>
    </xdr:to>
    <xdr:sp macro="" textlink="">
      <xdr:nvSpPr>
        <xdr:cNvPr id="259220" name="Line 73">
          <a:extLst>
            <a:ext uri="{FF2B5EF4-FFF2-40B4-BE49-F238E27FC236}">
              <a16:creationId xmlns:a16="http://schemas.microsoft.com/office/drawing/2014/main" id="{00000000-0008-0000-1600-000094F40300}"/>
            </a:ext>
          </a:extLst>
        </xdr:cNvPr>
        <xdr:cNvSpPr>
          <a:spLocks noChangeShapeType="1"/>
        </xdr:cNvSpPr>
      </xdr:nvSpPr>
      <xdr:spPr bwMode="auto">
        <a:xfrm>
          <a:off x="5805237" y="1930066"/>
          <a:ext cx="88732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14</xdr:row>
      <xdr:rowOff>0</xdr:rowOff>
    </xdr:from>
    <xdr:to>
      <xdr:col>62</xdr:col>
      <xdr:colOff>0</xdr:colOff>
      <xdr:row>14</xdr:row>
      <xdr:rowOff>0</xdr:rowOff>
    </xdr:to>
    <xdr:sp macro="" textlink="">
      <xdr:nvSpPr>
        <xdr:cNvPr id="259221" name="Line 61">
          <a:extLst>
            <a:ext uri="{FF2B5EF4-FFF2-40B4-BE49-F238E27FC236}">
              <a16:creationId xmlns:a16="http://schemas.microsoft.com/office/drawing/2014/main" id="{00000000-0008-0000-1600-000095F40300}"/>
            </a:ext>
          </a:extLst>
        </xdr:cNvPr>
        <xdr:cNvSpPr>
          <a:spLocks noChangeShapeType="1"/>
        </xdr:cNvSpPr>
      </xdr:nvSpPr>
      <xdr:spPr bwMode="auto">
        <a:xfrm>
          <a:off x="6543675" y="23812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59222" name="Line 61">
          <a:extLst>
            <a:ext uri="{FF2B5EF4-FFF2-40B4-BE49-F238E27FC236}">
              <a16:creationId xmlns:a16="http://schemas.microsoft.com/office/drawing/2014/main" id="{00000000-0008-0000-1600-000096F40300}"/>
            </a:ext>
          </a:extLst>
        </xdr:cNvPr>
        <xdr:cNvSpPr>
          <a:spLocks noChangeShapeType="1"/>
        </xdr:cNvSpPr>
      </xdr:nvSpPr>
      <xdr:spPr bwMode="auto">
        <a:xfrm>
          <a:off x="654367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12</xdr:row>
      <xdr:rowOff>9525</xdr:rowOff>
    </xdr:from>
    <xdr:to>
      <xdr:col>62</xdr:col>
      <xdr:colOff>0</xdr:colOff>
      <xdr:row>13</xdr:row>
      <xdr:rowOff>0</xdr:rowOff>
    </xdr:to>
    <xdr:sp macro="" textlink="">
      <xdr:nvSpPr>
        <xdr:cNvPr id="259223" name="Line 99">
          <a:extLst>
            <a:ext uri="{FF2B5EF4-FFF2-40B4-BE49-F238E27FC236}">
              <a16:creationId xmlns:a16="http://schemas.microsoft.com/office/drawing/2014/main" id="{00000000-0008-0000-1600-000097F40300}"/>
            </a:ext>
          </a:extLst>
        </xdr:cNvPr>
        <xdr:cNvSpPr>
          <a:spLocks noChangeShapeType="1"/>
        </xdr:cNvSpPr>
      </xdr:nvSpPr>
      <xdr:spPr bwMode="auto">
        <a:xfrm>
          <a:off x="6772275" y="21621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oval" w="sm" len="med"/>
        </a:ln>
      </xdr:spPr>
    </xdr:sp>
    <xdr:clientData/>
  </xdr:twoCellAnchor>
  <xdr:twoCellAnchor>
    <xdr:from>
      <xdr:col>62</xdr:col>
      <xdr:colOff>0</xdr:colOff>
      <xdr:row>13</xdr:row>
      <xdr:rowOff>9525</xdr:rowOff>
    </xdr:from>
    <xdr:to>
      <xdr:col>62</xdr:col>
      <xdr:colOff>0</xdr:colOff>
      <xdr:row>14</xdr:row>
      <xdr:rowOff>0</xdr:rowOff>
    </xdr:to>
    <xdr:sp macro="" textlink="">
      <xdr:nvSpPr>
        <xdr:cNvPr id="259224" name="Line 100">
          <a:extLst>
            <a:ext uri="{FF2B5EF4-FFF2-40B4-BE49-F238E27FC236}">
              <a16:creationId xmlns:a16="http://schemas.microsoft.com/office/drawing/2014/main" id="{00000000-0008-0000-1600-000098F40300}"/>
            </a:ext>
          </a:extLst>
        </xdr:cNvPr>
        <xdr:cNvSpPr>
          <a:spLocks noChangeShapeType="1"/>
        </xdr:cNvSpPr>
      </xdr:nvSpPr>
      <xdr:spPr bwMode="auto">
        <a:xfrm flipV="1">
          <a:off x="6772275" y="2276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5</xdr:row>
      <xdr:rowOff>104775</xdr:rowOff>
    </xdr:from>
    <xdr:to>
      <xdr:col>56</xdr:col>
      <xdr:colOff>0</xdr:colOff>
      <xdr:row>8</xdr:row>
      <xdr:rowOff>104775</xdr:rowOff>
    </xdr:to>
    <xdr:sp macro="" textlink="">
      <xdr:nvSpPr>
        <xdr:cNvPr id="259225" name="Line 91">
          <a:extLst>
            <a:ext uri="{FF2B5EF4-FFF2-40B4-BE49-F238E27FC236}">
              <a16:creationId xmlns:a16="http://schemas.microsoft.com/office/drawing/2014/main" id="{00000000-0008-0000-1600-000099F40300}"/>
            </a:ext>
          </a:extLst>
        </xdr:cNvPr>
        <xdr:cNvSpPr>
          <a:spLocks noChangeShapeType="1"/>
        </xdr:cNvSpPr>
      </xdr:nvSpPr>
      <xdr:spPr bwMode="auto">
        <a:xfrm flipV="1">
          <a:off x="6086475" y="14573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36</xdr:row>
      <xdr:rowOff>0</xdr:rowOff>
    </xdr:from>
    <xdr:to>
      <xdr:col>40</xdr:col>
      <xdr:colOff>0</xdr:colOff>
      <xdr:row>37</xdr:row>
      <xdr:rowOff>104775</xdr:rowOff>
    </xdr:to>
    <xdr:sp macro="" textlink="">
      <xdr:nvSpPr>
        <xdr:cNvPr id="259226" name="Line 28">
          <a:extLst>
            <a:ext uri="{FF2B5EF4-FFF2-40B4-BE49-F238E27FC236}">
              <a16:creationId xmlns:a16="http://schemas.microsoft.com/office/drawing/2014/main" id="{00000000-0008-0000-1600-00009AF40300}"/>
            </a:ext>
          </a:extLst>
        </xdr:cNvPr>
        <xdr:cNvSpPr>
          <a:spLocks noChangeShapeType="1"/>
        </xdr:cNvSpPr>
      </xdr:nvSpPr>
      <xdr:spPr bwMode="auto">
        <a:xfrm flipV="1">
          <a:off x="4257675" y="4895850"/>
          <a:ext cx="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9525</xdr:colOff>
      <xdr:row>36</xdr:row>
      <xdr:rowOff>0</xdr:rowOff>
    </xdr:from>
    <xdr:to>
      <xdr:col>40</xdr:col>
      <xdr:colOff>19050</xdr:colOff>
      <xdr:row>36</xdr:row>
      <xdr:rowOff>0</xdr:rowOff>
    </xdr:to>
    <xdr:sp macro="" textlink="">
      <xdr:nvSpPr>
        <xdr:cNvPr id="259227" name="Line 15">
          <a:extLst>
            <a:ext uri="{FF2B5EF4-FFF2-40B4-BE49-F238E27FC236}">
              <a16:creationId xmlns:a16="http://schemas.microsoft.com/office/drawing/2014/main" id="{00000000-0008-0000-1600-00009BF40300}"/>
            </a:ext>
          </a:extLst>
        </xdr:cNvPr>
        <xdr:cNvSpPr>
          <a:spLocks noChangeShapeType="1"/>
        </xdr:cNvSpPr>
      </xdr:nvSpPr>
      <xdr:spPr bwMode="auto">
        <a:xfrm>
          <a:off x="3581400" y="48958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36</xdr:row>
      <xdr:rowOff>0</xdr:rowOff>
    </xdr:from>
    <xdr:to>
      <xdr:col>60</xdr:col>
      <xdr:colOff>9525</xdr:colOff>
      <xdr:row>36</xdr:row>
      <xdr:rowOff>0</xdr:rowOff>
    </xdr:to>
    <xdr:sp macro="" textlink="">
      <xdr:nvSpPr>
        <xdr:cNvPr id="259228" name="Line 59">
          <a:extLst>
            <a:ext uri="{FF2B5EF4-FFF2-40B4-BE49-F238E27FC236}">
              <a16:creationId xmlns:a16="http://schemas.microsoft.com/office/drawing/2014/main" id="{00000000-0008-0000-1600-00009CF40300}"/>
            </a:ext>
          </a:extLst>
        </xdr:cNvPr>
        <xdr:cNvSpPr>
          <a:spLocks noChangeShapeType="1"/>
        </xdr:cNvSpPr>
      </xdr:nvSpPr>
      <xdr:spPr bwMode="auto">
        <a:xfrm>
          <a:off x="6210300" y="4895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36</xdr:row>
      <xdr:rowOff>0</xdr:rowOff>
    </xdr:from>
    <xdr:to>
      <xdr:col>60</xdr:col>
      <xdr:colOff>0</xdr:colOff>
      <xdr:row>38</xdr:row>
      <xdr:rowOff>0</xdr:rowOff>
    </xdr:to>
    <xdr:sp macro="" textlink="">
      <xdr:nvSpPr>
        <xdr:cNvPr id="259229" name="Line 65">
          <a:extLst>
            <a:ext uri="{FF2B5EF4-FFF2-40B4-BE49-F238E27FC236}">
              <a16:creationId xmlns:a16="http://schemas.microsoft.com/office/drawing/2014/main" id="{00000000-0008-0000-1600-00009DF40300}"/>
            </a:ext>
          </a:extLst>
        </xdr:cNvPr>
        <xdr:cNvSpPr>
          <a:spLocks noChangeShapeType="1"/>
        </xdr:cNvSpPr>
      </xdr:nvSpPr>
      <xdr:spPr bwMode="auto">
        <a:xfrm flipV="1">
          <a:off x="65436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12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256288" name="Line 1">
          <a:extLst>
            <a:ext uri="{FF2B5EF4-FFF2-40B4-BE49-F238E27FC236}">
              <a16:creationId xmlns:a16="http://schemas.microsoft.com/office/drawing/2014/main" id="{00000000-0008-0000-1700-000020E9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34</xdr:row>
      <xdr:rowOff>0</xdr:rowOff>
    </xdr:from>
    <xdr:to>
      <xdr:col>29</xdr:col>
      <xdr:colOff>0</xdr:colOff>
      <xdr:row>36</xdr:row>
      <xdr:rowOff>0</xdr:rowOff>
    </xdr:to>
    <xdr:sp macro="" textlink="">
      <xdr:nvSpPr>
        <xdr:cNvPr id="256289" name="Oval 2">
          <a:extLst>
            <a:ext uri="{FF2B5EF4-FFF2-40B4-BE49-F238E27FC236}">
              <a16:creationId xmlns:a16="http://schemas.microsoft.com/office/drawing/2014/main" id="{00000000-0008-0000-1700-000021E90300}"/>
            </a:ext>
          </a:extLst>
        </xdr:cNvPr>
        <xdr:cNvSpPr>
          <a:spLocks noChangeArrowheads="1"/>
        </xdr:cNvSpPr>
      </xdr:nvSpPr>
      <xdr:spPr bwMode="auto">
        <a:xfrm>
          <a:off x="2657475" y="46672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56290" name="Line 3">
          <a:extLst>
            <a:ext uri="{FF2B5EF4-FFF2-40B4-BE49-F238E27FC236}">
              <a16:creationId xmlns:a16="http://schemas.microsoft.com/office/drawing/2014/main" id="{00000000-0008-0000-1700-000022E9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38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256291" name="Line 4">
          <a:extLst>
            <a:ext uri="{FF2B5EF4-FFF2-40B4-BE49-F238E27FC236}">
              <a16:creationId xmlns:a16="http://schemas.microsoft.com/office/drawing/2014/main" id="{00000000-0008-0000-1700-000023E9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0</xdr:rowOff>
    </xdr:from>
    <xdr:to>
      <xdr:col>30</xdr:col>
      <xdr:colOff>9525</xdr:colOff>
      <xdr:row>28</xdr:row>
      <xdr:rowOff>0</xdr:rowOff>
    </xdr:to>
    <xdr:sp macro="" textlink="">
      <xdr:nvSpPr>
        <xdr:cNvPr id="256292" name="Line 5">
          <a:extLst>
            <a:ext uri="{FF2B5EF4-FFF2-40B4-BE49-F238E27FC236}">
              <a16:creationId xmlns:a16="http://schemas.microsoft.com/office/drawing/2014/main" id="{00000000-0008-0000-1700-000024E9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56293" name="Line 7">
          <a:extLst>
            <a:ext uri="{FF2B5EF4-FFF2-40B4-BE49-F238E27FC236}">
              <a16:creationId xmlns:a16="http://schemas.microsoft.com/office/drawing/2014/main" id="{00000000-0008-0000-1700-000025E9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56294" name="Line 8">
          <a:extLst>
            <a:ext uri="{FF2B5EF4-FFF2-40B4-BE49-F238E27FC236}">
              <a16:creationId xmlns:a16="http://schemas.microsoft.com/office/drawing/2014/main" id="{00000000-0008-0000-1700-000026E9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104775</xdr:rowOff>
    </xdr:to>
    <xdr:sp macro="" textlink="">
      <xdr:nvSpPr>
        <xdr:cNvPr id="256295" name="Line 9">
          <a:extLst>
            <a:ext uri="{FF2B5EF4-FFF2-40B4-BE49-F238E27FC236}">
              <a16:creationId xmlns:a16="http://schemas.microsoft.com/office/drawing/2014/main" id="{00000000-0008-0000-1700-000027E9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25</xdr:row>
      <xdr:rowOff>104775</xdr:rowOff>
    </xdr:to>
    <xdr:sp macro="" textlink="">
      <xdr:nvSpPr>
        <xdr:cNvPr id="256296" name="Line 10">
          <a:extLst>
            <a:ext uri="{FF2B5EF4-FFF2-40B4-BE49-F238E27FC236}">
              <a16:creationId xmlns:a16="http://schemas.microsoft.com/office/drawing/2014/main" id="{00000000-0008-0000-1700-000028E9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38100</xdr:colOff>
      <xdr:row>23</xdr:row>
      <xdr:rowOff>57150</xdr:rowOff>
    </xdr:from>
    <xdr:to>
      <xdr:col>28</xdr:col>
      <xdr:colOff>19050</xdr:colOff>
      <xdr:row>23</xdr:row>
      <xdr:rowOff>57150</xdr:rowOff>
    </xdr:to>
    <xdr:sp macro="" textlink="">
      <xdr:nvSpPr>
        <xdr:cNvPr id="256297" name="Line 11">
          <a:extLst>
            <a:ext uri="{FF2B5EF4-FFF2-40B4-BE49-F238E27FC236}">
              <a16:creationId xmlns:a16="http://schemas.microsoft.com/office/drawing/2014/main" id="{00000000-0008-0000-1700-000029E9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19050</xdr:colOff>
      <xdr:row>38</xdr:row>
      <xdr:rowOff>0</xdr:rowOff>
    </xdr:from>
    <xdr:to>
      <xdr:col>45</xdr:col>
      <xdr:colOff>0</xdr:colOff>
      <xdr:row>38</xdr:row>
      <xdr:rowOff>0</xdr:rowOff>
    </xdr:to>
    <xdr:sp macro="" textlink="">
      <xdr:nvSpPr>
        <xdr:cNvPr id="256298" name="Line 13">
          <a:extLst>
            <a:ext uri="{FF2B5EF4-FFF2-40B4-BE49-F238E27FC236}">
              <a16:creationId xmlns:a16="http://schemas.microsoft.com/office/drawing/2014/main" id="{00000000-0008-0000-1700-00002AE9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30</xdr:row>
      <xdr:rowOff>9525</xdr:rowOff>
    </xdr:from>
    <xdr:to>
      <xdr:col>43</xdr:col>
      <xdr:colOff>0</xdr:colOff>
      <xdr:row>38</xdr:row>
      <xdr:rowOff>0</xdr:rowOff>
    </xdr:to>
    <xdr:sp macro="" textlink="">
      <xdr:nvSpPr>
        <xdr:cNvPr id="256299" name="Line 14">
          <a:extLst>
            <a:ext uri="{FF2B5EF4-FFF2-40B4-BE49-F238E27FC236}">
              <a16:creationId xmlns:a16="http://schemas.microsoft.com/office/drawing/2014/main" id="{00000000-0008-0000-1700-00002BE90300}"/>
            </a:ext>
          </a:extLst>
        </xdr:cNvPr>
        <xdr:cNvSpPr>
          <a:spLocks noChangeShapeType="1"/>
        </xdr:cNvSpPr>
      </xdr:nvSpPr>
      <xdr:spPr bwMode="auto">
        <a:xfrm flipV="1">
          <a:off x="448627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104775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256300" name="Line 15">
          <a:extLst>
            <a:ext uri="{FF2B5EF4-FFF2-40B4-BE49-F238E27FC236}">
              <a16:creationId xmlns:a16="http://schemas.microsoft.com/office/drawing/2014/main" id="{00000000-0008-0000-1700-00002CE90300}"/>
            </a:ext>
          </a:extLst>
        </xdr:cNvPr>
        <xdr:cNvSpPr>
          <a:spLocks noChangeShapeType="1"/>
        </xdr:cNvSpPr>
      </xdr:nvSpPr>
      <xdr:spPr bwMode="auto">
        <a:xfrm>
          <a:off x="3562350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30</xdr:row>
      <xdr:rowOff>0</xdr:rowOff>
    </xdr:from>
    <xdr:to>
      <xdr:col>43</xdr:col>
      <xdr:colOff>9525</xdr:colOff>
      <xdr:row>30</xdr:row>
      <xdr:rowOff>0</xdr:rowOff>
    </xdr:to>
    <xdr:sp macro="" textlink="">
      <xdr:nvSpPr>
        <xdr:cNvPr id="256301" name="Line 16">
          <a:extLst>
            <a:ext uri="{FF2B5EF4-FFF2-40B4-BE49-F238E27FC236}">
              <a16:creationId xmlns:a16="http://schemas.microsoft.com/office/drawing/2014/main" id="{00000000-0008-0000-1700-00002DE90300}"/>
            </a:ext>
          </a:extLst>
        </xdr:cNvPr>
        <xdr:cNvSpPr>
          <a:spLocks noChangeShapeType="1"/>
        </xdr:cNvSpPr>
      </xdr:nvSpPr>
      <xdr:spPr bwMode="auto">
        <a:xfrm>
          <a:off x="3571875" y="42100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13</xdr:row>
      <xdr:rowOff>0</xdr:rowOff>
    </xdr:from>
    <xdr:to>
      <xdr:col>43</xdr:col>
      <xdr:colOff>0</xdr:colOff>
      <xdr:row>13</xdr:row>
      <xdr:rowOff>0</xdr:rowOff>
    </xdr:to>
    <xdr:sp macro="" textlink="">
      <xdr:nvSpPr>
        <xdr:cNvPr id="256302" name="Line 17">
          <a:extLst>
            <a:ext uri="{FF2B5EF4-FFF2-40B4-BE49-F238E27FC236}">
              <a16:creationId xmlns:a16="http://schemas.microsoft.com/office/drawing/2014/main" id="{00000000-0008-0000-1700-00002EE9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12</xdr:row>
      <xdr:rowOff>0</xdr:rowOff>
    </xdr:from>
    <xdr:to>
      <xdr:col>45</xdr:col>
      <xdr:colOff>0</xdr:colOff>
      <xdr:row>12</xdr:row>
      <xdr:rowOff>0</xdr:rowOff>
    </xdr:to>
    <xdr:sp macro="" textlink="">
      <xdr:nvSpPr>
        <xdr:cNvPr id="256303" name="Line 18">
          <a:extLst>
            <a:ext uri="{FF2B5EF4-FFF2-40B4-BE49-F238E27FC236}">
              <a16:creationId xmlns:a16="http://schemas.microsoft.com/office/drawing/2014/main" id="{00000000-0008-0000-1700-00002FE9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0</xdr:colOff>
      <xdr:row>38</xdr:row>
      <xdr:rowOff>0</xdr:rowOff>
    </xdr:to>
    <xdr:sp macro="" textlink="">
      <xdr:nvSpPr>
        <xdr:cNvPr id="256304" name="Line 19">
          <a:extLst>
            <a:ext uri="{FF2B5EF4-FFF2-40B4-BE49-F238E27FC236}">
              <a16:creationId xmlns:a16="http://schemas.microsoft.com/office/drawing/2014/main" id="{00000000-0008-0000-1700-000030E9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21</xdr:col>
      <xdr:colOff>0</xdr:colOff>
      <xdr:row>38</xdr:row>
      <xdr:rowOff>104775</xdr:rowOff>
    </xdr:from>
    <xdr:to>
      <xdr:col>21</xdr:col>
      <xdr:colOff>0</xdr:colOff>
      <xdr:row>41</xdr:row>
      <xdr:rowOff>9525</xdr:rowOff>
    </xdr:to>
    <xdr:sp macro="" textlink="">
      <xdr:nvSpPr>
        <xdr:cNvPr id="256305" name="Line 20">
          <a:extLst>
            <a:ext uri="{FF2B5EF4-FFF2-40B4-BE49-F238E27FC236}">
              <a16:creationId xmlns:a16="http://schemas.microsoft.com/office/drawing/2014/main" id="{00000000-0008-0000-1700-000031E9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38</xdr:row>
      <xdr:rowOff>104775</xdr:rowOff>
    </xdr:from>
    <xdr:to>
      <xdr:col>33</xdr:col>
      <xdr:colOff>0</xdr:colOff>
      <xdr:row>41</xdr:row>
      <xdr:rowOff>9525</xdr:rowOff>
    </xdr:to>
    <xdr:sp macro="" textlink="">
      <xdr:nvSpPr>
        <xdr:cNvPr id="256306" name="Line 21">
          <a:extLst>
            <a:ext uri="{FF2B5EF4-FFF2-40B4-BE49-F238E27FC236}">
              <a16:creationId xmlns:a16="http://schemas.microsoft.com/office/drawing/2014/main" id="{00000000-0008-0000-1700-000032E9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104775</xdr:colOff>
      <xdr:row>41</xdr:row>
      <xdr:rowOff>0</xdr:rowOff>
    </xdr:from>
    <xdr:to>
      <xdr:col>33</xdr:col>
      <xdr:colOff>0</xdr:colOff>
      <xdr:row>41</xdr:row>
      <xdr:rowOff>0</xdr:rowOff>
    </xdr:to>
    <xdr:sp macro="" textlink="">
      <xdr:nvSpPr>
        <xdr:cNvPr id="256307" name="Line 22">
          <a:extLst>
            <a:ext uri="{FF2B5EF4-FFF2-40B4-BE49-F238E27FC236}">
              <a16:creationId xmlns:a16="http://schemas.microsoft.com/office/drawing/2014/main" id="{00000000-0008-0000-1700-000033E9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15</xdr:col>
      <xdr:colOff>95250</xdr:colOff>
      <xdr:row>14</xdr:row>
      <xdr:rowOff>0</xdr:rowOff>
    </xdr:from>
    <xdr:to>
      <xdr:col>17</xdr:col>
      <xdr:colOff>104775</xdr:colOff>
      <xdr:row>14</xdr:row>
      <xdr:rowOff>0</xdr:rowOff>
    </xdr:to>
    <xdr:sp macro="" textlink="">
      <xdr:nvSpPr>
        <xdr:cNvPr id="256308" name="Line 23">
          <a:extLst>
            <a:ext uri="{FF2B5EF4-FFF2-40B4-BE49-F238E27FC236}">
              <a16:creationId xmlns:a16="http://schemas.microsoft.com/office/drawing/2014/main" id="{00000000-0008-0000-1700-000034E90300}"/>
            </a:ext>
          </a:extLst>
        </xdr:cNvPr>
        <xdr:cNvSpPr>
          <a:spLocks noChangeShapeType="1"/>
        </xdr:cNvSpPr>
      </xdr:nvSpPr>
      <xdr:spPr bwMode="auto">
        <a:xfrm flipH="1">
          <a:off x="1609725" y="23812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256309" name="Line 24">
          <a:extLst>
            <a:ext uri="{FF2B5EF4-FFF2-40B4-BE49-F238E27FC236}">
              <a16:creationId xmlns:a16="http://schemas.microsoft.com/office/drawing/2014/main" id="{00000000-0008-0000-1700-000035E9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56310" name="Line 25">
          <a:extLst>
            <a:ext uri="{FF2B5EF4-FFF2-40B4-BE49-F238E27FC236}">
              <a16:creationId xmlns:a16="http://schemas.microsoft.com/office/drawing/2014/main" id="{00000000-0008-0000-1700-000036E9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256311" name="Line 26">
          <a:extLst>
            <a:ext uri="{FF2B5EF4-FFF2-40B4-BE49-F238E27FC236}">
              <a16:creationId xmlns:a16="http://schemas.microsoft.com/office/drawing/2014/main" id="{00000000-0008-0000-1700-000037E9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22</xdr:col>
      <xdr:colOff>18585</xdr:colOff>
      <xdr:row>11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256312" name="Line 27">
          <a:extLst>
            <a:ext uri="{FF2B5EF4-FFF2-40B4-BE49-F238E27FC236}">
              <a16:creationId xmlns:a16="http://schemas.microsoft.com/office/drawing/2014/main" id="{00000000-0008-0000-1700-000038E90300}"/>
            </a:ext>
          </a:extLst>
        </xdr:cNvPr>
        <xdr:cNvSpPr>
          <a:spLocks noChangeShapeType="1"/>
        </xdr:cNvSpPr>
      </xdr:nvSpPr>
      <xdr:spPr bwMode="auto">
        <a:xfrm>
          <a:off x="3075878" y="2053683"/>
          <a:ext cx="21373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35</xdr:row>
      <xdr:rowOff>104775</xdr:rowOff>
    </xdr:to>
    <xdr:sp macro="" textlink="">
      <xdr:nvSpPr>
        <xdr:cNvPr id="256313" name="Line 28">
          <a:extLst>
            <a:ext uri="{FF2B5EF4-FFF2-40B4-BE49-F238E27FC236}">
              <a16:creationId xmlns:a16="http://schemas.microsoft.com/office/drawing/2014/main" id="{00000000-0008-0000-1700-000039E9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256314" name="Line 29">
          <a:extLst>
            <a:ext uri="{FF2B5EF4-FFF2-40B4-BE49-F238E27FC236}">
              <a16:creationId xmlns:a16="http://schemas.microsoft.com/office/drawing/2014/main" id="{00000000-0008-0000-1700-00003AE90300}"/>
            </a:ext>
          </a:extLst>
        </xdr:cNvPr>
        <xdr:cNvSpPr>
          <a:spLocks noChangeShapeType="1"/>
        </xdr:cNvSpPr>
      </xdr:nvSpPr>
      <xdr:spPr bwMode="auto">
        <a:xfrm flipV="1">
          <a:off x="4257675" y="42100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17</xdr:row>
      <xdr:rowOff>9525</xdr:rowOff>
    </xdr:from>
    <xdr:to>
      <xdr:col>43</xdr:col>
      <xdr:colOff>0</xdr:colOff>
      <xdr:row>30</xdr:row>
      <xdr:rowOff>9525</xdr:rowOff>
    </xdr:to>
    <xdr:sp macro="" textlink="">
      <xdr:nvSpPr>
        <xdr:cNvPr id="256315" name="Line 30">
          <a:extLst>
            <a:ext uri="{FF2B5EF4-FFF2-40B4-BE49-F238E27FC236}">
              <a16:creationId xmlns:a16="http://schemas.microsoft.com/office/drawing/2014/main" id="{00000000-0008-0000-1700-00003BE90300}"/>
            </a:ext>
          </a:extLst>
        </xdr:cNvPr>
        <xdr:cNvSpPr>
          <a:spLocks noChangeShapeType="1"/>
        </xdr:cNvSpPr>
      </xdr:nvSpPr>
      <xdr:spPr bwMode="auto">
        <a:xfrm flipV="1">
          <a:off x="4486275" y="2733675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12</xdr:row>
      <xdr:rowOff>0</xdr:rowOff>
    </xdr:to>
    <xdr:sp macro="" textlink="">
      <xdr:nvSpPr>
        <xdr:cNvPr id="256316" name="Line 31">
          <a:extLst>
            <a:ext uri="{FF2B5EF4-FFF2-40B4-BE49-F238E27FC236}">
              <a16:creationId xmlns:a16="http://schemas.microsoft.com/office/drawing/2014/main" id="{00000000-0008-0000-1700-00003CE9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28</xdr:col>
      <xdr:colOff>9525</xdr:colOff>
      <xdr:row>21</xdr:row>
      <xdr:rowOff>0</xdr:rowOff>
    </xdr:from>
    <xdr:to>
      <xdr:col>29</xdr:col>
      <xdr:colOff>104775</xdr:colOff>
      <xdr:row>23</xdr:row>
      <xdr:rowOff>0</xdr:rowOff>
    </xdr:to>
    <xdr:sp macro="" textlink="">
      <xdr:nvSpPr>
        <xdr:cNvPr id="256317" name="Line 32">
          <a:extLst>
            <a:ext uri="{FF2B5EF4-FFF2-40B4-BE49-F238E27FC236}">
              <a16:creationId xmlns:a16="http://schemas.microsoft.com/office/drawing/2014/main" id="{00000000-0008-0000-1700-00003DE9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56318" name="Line 33">
          <a:extLst>
            <a:ext uri="{FF2B5EF4-FFF2-40B4-BE49-F238E27FC236}">
              <a16:creationId xmlns:a16="http://schemas.microsoft.com/office/drawing/2014/main" id="{00000000-0008-0000-1700-00003EE9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30</xdr:col>
      <xdr:colOff>0</xdr:colOff>
      <xdr:row>28</xdr:row>
      <xdr:rowOff>9525</xdr:rowOff>
    </xdr:to>
    <xdr:sp macro="" textlink="">
      <xdr:nvSpPr>
        <xdr:cNvPr id="256319" name="Line 34">
          <a:extLst>
            <a:ext uri="{FF2B5EF4-FFF2-40B4-BE49-F238E27FC236}">
              <a16:creationId xmlns:a16="http://schemas.microsoft.com/office/drawing/2014/main" id="{00000000-0008-0000-1700-00003FE90300}"/>
            </a:ext>
          </a:extLst>
        </xdr:cNvPr>
        <xdr:cNvSpPr>
          <a:spLocks noChangeShapeType="1"/>
        </xdr:cNvSpPr>
      </xdr:nvSpPr>
      <xdr:spPr bwMode="auto">
        <a:xfrm flipV="1">
          <a:off x="2828925" y="3752850"/>
          <a:ext cx="1714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30</xdr:col>
      <xdr:colOff>9525</xdr:colOff>
      <xdr:row>26</xdr:row>
      <xdr:rowOff>0</xdr:rowOff>
    </xdr:from>
    <xdr:to>
      <xdr:col>40</xdr:col>
      <xdr:colOff>0</xdr:colOff>
      <xdr:row>26</xdr:row>
      <xdr:rowOff>0</xdr:rowOff>
    </xdr:to>
    <xdr:sp macro="" textlink="">
      <xdr:nvSpPr>
        <xdr:cNvPr id="256320" name="Line 35">
          <a:extLst>
            <a:ext uri="{FF2B5EF4-FFF2-40B4-BE49-F238E27FC236}">
              <a16:creationId xmlns:a16="http://schemas.microsoft.com/office/drawing/2014/main" id="{00000000-0008-0000-1700-000040E90300}"/>
            </a:ext>
          </a:extLst>
        </xdr:cNvPr>
        <xdr:cNvSpPr>
          <a:spLocks noChangeShapeType="1"/>
        </xdr:cNvSpPr>
      </xdr:nvSpPr>
      <xdr:spPr bwMode="auto">
        <a:xfrm>
          <a:off x="3009900" y="3752850"/>
          <a:ext cx="1133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21</xdr:col>
      <xdr:colOff>0</xdr:colOff>
      <xdr:row>30</xdr:row>
      <xdr:rowOff>0</xdr:rowOff>
    </xdr:from>
    <xdr:to>
      <xdr:col>33</xdr:col>
      <xdr:colOff>0</xdr:colOff>
      <xdr:row>30</xdr:row>
      <xdr:rowOff>0</xdr:rowOff>
    </xdr:to>
    <xdr:sp macro="" textlink="">
      <xdr:nvSpPr>
        <xdr:cNvPr id="256321" name="Line 36">
          <a:extLst>
            <a:ext uri="{FF2B5EF4-FFF2-40B4-BE49-F238E27FC236}">
              <a16:creationId xmlns:a16="http://schemas.microsoft.com/office/drawing/2014/main" id="{00000000-0008-0000-1700-000041E90300}"/>
            </a:ext>
          </a:extLst>
        </xdr:cNvPr>
        <xdr:cNvSpPr>
          <a:spLocks noChangeShapeType="1"/>
        </xdr:cNvSpPr>
      </xdr:nvSpPr>
      <xdr:spPr bwMode="auto">
        <a:xfrm>
          <a:off x="2200275" y="4210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256322" name="Line 37">
          <a:extLst>
            <a:ext uri="{FF2B5EF4-FFF2-40B4-BE49-F238E27FC236}">
              <a16:creationId xmlns:a16="http://schemas.microsoft.com/office/drawing/2014/main" id="{00000000-0008-0000-1700-000042E9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13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256323" name="Line 38">
          <a:extLst>
            <a:ext uri="{FF2B5EF4-FFF2-40B4-BE49-F238E27FC236}">
              <a16:creationId xmlns:a16="http://schemas.microsoft.com/office/drawing/2014/main" id="{00000000-0008-0000-1700-000043E90300}"/>
            </a:ext>
          </a:extLst>
        </xdr:cNvPr>
        <xdr:cNvSpPr>
          <a:spLocks noChangeShapeType="1"/>
        </xdr:cNvSpPr>
      </xdr:nvSpPr>
      <xdr:spPr bwMode="auto">
        <a:xfrm>
          <a:off x="2781300" y="22669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25</xdr:col>
      <xdr:colOff>0</xdr:colOff>
      <xdr:row>12</xdr:row>
      <xdr:rowOff>0</xdr:rowOff>
    </xdr:to>
    <xdr:sp macro="" textlink="">
      <xdr:nvSpPr>
        <xdr:cNvPr id="256324" name="Line 39">
          <a:extLst>
            <a:ext uri="{FF2B5EF4-FFF2-40B4-BE49-F238E27FC236}">
              <a16:creationId xmlns:a16="http://schemas.microsoft.com/office/drawing/2014/main" id="{00000000-0008-0000-1700-000044E9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30</xdr:col>
      <xdr:colOff>0</xdr:colOff>
      <xdr:row>11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256325" name="Line 40">
          <a:extLst>
            <a:ext uri="{FF2B5EF4-FFF2-40B4-BE49-F238E27FC236}">
              <a16:creationId xmlns:a16="http://schemas.microsoft.com/office/drawing/2014/main" id="{00000000-0008-0000-1700-000045E90300}"/>
            </a:ext>
          </a:extLst>
        </xdr:cNvPr>
        <xdr:cNvSpPr>
          <a:spLocks noChangeShapeType="1"/>
        </xdr:cNvSpPr>
      </xdr:nvSpPr>
      <xdr:spPr bwMode="auto">
        <a:xfrm>
          <a:off x="3000375" y="2038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9</xdr:row>
      <xdr:rowOff>19050</xdr:rowOff>
    </xdr:from>
    <xdr:to>
      <xdr:col>27</xdr:col>
      <xdr:colOff>0</xdr:colOff>
      <xdr:row>39</xdr:row>
      <xdr:rowOff>0</xdr:rowOff>
    </xdr:to>
    <xdr:sp macro="" textlink="">
      <xdr:nvSpPr>
        <xdr:cNvPr id="256326" name="Line 41">
          <a:extLst>
            <a:ext uri="{FF2B5EF4-FFF2-40B4-BE49-F238E27FC236}">
              <a16:creationId xmlns:a16="http://schemas.microsoft.com/office/drawing/2014/main" id="{00000000-0008-0000-1700-000046E90300}"/>
            </a:ext>
          </a:extLst>
        </xdr:cNvPr>
        <xdr:cNvSpPr>
          <a:spLocks noChangeShapeType="1"/>
        </xdr:cNvSpPr>
      </xdr:nvSpPr>
      <xdr:spPr bwMode="auto">
        <a:xfrm>
          <a:off x="2771775" y="1828800"/>
          <a:ext cx="0" cy="340995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16</xdr:col>
      <xdr:colOff>0</xdr:colOff>
      <xdr:row>9</xdr:row>
      <xdr:rowOff>104775</xdr:rowOff>
    </xdr:from>
    <xdr:to>
      <xdr:col>16</xdr:col>
      <xdr:colOff>0</xdr:colOff>
      <xdr:row>11</xdr:row>
      <xdr:rowOff>104775</xdr:rowOff>
    </xdr:to>
    <xdr:sp macro="" textlink="">
      <xdr:nvSpPr>
        <xdr:cNvPr id="256327" name="Line 42">
          <a:extLst>
            <a:ext uri="{FF2B5EF4-FFF2-40B4-BE49-F238E27FC236}">
              <a16:creationId xmlns:a16="http://schemas.microsoft.com/office/drawing/2014/main" id="{00000000-0008-0000-1700-000047E9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18</xdr:col>
      <xdr:colOff>0</xdr:colOff>
      <xdr:row>12</xdr:row>
      <xdr:rowOff>0</xdr:rowOff>
    </xdr:to>
    <xdr:sp macro="" textlink="">
      <xdr:nvSpPr>
        <xdr:cNvPr id="256328" name="Line 43">
          <a:extLst>
            <a:ext uri="{FF2B5EF4-FFF2-40B4-BE49-F238E27FC236}">
              <a16:creationId xmlns:a16="http://schemas.microsoft.com/office/drawing/2014/main" id="{00000000-0008-0000-1700-000048E9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9</xdr:row>
      <xdr:rowOff>0</xdr:rowOff>
    </xdr:to>
    <xdr:sp macro="" textlink="">
      <xdr:nvSpPr>
        <xdr:cNvPr id="256329" name="Line 44">
          <a:extLst>
            <a:ext uri="{FF2B5EF4-FFF2-40B4-BE49-F238E27FC236}">
              <a16:creationId xmlns:a16="http://schemas.microsoft.com/office/drawing/2014/main" id="{00000000-0008-0000-1700-000049E90300}"/>
            </a:ext>
          </a:extLst>
        </xdr:cNvPr>
        <xdr:cNvSpPr>
          <a:spLocks noChangeShapeType="1"/>
        </xdr:cNvSpPr>
      </xdr:nvSpPr>
      <xdr:spPr bwMode="auto">
        <a:xfrm flipV="1">
          <a:off x="27717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256330" name="Line 45">
          <a:extLst>
            <a:ext uri="{FF2B5EF4-FFF2-40B4-BE49-F238E27FC236}">
              <a16:creationId xmlns:a16="http://schemas.microsoft.com/office/drawing/2014/main" id="{00000000-0008-0000-1700-00004AE90300}"/>
            </a:ext>
          </a:extLst>
        </xdr:cNvPr>
        <xdr:cNvSpPr>
          <a:spLocks noChangeShapeType="1"/>
        </xdr:cNvSpPr>
      </xdr:nvSpPr>
      <xdr:spPr bwMode="auto">
        <a:xfrm>
          <a:off x="277177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21</xdr:col>
      <xdr:colOff>0</xdr:colOff>
      <xdr:row>8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256331" name="Line 46">
          <a:extLst>
            <a:ext uri="{FF2B5EF4-FFF2-40B4-BE49-F238E27FC236}">
              <a16:creationId xmlns:a16="http://schemas.microsoft.com/office/drawing/2014/main" id="{00000000-0008-0000-1700-00004BE90300}"/>
            </a:ext>
          </a:extLst>
        </xdr:cNvPr>
        <xdr:cNvSpPr>
          <a:spLocks noChangeShapeType="1"/>
        </xdr:cNvSpPr>
      </xdr:nvSpPr>
      <xdr:spPr bwMode="auto">
        <a:xfrm flipH="1">
          <a:off x="220027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16</xdr:col>
      <xdr:colOff>0</xdr:colOff>
      <xdr:row>14</xdr:row>
      <xdr:rowOff>9525</xdr:rowOff>
    </xdr:from>
    <xdr:to>
      <xdr:col>16</xdr:col>
      <xdr:colOff>0</xdr:colOff>
      <xdr:row>15</xdr:row>
      <xdr:rowOff>9525</xdr:rowOff>
    </xdr:to>
    <xdr:sp macro="" textlink="">
      <xdr:nvSpPr>
        <xdr:cNvPr id="256332" name="Line 47">
          <a:extLst>
            <a:ext uri="{FF2B5EF4-FFF2-40B4-BE49-F238E27FC236}">
              <a16:creationId xmlns:a16="http://schemas.microsoft.com/office/drawing/2014/main" id="{00000000-0008-0000-1700-00004CE90300}"/>
            </a:ext>
          </a:extLst>
        </xdr:cNvPr>
        <xdr:cNvSpPr>
          <a:spLocks noChangeShapeType="1"/>
        </xdr:cNvSpPr>
      </xdr:nvSpPr>
      <xdr:spPr bwMode="auto">
        <a:xfrm>
          <a:off x="1628775" y="23907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17</xdr:row>
      <xdr:rowOff>0</xdr:rowOff>
    </xdr:from>
    <xdr:to>
      <xdr:col>32</xdr:col>
      <xdr:colOff>104775</xdr:colOff>
      <xdr:row>17</xdr:row>
      <xdr:rowOff>0</xdr:rowOff>
    </xdr:to>
    <xdr:sp macro="" textlink="">
      <xdr:nvSpPr>
        <xdr:cNvPr id="256333" name="Line 48">
          <a:extLst>
            <a:ext uri="{FF2B5EF4-FFF2-40B4-BE49-F238E27FC236}">
              <a16:creationId xmlns:a16="http://schemas.microsoft.com/office/drawing/2014/main" id="{00000000-0008-0000-1700-00004DE90300}"/>
            </a:ext>
          </a:extLst>
        </xdr:cNvPr>
        <xdr:cNvSpPr>
          <a:spLocks noChangeShapeType="1"/>
        </xdr:cNvSpPr>
      </xdr:nvSpPr>
      <xdr:spPr bwMode="auto">
        <a:xfrm>
          <a:off x="2781300" y="272415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17</xdr:row>
      <xdr:rowOff>0</xdr:rowOff>
    </xdr:from>
    <xdr:to>
      <xdr:col>43</xdr:col>
      <xdr:colOff>9525</xdr:colOff>
      <xdr:row>17</xdr:row>
      <xdr:rowOff>0</xdr:rowOff>
    </xdr:to>
    <xdr:sp macro="" textlink="">
      <xdr:nvSpPr>
        <xdr:cNvPr id="256334" name="Line 49">
          <a:extLst>
            <a:ext uri="{FF2B5EF4-FFF2-40B4-BE49-F238E27FC236}">
              <a16:creationId xmlns:a16="http://schemas.microsoft.com/office/drawing/2014/main" id="{00000000-0008-0000-1700-00004EE90300}"/>
            </a:ext>
          </a:extLst>
        </xdr:cNvPr>
        <xdr:cNvSpPr>
          <a:spLocks noChangeShapeType="1"/>
        </xdr:cNvSpPr>
      </xdr:nvSpPr>
      <xdr:spPr bwMode="auto">
        <a:xfrm>
          <a:off x="3571875" y="27241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13</xdr:row>
      <xdr:rowOff>0</xdr:rowOff>
    </xdr:from>
    <xdr:to>
      <xdr:col>43</xdr:col>
      <xdr:colOff>0</xdr:colOff>
      <xdr:row>16</xdr:row>
      <xdr:rowOff>104775</xdr:rowOff>
    </xdr:to>
    <xdr:sp macro="" textlink="">
      <xdr:nvSpPr>
        <xdr:cNvPr id="256335" name="Line 50">
          <a:extLst>
            <a:ext uri="{FF2B5EF4-FFF2-40B4-BE49-F238E27FC236}">
              <a16:creationId xmlns:a16="http://schemas.microsoft.com/office/drawing/2014/main" id="{00000000-0008-0000-1700-00004FE9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15</xdr:col>
      <xdr:colOff>0</xdr:colOff>
      <xdr:row>27</xdr:row>
      <xdr:rowOff>104775</xdr:rowOff>
    </xdr:from>
    <xdr:to>
      <xdr:col>15</xdr:col>
      <xdr:colOff>0</xdr:colOff>
      <xdr:row>33</xdr:row>
      <xdr:rowOff>104775</xdr:rowOff>
    </xdr:to>
    <xdr:sp macro="" textlink="">
      <xdr:nvSpPr>
        <xdr:cNvPr id="256336" name="Line 51">
          <a:extLst>
            <a:ext uri="{FF2B5EF4-FFF2-40B4-BE49-F238E27FC236}">
              <a16:creationId xmlns:a16="http://schemas.microsoft.com/office/drawing/2014/main" id="{00000000-0008-0000-1700-000050E9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14</xdr:row>
      <xdr:rowOff>9525</xdr:rowOff>
    </xdr:from>
    <xdr:to>
      <xdr:col>57</xdr:col>
      <xdr:colOff>0</xdr:colOff>
      <xdr:row>38</xdr:row>
      <xdr:rowOff>0</xdr:rowOff>
    </xdr:to>
    <xdr:sp macro="" textlink="">
      <xdr:nvSpPr>
        <xdr:cNvPr id="256337" name="Line 52">
          <a:extLst>
            <a:ext uri="{FF2B5EF4-FFF2-40B4-BE49-F238E27FC236}">
              <a16:creationId xmlns:a16="http://schemas.microsoft.com/office/drawing/2014/main" id="{00000000-0008-0000-1700-000051E90300}"/>
            </a:ext>
          </a:extLst>
        </xdr:cNvPr>
        <xdr:cNvSpPr>
          <a:spLocks noChangeShapeType="1"/>
        </xdr:cNvSpPr>
      </xdr:nvSpPr>
      <xdr:spPr bwMode="auto">
        <a:xfrm flipV="1">
          <a:off x="6086475" y="2390775"/>
          <a:ext cx="0" cy="273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25</xdr:row>
      <xdr:rowOff>104775</xdr:rowOff>
    </xdr:from>
    <xdr:to>
      <xdr:col>52</xdr:col>
      <xdr:colOff>57150</xdr:colOff>
      <xdr:row>26</xdr:row>
      <xdr:rowOff>104775</xdr:rowOff>
    </xdr:to>
    <xdr:sp macro="" textlink="">
      <xdr:nvSpPr>
        <xdr:cNvPr id="256338" name="Line 53">
          <a:extLst>
            <a:ext uri="{FF2B5EF4-FFF2-40B4-BE49-F238E27FC236}">
              <a16:creationId xmlns:a16="http://schemas.microsoft.com/office/drawing/2014/main" id="{00000000-0008-0000-1700-000052E9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57150</xdr:colOff>
      <xdr:row>24</xdr:row>
      <xdr:rowOff>0</xdr:rowOff>
    </xdr:from>
    <xdr:to>
      <xdr:col>52</xdr:col>
      <xdr:colOff>57150</xdr:colOff>
      <xdr:row>26</xdr:row>
      <xdr:rowOff>0</xdr:rowOff>
    </xdr:to>
    <xdr:sp macro="" textlink="">
      <xdr:nvSpPr>
        <xdr:cNvPr id="256339" name="Line 54">
          <a:extLst>
            <a:ext uri="{FF2B5EF4-FFF2-40B4-BE49-F238E27FC236}">
              <a16:creationId xmlns:a16="http://schemas.microsoft.com/office/drawing/2014/main" id="{00000000-0008-0000-1700-000053E9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23</xdr:row>
      <xdr:rowOff>47625</xdr:rowOff>
    </xdr:from>
    <xdr:to>
      <xdr:col>52</xdr:col>
      <xdr:colOff>76200</xdr:colOff>
      <xdr:row>23</xdr:row>
      <xdr:rowOff>47625</xdr:rowOff>
    </xdr:to>
    <xdr:sp macro="" textlink="">
      <xdr:nvSpPr>
        <xdr:cNvPr id="256340" name="Line 55">
          <a:extLst>
            <a:ext uri="{FF2B5EF4-FFF2-40B4-BE49-F238E27FC236}">
              <a16:creationId xmlns:a16="http://schemas.microsoft.com/office/drawing/2014/main" id="{00000000-0008-0000-1700-000054E9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76200</xdr:colOff>
      <xdr:row>23</xdr:row>
      <xdr:rowOff>47625</xdr:rowOff>
    </xdr:from>
    <xdr:to>
      <xdr:col>52</xdr:col>
      <xdr:colOff>76200</xdr:colOff>
      <xdr:row>24</xdr:row>
      <xdr:rowOff>0</xdr:rowOff>
    </xdr:to>
    <xdr:sp macro="" textlink="">
      <xdr:nvSpPr>
        <xdr:cNvPr id="256341" name="Line 56">
          <a:extLst>
            <a:ext uri="{FF2B5EF4-FFF2-40B4-BE49-F238E27FC236}">
              <a16:creationId xmlns:a16="http://schemas.microsoft.com/office/drawing/2014/main" id="{00000000-0008-0000-1700-000055E9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256342" name="Line 57">
          <a:extLst>
            <a:ext uri="{FF2B5EF4-FFF2-40B4-BE49-F238E27FC236}">
              <a16:creationId xmlns:a16="http://schemas.microsoft.com/office/drawing/2014/main" id="{00000000-0008-0000-1700-000056E9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30</xdr:row>
      <xdr:rowOff>9525</xdr:rowOff>
    </xdr:from>
    <xdr:to>
      <xdr:col>63</xdr:col>
      <xdr:colOff>0</xdr:colOff>
      <xdr:row>38</xdr:row>
      <xdr:rowOff>0</xdr:rowOff>
    </xdr:to>
    <xdr:sp macro="" textlink="">
      <xdr:nvSpPr>
        <xdr:cNvPr id="256343" name="Line 58">
          <a:extLst>
            <a:ext uri="{FF2B5EF4-FFF2-40B4-BE49-F238E27FC236}">
              <a16:creationId xmlns:a16="http://schemas.microsoft.com/office/drawing/2014/main" id="{00000000-0008-0000-1700-000057E90300}"/>
            </a:ext>
          </a:extLst>
        </xdr:cNvPr>
        <xdr:cNvSpPr>
          <a:spLocks noChangeShapeType="1"/>
        </xdr:cNvSpPr>
      </xdr:nvSpPr>
      <xdr:spPr bwMode="auto">
        <a:xfrm flipV="1">
          <a:off x="677227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58</xdr:col>
      <xdr:colOff>0</xdr:colOff>
      <xdr:row>34</xdr:row>
      <xdr:rowOff>0</xdr:rowOff>
    </xdr:from>
    <xdr:to>
      <xdr:col>61</xdr:col>
      <xdr:colOff>0</xdr:colOff>
      <xdr:row>34</xdr:row>
      <xdr:rowOff>0</xdr:rowOff>
    </xdr:to>
    <xdr:sp macro="" textlink="">
      <xdr:nvSpPr>
        <xdr:cNvPr id="256344" name="Line 59">
          <a:extLst>
            <a:ext uri="{FF2B5EF4-FFF2-40B4-BE49-F238E27FC236}">
              <a16:creationId xmlns:a16="http://schemas.microsoft.com/office/drawing/2014/main" id="{00000000-0008-0000-1700-000058E9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9525</xdr:colOff>
      <xdr:row>30</xdr:row>
      <xdr:rowOff>0</xdr:rowOff>
    </xdr:from>
    <xdr:to>
      <xdr:col>63</xdr:col>
      <xdr:colOff>9525</xdr:colOff>
      <xdr:row>30</xdr:row>
      <xdr:rowOff>0</xdr:rowOff>
    </xdr:to>
    <xdr:sp macro="" textlink="">
      <xdr:nvSpPr>
        <xdr:cNvPr id="256345" name="Line 60">
          <a:extLst>
            <a:ext uri="{FF2B5EF4-FFF2-40B4-BE49-F238E27FC236}">
              <a16:creationId xmlns:a16="http://schemas.microsoft.com/office/drawing/2014/main" id="{00000000-0008-0000-1700-000059E90300}"/>
            </a:ext>
          </a:extLst>
        </xdr:cNvPr>
        <xdr:cNvSpPr>
          <a:spLocks noChangeShapeType="1"/>
        </xdr:cNvSpPr>
      </xdr:nvSpPr>
      <xdr:spPr bwMode="auto">
        <a:xfrm>
          <a:off x="6210300" y="4210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13</xdr:row>
      <xdr:rowOff>0</xdr:rowOff>
    </xdr:from>
    <xdr:to>
      <xdr:col>63</xdr:col>
      <xdr:colOff>0</xdr:colOff>
      <xdr:row>13</xdr:row>
      <xdr:rowOff>0</xdr:rowOff>
    </xdr:to>
    <xdr:sp macro="" textlink="">
      <xdr:nvSpPr>
        <xdr:cNvPr id="256346" name="Line 61">
          <a:extLst>
            <a:ext uri="{FF2B5EF4-FFF2-40B4-BE49-F238E27FC236}">
              <a16:creationId xmlns:a16="http://schemas.microsoft.com/office/drawing/2014/main" id="{00000000-0008-0000-1700-00005AE90300}"/>
            </a:ext>
          </a:extLst>
        </xdr:cNvPr>
        <xdr:cNvSpPr>
          <a:spLocks noChangeShapeType="1"/>
        </xdr:cNvSpPr>
      </xdr:nvSpPr>
      <xdr:spPr bwMode="auto">
        <a:xfrm>
          <a:off x="654367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65</xdr:col>
      <xdr:colOff>0</xdr:colOff>
      <xdr:row>12</xdr:row>
      <xdr:rowOff>0</xdr:rowOff>
    </xdr:to>
    <xdr:sp macro="" textlink="">
      <xdr:nvSpPr>
        <xdr:cNvPr id="256347" name="Line 62">
          <a:extLst>
            <a:ext uri="{FF2B5EF4-FFF2-40B4-BE49-F238E27FC236}">
              <a16:creationId xmlns:a16="http://schemas.microsoft.com/office/drawing/2014/main" id="{00000000-0008-0000-1700-00005BE9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104775</xdr:rowOff>
    </xdr:from>
    <xdr:to>
      <xdr:col>57</xdr:col>
      <xdr:colOff>0</xdr:colOff>
      <xdr:row>41</xdr:row>
      <xdr:rowOff>9525</xdr:rowOff>
    </xdr:to>
    <xdr:sp macro="" textlink="">
      <xdr:nvSpPr>
        <xdr:cNvPr id="256348" name="Line 63">
          <a:extLst>
            <a:ext uri="{FF2B5EF4-FFF2-40B4-BE49-F238E27FC236}">
              <a16:creationId xmlns:a16="http://schemas.microsoft.com/office/drawing/2014/main" id="{00000000-0008-0000-1700-00005CE90300}"/>
            </a:ext>
          </a:extLst>
        </xdr:cNvPr>
        <xdr:cNvSpPr>
          <a:spLocks noChangeShapeType="1"/>
        </xdr:cNvSpPr>
      </xdr:nvSpPr>
      <xdr:spPr bwMode="auto">
        <a:xfrm flipV="1">
          <a:off x="60864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10</xdr:row>
      <xdr:rowOff>0</xdr:rowOff>
    </xdr:from>
    <xdr:to>
      <xdr:col>54</xdr:col>
      <xdr:colOff>0</xdr:colOff>
      <xdr:row>13</xdr:row>
      <xdr:rowOff>104775</xdr:rowOff>
    </xdr:to>
    <xdr:sp macro="" textlink="">
      <xdr:nvSpPr>
        <xdr:cNvPr id="256349" name="Line 64">
          <a:extLst>
            <a:ext uri="{FF2B5EF4-FFF2-40B4-BE49-F238E27FC236}">
              <a16:creationId xmlns:a16="http://schemas.microsoft.com/office/drawing/2014/main" id="{00000000-0008-0000-1700-00005DE9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61</xdr:col>
      <xdr:colOff>0</xdr:colOff>
      <xdr:row>36</xdr:row>
      <xdr:rowOff>0</xdr:rowOff>
    </xdr:to>
    <xdr:sp macro="" textlink="">
      <xdr:nvSpPr>
        <xdr:cNvPr id="256350" name="Line 65">
          <a:extLst>
            <a:ext uri="{FF2B5EF4-FFF2-40B4-BE49-F238E27FC236}">
              <a16:creationId xmlns:a16="http://schemas.microsoft.com/office/drawing/2014/main" id="{00000000-0008-0000-1700-00005EE9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30</xdr:row>
      <xdr:rowOff>9525</xdr:rowOff>
    </xdr:from>
    <xdr:to>
      <xdr:col>61</xdr:col>
      <xdr:colOff>0</xdr:colOff>
      <xdr:row>34</xdr:row>
      <xdr:rowOff>0</xdr:rowOff>
    </xdr:to>
    <xdr:sp macro="" textlink="">
      <xdr:nvSpPr>
        <xdr:cNvPr id="256351" name="Line 66">
          <a:extLst>
            <a:ext uri="{FF2B5EF4-FFF2-40B4-BE49-F238E27FC236}">
              <a16:creationId xmlns:a16="http://schemas.microsoft.com/office/drawing/2014/main" id="{00000000-0008-0000-1700-00005FE90300}"/>
            </a:ext>
          </a:extLst>
        </xdr:cNvPr>
        <xdr:cNvSpPr>
          <a:spLocks noChangeShapeType="1"/>
        </xdr:cNvSpPr>
      </xdr:nvSpPr>
      <xdr:spPr bwMode="auto">
        <a:xfrm flipV="1">
          <a:off x="6543675" y="421957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63</xdr:col>
      <xdr:colOff>0</xdr:colOff>
      <xdr:row>17</xdr:row>
      <xdr:rowOff>0</xdr:rowOff>
    </xdr:from>
    <xdr:to>
      <xdr:col>63</xdr:col>
      <xdr:colOff>0</xdr:colOff>
      <xdr:row>30</xdr:row>
      <xdr:rowOff>0</xdr:rowOff>
    </xdr:to>
    <xdr:sp macro="" textlink="">
      <xdr:nvSpPr>
        <xdr:cNvPr id="256352" name="Line 67">
          <a:extLst>
            <a:ext uri="{FF2B5EF4-FFF2-40B4-BE49-F238E27FC236}">
              <a16:creationId xmlns:a16="http://schemas.microsoft.com/office/drawing/2014/main" id="{00000000-0008-0000-1700-000060E90300}"/>
            </a:ext>
          </a:extLst>
        </xdr:cNvPr>
        <xdr:cNvSpPr>
          <a:spLocks noChangeShapeType="1"/>
        </xdr:cNvSpPr>
      </xdr:nvSpPr>
      <xdr:spPr bwMode="auto">
        <a:xfrm flipV="1">
          <a:off x="6772275" y="27241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63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256353" name="Line 68">
          <a:extLst>
            <a:ext uri="{FF2B5EF4-FFF2-40B4-BE49-F238E27FC236}">
              <a16:creationId xmlns:a16="http://schemas.microsoft.com/office/drawing/2014/main" id="{00000000-0008-0000-1700-000061E9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54</xdr:col>
      <xdr:colOff>0</xdr:colOff>
      <xdr:row>11</xdr:row>
      <xdr:rowOff>0</xdr:rowOff>
    </xdr:from>
    <xdr:to>
      <xdr:col>58</xdr:col>
      <xdr:colOff>0</xdr:colOff>
      <xdr:row>11</xdr:row>
      <xdr:rowOff>0</xdr:rowOff>
    </xdr:to>
    <xdr:sp macro="" textlink="">
      <xdr:nvSpPr>
        <xdr:cNvPr id="256354" name="Line 73">
          <a:extLst>
            <a:ext uri="{FF2B5EF4-FFF2-40B4-BE49-F238E27FC236}">
              <a16:creationId xmlns:a16="http://schemas.microsoft.com/office/drawing/2014/main" id="{00000000-0008-0000-1700-000062E90300}"/>
            </a:ext>
          </a:extLst>
        </xdr:cNvPr>
        <xdr:cNvSpPr>
          <a:spLocks noChangeShapeType="1"/>
        </xdr:cNvSpPr>
      </xdr:nvSpPr>
      <xdr:spPr bwMode="auto">
        <a:xfrm>
          <a:off x="5743575" y="2038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8</xdr:row>
      <xdr:rowOff>0</xdr:rowOff>
    </xdr:from>
    <xdr:to>
      <xdr:col>56</xdr:col>
      <xdr:colOff>0</xdr:colOff>
      <xdr:row>8</xdr:row>
      <xdr:rowOff>0</xdr:rowOff>
    </xdr:to>
    <xdr:sp macro="" textlink="">
      <xdr:nvSpPr>
        <xdr:cNvPr id="256355" name="Line 74">
          <a:extLst>
            <a:ext uri="{FF2B5EF4-FFF2-40B4-BE49-F238E27FC236}">
              <a16:creationId xmlns:a16="http://schemas.microsoft.com/office/drawing/2014/main" id="{00000000-0008-0000-1700-000063E90300}"/>
            </a:ext>
          </a:extLst>
        </xdr:cNvPr>
        <xdr:cNvSpPr>
          <a:spLocks noChangeShapeType="1"/>
        </xdr:cNvSpPr>
      </xdr:nvSpPr>
      <xdr:spPr bwMode="auto">
        <a:xfrm>
          <a:off x="5524500" y="16954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58</xdr:col>
      <xdr:colOff>9525</xdr:colOff>
      <xdr:row>17</xdr:row>
      <xdr:rowOff>0</xdr:rowOff>
    </xdr:from>
    <xdr:to>
      <xdr:col>63</xdr:col>
      <xdr:colOff>9525</xdr:colOff>
      <xdr:row>17</xdr:row>
      <xdr:rowOff>0</xdr:rowOff>
    </xdr:to>
    <xdr:sp macro="" textlink="">
      <xdr:nvSpPr>
        <xdr:cNvPr id="256356" name="Line 76">
          <a:extLst>
            <a:ext uri="{FF2B5EF4-FFF2-40B4-BE49-F238E27FC236}">
              <a16:creationId xmlns:a16="http://schemas.microsoft.com/office/drawing/2014/main" id="{00000000-0008-0000-1700-000064E90300}"/>
            </a:ext>
          </a:extLst>
        </xdr:cNvPr>
        <xdr:cNvSpPr>
          <a:spLocks noChangeShapeType="1"/>
        </xdr:cNvSpPr>
      </xdr:nvSpPr>
      <xdr:spPr bwMode="auto">
        <a:xfrm>
          <a:off x="6210300" y="27241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13</xdr:row>
      <xdr:rowOff>104775</xdr:rowOff>
    </xdr:from>
    <xdr:to>
      <xdr:col>63</xdr:col>
      <xdr:colOff>0</xdr:colOff>
      <xdr:row>16</xdr:row>
      <xdr:rowOff>104775</xdr:rowOff>
    </xdr:to>
    <xdr:sp macro="" textlink="">
      <xdr:nvSpPr>
        <xdr:cNvPr id="256357" name="Line 77">
          <a:extLst>
            <a:ext uri="{FF2B5EF4-FFF2-40B4-BE49-F238E27FC236}">
              <a16:creationId xmlns:a16="http://schemas.microsoft.com/office/drawing/2014/main" id="{00000000-0008-0000-1700-000065E90300}"/>
            </a:ext>
          </a:extLst>
        </xdr:cNvPr>
        <xdr:cNvSpPr>
          <a:spLocks noChangeShapeType="1"/>
        </xdr:cNvSpPr>
      </xdr:nvSpPr>
      <xdr:spPr bwMode="auto">
        <a:xfrm flipV="1">
          <a:off x="6772275" y="23717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34</xdr:row>
      <xdr:rowOff>0</xdr:rowOff>
    </xdr:from>
    <xdr:to>
      <xdr:col>52</xdr:col>
      <xdr:colOff>104775</xdr:colOff>
      <xdr:row>36</xdr:row>
      <xdr:rowOff>0</xdr:rowOff>
    </xdr:to>
    <xdr:sp macro="" textlink="">
      <xdr:nvSpPr>
        <xdr:cNvPr id="256358" name="Oval 78">
          <a:extLst>
            <a:ext uri="{FF2B5EF4-FFF2-40B4-BE49-F238E27FC236}">
              <a16:creationId xmlns:a16="http://schemas.microsoft.com/office/drawing/2014/main" id="{00000000-0008-0000-1700-000066E90300}"/>
            </a:ext>
          </a:extLst>
        </xdr:cNvPr>
        <xdr:cNvSpPr>
          <a:spLocks noChangeArrowheads="1"/>
        </xdr:cNvSpPr>
      </xdr:nvSpPr>
      <xdr:spPr bwMode="auto">
        <a:xfrm>
          <a:off x="5400675" y="4667250"/>
          <a:ext cx="219075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38</xdr:row>
      <xdr:rowOff>0</xdr:rowOff>
    </xdr:from>
    <xdr:to>
      <xdr:col>57</xdr:col>
      <xdr:colOff>0</xdr:colOff>
      <xdr:row>38</xdr:row>
      <xdr:rowOff>0</xdr:rowOff>
    </xdr:to>
    <xdr:sp macro="" textlink="">
      <xdr:nvSpPr>
        <xdr:cNvPr id="256359" name="Line 79">
          <a:extLst>
            <a:ext uri="{FF2B5EF4-FFF2-40B4-BE49-F238E27FC236}">
              <a16:creationId xmlns:a16="http://schemas.microsoft.com/office/drawing/2014/main" id="{00000000-0008-0000-1700-000067E9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28</xdr:row>
      <xdr:rowOff>0</xdr:rowOff>
    </xdr:from>
    <xdr:to>
      <xdr:col>53</xdr:col>
      <xdr:colOff>66675</xdr:colOff>
      <xdr:row>28</xdr:row>
      <xdr:rowOff>0</xdr:rowOff>
    </xdr:to>
    <xdr:sp macro="" textlink="">
      <xdr:nvSpPr>
        <xdr:cNvPr id="256360" name="Line 80">
          <a:extLst>
            <a:ext uri="{FF2B5EF4-FFF2-40B4-BE49-F238E27FC236}">
              <a16:creationId xmlns:a16="http://schemas.microsoft.com/office/drawing/2014/main" id="{00000000-0008-0000-1700-000068E9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30</xdr:row>
      <xdr:rowOff>0</xdr:rowOff>
    </xdr:from>
    <xdr:to>
      <xdr:col>57</xdr:col>
      <xdr:colOff>0</xdr:colOff>
      <xdr:row>30</xdr:row>
      <xdr:rowOff>0</xdr:rowOff>
    </xdr:to>
    <xdr:sp macro="" textlink="">
      <xdr:nvSpPr>
        <xdr:cNvPr id="256361" name="Line 81">
          <a:extLst>
            <a:ext uri="{FF2B5EF4-FFF2-40B4-BE49-F238E27FC236}">
              <a16:creationId xmlns:a16="http://schemas.microsoft.com/office/drawing/2014/main" id="{00000000-0008-0000-1700-000069E90300}"/>
            </a:ext>
          </a:extLst>
        </xdr:cNvPr>
        <xdr:cNvSpPr>
          <a:spLocks noChangeShapeType="1"/>
        </xdr:cNvSpPr>
      </xdr:nvSpPr>
      <xdr:spPr bwMode="auto">
        <a:xfrm>
          <a:off x="5514975" y="4210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13</xdr:row>
      <xdr:rowOff>0</xdr:rowOff>
    </xdr:from>
    <xdr:to>
      <xdr:col>60</xdr:col>
      <xdr:colOff>0</xdr:colOff>
      <xdr:row>13</xdr:row>
      <xdr:rowOff>0</xdr:rowOff>
    </xdr:to>
    <xdr:sp macro="" textlink="">
      <xdr:nvSpPr>
        <xdr:cNvPr id="256362" name="Line 82">
          <a:extLst>
            <a:ext uri="{FF2B5EF4-FFF2-40B4-BE49-F238E27FC236}">
              <a16:creationId xmlns:a16="http://schemas.microsoft.com/office/drawing/2014/main" id="{00000000-0008-0000-1700-00006AE9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12</xdr:row>
      <xdr:rowOff>0</xdr:rowOff>
    </xdr:from>
    <xdr:to>
      <xdr:col>60</xdr:col>
      <xdr:colOff>0</xdr:colOff>
      <xdr:row>12</xdr:row>
      <xdr:rowOff>0</xdr:rowOff>
    </xdr:to>
    <xdr:sp macro="" textlink="">
      <xdr:nvSpPr>
        <xdr:cNvPr id="256363" name="Line 83">
          <a:extLst>
            <a:ext uri="{FF2B5EF4-FFF2-40B4-BE49-F238E27FC236}">
              <a16:creationId xmlns:a16="http://schemas.microsoft.com/office/drawing/2014/main" id="{00000000-0008-0000-1700-00006BE9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9</xdr:row>
      <xdr:rowOff>9525</xdr:rowOff>
    </xdr:from>
    <xdr:to>
      <xdr:col>52</xdr:col>
      <xdr:colOff>0</xdr:colOff>
      <xdr:row>39</xdr:row>
      <xdr:rowOff>0</xdr:rowOff>
    </xdr:to>
    <xdr:sp macro="" textlink="">
      <xdr:nvSpPr>
        <xdr:cNvPr id="256364" name="Line 84">
          <a:extLst>
            <a:ext uri="{FF2B5EF4-FFF2-40B4-BE49-F238E27FC236}">
              <a16:creationId xmlns:a16="http://schemas.microsoft.com/office/drawing/2014/main" id="{00000000-0008-0000-1700-00006CE90300}"/>
            </a:ext>
          </a:extLst>
        </xdr:cNvPr>
        <xdr:cNvSpPr>
          <a:spLocks noChangeShapeType="1"/>
        </xdr:cNvSpPr>
      </xdr:nvSpPr>
      <xdr:spPr bwMode="auto">
        <a:xfrm>
          <a:off x="5514975" y="1819275"/>
          <a:ext cx="0" cy="3419475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52</xdr:col>
      <xdr:colOff>0</xdr:colOff>
      <xdr:row>17</xdr:row>
      <xdr:rowOff>0</xdr:rowOff>
    </xdr:from>
    <xdr:to>
      <xdr:col>57</xdr:col>
      <xdr:colOff>0</xdr:colOff>
      <xdr:row>17</xdr:row>
      <xdr:rowOff>0</xdr:rowOff>
    </xdr:to>
    <xdr:sp macro="" textlink="">
      <xdr:nvSpPr>
        <xdr:cNvPr id="256365" name="Line 85">
          <a:extLst>
            <a:ext uri="{FF2B5EF4-FFF2-40B4-BE49-F238E27FC236}">
              <a16:creationId xmlns:a16="http://schemas.microsoft.com/office/drawing/2014/main" id="{00000000-0008-0000-1700-00006DE90300}"/>
            </a:ext>
          </a:extLst>
        </xdr:cNvPr>
        <xdr:cNvSpPr>
          <a:spLocks noChangeShapeType="1"/>
        </xdr:cNvSpPr>
      </xdr:nvSpPr>
      <xdr:spPr bwMode="auto">
        <a:xfrm>
          <a:off x="5514975" y="27241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12</xdr:row>
      <xdr:rowOff>0</xdr:rowOff>
    </xdr:from>
    <xdr:to>
      <xdr:col>60</xdr:col>
      <xdr:colOff>0</xdr:colOff>
      <xdr:row>13</xdr:row>
      <xdr:rowOff>104775</xdr:rowOff>
    </xdr:to>
    <xdr:sp macro="" textlink="">
      <xdr:nvSpPr>
        <xdr:cNvPr id="256366" name="Line 86">
          <a:extLst>
            <a:ext uri="{FF2B5EF4-FFF2-40B4-BE49-F238E27FC236}">
              <a16:creationId xmlns:a16="http://schemas.microsoft.com/office/drawing/2014/main" id="{00000000-0008-0000-1700-00006EE9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41</xdr:row>
      <xdr:rowOff>0</xdr:rowOff>
    </xdr:from>
    <xdr:to>
      <xdr:col>57</xdr:col>
      <xdr:colOff>9525</xdr:colOff>
      <xdr:row>41</xdr:row>
      <xdr:rowOff>0</xdr:rowOff>
    </xdr:to>
    <xdr:sp macro="" textlink="">
      <xdr:nvSpPr>
        <xdr:cNvPr id="256367" name="Line 87">
          <a:extLst>
            <a:ext uri="{FF2B5EF4-FFF2-40B4-BE49-F238E27FC236}">
              <a16:creationId xmlns:a16="http://schemas.microsoft.com/office/drawing/2014/main" id="{00000000-0008-0000-1700-00006FE90300}"/>
            </a:ext>
          </a:extLst>
        </xdr:cNvPr>
        <xdr:cNvSpPr>
          <a:spLocks noChangeShapeType="1"/>
        </xdr:cNvSpPr>
      </xdr:nvSpPr>
      <xdr:spPr bwMode="auto">
        <a:xfrm flipH="1">
          <a:off x="5514975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52</xdr:col>
      <xdr:colOff>0</xdr:colOff>
      <xdr:row>8</xdr:row>
      <xdr:rowOff>0</xdr:rowOff>
    </xdr:from>
    <xdr:to>
      <xdr:col>52</xdr:col>
      <xdr:colOff>0</xdr:colOff>
      <xdr:row>9</xdr:row>
      <xdr:rowOff>0</xdr:rowOff>
    </xdr:to>
    <xdr:sp macro="" textlink="">
      <xdr:nvSpPr>
        <xdr:cNvPr id="256368" name="Line 88">
          <a:extLst>
            <a:ext uri="{FF2B5EF4-FFF2-40B4-BE49-F238E27FC236}">
              <a16:creationId xmlns:a16="http://schemas.microsoft.com/office/drawing/2014/main" id="{00000000-0008-0000-1700-000070E90300}"/>
            </a:ext>
          </a:extLst>
        </xdr:cNvPr>
        <xdr:cNvSpPr>
          <a:spLocks noChangeShapeType="1"/>
        </xdr:cNvSpPr>
      </xdr:nvSpPr>
      <xdr:spPr bwMode="auto">
        <a:xfrm>
          <a:off x="55149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</xdr:colOff>
      <xdr:row>28</xdr:row>
      <xdr:rowOff>0</xdr:rowOff>
    </xdr:from>
    <xdr:to>
      <xdr:col>23</xdr:col>
      <xdr:colOff>9525</xdr:colOff>
      <xdr:row>28</xdr:row>
      <xdr:rowOff>0</xdr:rowOff>
    </xdr:to>
    <xdr:sp macro="" textlink="">
      <xdr:nvSpPr>
        <xdr:cNvPr id="256369" name="Line 89">
          <a:extLst>
            <a:ext uri="{FF2B5EF4-FFF2-40B4-BE49-F238E27FC236}">
              <a16:creationId xmlns:a16="http://schemas.microsoft.com/office/drawing/2014/main" id="{00000000-0008-0000-1700-000071E9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116158</xdr:colOff>
      <xdr:row>5</xdr:row>
      <xdr:rowOff>116157</xdr:rowOff>
    </xdr:from>
    <xdr:to>
      <xdr:col>59</xdr:col>
      <xdr:colOff>116158</xdr:colOff>
      <xdr:row>9</xdr:row>
      <xdr:rowOff>18584</xdr:rowOff>
    </xdr:to>
    <xdr:sp macro="" textlink="">
      <xdr:nvSpPr>
        <xdr:cNvPr id="256370" name="Line 91">
          <a:extLst>
            <a:ext uri="{FF2B5EF4-FFF2-40B4-BE49-F238E27FC236}">
              <a16:creationId xmlns:a16="http://schemas.microsoft.com/office/drawing/2014/main" id="{00000000-0008-0000-1700-000072E90300}"/>
            </a:ext>
          </a:extLst>
        </xdr:cNvPr>
        <xdr:cNvSpPr>
          <a:spLocks noChangeShapeType="1"/>
        </xdr:cNvSpPr>
      </xdr:nvSpPr>
      <xdr:spPr bwMode="auto">
        <a:xfrm flipV="1">
          <a:off x="7229707" y="1472889"/>
          <a:ext cx="0" cy="36706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256371" name="Line 92">
          <a:extLst>
            <a:ext uri="{FF2B5EF4-FFF2-40B4-BE49-F238E27FC236}">
              <a16:creationId xmlns:a16="http://schemas.microsoft.com/office/drawing/2014/main" id="{00000000-0008-0000-1700-000073E90300}"/>
            </a:ext>
          </a:extLst>
        </xdr:cNvPr>
        <xdr:cNvSpPr>
          <a:spLocks noChangeShapeType="1"/>
        </xdr:cNvSpPr>
      </xdr:nvSpPr>
      <xdr:spPr bwMode="auto">
        <a:xfrm>
          <a:off x="6086475" y="14668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65</xdr:col>
      <xdr:colOff>0</xdr:colOff>
      <xdr:row>12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256372" name="Line 96">
          <a:extLst>
            <a:ext uri="{FF2B5EF4-FFF2-40B4-BE49-F238E27FC236}">
              <a16:creationId xmlns:a16="http://schemas.microsoft.com/office/drawing/2014/main" id="{00000000-0008-0000-1700-000074E9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25</xdr:col>
      <xdr:colOff>38100</xdr:colOff>
      <xdr:row>23</xdr:row>
      <xdr:rowOff>57150</xdr:rowOff>
    </xdr:from>
    <xdr:to>
      <xdr:col>25</xdr:col>
      <xdr:colOff>38100</xdr:colOff>
      <xdr:row>23</xdr:row>
      <xdr:rowOff>104775</xdr:rowOff>
    </xdr:to>
    <xdr:sp macro="" textlink="">
      <xdr:nvSpPr>
        <xdr:cNvPr id="256373" name="Line 86">
          <a:extLst>
            <a:ext uri="{FF2B5EF4-FFF2-40B4-BE49-F238E27FC236}">
              <a16:creationId xmlns:a16="http://schemas.microsoft.com/office/drawing/2014/main" id="{00000000-0008-0000-1700-000075E9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19050</xdr:colOff>
      <xdr:row>23</xdr:row>
      <xdr:rowOff>57150</xdr:rowOff>
    </xdr:from>
    <xdr:to>
      <xdr:col>28</xdr:col>
      <xdr:colOff>19050</xdr:colOff>
      <xdr:row>23</xdr:row>
      <xdr:rowOff>104775</xdr:rowOff>
    </xdr:to>
    <xdr:sp macro="" textlink="">
      <xdr:nvSpPr>
        <xdr:cNvPr id="256375" name="Line 88">
          <a:extLst>
            <a:ext uri="{FF2B5EF4-FFF2-40B4-BE49-F238E27FC236}">
              <a16:creationId xmlns:a16="http://schemas.microsoft.com/office/drawing/2014/main" id="{00000000-0008-0000-1700-000077E9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38100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56376" name="Line 89">
          <a:extLst>
            <a:ext uri="{FF2B5EF4-FFF2-40B4-BE49-F238E27FC236}">
              <a16:creationId xmlns:a16="http://schemas.microsoft.com/office/drawing/2014/main" id="{00000000-0008-0000-1700-000078E9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19050</xdr:colOff>
      <xdr:row>24</xdr:row>
      <xdr:rowOff>0</xdr:rowOff>
    </xdr:to>
    <xdr:sp macro="" textlink="">
      <xdr:nvSpPr>
        <xdr:cNvPr id="256377" name="Line 90">
          <a:extLst>
            <a:ext uri="{FF2B5EF4-FFF2-40B4-BE49-F238E27FC236}">
              <a16:creationId xmlns:a16="http://schemas.microsoft.com/office/drawing/2014/main" id="{00000000-0008-0000-1700-000079E9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24</xdr:row>
      <xdr:rowOff>0</xdr:rowOff>
    </xdr:from>
    <xdr:to>
      <xdr:col>52</xdr:col>
      <xdr:colOff>76200</xdr:colOff>
      <xdr:row>24</xdr:row>
      <xdr:rowOff>0</xdr:rowOff>
    </xdr:to>
    <xdr:sp macro="" textlink="">
      <xdr:nvSpPr>
        <xdr:cNvPr id="256378" name="Line 91">
          <a:extLst>
            <a:ext uri="{FF2B5EF4-FFF2-40B4-BE49-F238E27FC236}">
              <a16:creationId xmlns:a16="http://schemas.microsoft.com/office/drawing/2014/main" id="{00000000-0008-0000-1700-00007AE9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95250</xdr:colOff>
      <xdr:row>24</xdr:row>
      <xdr:rowOff>0</xdr:rowOff>
    </xdr:from>
    <xdr:to>
      <xdr:col>24</xdr:col>
      <xdr:colOff>57150</xdr:colOff>
      <xdr:row>24</xdr:row>
      <xdr:rowOff>0</xdr:rowOff>
    </xdr:to>
    <xdr:sp macro="" textlink="">
      <xdr:nvSpPr>
        <xdr:cNvPr id="256379" name="Line 92">
          <a:extLst>
            <a:ext uri="{FF2B5EF4-FFF2-40B4-BE49-F238E27FC236}">
              <a16:creationId xmlns:a16="http://schemas.microsoft.com/office/drawing/2014/main" id="{00000000-0008-0000-1700-00007BE9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12</xdr:row>
      <xdr:rowOff>9525</xdr:rowOff>
    </xdr:from>
    <xdr:to>
      <xdr:col>15</xdr:col>
      <xdr:colOff>0</xdr:colOff>
      <xdr:row>24</xdr:row>
      <xdr:rowOff>9525</xdr:rowOff>
    </xdr:to>
    <xdr:sp macro="" textlink="">
      <xdr:nvSpPr>
        <xdr:cNvPr id="256380" name="Line 93">
          <a:extLst>
            <a:ext uri="{FF2B5EF4-FFF2-40B4-BE49-F238E27FC236}">
              <a16:creationId xmlns:a16="http://schemas.microsoft.com/office/drawing/2014/main" id="{00000000-0008-0000-1700-00007CE9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21</xdr:col>
      <xdr:colOff>0</xdr:colOff>
      <xdr:row>14</xdr:row>
      <xdr:rowOff>0</xdr:rowOff>
    </xdr:from>
    <xdr:to>
      <xdr:col>27</xdr:col>
      <xdr:colOff>0</xdr:colOff>
      <xdr:row>14</xdr:row>
      <xdr:rowOff>0</xdr:rowOff>
    </xdr:to>
    <xdr:sp macro="" textlink="">
      <xdr:nvSpPr>
        <xdr:cNvPr id="256381" name="Line 38">
          <a:extLst>
            <a:ext uri="{FF2B5EF4-FFF2-40B4-BE49-F238E27FC236}">
              <a16:creationId xmlns:a16="http://schemas.microsoft.com/office/drawing/2014/main" id="{00000000-0008-0000-1700-00007DE90300}"/>
            </a:ext>
          </a:extLst>
        </xdr:cNvPr>
        <xdr:cNvSpPr>
          <a:spLocks noChangeShapeType="1"/>
        </xdr:cNvSpPr>
      </xdr:nvSpPr>
      <xdr:spPr bwMode="auto">
        <a:xfrm>
          <a:off x="2200275" y="2381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14</xdr:row>
      <xdr:rowOff>0</xdr:rowOff>
    </xdr:from>
    <xdr:to>
      <xdr:col>60</xdr:col>
      <xdr:colOff>0</xdr:colOff>
      <xdr:row>14</xdr:row>
      <xdr:rowOff>0</xdr:rowOff>
    </xdr:to>
    <xdr:sp macro="" textlink="">
      <xdr:nvSpPr>
        <xdr:cNvPr id="256382" name="Line 82">
          <a:extLst>
            <a:ext uri="{FF2B5EF4-FFF2-40B4-BE49-F238E27FC236}">
              <a16:creationId xmlns:a16="http://schemas.microsoft.com/office/drawing/2014/main" id="{00000000-0008-0000-1700-00007EE90300}"/>
            </a:ext>
          </a:extLst>
        </xdr:cNvPr>
        <xdr:cNvSpPr>
          <a:spLocks noChangeShapeType="1"/>
        </xdr:cNvSpPr>
      </xdr:nvSpPr>
      <xdr:spPr bwMode="auto">
        <a:xfrm>
          <a:off x="5514975" y="23812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10</xdr:row>
      <xdr:rowOff>0</xdr:rowOff>
    </xdr:from>
    <xdr:to>
      <xdr:col>58</xdr:col>
      <xdr:colOff>0</xdr:colOff>
      <xdr:row>10</xdr:row>
      <xdr:rowOff>0</xdr:rowOff>
    </xdr:to>
    <xdr:sp macro="" textlink="">
      <xdr:nvSpPr>
        <xdr:cNvPr id="256383" name="Line 73">
          <a:extLst>
            <a:ext uri="{FF2B5EF4-FFF2-40B4-BE49-F238E27FC236}">
              <a16:creationId xmlns:a16="http://schemas.microsoft.com/office/drawing/2014/main" id="{00000000-0008-0000-1700-00007FE90300}"/>
            </a:ext>
          </a:extLst>
        </xdr:cNvPr>
        <xdr:cNvSpPr>
          <a:spLocks noChangeShapeType="1"/>
        </xdr:cNvSpPr>
      </xdr:nvSpPr>
      <xdr:spPr bwMode="auto">
        <a:xfrm>
          <a:off x="5743575" y="19240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14</xdr:row>
      <xdr:rowOff>0</xdr:rowOff>
    </xdr:from>
    <xdr:to>
      <xdr:col>63</xdr:col>
      <xdr:colOff>0</xdr:colOff>
      <xdr:row>14</xdr:row>
      <xdr:rowOff>0</xdr:rowOff>
    </xdr:to>
    <xdr:sp macro="" textlink="">
      <xdr:nvSpPr>
        <xdr:cNvPr id="256384" name="Line 61">
          <a:extLst>
            <a:ext uri="{FF2B5EF4-FFF2-40B4-BE49-F238E27FC236}">
              <a16:creationId xmlns:a16="http://schemas.microsoft.com/office/drawing/2014/main" id="{00000000-0008-0000-1700-000080E90300}"/>
            </a:ext>
          </a:extLst>
        </xdr:cNvPr>
        <xdr:cNvSpPr>
          <a:spLocks noChangeShapeType="1"/>
        </xdr:cNvSpPr>
      </xdr:nvSpPr>
      <xdr:spPr bwMode="auto">
        <a:xfrm>
          <a:off x="6543675" y="23812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13</xdr:row>
      <xdr:rowOff>0</xdr:rowOff>
    </xdr:from>
    <xdr:to>
      <xdr:col>63</xdr:col>
      <xdr:colOff>0</xdr:colOff>
      <xdr:row>13</xdr:row>
      <xdr:rowOff>0</xdr:rowOff>
    </xdr:to>
    <xdr:sp macro="" textlink="">
      <xdr:nvSpPr>
        <xdr:cNvPr id="256385" name="Line 61">
          <a:extLst>
            <a:ext uri="{FF2B5EF4-FFF2-40B4-BE49-F238E27FC236}">
              <a16:creationId xmlns:a16="http://schemas.microsoft.com/office/drawing/2014/main" id="{00000000-0008-0000-1700-000081E90300}"/>
            </a:ext>
          </a:extLst>
        </xdr:cNvPr>
        <xdr:cNvSpPr>
          <a:spLocks noChangeShapeType="1"/>
        </xdr:cNvSpPr>
      </xdr:nvSpPr>
      <xdr:spPr bwMode="auto">
        <a:xfrm>
          <a:off x="654367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12</xdr:row>
      <xdr:rowOff>9525</xdr:rowOff>
    </xdr:from>
    <xdr:to>
      <xdr:col>63</xdr:col>
      <xdr:colOff>0</xdr:colOff>
      <xdr:row>13</xdr:row>
      <xdr:rowOff>0</xdr:rowOff>
    </xdr:to>
    <xdr:sp macro="" textlink="">
      <xdr:nvSpPr>
        <xdr:cNvPr id="256386" name="Line 99">
          <a:extLst>
            <a:ext uri="{FF2B5EF4-FFF2-40B4-BE49-F238E27FC236}">
              <a16:creationId xmlns:a16="http://schemas.microsoft.com/office/drawing/2014/main" id="{00000000-0008-0000-1700-000082E90300}"/>
            </a:ext>
          </a:extLst>
        </xdr:cNvPr>
        <xdr:cNvSpPr>
          <a:spLocks noChangeShapeType="1"/>
        </xdr:cNvSpPr>
      </xdr:nvSpPr>
      <xdr:spPr bwMode="auto">
        <a:xfrm>
          <a:off x="6772275" y="21621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oval" w="sm" len="med"/>
        </a:ln>
      </xdr:spPr>
    </xdr:sp>
    <xdr:clientData/>
  </xdr:twoCellAnchor>
  <xdr:twoCellAnchor>
    <xdr:from>
      <xdr:col>63</xdr:col>
      <xdr:colOff>0</xdr:colOff>
      <xdr:row>13</xdr:row>
      <xdr:rowOff>9525</xdr:rowOff>
    </xdr:from>
    <xdr:to>
      <xdr:col>63</xdr:col>
      <xdr:colOff>0</xdr:colOff>
      <xdr:row>14</xdr:row>
      <xdr:rowOff>0</xdr:rowOff>
    </xdr:to>
    <xdr:sp macro="" textlink="">
      <xdr:nvSpPr>
        <xdr:cNvPr id="256387" name="Line 100">
          <a:extLst>
            <a:ext uri="{FF2B5EF4-FFF2-40B4-BE49-F238E27FC236}">
              <a16:creationId xmlns:a16="http://schemas.microsoft.com/office/drawing/2014/main" id="{00000000-0008-0000-1700-000083E90300}"/>
            </a:ext>
          </a:extLst>
        </xdr:cNvPr>
        <xdr:cNvSpPr>
          <a:spLocks noChangeShapeType="1"/>
        </xdr:cNvSpPr>
      </xdr:nvSpPr>
      <xdr:spPr bwMode="auto">
        <a:xfrm flipV="1">
          <a:off x="6772275" y="2276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5</xdr:row>
      <xdr:rowOff>104775</xdr:rowOff>
    </xdr:from>
    <xdr:to>
      <xdr:col>57</xdr:col>
      <xdr:colOff>0</xdr:colOff>
      <xdr:row>8</xdr:row>
      <xdr:rowOff>104775</xdr:rowOff>
    </xdr:to>
    <xdr:sp macro="" textlink="">
      <xdr:nvSpPr>
        <xdr:cNvPr id="256388" name="Line 91">
          <a:extLst>
            <a:ext uri="{FF2B5EF4-FFF2-40B4-BE49-F238E27FC236}">
              <a16:creationId xmlns:a16="http://schemas.microsoft.com/office/drawing/2014/main" id="{00000000-0008-0000-1700-000084E90300}"/>
            </a:ext>
          </a:extLst>
        </xdr:cNvPr>
        <xdr:cNvSpPr>
          <a:spLocks noChangeShapeType="1"/>
        </xdr:cNvSpPr>
      </xdr:nvSpPr>
      <xdr:spPr bwMode="auto">
        <a:xfrm flipV="1">
          <a:off x="6086475" y="14573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36</xdr:row>
      <xdr:rowOff>0</xdr:rowOff>
    </xdr:from>
    <xdr:to>
      <xdr:col>41</xdr:col>
      <xdr:colOff>0</xdr:colOff>
      <xdr:row>37</xdr:row>
      <xdr:rowOff>104775</xdr:rowOff>
    </xdr:to>
    <xdr:sp macro="" textlink="">
      <xdr:nvSpPr>
        <xdr:cNvPr id="256389" name="Line 28">
          <a:extLst>
            <a:ext uri="{FF2B5EF4-FFF2-40B4-BE49-F238E27FC236}">
              <a16:creationId xmlns:a16="http://schemas.microsoft.com/office/drawing/2014/main" id="{00000000-0008-0000-1700-000085E90300}"/>
            </a:ext>
          </a:extLst>
        </xdr:cNvPr>
        <xdr:cNvSpPr>
          <a:spLocks noChangeShapeType="1"/>
        </xdr:cNvSpPr>
      </xdr:nvSpPr>
      <xdr:spPr bwMode="auto">
        <a:xfrm flipV="1">
          <a:off x="4257675" y="4895850"/>
          <a:ext cx="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35</xdr:col>
      <xdr:colOff>9525</xdr:colOff>
      <xdr:row>36</xdr:row>
      <xdr:rowOff>0</xdr:rowOff>
    </xdr:from>
    <xdr:to>
      <xdr:col>41</xdr:col>
      <xdr:colOff>19050</xdr:colOff>
      <xdr:row>36</xdr:row>
      <xdr:rowOff>0</xdr:rowOff>
    </xdr:to>
    <xdr:sp macro="" textlink="">
      <xdr:nvSpPr>
        <xdr:cNvPr id="256390" name="Line 15">
          <a:extLst>
            <a:ext uri="{FF2B5EF4-FFF2-40B4-BE49-F238E27FC236}">
              <a16:creationId xmlns:a16="http://schemas.microsoft.com/office/drawing/2014/main" id="{00000000-0008-0000-1700-000086E90300}"/>
            </a:ext>
          </a:extLst>
        </xdr:cNvPr>
        <xdr:cNvSpPr>
          <a:spLocks noChangeShapeType="1"/>
        </xdr:cNvSpPr>
      </xdr:nvSpPr>
      <xdr:spPr bwMode="auto">
        <a:xfrm>
          <a:off x="3581400" y="48958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9525</xdr:colOff>
      <xdr:row>36</xdr:row>
      <xdr:rowOff>0</xdr:rowOff>
    </xdr:from>
    <xdr:to>
      <xdr:col>61</xdr:col>
      <xdr:colOff>9525</xdr:colOff>
      <xdr:row>36</xdr:row>
      <xdr:rowOff>0</xdr:rowOff>
    </xdr:to>
    <xdr:sp macro="" textlink="">
      <xdr:nvSpPr>
        <xdr:cNvPr id="256391" name="Line 59">
          <a:extLst>
            <a:ext uri="{FF2B5EF4-FFF2-40B4-BE49-F238E27FC236}">
              <a16:creationId xmlns:a16="http://schemas.microsoft.com/office/drawing/2014/main" id="{00000000-0008-0000-1700-000087E90300}"/>
            </a:ext>
          </a:extLst>
        </xdr:cNvPr>
        <xdr:cNvSpPr>
          <a:spLocks noChangeShapeType="1"/>
        </xdr:cNvSpPr>
      </xdr:nvSpPr>
      <xdr:spPr bwMode="auto">
        <a:xfrm>
          <a:off x="6210300" y="4895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36</xdr:row>
      <xdr:rowOff>0</xdr:rowOff>
    </xdr:from>
    <xdr:to>
      <xdr:col>61</xdr:col>
      <xdr:colOff>0</xdr:colOff>
      <xdr:row>38</xdr:row>
      <xdr:rowOff>0</xdr:rowOff>
    </xdr:to>
    <xdr:sp macro="" textlink="">
      <xdr:nvSpPr>
        <xdr:cNvPr id="256392" name="Line 65">
          <a:extLst>
            <a:ext uri="{FF2B5EF4-FFF2-40B4-BE49-F238E27FC236}">
              <a16:creationId xmlns:a16="http://schemas.microsoft.com/office/drawing/2014/main" id="{00000000-0008-0000-1700-000088E90300}"/>
            </a:ext>
          </a:extLst>
        </xdr:cNvPr>
        <xdr:cNvSpPr>
          <a:spLocks noChangeShapeType="1"/>
        </xdr:cNvSpPr>
      </xdr:nvSpPr>
      <xdr:spPr bwMode="auto">
        <a:xfrm flipV="1">
          <a:off x="65436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256393" name="Line 1">
          <a:extLst>
            <a:ext uri="{FF2B5EF4-FFF2-40B4-BE49-F238E27FC236}">
              <a16:creationId xmlns:a16="http://schemas.microsoft.com/office/drawing/2014/main" id="{00000000-0008-0000-1700-000089E9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34</xdr:row>
      <xdr:rowOff>0</xdr:rowOff>
    </xdr:from>
    <xdr:to>
      <xdr:col>29</xdr:col>
      <xdr:colOff>0</xdr:colOff>
      <xdr:row>36</xdr:row>
      <xdr:rowOff>0</xdr:rowOff>
    </xdr:to>
    <xdr:sp macro="" textlink="">
      <xdr:nvSpPr>
        <xdr:cNvPr id="256394" name="Oval 2">
          <a:extLst>
            <a:ext uri="{FF2B5EF4-FFF2-40B4-BE49-F238E27FC236}">
              <a16:creationId xmlns:a16="http://schemas.microsoft.com/office/drawing/2014/main" id="{00000000-0008-0000-1700-00008AE90300}"/>
            </a:ext>
          </a:extLst>
        </xdr:cNvPr>
        <xdr:cNvSpPr>
          <a:spLocks noChangeArrowheads="1"/>
        </xdr:cNvSpPr>
      </xdr:nvSpPr>
      <xdr:spPr bwMode="auto">
        <a:xfrm>
          <a:off x="2657475" y="46672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56395" name="Line 3">
          <a:extLst>
            <a:ext uri="{FF2B5EF4-FFF2-40B4-BE49-F238E27FC236}">
              <a16:creationId xmlns:a16="http://schemas.microsoft.com/office/drawing/2014/main" id="{00000000-0008-0000-1700-00008BE90300}"/>
            </a:ext>
          </a:extLst>
        </xdr:cNvPr>
        <xdr:cNvSpPr>
          <a:spLocks noChangeShapeType="1"/>
        </xdr:cNvSpPr>
      </xdr:nvSpPr>
      <xdr:spPr bwMode="auto">
        <a:xfrm>
          <a:off x="290512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38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256396" name="Line 4">
          <a:extLst>
            <a:ext uri="{FF2B5EF4-FFF2-40B4-BE49-F238E27FC236}">
              <a16:creationId xmlns:a16="http://schemas.microsoft.com/office/drawing/2014/main" id="{00000000-0008-0000-1700-00008CE9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0</xdr:rowOff>
    </xdr:from>
    <xdr:to>
      <xdr:col>30</xdr:col>
      <xdr:colOff>9525</xdr:colOff>
      <xdr:row>28</xdr:row>
      <xdr:rowOff>0</xdr:rowOff>
    </xdr:to>
    <xdr:sp macro="" textlink="">
      <xdr:nvSpPr>
        <xdr:cNvPr id="256397" name="Line 5">
          <a:extLst>
            <a:ext uri="{FF2B5EF4-FFF2-40B4-BE49-F238E27FC236}">
              <a16:creationId xmlns:a16="http://schemas.microsoft.com/office/drawing/2014/main" id="{00000000-0008-0000-1700-00008DE9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56398" name="Line 7">
          <a:extLst>
            <a:ext uri="{FF2B5EF4-FFF2-40B4-BE49-F238E27FC236}">
              <a16:creationId xmlns:a16="http://schemas.microsoft.com/office/drawing/2014/main" id="{00000000-0008-0000-1700-00008EE9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256399" name="Line 8">
          <a:extLst>
            <a:ext uri="{FF2B5EF4-FFF2-40B4-BE49-F238E27FC236}">
              <a16:creationId xmlns:a16="http://schemas.microsoft.com/office/drawing/2014/main" id="{00000000-0008-0000-1700-00008FE9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104775</xdr:rowOff>
    </xdr:to>
    <xdr:sp macro="" textlink="">
      <xdr:nvSpPr>
        <xdr:cNvPr id="256400" name="Line 9">
          <a:extLst>
            <a:ext uri="{FF2B5EF4-FFF2-40B4-BE49-F238E27FC236}">
              <a16:creationId xmlns:a16="http://schemas.microsoft.com/office/drawing/2014/main" id="{00000000-0008-0000-1700-000090E9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25</xdr:row>
      <xdr:rowOff>104775</xdr:rowOff>
    </xdr:to>
    <xdr:sp macro="" textlink="">
      <xdr:nvSpPr>
        <xdr:cNvPr id="256401" name="Line 10">
          <a:extLst>
            <a:ext uri="{FF2B5EF4-FFF2-40B4-BE49-F238E27FC236}">
              <a16:creationId xmlns:a16="http://schemas.microsoft.com/office/drawing/2014/main" id="{00000000-0008-0000-1700-000091E9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38100</xdr:colOff>
      <xdr:row>23</xdr:row>
      <xdr:rowOff>57150</xdr:rowOff>
    </xdr:from>
    <xdr:to>
      <xdr:col>28</xdr:col>
      <xdr:colOff>19050</xdr:colOff>
      <xdr:row>23</xdr:row>
      <xdr:rowOff>57150</xdr:rowOff>
    </xdr:to>
    <xdr:sp macro="" textlink="">
      <xdr:nvSpPr>
        <xdr:cNvPr id="256402" name="Line 11">
          <a:extLst>
            <a:ext uri="{FF2B5EF4-FFF2-40B4-BE49-F238E27FC236}">
              <a16:creationId xmlns:a16="http://schemas.microsoft.com/office/drawing/2014/main" id="{00000000-0008-0000-1700-000092E9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19050</xdr:colOff>
      <xdr:row>38</xdr:row>
      <xdr:rowOff>0</xdr:rowOff>
    </xdr:from>
    <xdr:to>
      <xdr:col>45</xdr:col>
      <xdr:colOff>0</xdr:colOff>
      <xdr:row>38</xdr:row>
      <xdr:rowOff>0</xdr:rowOff>
    </xdr:to>
    <xdr:sp macro="" textlink="">
      <xdr:nvSpPr>
        <xdr:cNvPr id="256403" name="Line 13">
          <a:extLst>
            <a:ext uri="{FF2B5EF4-FFF2-40B4-BE49-F238E27FC236}">
              <a16:creationId xmlns:a16="http://schemas.microsoft.com/office/drawing/2014/main" id="{00000000-0008-0000-1700-000093E9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30</xdr:row>
      <xdr:rowOff>9525</xdr:rowOff>
    </xdr:from>
    <xdr:to>
      <xdr:col>43</xdr:col>
      <xdr:colOff>0</xdr:colOff>
      <xdr:row>38</xdr:row>
      <xdr:rowOff>0</xdr:rowOff>
    </xdr:to>
    <xdr:sp macro="" textlink="">
      <xdr:nvSpPr>
        <xdr:cNvPr id="256404" name="Line 14">
          <a:extLst>
            <a:ext uri="{FF2B5EF4-FFF2-40B4-BE49-F238E27FC236}">
              <a16:creationId xmlns:a16="http://schemas.microsoft.com/office/drawing/2014/main" id="{00000000-0008-0000-1700-000094E90300}"/>
            </a:ext>
          </a:extLst>
        </xdr:cNvPr>
        <xdr:cNvSpPr>
          <a:spLocks noChangeShapeType="1"/>
        </xdr:cNvSpPr>
      </xdr:nvSpPr>
      <xdr:spPr bwMode="auto">
        <a:xfrm flipV="1">
          <a:off x="448627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104775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256405" name="Line 15">
          <a:extLst>
            <a:ext uri="{FF2B5EF4-FFF2-40B4-BE49-F238E27FC236}">
              <a16:creationId xmlns:a16="http://schemas.microsoft.com/office/drawing/2014/main" id="{00000000-0008-0000-1700-000095E90300}"/>
            </a:ext>
          </a:extLst>
        </xdr:cNvPr>
        <xdr:cNvSpPr>
          <a:spLocks noChangeShapeType="1"/>
        </xdr:cNvSpPr>
      </xdr:nvSpPr>
      <xdr:spPr bwMode="auto">
        <a:xfrm>
          <a:off x="3562350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30</xdr:row>
      <xdr:rowOff>0</xdr:rowOff>
    </xdr:from>
    <xdr:to>
      <xdr:col>43</xdr:col>
      <xdr:colOff>9525</xdr:colOff>
      <xdr:row>30</xdr:row>
      <xdr:rowOff>0</xdr:rowOff>
    </xdr:to>
    <xdr:sp macro="" textlink="">
      <xdr:nvSpPr>
        <xdr:cNvPr id="256406" name="Line 16">
          <a:extLst>
            <a:ext uri="{FF2B5EF4-FFF2-40B4-BE49-F238E27FC236}">
              <a16:creationId xmlns:a16="http://schemas.microsoft.com/office/drawing/2014/main" id="{00000000-0008-0000-1700-000096E90300}"/>
            </a:ext>
          </a:extLst>
        </xdr:cNvPr>
        <xdr:cNvSpPr>
          <a:spLocks noChangeShapeType="1"/>
        </xdr:cNvSpPr>
      </xdr:nvSpPr>
      <xdr:spPr bwMode="auto">
        <a:xfrm>
          <a:off x="3571875" y="42100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13</xdr:row>
      <xdr:rowOff>0</xdr:rowOff>
    </xdr:from>
    <xdr:to>
      <xdr:col>43</xdr:col>
      <xdr:colOff>0</xdr:colOff>
      <xdr:row>13</xdr:row>
      <xdr:rowOff>0</xdr:rowOff>
    </xdr:to>
    <xdr:sp macro="" textlink="">
      <xdr:nvSpPr>
        <xdr:cNvPr id="256407" name="Line 17">
          <a:extLst>
            <a:ext uri="{FF2B5EF4-FFF2-40B4-BE49-F238E27FC236}">
              <a16:creationId xmlns:a16="http://schemas.microsoft.com/office/drawing/2014/main" id="{00000000-0008-0000-1700-000097E9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12</xdr:row>
      <xdr:rowOff>0</xdr:rowOff>
    </xdr:from>
    <xdr:to>
      <xdr:col>45</xdr:col>
      <xdr:colOff>0</xdr:colOff>
      <xdr:row>12</xdr:row>
      <xdr:rowOff>0</xdr:rowOff>
    </xdr:to>
    <xdr:sp macro="" textlink="">
      <xdr:nvSpPr>
        <xdr:cNvPr id="256408" name="Line 18">
          <a:extLst>
            <a:ext uri="{FF2B5EF4-FFF2-40B4-BE49-F238E27FC236}">
              <a16:creationId xmlns:a16="http://schemas.microsoft.com/office/drawing/2014/main" id="{00000000-0008-0000-1700-000098E9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0</xdr:colOff>
      <xdr:row>38</xdr:row>
      <xdr:rowOff>0</xdr:rowOff>
    </xdr:to>
    <xdr:sp macro="" textlink="">
      <xdr:nvSpPr>
        <xdr:cNvPr id="256409" name="Line 19">
          <a:extLst>
            <a:ext uri="{FF2B5EF4-FFF2-40B4-BE49-F238E27FC236}">
              <a16:creationId xmlns:a16="http://schemas.microsoft.com/office/drawing/2014/main" id="{00000000-0008-0000-1700-000099E9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21</xdr:col>
      <xdr:colOff>0</xdr:colOff>
      <xdr:row>38</xdr:row>
      <xdr:rowOff>104775</xdr:rowOff>
    </xdr:from>
    <xdr:to>
      <xdr:col>21</xdr:col>
      <xdr:colOff>0</xdr:colOff>
      <xdr:row>41</xdr:row>
      <xdr:rowOff>9525</xdr:rowOff>
    </xdr:to>
    <xdr:sp macro="" textlink="">
      <xdr:nvSpPr>
        <xdr:cNvPr id="256410" name="Line 20">
          <a:extLst>
            <a:ext uri="{FF2B5EF4-FFF2-40B4-BE49-F238E27FC236}">
              <a16:creationId xmlns:a16="http://schemas.microsoft.com/office/drawing/2014/main" id="{00000000-0008-0000-1700-00009AE9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38</xdr:row>
      <xdr:rowOff>104775</xdr:rowOff>
    </xdr:from>
    <xdr:to>
      <xdr:col>33</xdr:col>
      <xdr:colOff>0</xdr:colOff>
      <xdr:row>41</xdr:row>
      <xdr:rowOff>9525</xdr:rowOff>
    </xdr:to>
    <xdr:sp macro="" textlink="">
      <xdr:nvSpPr>
        <xdr:cNvPr id="256411" name="Line 21">
          <a:extLst>
            <a:ext uri="{FF2B5EF4-FFF2-40B4-BE49-F238E27FC236}">
              <a16:creationId xmlns:a16="http://schemas.microsoft.com/office/drawing/2014/main" id="{00000000-0008-0000-1700-00009BE9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104775</xdr:colOff>
      <xdr:row>41</xdr:row>
      <xdr:rowOff>0</xdr:rowOff>
    </xdr:from>
    <xdr:to>
      <xdr:col>33</xdr:col>
      <xdr:colOff>0</xdr:colOff>
      <xdr:row>41</xdr:row>
      <xdr:rowOff>0</xdr:rowOff>
    </xdr:to>
    <xdr:sp macro="" textlink="">
      <xdr:nvSpPr>
        <xdr:cNvPr id="256412" name="Line 22">
          <a:extLst>
            <a:ext uri="{FF2B5EF4-FFF2-40B4-BE49-F238E27FC236}">
              <a16:creationId xmlns:a16="http://schemas.microsoft.com/office/drawing/2014/main" id="{00000000-0008-0000-1700-00009CE9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15</xdr:col>
      <xdr:colOff>95250</xdr:colOff>
      <xdr:row>14</xdr:row>
      <xdr:rowOff>0</xdr:rowOff>
    </xdr:from>
    <xdr:to>
      <xdr:col>17</xdr:col>
      <xdr:colOff>104775</xdr:colOff>
      <xdr:row>14</xdr:row>
      <xdr:rowOff>0</xdr:rowOff>
    </xdr:to>
    <xdr:sp macro="" textlink="">
      <xdr:nvSpPr>
        <xdr:cNvPr id="256413" name="Line 23">
          <a:extLst>
            <a:ext uri="{FF2B5EF4-FFF2-40B4-BE49-F238E27FC236}">
              <a16:creationId xmlns:a16="http://schemas.microsoft.com/office/drawing/2014/main" id="{00000000-0008-0000-1700-00009DE90300}"/>
            </a:ext>
          </a:extLst>
        </xdr:cNvPr>
        <xdr:cNvSpPr>
          <a:spLocks noChangeShapeType="1"/>
        </xdr:cNvSpPr>
      </xdr:nvSpPr>
      <xdr:spPr bwMode="auto">
        <a:xfrm flipH="1">
          <a:off x="1609725" y="23812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256414" name="Line 24">
          <a:extLst>
            <a:ext uri="{FF2B5EF4-FFF2-40B4-BE49-F238E27FC236}">
              <a16:creationId xmlns:a16="http://schemas.microsoft.com/office/drawing/2014/main" id="{00000000-0008-0000-1700-00009EE9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56415" name="Line 25">
          <a:extLst>
            <a:ext uri="{FF2B5EF4-FFF2-40B4-BE49-F238E27FC236}">
              <a16:creationId xmlns:a16="http://schemas.microsoft.com/office/drawing/2014/main" id="{00000000-0008-0000-1700-00009FE9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256416" name="Line 26">
          <a:extLst>
            <a:ext uri="{FF2B5EF4-FFF2-40B4-BE49-F238E27FC236}">
              <a16:creationId xmlns:a16="http://schemas.microsoft.com/office/drawing/2014/main" id="{00000000-0008-0000-1700-0000A0E9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22</xdr:col>
      <xdr:colOff>13939</xdr:colOff>
      <xdr:row>11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256417" name="Line 27">
          <a:extLst>
            <a:ext uri="{FF2B5EF4-FFF2-40B4-BE49-F238E27FC236}">
              <a16:creationId xmlns:a16="http://schemas.microsoft.com/office/drawing/2014/main" id="{00000000-0008-0000-1700-0000A1E90300}"/>
            </a:ext>
          </a:extLst>
        </xdr:cNvPr>
        <xdr:cNvSpPr>
          <a:spLocks noChangeShapeType="1"/>
        </xdr:cNvSpPr>
      </xdr:nvSpPr>
      <xdr:spPr bwMode="auto">
        <a:xfrm>
          <a:off x="3071232" y="2053683"/>
          <a:ext cx="218378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35</xdr:row>
      <xdr:rowOff>104775</xdr:rowOff>
    </xdr:to>
    <xdr:sp macro="" textlink="">
      <xdr:nvSpPr>
        <xdr:cNvPr id="256418" name="Line 28">
          <a:extLst>
            <a:ext uri="{FF2B5EF4-FFF2-40B4-BE49-F238E27FC236}">
              <a16:creationId xmlns:a16="http://schemas.microsoft.com/office/drawing/2014/main" id="{00000000-0008-0000-1700-0000A2E9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256419" name="Line 29">
          <a:extLst>
            <a:ext uri="{FF2B5EF4-FFF2-40B4-BE49-F238E27FC236}">
              <a16:creationId xmlns:a16="http://schemas.microsoft.com/office/drawing/2014/main" id="{00000000-0008-0000-1700-0000A3E90300}"/>
            </a:ext>
          </a:extLst>
        </xdr:cNvPr>
        <xdr:cNvSpPr>
          <a:spLocks noChangeShapeType="1"/>
        </xdr:cNvSpPr>
      </xdr:nvSpPr>
      <xdr:spPr bwMode="auto">
        <a:xfrm flipV="1">
          <a:off x="4257675" y="42100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17</xdr:row>
      <xdr:rowOff>9525</xdr:rowOff>
    </xdr:from>
    <xdr:to>
      <xdr:col>43</xdr:col>
      <xdr:colOff>0</xdr:colOff>
      <xdr:row>30</xdr:row>
      <xdr:rowOff>9525</xdr:rowOff>
    </xdr:to>
    <xdr:sp macro="" textlink="">
      <xdr:nvSpPr>
        <xdr:cNvPr id="256420" name="Line 30">
          <a:extLst>
            <a:ext uri="{FF2B5EF4-FFF2-40B4-BE49-F238E27FC236}">
              <a16:creationId xmlns:a16="http://schemas.microsoft.com/office/drawing/2014/main" id="{00000000-0008-0000-1700-0000A4E90300}"/>
            </a:ext>
          </a:extLst>
        </xdr:cNvPr>
        <xdr:cNvSpPr>
          <a:spLocks noChangeShapeType="1"/>
        </xdr:cNvSpPr>
      </xdr:nvSpPr>
      <xdr:spPr bwMode="auto">
        <a:xfrm flipV="1">
          <a:off x="4486275" y="2733675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12</xdr:row>
      <xdr:rowOff>0</xdr:rowOff>
    </xdr:to>
    <xdr:sp macro="" textlink="">
      <xdr:nvSpPr>
        <xdr:cNvPr id="256421" name="Line 31">
          <a:extLst>
            <a:ext uri="{FF2B5EF4-FFF2-40B4-BE49-F238E27FC236}">
              <a16:creationId xmlns:a16="http://schemas.microsoft.com/office/drawing/2014/main" id="{00000000-0008-0000-1700-0000A5E9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28</xdr:col>
      <xdr:colOff>9525</xdr:colOff>
      <xdr:row>21</xdr:row>
      <xdr:rowOff>0</xdr:rowOff>
    </xdr:from>
    <xdr:to>
      <xdr:col>29</xdr:col>
      <xdr:colOff>104775</xdr:colOff>
      <xdr:row>23</xdr:row>
      <xdr:rowOff>0</xdr:rowOff>
    </xdr:to>
    <xdr:sp macro="" textlink="">
      <xdr:nvSpPr>
        <xdr:cNvPr id="256422" name="Line 32">
          <a:extLst>
            <a:ext uri="{FF2B5EF4-FFF2-40B4-BE49-F238E27FC236}">
              <a16:creationId xmlns:a16="http://schemas.microsoft.com/office/drawing/2014/main" id="{00000000-0008-0000-1700-0000A6E9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56423" name="Line 33">
          <a:extLst>
            <a:ext uri="{FF2B5EF4-FFF2-40B4-BE49-F238E27FC236}">
              <a16:creationId xmlns:a16="http://schemas.microsoft.com/office/drawing/2014/main" id="{00000000-0008-0000-1700-0000A7E9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30</xdr:col>
      <xdr:colOff>0</xdr:colOff>
      <xdr:row>28</xdr:row>
      <xdr:rowOff>9525</xdr:rowOff>
    </xdr:to>
    <xdr:sp macro="" textlink="">
      <xdr:nvSpPr>
        <xdr:cNvPr id="256424" name="Line 34">
          <a:extLst>
            <a:ext uri="{FF2B5EF4-FFF2-40B4-BE49-F238E27FC236}">
              <a16:creationId xmlns:a16="http://schemas.microsoft.com/office/drawing/2014/main" id="{00000000-0008-0000-1700-0000A8E90300}"/>
            </a:ext>
          </a:extLst>
        </xdr:cNvPr>
        <xdr:cNvSpPr>
          <a:spLocks noChangeShapeType="1"/>
        </xdr:cNvSpPr>
      </xdr:nvSpPr>
      <xdr:spPr bwMode="auto">
        <a:xfrm flipV="1">
          <a:off x="2828925" y="3752850"/>
          <a:ext cx="1714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30</xdr:col>
      <xdr:colOff>9525</xdr:colOff>
      <xdr:row>26</xdr:row>
      <xdr:rowOff>0</xdr:rowOff>
    </xdr:from>
    <xdr:to>
      <xdr:col>40</xdr:col>
      <xdr:colOff>0</xdr:colOff>
      <xdr:row>26</xdr:row>
      <xdr:rowOff>0</xdr:rowOff>
    </xdr:to>
    <xdr:sp macro="" textlink="">
      <xdr:nvSpPr>
        <xdr:cNvPr id="256425" name="Line 35">
          <a:extLst>
            <a:ext uri="{FF2B5EF4-FFF2-40B4-BE49-F238E27FC236}">
              <a16:creationId xmlns:a16="http://schemas.microsoft.com/office/drawing/2014/main" id="{00000000-0008-0000-1700-0000A9E90300}"/>
            </a:ext>
          </a:extLst>
        </xdr:cNvPr>
        <xdr:cNvSpPr>
          <a:spLocks noChangeShapeType="1"/>
        </xdr:cNvSpPr>
      </xdr:nvSpPr>
      <xdr:spPr bwMode="auto">
        <a:xfrm>
          <a:off x="3009900" y="3752850"/>
          <a:ext cx="1133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21</xdr:col>
      <xdr:colOff>0</xdr:colOff>
      <xdr:row>30</xdr:row>
      <xdr:rowOff>0</xdr:rowOff>
    </xdr:from>
    <xdr:to>
      <xdr:col>33</xdr:col>
      <xdr:colOff>0</xdr:colOff>
      <xdr:row>30</xdr:row>
      <xdr:rowOff>0</xdr:rowOff>
    </xdr:to>
    <xdr:sp macro="" textlink="">
      <xdr:nvSpPr>
        <xdr:cNvPr id="256426" name="Line 36">
          <a:extLst>
            <a:ext uri="{FF2B5EF4-FFF2-40B4-BE49-F238E27FC236}">
              <a16:creationId xmlns:a16="http://schemas.microsoft.com/office/drawing/2014/main" id="{00000000-0008-0000-1700-0000AAE90300}"/>
            </a:ext>
          </a:extLst>
        </xdr:cNvPr>
        <xdr:cNvSpPr>
          <a:spLocks noChangeShapeType="1"/>
        </xdr:cNvSpPr>
      </xdr:nvSpPr>
      <xdr:spPr bwMode="auto">
        <a:xfrm>
          <a:off x="2200275" y="4210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256427" name="Line 37">
          <a:extLst>
            <a:ext uri="{FF2B5EF4-FFF2-40B4-BE49-F238E27FC236}">
              <a16:creationId xmlns:a16="http://schemas.microsoft.com/office/drawing/2014/main" id="{00000000-0008-0000-1700-0000ABE9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13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256428" name="Line 38">
          <a:extLst>
            <a:ext uri="{FF2B5EF4-FFF2-40B4-BE49-F238E27FC236}">
              <a16:creationId xmlns:a16="http://schemas.microsoft.com/office/drawing/2014/main" id="{00000000-0008-0000-1700-0000ACE90300}"/>
            </a:ext>
          </a:extLst>
        </xdr:cNvPr>
        <xdr:cNvSpPr>
          <a:spLocks noChangeShapeType="1"/>
        </xdr:cNvSpPr>
      </xdr:nvSpPr>
      <xdr:spPr bwMode="auto">
        <a:xfrm>
          <a:off x="2781300" y="22669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25</xdr:col>
      <xdr:colOff>0</xdr:colOff>
      <xdr:row>12</xdr:row>
      <xdr:rowOff>0</xdr:rowOff>
    </xdr:to>
    <xdr:sp macro="" textlink="">
      <xdr:nvSpPr>
        <xdr:cNvPr id="256429" name="Line 39">
          <a:extLst>
            <a:ext uri="{FF2B5EF4-FFF2-40B4-BE49-F238E27FC236}">
              <a16:creationId xmlns:a16="http://schemas.microsoft.com/office/drawing/2014/main" id="{00000000-0008-0000-1700-0000ADE9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30</xdr:col>
      <xdr:colOff>1856</xdr:colOff>
      <xdr:row>11</xdr:row>
      <xdr:rowOff>0</xdr:rowOff>
    </xdr:from>
    <xdr:to>
      <xdr:col>36</xdr:col>
      <xdr:colOff>57149</xdr:colOff>
      <xdr:row>11</xdr:row>
      <xdr:rowOff>0</xdr:rowOff>
    </xdr:to>
    <xdr:sp macro="" textlink="">
      <xdr:nvSpPr>
        <xdr:cNvPr id="256430" name="Line 40">
          <a:extLst>
            <a:ext uri="{FF2B5EF4-FFF2-40B4-BE49-F238E27FC236}">
              <a16:creationId xmlns:a16="http://schemas.microsoft.com/office/drawing/2014/main" id="{00000000-0008-0000-1700-0000AEE90300}"/>
            </a:ext>
          </a:extLst>
        </xdr:cNvPr>
        <xdr:cNvSpPr>
          <a:spLocks noChangeShapeType="1"/>
        </xdr:cNvSpPr>
      </xdr:nvSpPr>
      <xdr:spPr bwMode="auto">
        <a:xfrm>
          <a:off x="3707081" y="2038350"/>
          <a:ext cx="741093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9</xdr:row>
      <xdr:rowOff>19050</xdr:rowOff>
    </xdr:from>
    <xdr:to>
      <xdr:col>27</xdr:col>
      <xdr:colOff>0</xdr:colOff>
      <xdr:row>39</xdr:row>
      <xdr:rowOff>0</xdr:rowOff>
    </xdr:to>
    <xdr:sp macro="" textlink="">
      <xdr:nvSpPr>
        <xdr:cNvPr id="256431" name="Line 41">
          <a:extLst>
            <a:ext uri="{FF2B5EF4-FFF2-40B4-BE49-F238E27FC236}">
              <a16:creationId xmlns:a16="http://schemas.microsoft.com/office/drawing/2014/main" id="{00000000-0008-0000-1700-0000AFE90300}"/>
            </a:ext>
          </a:extLst>
        </xdr:cNvPr>
        <xdr:cNvSpPr>
          <a:spLocks noChangeShapeType="1"/>
        </xdr:cNvSpPr>
      </xdr:nvSpPr>
      <xdr:spPr bwMode="auto">
        <a:xfrm>
          <a:off x="2771775" y="1828800"/>
          <a:ext cx="0" cy="340995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16</xdr:col>
      <xdr:colOff>0</xdr:colOff>
      <xdr:row>9</xdr:row>
      <xdr:rowOff>104775</xdr:rowOff>
    </xdr:from>
    <xdr:to>
      <xdr:col>16</xdr:col>
      <xdr:colOff>0</xdr:colOff>
      <xdr:row>11</xdr:row>
      <xdr:rowOff>104775</xdr:rowOff>
    </xdr:to>
    <xdr:sp macro="" textlink="">
      <xdr:nvSpPr>
        <xdr:cNvPr id="256432" name="Line 42">
          <a:extLst>
            <a:ext uri="{FF2B5EF4-FFF2-40B4-BE49-F238E27FC236}">
              <a16:creationId xmlns:a16="http://schemas.microsoft.com/office/drawing/2014/main" id="{00000000-0008-0000-1700-0000B0E9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18</xdr:col>
      <xdr:colOff>0</xdr:colOff>
      <xdr:row>12</xdr:row>
      <xdr:rowOff>0</xdr:rowOff>
    </xdr:to>
    <xdr:sp macro="" textlink="">
      <xdr:nvSpPr>
        <xdr:cNvPr id="256433" name="Line 43">
          <a:extLst>
            <a:ext uri="{FF2B5EF4-FFF2-40B4-BE49-F238E27FC236}">
              <a16:creationId xmlns:a16="http://schemas.microsoft.com/office/drawing/2014/main" id="{00000000-0008-0000-1700-0000B1E9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9</xdr:row>
      <xdr:rowOff>0</xdr:rowOff>
    </xdr:to>
    <xdr:sp macro="" textlink="">
      <xdr:nvSpPr>
        <xdr:cNvPr id="256434" name="Line 44">
          <a:extLst>
            <a:ext uri="{FF2B5EF4-FFF2-40B4-BE49-F238E27FC236}">
              <a16:creationId xmlns:a16="http://schemas.microsoft.com/office/drawing/2014/main" id="{00000000-0008-0000-1700-0000B2E90300}"/>
            </a:ext>
          </a:extLst>
        </xdr:cNvPr>
        <xdr:cNvSpPr>
          <a:spLocks noChangeShapeType="1"/>
        </xdr:cNvSpPr>
      </xdr:nvSpPr>
      <xdr:spPr bwMode="auto">
        <a:xfrm flipV="1">
          <a:off x="27717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256435" name="Line 45">
          <a:extLst>
            <a:ext uri="{FF2B5EF4-FFF2-40B4-BE49-F238E27FC236}">
              <a16:creationId xmlns:a16="http://schemas.microsoft.com/office/drawing/2014/main" id="{00000000-0008-0000-1700-0000B3E90300}"/>
            </a:ext>
          </a:extLst>
        </xdr:cNvPr>
        <xdr:cNvSpPr>
          <a:spLocks noChangeShapeType="1"/>
        </xdr:cNvSpPr>
      </xdr:nvSpPr>
      <xdr:spPr bwMode="auto">
        <a:xfrm>
          <a:off x="277177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21</xdr:col>
      <xdr:colOff>0</xdr:colOff>
      <xdr:row>8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256436" name="Line 46">
          <a:extLst>
            <a:ext uri="{FF2B5EF4-FFF2-40B4-BE49-F238E27FC236}">
              <a16:creationId xmlns:a16="http://schemas.microsoft.com/office/drawing/2014/main" id="{00000000-0008-0000-1700-0000B4E90300}"/>
            </a:ext>
          </a:extLst>
        </xdr:cNvPr>
        <xdr:cNvSpPr>
          <a:spLocks noChangeShapeType="1"/>
        </xdr:cNvSpPr>
      </xdr:nvSpPr>
      <xdr:spPr bwMode="auto">
        <a:xfrm flipH="1">
          <a:off x="220027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16</xdr:col>
      <xdr:colOff>0</xdr:colOff>
      <xdr:row>14</xdr:row>
      <xdr:rowOff>9525</xdr:rowOff>
    </xdr:from>
    <xdr:to>
      <xdr:col>16</xdr:col>
      <xdr:colOff>0</xdr:colOff>
      <xdr:row>15</xdr:row>
      <xdr:rowOff>9525</xdr:rowOff>
    </xdr:to>
    <xdr:sp macro="" textlink="">
      <xdr:nvSpPr>
        <xdr:cNvPr id="256437" name="Line 47">
          <a:extLst>
            <a:ext uri="{FF2B5EF4-FFF2-40B4-BE49-F238E27FC236}">
              <a16:creationId xmlns:a16="http://schemas.microsoft.com/office/drawing/2014/main" id="{00000000-0008-0000-1700-0000B5E90300}"/>
            </a:ext>
          </a:extLst>
        </xdr:cNvPr>
        <xdr:cNvSpPr>
          <a:spLocks noChangeShapeType="1"/>
        </xdr:cNvSpPr>
      </xdr:nvSpPr>
      <xdr:spPr bwMode="auto">
        <a:xfrm>
          <a:off x="1628775" y="23907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17</xdr:row>
      <xdr:rowOff>0</xdr:rowOff>
    </xdr:from>
    <xdr:to>
      <xdr:col>32</xdr:col>
      <xdr:colOff>104775</xdr:colOff>
      <xdr:row>17</xdr:row>
      <xdr:rowOff>0</xdr:rowOff>
    </xdr:to>
    <xdr:sp macro="" textlink="">
      <xdr:nvSpPr>
        <xdr:cNvPr id="256438" name="Line 48">
          <a:extLst>
            <a:ext uri="{FF2B5EF4-FFF2-40B4-BE49-F238E27FC236}">
              <a16:creationId xmlns:a16="http://schemas.microsoft.com/office/drawing/2014/main" id="{00000000-0008-0000-1700-0000B6E90300}"/>
            </a:ext>
          </a:extLst>
        </xdr:cNvPr>
        <xdr:cNvSpPr>
          <a:spLocks noChangeShapeType="1"/>
        </xdr:cNvSpPr>
      </xdr:nvSpPr>
      <xdr:spPr bwMode="auto">
        <a:xfrm>
          <a:off x="2781300" y="272415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17</xdr:row>
      <xdr:rowOff>0</xdr:rowOff>
    </xdr:from>
    <xdr:to>
      <xdr:col>43</xdr:col>
      <xdr:colOff>9525</xdr:colOff>
      <xdr:row>17</xdr:row>
      <xdr:rowOff>0</xdr:rowOff>
    </xdr:to>
    <xdr:sp macro="" textlink="">
      <xdr:nvSpPr>
        <xdr:cNvPr id="256439" name="Line 49">
          <a:extLst>
            <a:ext uri="{FF2B5EF4-FFF2-40B4-BE49-F238E27FC236}">
              <a16:creationId xmlns:a16="http://schemas.microsoft.com/office/drawing/2014/main" id="{00000000-0008-0000-1700-0000B7E90300}"/>
            </a:ext>
          </a:extLst>
        </xdr:cNvPr>
        <xdr:cNvSpPr>
          <a:spLocks noChangeShapeType="1"/>
        </xdr:cNvSpPr>
      </xdr:nvSpPr>
      <xdr:spPr bwMode="auto">
        <a:xfrm>
          <a:off x="3571875" y="27241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13</xdr:row>
      <xdr:rowOff>0</xdr:rowOff>
    </xdr:from>
    <xdr:to>
      <xdr:col>43</xdr:col>
      <xdr:colOff>0</xdr:colOff>
      <xdr:row>16</xdr:row>
      <xdr:rowOff>104775</xdr:rowOff>
    </xdr:to>
    <xdr:sp macro="" textlink="">
      <xdr:nvSpPr>
        <xdr:cNvPr id="256440" name="Line 50">
          <a:extLst>
            <a:ext uri="{FF2B5EF4-FFF2-40B4-BE49-F238E27FC236}">
              <a16:creationId xmlns:a16="http://schemas.microsoft.com/office/drawing/2014/main" id="{00000000-0008-0000-1700-0000B8E9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15</xdr:col>
      <xdr:colOff>0</xdr:colOff>
      <xdr:row>27</xdr:row>
      <xdr:rowOff>104775</xdr:rowOff>
    </xdr:from>
    <xdr:to>
      <xdr:col>15</xdr:col>
      <xdr:colOff>0</xdr:colOff>
      <xdr:row>33</xdr:row>
      <xdr:rowOff>104775</xdr:rowOff>
    </xdr:to>
    <xdr:sp macro="" textlink="">
      <xdr:nvSpPr>
        <xdr:cNvPr id="256441" name="Line 51">
          <a:extLst>
            <a:ext uri="{FF2B5EF4-FFF2-40B4-BE49-F238E27FC236}">
              <a16:creationId xmlns:a16="http://schemas.microsoft.com/office/drawing/2014/main" id="{00000000-0008-0000-1700-0000B9E9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14</xdr:row>
      <xdr:rowOff>9525</xdr:rowOff>
    </xdr:from>
    <xdr:to>
      <xdr:col>57</xdr:col>
      <xdr:colOff>0</xdr:colOff>
      <xdr:row>38</xdr:row>
      <xdr:rowOff>0</xdr:rowOff>
    </xdr:to>
    <xdr:sp macro="" textlink="">
      <xdr:nvSpPr>
        <xdr:cNvPr id="256442" name="Line 52">
          <a:extLst>
            <a:ext uri="{FF2B5EF4-FFF2-40B4-BE49-F238E27FC236}">
              <a16:creationId xmlns:a16="http://schemas.microsoft.com/office/drawing/2014/main" id="{00000000-0008-0000-1700-0000BAE90300}"/>
            </a:ext>
          </a:extLst>
        </xdr:cNvPr>
        <xdr:cNvSpPr>
          <a:spLocks noChangeShapeType="1"/>
        </xdr:cNvSpPr>
      </xdr:nvSpPr>
      <xdr:spPr bwMode="auto">
        <a:xfrm flipV="1">
          <a:off x="6086475" y="2390775"/>
          <a:ext cx="0" cy="273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25</xdr:row>
      <xdr:rowOff>104775</xdr:rowOff>
    </xdr:from>
    <xdr:to>
      <xdr:col>52</xdr:col>
      <xdr:colOff>57150</xdr:colOff>
      <xdr:row>26</xdr:row>
      <xdr:rowOff>104775</xdr:rowOff>
    </xdr:to>
    <xdr:sp macro="" textlink="">
      <xdr:nvSpPr>
        <xdr:cNvPr id="256443" name="Line 53">
          <a:extLst>
            <a:ext uri="{FF2B5EF4-FFF2-40B4-BE49-F238E27FC236}">
              <a16:creationId xmlns:a16="http://schemas.microsoft.com/office/drawing/2014/main" id="{00000000-0008-0000-1700-0000BBE9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57150</xdr:colOff>
      <xdr:row>24</xdr:row>
      <xdr:rowOff>0</xdr:rowOff>
    </xdr:from>
    <xdr:to>
      <xdr:col>52</xdr:col>
      <xdr:colOff>57150</xdr:colOff>
      <xdr:row>26</xdr:row>
      <xdr:rowOff>0</xdr:rowOff>
    </xdr:to>
    <xdr:sp macro="" textlink="">
      <xdr:nvSpPr>
        <xdr:cNvPr id="256444" name="Line 54">
          <a:extLst>
            <a:ext uri="{FF2B5EF4-FFF2-40B4-BE49-F238E27FC236}">
              <a16:creationId xmlns:a16="http://schemas.microsoft.com/office/drawing/2014/main" id="{00000000-0008-0000-1700-0000BCE9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23</xdr:row>
      <xdr:rowOff>47625</xdr:rowOff>
    </xdr:from>
    <xdr:to>
      <xdr:col>52</xdr:col>
      <xdr:colOff>76200</xdr:colOff>
      <xdr:row>23</xdr:row>
      <xdr:rowOff>47625</xdr:rowOff>
    </xdr:to>
    <xdr:sp macro="" textlink="">
      <xdr:nvSpPr>
        <xdr:cNvPr id="256445" name="Line 55">
          <a:extLst>
            <a:ext uri="{FF2B5EF4-FFF2-40B4-BE49-F238E27FC236}">
              <a16:creationId xmlns:a16="http://schemas.microsoft.com/office/drawing/2014/main" id="{00000000-0008-0000-1700-0000BDE9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76200</xdr:colOff>
      <xdr:row>23</xdr:row>
      <xdr:rowOff>47625</xdr:rowOff>
    </xdr:from>
    <xdr:to>
      <xdr:col>52</xdr:col>
      <xdr:colOff>76200</xdr:colOff>
      <xdr:row>24</xdr:row>
      <xdr:rowOff>0</xdr:rowOff>
    </xdr:to>
    <xdr:sp macro="" textlink="">
      <xdr:nvSpPr>
        <xdr:cNvPr id="256446" name="Line 56">
          <a:extLst>
            <a:ext uri="{FF2B5EF4-FFF2-40B4-BE49-F238E27FC236}">
              <a16:creationId xmlns:a16="http://schemas.microsoft.com/office/drawing/2014/main" id="{00000000-0008-0000-1700-0000BEE9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256447" name="Line 57">
          <a:extLst>
            <a:ext uri="{FF2B5EF4-FFF2-40B4-BE49-F238E27FC236}">
              <a16:creationId xmlns:a16="http://schemas.microsoft.com/office/drawing/2014/main" id="{00000000-0008-0000-1700-0000BFE9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30</xdr:row>
      <xdr:rowOff>9525</xdr:rowOff>
    </xdr:from>
    <xdr:to>
      <xdr:col>63</xdr:col>
      <xdr:colOff>0</xdr:colOff>
      <xdr:row>38</xdr:row>
      <xdr:rowOff>0</xdr:rowOff>
    </xdr:to>
    <xdr:sp macro="" textlink="">
      <xdr:nvSpPr>
        <xdr:cNvPr id="256448" name="Line 58">
          <a:extLst>
            <a:ext uri="{FF2B5EF4-FFF2-40B4-BE49-F238E27FC236}">
              <a16:creationId xmlns:a16="http://schemas.microsoft.com/office/drawing/2014/main" id="{00000000-0008-0000-1700-0000C0E90300}"/>
            </a:ext>
          </a:extLst>
        </xdr:cNvPr>
        <xdr:cNvSpPr>
          <a:spLocks noChangeShapeType="1"/>
        </xdr:cNvSpPr>
      </xdr:nvSpPr>
      <xdr:spPr bwMode="auto">
        <a:xfrm flipV="1">
          <a:off x="677227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58</xdr:col>
      <xdr:colOff>0</xdr:colOff>
      <xdr:row>34</xdr:row>
      <xdr:rowOff>0</xdr:rowOff>
    </xdr:from>
    <xdr:to>
      <xdr:col>61</xdr:col>
      <xdr:colOff>0</xdr:colOff>
      <xdr:row>34</xdr:row>
      <xdr:rowOff>0</xdr:rowOff>
    </xdr:to>
    <xdr:sp macro="" textlink="">
      <xdr:nvSpPr>
        <xdr:cNvPr id="256449" name="Line 59">
          <a:extLst>
            <a:ext uri="{FF2B5EF4-FFF2-40B4-BE49-F238E27FC236}">
              <a16:creationId xmlns:a16="http://schemas.microsoft.com/office/drawing/2014/main" id="{00000000-0008-0000-1700-0000C1E9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9525</xdr:colOff>
      <xdr:row>30</xdr:row>
      <xdr:rowOff>0</xdr:rowOff>
    </xdr:from>
    <xdr:to>
      <xdr:col>63</xdr:col>
      <xdr:colOff>9525</xdr:colOff>
      <xdr:row>30</xdr:row>
      <xdr:rowOff>0</xdr:rowOff>
    </xdr:to>
    <xdr:sp macro="" textlink="">
      <xdr:nvSpPr>
        <xdr:cNvPr id="256450" name="Line 60">
          <a:extLst>
            <a:ext uri="{FF2B5EF4-FFF2-40B4-BE49-F238E27FC236}">
              <a16:creationId xmlns:a16="http://schemas.microsoft.com/office/drawing/2014/main" id="{00000000-0008-0000-1700-0000C2E90300}"/>
            </a:ext>
          </a:extLst>
        </xdr:cNvPr>
        <xdr:cNvSpPr>
          <a:spLocks noChangeShapeType="1"/>
        </xdr:cNvSpPr>
      </xdr:nvSpPr>
      <xdr:spPr bwMode="auto">
        <a:xfrm>
          <a:off x="6210300" y="4210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13</xdr:row>
      <xdr:rowOff>0</xdr:rowOff>
    </xdr:from>
    <xdr:to>
      <xdr:col>63</xdr:col>
      <xdr:colOff>0</xdr:colOff>
      <xdr:row>13</xdr:row>
      <xdr:rowOff>0</xdr:rowOff>
    </xdr:to>
    <xdr:sp macro="" textlink="">
      <xdr:nvSpPr>
        <xdr:cNvPr id="256451" name="Line 61">
          <a:extLst>
            <a:ext uri="{FF2B5EF4-FFF2-40B4-BE49-F238E27FC236}">
              <a16:creationId xmlns:a16="http://schemas.microsoft.com/office/drawing/2014/main" id="{00000000-0008-0000-1700-0000C3E90300}"/>
            </a:ext>
          </a:extLst>
        </xdr:cNvPr>
        <xdr:cNvSpPr>
          <a:spLocks noChangeShapeType="1"/>
        </xdr:cNvSpPr>
      </xdr:nvSpPr>
      <xdr:spPr bwMode="auto">
        <a:xfrm>
          <a:off x="654367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65</xdr:col>
      <xdr:colOff>0</xdr:colOff>
      <xdr:row>12</xdr:row>
      <xdr:rowOff>0</xdr:rowOff>
    </xdr:to>
    <xdr:sp macro="" textlink="">
      <xdr:nvSpPr>
        <xdr:cNvPr id="256452" name="Line 62">
          <a:extLst>
            <a:ext uri="{FF2B5EF4-FFF2-40B4-BE49-F238E27FC236}">
              <a16:creationId xmlns:a16="http://schemas.microsoft.com/office/drawing/2014/main" id="{00000000-0008-0000-1700-0000C4E9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104775</xdr:rowOff>
    </xdr:from>
    <xdr:to>
      <xdr:col>57</xdr:col>
      <xdr:colOff>0</xdr:colOff>
      <xdr:row>41</xdr:row>
      <xdr:rowOff>9525</xdr:rowOff>
    </xdr:to>
    <xdr:sp macro="" textlink="">
      <xdr:nvSpPr>
        <xdr:cNvPr id="256453" name="Line 63">
          <a:extLst>
            <a:ext uri="{FF2B5EF4-FFF2-40B4-BE49-F238E27FC236}">
              <a16:creationId xmlns:a16="http://schemas.microsoft.com/office/drawing/2014/main" id="{00000000-0008-0000-1700-0000C5E90300}"/>
            </a:ext>
          </a:extLst>
        </xdr:cNvPr>
        <xdr:cNvSpPr>
          <a:spLocks noChangeShapeType="1"/>
        </xdr:cNvSpPr>
      </xdr:nvSpPr>
      <xdr:spPr bwMode="auto">
        <a:xfrm flipV="1">
          <a:off x="60864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10</xdr:row>
      <xdr:rowOff>0</xdr:rowOff>
    </xdr:from>
    <xdr:to>
      <xdr:col>54</xdr:col>
      <xdr:colOff>0</xdr:colOff>
      <xdr:row>13</xdr:row>
      <xdr:rowOff>104775</xdr:rowOff>
    </xdr:to>
    <xdr:sp macro="" textlink="">
      <xdr:nvSpPr>
        <xdr:cNvPr id="256454" name="Line 64">
          <a:extLst>
            <a:ext uri="{FF2B5EF4-FFF2-40B4-BE49-F238E27FC236}">
              <a16:creationId xmlns:a16="http://schemas.microsoft.com/office/drawing/2014/main" id="{00000000-0008-0000-1700-0000C6E9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61</xdr:col>
      <xdr:colOff>0</xdr:colOff>
      <xdr:row>36</xdr:row>
      <xdr:rowOff>0</xdr:rowOff>
    </xdr:to>
    <xdr:sp macro="" textlink="">
      <xdr:nvSpPr>
        <xdr:cNvPr id="256455" name="Line 65">
          <a:extLst>
            <a:ext uri="{FF2B5EF4-FFF2-40B4-BE49-F238E27FC236}">
              <a16:creationId xmlns:a16="http://schemas.microsoft.com/office/drawing/2014/main" id="{00000000-0008-0000-1700-0000C7E9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30</xdr:row>
      <xdr:rowOff>9525</xdr:rowOff>
    </xdr:from>
    <xdr:to>
      <xdr:col>61</xdr:col>
      <xdr:colOff>0</xdr:colOff>
      <xdr:row>34</xdr:row>
      <xdr:rowOff>0</xdr:rowOff>
    </xdr:to>
    <xdr:sp macro="" textlink="">
      <xdr:nvSpPr>
        <xdr:cNvPr id="256456" name="Line 66">
          <a:extLst>
            <a:ext uri="{FF2B5EF4-FFF2-40B4-BE49-F238E27FC236}">
              <a16:creationId xmlns:a16="http://schemas.microsoft.com/office/drawing/2014/main" id="{00000000-0008-0000-1700-0000C8E90300}"/>
            </a:ext>
          </a:extLst>
        </xdr:cNvPr>
        <xdr:cNvSpPr>
          <a:spLocks noChangeShapeType="1"/>
        </xdr:cNvSpPr>
      </xdr:nvSpPr>
      <xdr:spPr bwMode="auto">
        <a:xfrm flipV="1">
          <a:off x="6543675" y="421957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63</xdr:col>
      <xdr:colOff>0</xdr:colOff>
      <xdr:row>17</xdr:row>
      <xdr:rowOff>0</xdr:rowOff>
    </xdr:from>
    <xdr:to>
      <xdr:col>63</xdr:col>
      <xdr:colOff>0</xdr:colOff>
      <xdr:row>30</xdr:row>
      <xdr:rowOff>0</xdr:rowOff>
    </xdr:to>
    <xdr:sp macro="" textlink="">
      <xdr:nvSpPr>
        <xdr:cNvPr id="256457" name="Line 67">
          <a:extLst>
            <a:ext uri="{FF2B5EF4-FFF2-40B4-BE49-F238E27FC236}">
              <a16:creationId xmlns:a16="http://schemas.microsoft.com/office/drawing/2014/main" id="{00000000-0008-0000-1700-0000C9E90300}"/>
            </a:ext>
          </a:extLst>
        </xdr:cNvPr>
        <xdr:cNvSpPr>
          <a:spLocks noChangeShapeType="1"/>
        </xdr:cNvSpPr>
      </xdr:nvSpPr>
      <xdr:spPr bwMode="auto">
        <a:xfrm flipV="1">
          <a:off x="6772275" y="27241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63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256458" name="Line 68">
          <a:extLst>
            <a:ext uri="{FF2B5EF4-FFF2-40B4-BE49-F238E27FC236}">
              <a16:creationId xmlns:a16="http://schemas.microsoft.com/office/drawing/2014/main" id="{00000000-0008-0000-1700-0000CAE9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54</xdr:col>
      <xdr:colOff>0</xdr:colOff>
      <xdr:row>11</xdr:row>
      <xdr:rowOff>0</xdr:rowOff>
    </xdr:from>
    <xdr:to>
      <xdr:col>60</xdr:col>
      <xdr:colOff>57150</xdr:colOff>
      <xdr:row>11</xdr:row>
      <xdr:rowOff>0</xdr:rowOff>
    </xdr:to>
    <xdr:sp macro="" textlink="">
      <xdr:nvSpPr>
        <xdr:cNvPr id="256459" name="Line 73">
          <a:extLst>
            <a:ext uri="{FF2B5EF4-FFF2-40B4-BE49-F238E27FC236}">
              <a16:creationId xmlns:a16="http://schemas.microsoft.com/office/drawing/2014/main" id="{00000000-0008-0000-1700-0000CBE90300}"/>
            </a:ext>
          </a:extLst>
        </xdr:cNvPr>
        <xdr:cNvSpPr>
          <a:spLocks noChangeShapeType="1"/>
        </xdr:cNvSpPr>
      </xdr:nvSpPr>
      <xdr:spPr bwMode="auto">
        <a:xfrm>
          <a:off x="6448425" y="2038350"/>
          <a:ext cx="742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8</xdr:row>
      <xdr:rowOff>0</xdr:rowOff>
    </xdr:from>
    <xdr:to>
      <xdr:col>56</xdr:col>
      <xdr:colOff>0</xdr:colOff>
      <xdr:row>8</xdr:row>
      <xdr:rowOff>0</xdr:rowOff>
    </xdr:to>
    <xdr:sp macro="" textlink="">
      <xdr:nvSpPr>
        <xdr:cNvPr id="256460" name="Line 74">
          <a:extLst>
            <a:ext uri="{FF2B5EF4-FFF2-40B4-BE49-F238E27FC236}">
              <a16:creationId xmlns:a16="http://schemas.microsoft.com/office/drawing/2014/main" id="{00000000-0008-0000-1700-0000CCE90300}"/>
            </a:ext>
          </a:extLst>
        </xdr:cNvPr>
        <xdr:cNvSpPr>
          <a:spLocks noChangeShapeType="1"/>
        </xdr:cNvSpPr>
      </xdr:nvSpPr>
      <xdr:spPr bwMode="auto">
        <a:xfrm>
          <a:off x="5524500" y="16954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58</xdr:col>
      <xdr:colOff>9525</xdr:colOff>
      <xdr:row>17</xdr:row>
      <xdr:rowOff>0</xdr:rowOff>
    </xdr:from>
    <xdr:to>
      <xdr:col>63</xdr:col>
      <xdr:colOff>9525</xdr:colOff>
      <xdr:row>17</xdr:row>
      <xdr:rowOff>0</xdr:rowOff>
    </xdr:to>
    <xdr:sp macro="" textlink="">
      <xdr:nvSpPr>
        <xdr:cNvPr id="256461" name="Line 76">
          <a:extLst>
            <a:ext uri="{FF2B5EF4-FFF2-40B4-BE49-F238E27FC236}">
              <a16:creationId xmlns:a16="http://schemas.microsoft.com/office/drawing/2014/main" id="{00000000-0008-0000-1700-0000CDE90300}"/>
            </a:ext>
          </a:extLst>
        </xdr:cNvPr>
        <xdr:cNvSpPr>
          <a:spLocks noChangeShapeType="1"/>
        </xdr:cNvSpPr>
      </xdr:nvSpPr>
      <xdr:spPr bwMode="auto">
        <a:xfrm>
          <a:off x="6210300" y="27241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13</xdr:row>
      <xdr:rowOff>104775</xdr:rowOff>
    </xdr:from>
    <xdr:to>
      <xdr:col>63</xdr:col>
      <xdr:colOff>0</xdr:colOff>
      <xdr:row>16</xdr:row>
      <xdr:rowOff>104775</xdr:rowOff>
    </xdr:to>
    <xdr:sp macro="" textlink="">
      <xdr:nvSpPr>
        <xdr:cNvPr id="256462" name="Line 77">
          <a:extLst>
            <a:ext uri="{FF2B5EF4-FFF2-40B4-BE49-F238E27FC236}">
              <a16:creationId xmlns:a16="http://schemas.microsoft.com/office/drawing/2014/main" id="{00000000-0008-0000-1700-0000CEE90300}"/>
            </a:ext>
          </a:extLst>
        </xdr:cNvPr>
        <xdr:cNvSpPr>
          <a:spLocks noChangeShapeType="1"/>
        </xdr:cNvSpPr>
      </xdr:nvSpPr>
      <xdr:spPr bwMode="auto">
        <a:xfrm flipV="1">
          <a:off x="6772275" y="23717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34</xdr:row>
      <xdr:rowOff>0</xdr:rowOff>
    </xdr:from>
    <xdr:to>
      <xdr:col>52</xdr:col>
      <xdr:colOff>104775</xdr:colOff>
      <xdr:row>36</xdr:row>
      <xdr:rowOff>0</xdr:rowOff>
    </xdr:to>
    <xdr:sp macro="" textlink="">
      <xdr:nvSpPr>
        <xdr:cNvPr id="256463" name="Oval 78">
          <a:extLst>
            <a:ext uri="{FF2B5EF4-FFF2-40B4-BE49-F238E27FC236}">
              <a16:creationId xmlns:a16="http://schemas.microsoft.com/office/drawing/2014/main" id="{00000000-0008-0000-1700-0000CFE90300}"/>
            </a:ext>
          </a:extLst>
        </xdr:cNvPr>
        <xdr:cNvSpPr>
          <a:spLocks noChangeArrowheads="1"/>
        </xdr:cNvSpPr>
      </xdr:nvSpPr>
      <xdr:spPr bwMode="auto">
        <a:xfrm>
          <a:off x="5400675" y="4667250"/>
          <a:ext cx="219075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38</xdr:row>
      <xdr:rowOff>0</xdr:rowOff>
    </xdr:from>
    <xdr:to>
      <xdr:col>57</xdr:col>
      <xdr:colOff>0</xdr:colOff>
      <xdr:row>38</xdr:row>
      <xdr:rowOff>0</xdr:rowOff>
    </xdr:to>
    <xdr:sp macro="" textlink="">
      <xdr:nvSpPr>
        <xdr:cNvPr id="256464" name="Line 79">
          <a:extLst>
            <a:ext uri="{FF2B5EF4-FFF2-40B4-BE49-F238E27FC236}">
              <a16:creationId xmlns:a16="http://schemas.microsoft.com/office/drawing/2014/main" id="{00000000-0008-0000-1700-0000D0E9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28</xdr:row>
      <xdr:rowOff>0</xdr:rowOff>
    </xdr:from>
    <xdr:to>
      <xdr:col>53</xdr:col>
      <xdr:colOff>66675</xdr:colOff>
      <xdr:row>28</xdr:row>
      <xdr:rowOff>0</xdr:rowOff>
    </xdr:to>
    <xdr:sp macro="" textlink="">
      <xdr:nvSpPr>
        <xdr:cNvPr id="256465" name="Line 80">
          <a:extLst>
            <a:ext uri="{FF2B5EF4-FFF2-40B4-BE49-F238E27FC236}">
              <a16:creationId xmlns:a16="http://schemas.microsoft.com/office/drawing/2014/main" id="{00000000-0008-0000-1700-0000D1E9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30</xdr:row>
      <xdr:rowOff>0</xdr:rowOff>
    </xdr:from>
    <xdr:to>
      <xdr:col>57</xdr:col>
      <xdr:colOff>0</xdr:colOff>
      <xdr:row>30</xdr:row>
      <xdr:rowOff>0</xdr:rowOff>
    </xdr:to>
    <xdr:sp macro="" textlink="">
      <xdr:nvSpPr>
        <xdr:cNvPr id="256466" name="Line 81">
          <a:extLst>
            <a:ext uri="{FF2B5EF4-FFF2-40B4-BE49-F238E27FC236}">
              <a16:creationId xmlns:a16="http://schemas.microsoft.com/office/drawing/2014/main" id="{00000000-0008-0000-1700-0000D2E90300}"/>
            </a:ext>
          </a:extLst>
        </xdr:cNvPr>
        <xdr:cNvSpPr>
          <a:spLocks noChangeShapeType="1"/>
        </xdr:cNvSpPr>
      </xdr:nvSpPr>
      <xdr:spPr bwMode="auto">
        <a:xfrm>
          <a:off x="5514975" y="4210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13</xdr:row>
      <xdr:rowOff>0</xdr:rowOff>
    </xdr:from>
    <xdr:to>
      <xdr:col>60</xdr:col>
      <xdr:colOff>0</xdr:colOff>
      <xdr:row>13</xdr:row>
      <xdr:rowOff>0</xdr:rowOff>
    </xdr:to>
    <xdr:sp macro="" textlink="">
      <xdr:nvSpPr>
        <xdr:cNvPr id="256467" name="Line 82">
          <a:extLst>
            <a:ext uri="{FF2B5EF4-FFF2-40B4-BE49-F238E27FC236}">
              <a16:creationId xmlns:a16="http://schemas.microsoft.com/office/drawing/2014/main" id="{00000000-0008-0000-1700-0000D3E9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12</xdr:row>
      <xdr:rowOff>0</xdr:rowOff>
    </xdr:from>
    <xdr:to>
      <xdr:col>60</xdr:col>
      <xdr:colOff>0</xdr:colOff>
      <xdr:row>12</xdr:row>
      <xdr:rowOff>0</xdr:rowOff>
    </xdr:to>
    <xdr:sp macro="" textlink="">
      <xdr:nvSpPr>
        <xdr:cNvPr id="256468" name="Line 83">
          <a:extLst>
            <a:ext uri="{FF2B5EF4-FFF2-40B4-BE49-F238E27FC236}">
              <a16:creationId xmlns:a16="http://schemas.microsoft.com/office/drawing/2014/main" id="{00000000-0008-0000-1700-0000D4E9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9</xdr:row>
      <xdr:rowOff>0</xdr:rowOff>
    </xdr:from>
    <xdr:to>
      <xdr:col>52</xdr:col>
      <xdr:colOff>0</xdr:colOff>
      <xdr:row>39</xdr:row>
      <xdr:rowOff>0</xdr:rowOff>
    </xdr:to>
    <xdr:sp macro="" textlink="">
      <xdr:nvSpPr>
        <xdr:cNvPr id="256469" name="Line 84">
          <a:extLst>
            <a:ext uri="{FF2B5EF4-FFF2-40B4-BE49-F238E27FC236}">
              <a16:creationId xmlns:a16="http://schemas.microsoft.com/office/drawing/2014/main" id="{00000000-0008-0000-1700-0000D5E9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34290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52</xdr:col>
      <xdr:colOff>0</xdr:colOff>
      <xdr:row>17</xdr:row>
      <xdr:rowOff>0</xdr:rowOff>
    </xdr:from>
    <xdr:to>
      <xdr:col>57</xdr:col>
      <xdr:colOff>0</xdr:colOff>
      <xdr:row>17</xdr:row>
      <xdr:rowOff>0</xdr:rowOff>
    </xdr:to>
    <xdr:sp macro="" textlink="">
      <xdr:nvSpPr>
        <xdr:cNvPr id="256470" name="Line 85">
          <a:extLst>
            <a:ext uri="{FF2B5EF4-FFF2-40B4-BE49-F238E27FC236}">
              <a16:creationId xmlns:a16="http://schemas.microsoft.com/office/drawing/2014/main" id="{00000000-0008-0000-1700-0000D6E90300}"/>
            </a:ext>
          </a:extLst>
        </xdr:cNvPr>
        <xdr:cNvSpPr>
          <a:spLocks noChangeShapeType="1"/>
        </xdr:cNvSpPr>
      </xdr:nvSpPr>
      <xdr:spPr bwMode="auto">
        <a:xfrm>
          <a:off x="5514975" y="27241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12</xdr:row>
      <xdr:rowOff>0</xdr:rowOff>
    </xdr:from>
    <xdr:to>
      <xdr:col>60</xdr:col>
      <xdr:colOff>0</xdr:colOff>
      <xdr:row>13</xdr:row>
      <xdr:rowOff>104775</xdr:rowOff>
    </xdr:to>
    <xdr:sp macro="" textlink="">
      <xdr:nvSpPr>
        <xdr:cNvPr id="256471" name="Line 86">
          <a:extLst>
            <a:ext uri="{FF2B5EF4-FFF2-40B4-BE49-F238E27FC236}">
              <a16:creationId xmlns:a16="http://schemas.microsoft.com/office/drawing/2014/main" id="{00000000-0008-0000-1700-0000D7E9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41</xdr:row>
      <xdr:rowOff>0</xdr:rowOff>
    </xdr:from>
    <xdr:to>
      <xdr:col>57</xdr:col>
      <xdr:colOff>9525</xdr:colOff>
      <xdr:row>41</xdr:row>
      <xdr:rowOff>0</xdr:rowOff>
    </xdr:to>
    <xdr:sp macro="" textlink="">
      <xdr:nvSpPr>
        <xdr:cNvPr id="256472" name="Line 87">
          <a:extLst>
            <a:ext uri="{FF2B5EF4-FFF2-40B4-BE49-F238E27FC236}">
              <a16:creationId xmlns:a16="http://schemas.microsoft.com/office/drawing/2014/main" id="{00000000-0008-0000-1700-0000D8E90300}"/>
            </a:ext>
          </a:extLst>
        </xdr:cNvPr>
        <xdr:cNvSpPr>
          <a:spLocks noChangeShapeType="1"/>
        </xdr:cNvSpPr>
      </xdr:nvSpPr>
      <xdr:spPr bwMode="auto">
        <a:xfrm flipH="1">
          <a:off x="5514975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52</xdr:col>
      <xdr:colOff>0</xdr:colOff>
      <xdr:row>8</xdr:row>
      <xdr:rowOff>0</xdr:rowOff>
    </xdr:from>
    <xdr:to>
      <xdr:col>52</xdr:col>
      <xdr:colOff>0</xdr:colOff>
      <xdr:row>9</xdr:row>
      <xdr:rowOff>0</xdr:rowOff>
    </xdr:to>
    <xdr:sp macro="" textlink="">
      <xdr:nvSpPr>
        <xdr:cNvPr id="256473" name="Line 88">
          <a:extLst>
            <a:ext uri="{FF2B5EF4-FFF2-40B4-BE49-F238E27FC236}">
              <a16:creationId xmlns:a16="http://schemas.microsoft.com/office/drawing/2014/main" id="{00000000-0008-0000-1700-0000D9E90300}"/>
            </a:ext>
          </a:extLst>
        </xdr:cNvPr>
        <xdr:cNvSpPr>
          <a:spLocks noChangeShapeType="1"/>
        </xdr:cNvSpPr>
      </xdr:nvSpPr>
      <xdr:spPr bwMode="auto">
        <a:xfrm>
          <a:off x="55149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</xdr:colOff>
      <xdr:row>28</xdr:row>
      <xdr:rowOff>0</xdr:rowOff>
    </xdr:from>
    <xdr:to>
      <xdr:col>23</xdr:col>
      <xdr:colOff>9525</xdr:colOff>
      <xdr:row>28</xdr:row>
      <xdr:rowOff>0</xdr:rowOff>
    </xdr:to>
    <xdr:sp macro="" textlink="">
      <xdr:nvSpPr>
        <xdr:cNvPr id="256474" name="Line 89">
          <a:extLst>
            <a:ext uri="{FF2B5EF4-FFF2-40B4-BE49-F238E27FC236}">
              <a16:creationId xmlns:a16="http://schemas.microsoft.com/office/drawing/2014/main" id="{00000000-0008-0000-1700-0000DAE9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116158</xdr:colOff>
      <xdr:row>6</xdr:row>
      <xdr:rowOff>0</xdr:rowOff>
    </xdr:from>
    <xdr:to>
      <xdr:col>59</xdr:col>
      <xdr:colOff>116158</xdr:colOff>
      <xdr:row>8</xdr:row>
      <xdr:rowOff>97573</xdr:rowOff>
    </xdr:to>
    <xdr:sp macro="" textlink="">
      <xdr:nvSpPr>
        <xdr:cNvPr id="256475" name="Line 91">
          <a:extLst>
            <a:ext uri="{FF2B5EF4-FFF2-40B4-BE49-F238E27FC236}">
              <a16:creationId xmlns:a16="http://schemas.microsoft.com/office/drawing/2014/main" id="{00000000-0008-0000-1700-0000DBE90300}"/>
            </a:ext>
          </a:extLst>
        </xdr:cNvPr>
        <xdr:cNvSpPr>
          <a:spLocks noChangeShapeType="1"/>
        </xdr:cNvSpPr>
      </xdr:nvSpPr>
      <xdr:spPr bwMode="auto">
        <a:xfrm flipV="1">
          <a:off x="7229707" y="1472890"/>
          <a:ext cx="0" cy="32989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256476" name="Line 92">
          <a:extLst>
            <a:ext uri="{FF2B5EF4-FFF2-40B4-BE49-F238E27FC236}">
              <a16:creationId xmlns:a16="http://schemas.microsoft.com/office/drawing/2014/main" id="{00000000-0008-0000-1700-0000DCE90300}"/>
            </a:ext>
          </a:extLst>
        </xdr:cNvPr>
        <xdr:cNvSpPr>
          <a:spLocks noChangeShapeType="1"/>
        </xdr:cNvSpPr>
      </xdr:nvSpPr>
      <xdr:spPr bwMode="auto">
        <a:xfrm>
          <a:off x="6086475" y="14668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65</xdr:col>
      <xdr:colOff>0</xdr:colOff>
      <xdr:row>12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256477" name="Line 96">
          <a:extLst>
            <a:ext uri="{FF2B5EF4-FFF2-40B4-BE49-F238E27FC236}">
              <a16:creationId xmlns:a16="http://schemas.microsoft.com/office/drawing/2014/main" id="{00000000-0008-0000-1700-0000DDE9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25</xdr:col>
      <xdr:colOff>38100</xdr:colOff>
      <xdr:row>23</xdr:row>
      <xdr:rowOff>57150</xdr:rowOff>
    </xdr:from>
    <xdr:to>
      <xdr:col>25</xdr:col>
      <xdr:colOff>38100</xdr:colOff>
      <xdr:row>23</xdr:row>
      <xdr:rowOff>104775</xdr:rowOff>
    </xdr:to>
    <xdr:sp macro="" textlink="">
      <xdr:nvSpPr>
        <xdr:cNvPr id="256478" name="Line 86">
          <a:extLst>
            <a:ext uri="{FF2B5EF4-FFF2-40B4-BE49-F238E27FC236}">
              <a16:creationId xmlns:a16="http://schemas.microsoft.com/office/drawing/2014/main" id="{00000000-0008-0000-1700-0000DEE9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19050</xdr:colOff>
      <xdr:row>23</xdr:row>
      <xdr:rowOff>57150</xdr:rowOff>
    </xdr:from>
    <xdr:to>
      <xdr:col>28</xdr:col>
      <xdr:colOff>19050</xdr:colOff>
      <xdr:row>23</xdr:row>
      <xdr:rowOff>104775</xdr:rowOff>
    </xdr:to>
    <xdr:sp macro="" textlink="">
      <xdr:nvSpPr>
        <xdr:cNvPr id="256480" name="Line 88">
          <a:extLst>
            <a:ext uri="{FF2B5EF4-FFF2-40B4-BE49-F238E27FC236}">
              <a16:creationId xmlns:a16="http://schemas.microsoft.com/office/drawing/2014/main" id="{00000000-0008-0000-1700-0000E0E9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38100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256481" name="Line 89">
          <a:extLst>
            <a:ext uri="{FF2B5EF4-FFF2-40B4-BE49-F238E27FC236}">
              <a16:creationId xmlns:a16="http://schemas.microsoft.com/office/drawing/2014/main" id="{00000000-0008-0000-1700-0000E1E9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19050</xdr:colOff>
      <xdr:row>24</xdr:row>
      <xdr:rowOff>0</xdr:rowOff>
    </xdr:to>
    <xdr:sp macro="" textlink="">
      <xdr:nvSpPr>
        <xdr:cNvPr id="256482" name="Line 90">
          <a:extLst>
            <a:ext uri="{FF2B5EF4-FFF2-40B4-BE49-F238E27FC236}">
              <a16:creationId xmlns:a16="http://schemas.microsoft.com/office/drawing/2014/main" id="{00000000-0008-0000-1700-0000E2E9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24</xdr:row>
      <xdr:rowOff>0</xdr:rowOff>
    </xdr:from>
    <xdr:to>
      <xdr:col>52</xdr:col>
      <xdr:colOff>76200</xdr:colOff>
      <xdr:row>24</xdr:row>
      <xdr:rowOff>0</xdr:rowOff>
    </xdr:to>
    <xdr:sp macro="" textlink="">
      <xdr:nvSpPr>
        <xdr:cNvPr id="256483" name="Line 91">
          <a:extLst>
            <a:ext uri="{FF2B5EF4-FFF2-40B4-BE49-F238E27FC236}">
              <a16:creationId xmlns:a16="http://schemas.microsoft.com/office/drawing/2014/main" id="{00000000-0008-0000-1700-0000E3E9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95250</xdr:colOff>
      <xdr:row>24</xdr:row>
      <xdr:rowOff>0</xdr:rowOff>
    </xdr:from>
    <xdr:to>
      <xdr:col>24</xdr:col>
      <xdr:colOff>57150</xdr:colOff>
      <xdr:row>24</xdr:row>
      <xdr:rowOff>0</xdr:rowOff>
    </xdr:to>
    <xdr:sp macro="" textlink="">
      <xdr:nvSpPr>
        <xdr:cNvPr id="256484" name="Line 92">
          <a:extLst>
            <a:ext uri="{FF2B5EF4-FFF2-40B4-BE49-F238E27FC236}">
              <a16:creationId xmlns:a16="http://schemas.microsoft.com/office/drawing/2014/main" id="{00000000-0008-0000-1700-0000E4E9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12</xdr:row>
      <xdr:rowOff>9525</xdr:rowOff>
    </xdr:from>
    <xdr:to>
      <xdr:col>15</xdr:col>
      <xdr:colOff>0</xdr:colOff>
      <xdr:row>24</xdr:row>
      <xdr:rowOff>9525</xdr:rowOff>
    </xdr:to>
    <xdr:sp macro="" textlink="">
      <xdr:nvSpPr>
        <xdr:cNvPr id="256485" name="Line 93">
          <a:extLst>
            <a:ext uri="{FF2B5EF4-FFF2-40B4-BE49-F238E27FC236}">
              <a16:creationId xmlns:a16="http://schemas.microsoft.com/office/drawing/2014/main" id="{00000000-0008-0000-1700-0000E5E9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21</xdr:col>
      <xdr:colOff>0</xdr:colOff>
      <xdr:row>14</xdr:row>
      <xdr:rowOff>0</xdr:rowOff>
    </xdr:from>
    <xdr:to>
      <xdr:col>27</xdr:col>
      <xdr:colOff>0</xdr:colOff>
      <xdr:row>14</xdr:row>
      <xdr:rowOff>0</xdr:rowOff>
    </xdr:to>
    <xdr:sp macro="" textlink="">
      <xdr:nvSpPr>
        <xdr:cNvPr id="256486" name="Line 38">
          <a:extLst>
            <a:ext uri="{FF2B5EF4-FFF2-40B4-BE49-F238E27FC236}">
              <a16:creationId xmlns:a16="http://schemas.microsoft.com/office/drawing/2014/main" id="{00000000-0008-0000-1700-0000E6E90300}"/>
            </a:ext>
          </a:extLst>
        </xdr:cNvPr>
        <xdr:cNvSpPr>
          <a:spLocks noChangeShapeType="1"/>
        </xdr:cNvSpPr>
      </xdr:nvSpPr>
      <xdr:spPr bwMode="auto">
        <a:xfrm>
          <a:off x="2200275" y="2381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14</xdr:row>
      <xdr:rowOff>0</xdr:rowOff>
    </xdr:from>
    <xdr:to>
      <xdr:col>60</xdr:col>
      <xdr:colOff>0</xdr:colOff>
      <xdr:row>14</xdr:row>
      <xdr:rowOff>0</xdr:rowOff>
    </xdr:to>
    <xdr:sp macro="" textlink="">
      <xdr:nvSpPr>
        <xdr:cNvPr id="256487" name="Line 82">
          <a:extLst>
            <a:ext uri="{FF2B5EF4-FFF2-40B4-BE49-F238E27FC236}">
              <a16:creationId xmlns:a16="http://schemas.microsoft.com/office/drawing/2014/main" id="{00000000-0008-0000-1700-0000E7E90300}"/>
            </a:ext>
          </a:extLst>
        </xdr:cNvPr>
        <xdr:cNvSpPr>
          <a:spLocks noChangeShapeType="1"/>
        </xdr:cNvSpPr>
      </xdr:nvSpPr>
      <xdr:spPr bwMode="auto">
        <a:xfrm>
          <a:off x="5514975" y="23812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</xdr:colOff>
      <xdr:row>10</xdr:row>
      <xdr:rowOff>3589</xdr:rowOff>
    </xdr:from>
    <xdr:to>
      <xdr:col>61</xdr:col>
      <xdr:colOff>51955</xdr:colOff>
      <xdr:row>10</xdr:row>
      <xdr:rowOff>3589</xdr:rowOff>
    </xdr:to>
    <xdr:sp macro="" textlink="">
      <xdr:nvSpPr>
        <xdr:cNvPr id="256488" name="Line 73">
          <a:extLst>
            <a:ext uri="{FF2B5EF4-FFF2-40B4-BE49-F238E27FC236}">
              <a16:creationId xmlns:a16="http://schemas.microsoft.com/office/drawing/2014/main" id="{00000000-0008-0000-1700-0000E8E90300}"/>
            </a:ext>
          </a:extLst>
        </xdr:cNvPr>
        <xdr:cNvSpPr>
          <a:spLocks noChangeShapeType="1"/>
        </xdr:cNvSpPr>
      </xdr:nvSpPr>
      <xdr:spPr bwMode="auto">
        <a:xfrm>
          <a:off x="6368762" y="1912919"/>
          <a:ext cx="83993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14</xdr:row>
      <xdr:rowOff>0</xdr:rowOff>
    </xdr:from>
    <xdr:to>
      <xdr:col>63</xdr:col>
      <xdr:colOff>0</xdr:colOff>
      <xdr:row>14</xdr:row>
      <xdr:rowOff>0</xdr:rowOff>
    </xdr:to>
    <xdr:sp macro="" textlink="">
      <xdr:nvSpPr>
        <xdr:cNvPr id="256489" name="Line 61">
          <a:extLst>
            <a:ext uri="{FF2B5EF4-FFF2-40B4-BE49-F238E27FC236}">
              <a16:creationId xmlns:a16="http://schemas.microsoft.com/office/drawing/2014/main" id="{00000000-0008-0000-1700-0000E9E90300}"/>
            </a:ext>
          </a:extLst>
        </xdr:cNvPr>
        <xdr:cNvSpPr>
          <a:spLocks noChangeShapeType="1"/>
        </xdr:cNvSpPr>
      </xdr:nvSpPr>
      <xdr:spPr bwMode="auto">
        <a:xfrm>
          <a:off x="6543675" y="23812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13</xdr:row>
      <xdr:rowOff>0</xdr:rowOff>
    </xdr:from>
    <xdr:to>
      <xdr:col>63</xdr:col>
      <xdr:colOff>0</xdr:colOff>
      <xdr:row>13</xdr:row>
      <xdr:rowOff>0</xdr:rowOff>
    </xdr:to>
    <xdr:sp macro="" textlink="">
      <xdr:nvSpPr>
        <xdr:cNvPr id="256490" name="Line 61">
          <a:extLst>
            <a:ext uri="{FF2B5EF4-FFF2-40B4-BE49-F238E27FC236}">
              <a16:creationId xmlns:a16="http://schemas.microsoft.com/office/drawing/2014/main" id="{00000000-0008-0000-1700-0000EAE90300}"/>
            </a:ext>
          </a:extLst>
        </xdr:cNvPr>
        <xdr:cNvSpPr>
          <a:spLocks noChangeShapeType="1"/>
        </xdr:cNvSpPr>
      </xdr:nvSpPr>
      <xdr:spPr bwMode="auto">
        <a:xfrm>
          <a:off x="654367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12</xdr:row>
      <xdr:rowOff>9525</xdr:rowOff>
    </xdr:from>
    <xdr:to>
      <xdr:col>63</xdr:col>
      <xdr:colOff>0</xdr:colOff>
      <xdr:row>13</xdr:row>
      <xdr:rowOff>0</xdr:rowOff>
    </xdr:to>
    <xdr:sp macro="" textlink="">
      <xdr:nvSpPr>
        <xdr:cNvPr id="256491" name="Line 99">
          <a:extLst>
            <a:ext uri="{FF2B5EF4-FFF2-40B4-BE49-F238E27FC236}">
              <a16:creationId xmlns:a16="http://schemas.microsoft.com/office/drawing/2014/main" id="{00000000-0008-0000-1700-0000EBE90300}"/>
            </a:ext>
          </a:extLst>
        </xdr:cNvPr>
        <xdr:cNvSpPr>
          <a:spLocks noChangeShapeType="1"/>
        </xdr:cNvSpPr>
      </xdr:nvSpPr>
      <xdr:spPr bwMode="auto">
        <a:xfrm>
          <a:off x="6772275" y="21621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oval" w="sm" len="med"/>
        </a:ln>
      </xdr:spPr>
    </xdr:sp>
    <xdr:clientData/>
  </xdr:twoCellAnchor>
  <xdr:twoCellAnchor>
    <xdr:from>
      <xdr:col>63</xdr:col>
      <xdr:colOff>0</xdr:colOff>
      <xdr:row>13</xdr:row>
      <xdr:rowOff>9525</xdr:rowOff>
    </xdr:from>
    <xdr:to>
      <xdr:col>63</xdr:col>
      <xdr:colOff>0</xdr:colOff>
      <xdr:row>14</xdr:row>
      <xdr:rowOff>0</xdr:rowOff>
    </xdr:to>
    <xdr:sp macro="" textlink="">
      <xdr:nvSpPr>
        <xdr:cNvPr id="256492" name="Line 100">
          <a:extLst>
            <a:ext uri="{FF2B5EF4-FFF2-40B4-BE49-F238E27FC236}">
              <a16:creationId xmlns:a16="http://schemas.microsoft.com/office/drawing/2014/main" id="{00000000-0008-0000-1700-0000ECE90300}"/>
            </a:ext>
          </a:extLst>
        </xdr:cNvPr>
        <xdr:cNvSpPr>
          <a:spLocks noChangeShapeType="1"/>
        </xdr:cNvSpPr>
      </xdr:nvSpPr>
      <xdr:spPr bwMode="auto">
        <a:xfrm flipV="1">
          <a:off x="6772275" y="2276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5</xdr:row>
      <xdr:rowOff>104775</xdr:rowOff>
    </xdr:from>
    <xdr:to>
      <xdr:col>57</xdr:col>
      <xdr:colOff>0</xdr:colOff>
      <xdr:row>8</xdr:row>
      <xdr:rowOff>104775</xdr:rowOff>
    </xdr:to>
    <xdr:sp macro="" textlink="">
      <xdr:nvSpPr>
        <xdr:cNvPr id="256493" name="Line 91">
          <a:extLst>
            <a:ext uri="{FF2B5EF4-FFF2-40B4-BE49-F238E27FC236}">
              <a16:creationId xmlns:a16="http://schemas.microsoft.com/office/drawing/2014/main" id="{00000000-0008-0000-1700-0000EDE90300}"/>
            </a:ext>
          </a:extLst>
        </xdr:cNvPr>
        <xdr:cNvSpPr>
          <a:spLocks noChangeShapeType="1"/>
        </xdr:cNvSpPr>
      </xdr:nvSpPr>
      <xdr:spPr bwMode="auto">
        <a:xfrm flipV="1">
          <a:off x="6086475" y="14573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36</xdr:row>
      <xdr:rowOff>0</xdr:rowOff>
    </xdr:from>
    <xdr:to>
      <xdr:col>41</xdr:col>
      <xdr:colOff>0</xdr:colOff>
      <xdr:row>37</xdr:row>
      <xdr:rowOff>104775</xdr:rowOff>
    </xdr:to>
    <xdr:sp macro="" textlink="">
      <xdr:nvSpPr>
        <xdr:cNvPr id="256494" name="Line 28">
          <a:extLst>
            <a:ext uri="{FF2B5EF4-FFF2-40B4-BE49-F238E27FC236}">
              <a16:creationId xmlns:a16="http://schemas.microsoft.com/office/drawing/2014/main" id="{00000000-0008-0000-1700-0000EEE90300}"/>
            </a:ext>
          </a:extLst>
        </xdr:cNvPr>
        <xdr:cNvSpPr>
          <a:spLocks noChangeShapeType="1"/>
        </xdr:cNvSpPr>
      </xdr:nvSpPr>
      <xdr:spPr bwMode="auto">
        <a:xfrm flipV="1">
          <a:off x="4257675" y="4895850"/>
          <a:ext cx="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35</xdr:col>
      <xdr:colOff>9525</xdr:colOff>
      <xdr:row>36</xdr:row>
      <xdr:rowOff>0</xdr:rowOff>
    </xdr:from>
    <xdr:to>
      <xdr:col>41</xdr:col>
      <xdr:colOff>19050</xdr:colOff>
      <xdr:row>36</xdr:row>
      <xdr:rowOff>0</xdr:rowOff>
    </xdr:to>
    <xdr:sp macro="" textlink="">
      <xdr:nvSpPr>
        <xdr:cNvPr id="256495" name="Line 15">
          <a:extLst>
            <a:ext uri="{FF2B5EF4-FFF2-40B4-BE49-F238E27FC236}">
              <a16:creationId xmlns:a16="http://schemas.microsoft.com/office/drawing/2014/main" id="{00000000-0008-0000-1700-0000EFE90300}"/>
            </a:ext>
          </a:extLst>
        </xdr:cNvPr>
        <xdr:cNvSpPr>
          <a:spLocks noChangeShapeType="1"/>
        </xdr:cNvSpPr>
      </xdr:nvSpPr>
      <xdr:spPr bwMode="auto">
        <a:xfrm>
          <a:off x="3581400" y="48958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9525</xdr:colOff>
      <xdr:row>36</xdr:row>
      <xdr:rowOff>0</xdr:rowOff>
    </xdr:from>
    <xdr:to>
      <xdr:col>61</xdr:col>
      <xdr:colOff>9525</xdr:colOff>
      <xdr:row>36</xdr:row>
      <xdr:rowOff>0</xdr:rowOff>
    </xdr:to>
    <xdr:sp macro="" textlink="">
      <xdr:nvSpPr>
        <xdr:cNvPr id="256496" name="Line 59">
          <a:extLst>
            <a:ext uri="{FF2B5EF4-FFF2-40B4-BE49-F238E27FC236}">
              <a16:creationId xmlns:a16="http://schemas.microsoft.com/office/drawing/2014/main" id="{00000000-0008-0000-1700-0000F0E90300}"/>
            </a:ext>
          </a:extLst>
        </xdr:cNvPr>
        <xdr:cNvSpPr>
          <a:spLocks noChangeShapeType="1"/>
        </xdr:cNvSpPr>
      </xdr:nvSpPr>
      <xdr:spPr bwMode="auto">
        <a:xfrm>
          <a:off x="6210300" y="4895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36</xdr:row>
      <xdr:rowOff>0</xdr:rowOff>
    </xdr:from>
    <xdr:to>
      <xdr:col>61</xdr:col>
      <xdr:colOff>0</xdr:colOff>
      <xdr:row>38</xdr:row>
      <xdr:rowOff>0</xdr:rowOff>
    </xdr:to>
    <xdr:sp macro="" textlink="">
      <xdr:nvSpPr>
        <xdr:cNvPr id="256497" name="Line 65">
          <a:extLst>
            <a:ext uri="{FF2B5EF4-FFF2-40B4-BE49-F238E27FC236}">
              <a16:creationId xmlns:a16="http://schemas.microsoft.com/office/drawing/2014/main" id="{00000000-0008-0000-1700-0000F1E90300}"/>
            </a:ext>
          </a:extLst>
        </xdr:cNvPr>
        <xdr:cNvSpPr>
          <a:spLocks noChangeShapeType="1"/>
        </xdr:cNvSpPr>
      </xdr:nvSpPr>
      <xdr:spPr bwMode="auto">
        <a:xfrm flipV="1">
          <a:off x="65436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12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700-000020E90300}"/>
            </a:ext>
          </a:extLst>
        </xdr:cNvPr>
        <xdr:cNvSpPr>
          <a:spLocks noChangeShapeType="1"/>
        </xdr:cNvSpPr>
      </xdr:nvSpPr>
      <xdr:spPr bwMode="auto">
        <a:xfrm flipV="1">
          <a:off x="404812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34</xdr:row>
      <xdr:rowOff>0</xdr:rowOff>
    </xdr:from>
    <xdr:to>
      <xdr:col>29</xdr:col>
      <xdr:colOff>0</xdr:colOff>
      <xdr:row>36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1700-000021E90300}"/>
            </a:ext>
          </a:extLst>
        </xdr:cNvPr>
        <xdr:cNvSpPr>
          <a:spLocks noChangeArrowheads="1"/>
        </xdr:cNvSpPr>
      </xdr:nvSpPr>
      <xdr:spPr bwMode="auto">
        <a:xfrm>
          <a:off x="3362325" y="46672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700-000022E90300}"/>
            </a:ext>
          </a:extLst>
        </xdr:cNvPr>
        <xdr:cNvSpPr>
          <a:spLocks noChangeShapeType="1"/>
        </xdr:cNvSpPr>
      </xdr:nvSpPr>
      <xdr:spPr bwMode="auto">
        <a:xfrm>
          <a:off x="290512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38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700-000023E90300}"/>
            </a:ext>
          </a:extLst>
        </xdr:cNvPr>
        <xdr:cNvSpPr>
          <a:spLocks noChangeShapeType="1"/>
        </xdr:cNvSpPr>
      </xdr:nvSpPr>
      <xdr:spPr bwMode="auto">
        <a:xfrm>
          <a:off x="290512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0</xdr:rowOff>
    </xdr:from>
    <xdr:to>
      <xdr:col>30</xdr:col>
      <xdr:colOff>9525</xdr:colOff>
      <xdr:row>28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700-000024E90300}"/>
            </a:ext>
          </a:extLst>
        </xdr:cNvPr>
        <xdr:cNvSpPr>
          <a:spLocks noChangeShapeType="1"/>
        </xdr:cNvSpPr>
      </xdr:nvSpPr>
      <xdr:spPr bwMode="auto">
        <a:xfrm>
          <a:off x="325755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1700-000025E90300}"/>
            </a:ext>
          </a:extLst>
        </xdr:cNvPr>
        <xdr:cNvSpPr>
          <a:spLocks noChangeShapeType="1"/>
        </xdr:cNvSpPr>
      </xdr:nvSpPr>
      <xdr:spPr bwMode="auto">
        <a:xfrm>
          <a:off x="34194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1700-000026E90300}"/>
            </a:ext>
          </a:extLst>
        </xdr:cNvPr>
        <xdr:cNvSpPr>
          <a:spLocks noChangeShapeType="1"/>
        </xdr:cNvSpPr>
      </xdr:nvSpPr>
      <xdr:spPr bwMode="auto">
        <a:xfrm flipV="1">
          <a:off x="3476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104775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1700-000027E90300}"/>
            </a:ext>
          </a:extLst>
        </xdr:cNvPr>
        <xdr:cNvSpPr>
          <a:spLocks noChangeShapeType="1"/>
        </xdr:cNvSpPr>
      </xdr:nvSpPr>
      <xdr:spPr bwMode="auto">
        <a:xfrm flipV="1">
          <a:off x="353377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25</xdr:row>
      <xdr:rowOff>104775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1700-000028E90300}"/>
            </a:ext>
          </a:extLst>
        </xdr:cNvPr>
        <xdr:cNvSpPr>
          <a:spLocks noChangeShapeType="1"/>
        </xdr:cNvSpPr>
      </xdr:nvSpPr>
      <xdr:spPr bwMode="auto">
        <a:xfrm flipV="1">
          <a:off x="341947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38100</xdr:colOff>
      <xdr:row>23</xdr:row>
      <xdr:rowOff>57150</xdr:rowOff>
    </xdr:from>
    <xdr:to>
      <xdr:col>28</xdr:col>
      <xdr:colOff>19050</xdr:colOff>
      <xdr:row>23</xdr:row>
      <xdr:rowOff>57150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1700-000029E90300}"/>
            </a:ext>
          </a:extLst>
        </xdr:cNvPr>
        <xdr:cNvSpPr>
          <a:spLocks noChangeShapeType="1"/>
        </xdr:cNvSpPr>
      </xdr:nvSpPr>
      <xdr:spPr bwMode="auto">
        <a:xfrm>
          <a:off x="340042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19050</xdr:colOff>
      <xdr:row>38</xdr:row>
      <xdr:rowOff>0</xdr:rowOff>
    </xdr:from>
    <xdr:to>
      <xdr:col>45</xdr:col>
      <xdr:colOff>0</xdr:colOff>
      <xdr:row>38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00000000-0008-0000-1700-00002AE90300}"/>
            </a:ext>
          </a:extLst>
        </xdr:cNvPr>
        <xdr:cNvSpPr>
          <a:spLocks noChangeShapeType="1"/>
        </xdr:cNvSpPr>
      </xdr:nvSpPr>
      <xdr:spPr bwMode="auto">
        <a:xfrm>
          <a:off x="429577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30</xdr:row>
      <xdr:rowOff>9525</xdr:rowOff>
    </xdr:from>
    <xdr:to>
      <xdr:col>43</xdr:col>
      <xdr:colOff>0</xdr:colOff>
      <xdr:row>38</xdr:row>
      <xdr:rowOff>0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00000000-0008-0000-1700-00002BE90300}"/>
            </a:ext>
          </a:extLst>
        </xdr:cNvPr>
        <xdr:cNvSpPr>
          <a:spLocks noChangeShapeType="1"/>
        </xdr:cNvSpPr>
      </xdr:nvSpPr>
      <xdr:spPr bwMode="auto">
        <a:xfrm flipV="1">
          <a:off x="519112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104775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1700-00002CE90300}"/>
            </a:ext>
          </a:extLst>
        </xdr:cNvPr>
        <xdr:cNvSpPr>
          <a:spLocks noChangeShapeType="1"/>
        </xdr:cNvSpPr>
      </xdr:nvSpPr>
      <xdr:spPr bwMode="auto">
        <a:xfrm>
          <a:off x="4267200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30</xdr:row>
      <xdr:rowOff>0</xdr:rowOff>
    </xdr:from>
    <xdr:to>
      <xdr:col>43</xdr:col>
      <xdr:colOff>9525</xdr:colOff>
      <xdr:row>30</xdr:row>
      <xdr:rowOff>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00000000-0008-0000-1700-00002DE90300}"/>
            </a:ext>
          </a:extLst>
        </xdr:cNvPr>
        <xdr:cNvSpPr>
          <a:spLocks noChangeShapeType="1"/>
        </xdr:cNvSpPr>
      </xdr:nvSpPr>
      <xdr:spPr bwMode="auto">
        <a:xfrm>
          <a:off x="4276725" y="42100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13</xdr:row>
      <xdr:rowOff>0</xdr:rowOff>
    </xdr:from>
    <xdr:to>
      <xdr:col>43</xdr:col>
      <xdr:colOff>0</xdr:colOff>
      <xdr:row>13</xdr:row>
      <xdr:rowOff>0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1700-00002EE90300}"/>
            </a:ext>
          </a:extLst>
        </xdr:cNvPr>
        <xdr:cNvSpPr>
          <a:spLocks noChangeShapeType="1"/>
        </xdr:cNvSpPr>
      </xdr:nvSpPr>
      <xdr:spPr bwMode="auto">
        <a:xfrm>
          <a:off x="427672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12</xdr:row>
      <xdr:rowOff>0</xdr:rowOff>
    </xdr:from>
    <xdr:to>
      <xdr:col>45</xdr:col>
      <xdr:colOff>0</xdr:colOff>
      <xdr:row>12</xdr:row>
      <xdr:rowOff>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0000000-0008-0000-1700-00002FE90300}"/>
            </a:ext>
          </a:extLst>
        </xdr:cNvPr>
        <xdr:cNvSpPr>
          <a:spLocks noChangeShapeType="1"/>
        </xdr:cNvSpPr>
      </xdr:nvSpPr>
      <xdr:spPr bwMode="auto">
        <a:xfrm>
          <a:off x="427672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0</xdr:colOff>
      <xdr:row>38</xdr:row>
      <xdr:rowOff>0</xdr:rowOff>
    </xdr:to>
    <xdr:sp macro="" textlink="">
      <xdr:nvSpPr>
        <xdr:cNvPr id="18" name="Line 19">
          <a:extLst>
            <a:ext uri="{FF2B5EF4-FFF2-40B4-BE49-F238E27FC236}">
              <a16:creationId xmlns:a16="http://schemas.microsoft.com/office/drawing/2014/main" id="{00000000-0008-0000-1700-000030E90300}"/>
            </a:ext>
          </a:extLst>
        </xdr:cNvPr>
        <xdr:cNvSpPr>
          <a:spLocks noChangeShapeType="1"/>
        </xdr:cNvSpPr>
      </xdr:nvSpPr>
      <xdr:spPr bwMode="auto">
        <a:xfrm flipV="1">
          <a:off x="541972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21</xdr:col>
      <xdr:colOff>0</xdr:colOff>
      <xdr:row>38</xdr:row>
      <xdr:rowOff>104775</xdr:rowOff>
    </xdr:from>
    <xdr:to>
      <xdr:col>21</xdr:col>
      <xdr:colOff>0</xdr:colOff>
      <xdr:row>41</xdr:row>
      <xdr:rowOff>9525</xdr:rowOff>
    </xdr:to>
    <xdr:sp macro="" textlink="">
      <xdr:nvSpPr>
        <xdr:cNvPr id="19" name="Line 20">
          <a:extLst>
            <a:ext uri="{FF2B5EF4-FFF2-40B4-BE49-F238E27FC236}">
              <a16:creationId xmlns:a16="http://schemas.microsoft.com/office/drawing/2014/main" id="{00000000-0008-0000-1700-000031E90300}"/>
            </a:ext>
          </a:extLst>
        </xdr:cNvPr>
        <xdr:cNvSpPr>
          <a:spLocks noChangeShapeType="1"/>
        </xdr:cNvSpPr>
      </xdr:nvSpPr>
      <xdr:spPr bwMode="auto">
        <a:xfrm flipV="1">
          <a:off x="290512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38</xdr:row>
      <xdr:rowOff>104775</xdr:rowOff>
    </xdr:from>
    <xdr:to>
      <xdr:col>33</xdr:col>
      <xdr:colOff>0</xdr:colOff>
      <xdr:row>41</xdr:row>
      <xdr:rowOff>9525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00000000-0008-0000-1700-000032E90300}"/>
            </a:ext>
          </a:extLst>
        </xdr:cNvPr>
        <xdr:cNvSpPr>
          <a:spLocks noChangeShapeType="1"/>
        </xdr:cNvSpPr>
      </xdr:nvSpPr>
      <xdr:spPr bwMode="auto">
        <a:xfrm flipV="1">
          <a:off x="404812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104775</xdr:colOff>
      <xdr:row>41</xdr:row>
      <xdr:rowOff>0</xdr:rowOff>
    </xdr:from>
    <xdr:to>
      <xdr:col>33</xdr:col>
      <xdr:colOff>0</xdr:colOff>
      <xdr:row>41</xdr:row>
      <xdr:rowOff>0</xdr:rowOff>
    </xdr:to>
    <xdr:sp macro="" textlink="">
      <xdr:nvSpPr>
        <xdr:cNvPr id="21" name="Line 22">
          <a:extLst>
            <a:ext uri="{FF2B5EF4-FFF2-40B4-BE49-F238E27FC236}">
              <a16:creationId xmlns:a16="http://schemas.microsoft.com/office/drawing/2014/main" id="{00000000-0008-0000-1700-000033E90300}"/>
            </a:ext>
          </a:extLst>
        </xdr:cNvPr>
        <xdr:cNvSpPr>
          <a:spLocks noChangeShapeType="1"/>
        </xdr:cNvSpPr>
      </xdr:nvSpPr>
      <xdr:spPr bwMode="auto">
        <a:xfrm flipH="1">
          <a:off x="289560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15</xdr:col>
      <xdr:colOff>95250</xdr:colOff>
      <xdr:row>14</xdr:row>
      <xdr:rowOff>0</xdr:rowOff>
    </xdr:from>
    <xdr:to>
      <xdr:col>17</xdr:col>
      <xdr:colOff>104775</xdr:colOff>
      <xdr:row>14</xdr:row>
      <xdr:rowOff>0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00000000-0008-0000-1700-000034E90300}"/>
            </a:ext>
          </a:extLst>
        </xdr:cNvPr>
        <xdr:cNvSpPr>
          <a:spLocks noChangeShapeType="1"/>
        </xdr:cNvSpPr>
      </xdr:nvSpPr>
      <xdr:spPr bwMode="auto">
        <a:xfrm flipH="1">
          <a:off x="2314575" y="23812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23" name="Line 24">
          <a:extLst>
            <a:ext uri="{FF2B5EF4-FFF2-40B4-BE49-F238E27FC236}">
              <a16:creationId xmlns:a16="http://schemas.microsoft.com/office/drawing/2014/main" id="{00000000-0008-0000-1700-000035E90300}"/>
            </a:ext>
          </a:extLst>
        </xdr:cNvPr>
        <xdr:cNvSpPr>
          <a:spLocks noChangeShapeType="1"/>
        </xdr:cNvSpPr>
      </xdr:nvSpPr>
      <xdr:spPr bwMode="auto">
        <a:xfrm>
          <a:off x="199072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24" name="Line 25">
          <a:extLst>
            <a:ext uri="{FF2B5EF4-FFF2-40B4-BE49-F238E27FC236}">
              <a16:creationId xmlns:a16="http://schemas.microsoft.com/office/drawing/2014/main" id="{00000000-0008-0000-1700-000036E90300}"/>
            </a:ext>
          </a:extLst>
        </xdr:cNvPr>
        <xdr:cNvSpPr>
          <a:spLocks noChangeShapeType="1"/>
        </xdr:cNvSpPr>
      </xdr:nvSpPr>
      <xdr:spPr bwMode="auto">
        <a:xfrm>
          <a:off x="199072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1700-000037E90300}"/>
            </a:ext>
          </a:extLst>
        </xdr:cNvPr>
        <xdr:cNvSpPr>
          <a:spLocks noChangeShapeType="1"/>
        </xdr:cNvSpPr>
      </xdr:nvSpPr>
      <xdr:spPr bwMode="auto">
        <a:xfrm flipV="1">
          <a:off x="359092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22</xdr:col>
      <xdr:colOff>18585</xdr:colOff>
      <xdr:row>11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26" name="Line 27">
          <a:extLst>
            <a:ext uri="{FF2B5EF4-FFF2-40B4-BE49-F238E27FC236}">
              <a16:creationId xmlns:a16="http://schemas.microsoft.com/office/drawing/2014/main" id="{00000000-0008-0000-1700-000038E90300}"/>
            </a:ext>
          </a:extLst>
        </xdr:cNvPr>
        <xdr:cNvSpPr>
          <a:spLocks noChangeShapeType="1"/>
        </xdr:cNvSpPr>
      </xdr:nvSpPr>
      <xdr:spPr bwMode="auto">
        <a:xfrm>
          <a:off x="3038010" y="2038350"/>
          <a:ext cx="21001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35</xdr:row>
      <xdr:rowOff>104775</xdr:rowOff>
    </xdr:to>
    <xdr:sp macro="" textlink="">
      <xdr:nvSpPr>
        <xdr:cNvPr id="27" name="Line 28">
          <a:extLst>
            <a:ext uri="{FF2B5EF4-FFF2-40B4-BE49-F238E27FC236}">
              <a16:creationId xmlns:a16="http://schemas.microsoft.com/office/drawing/2014/main" id="{00000000-0008-0000-1700-000039E90300}"/>
            </a:ext>
          </a:extLst>
        </xdr:cNvPr>
        <xdr:cNvSpPr>
          <a:spLocks noChangeShapeType="1"/>
        </xdr:cNvSpPr>
      </xdr:nvSpPr>
      <xdr:spPr bwMode="auto">
        <a:xfrm flipV="1">
          <a:off x="4962525" y="4667250"/>
          <a:ext cx="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28" name="Line 29">
          <a:extLst>
            <a:ext uri="{FF2B5EF4-FFF2-40B4-BE49-F238E27FC236}">
              <a16:creationId xmlns:a16="http://schemas.microsoft.com/office/drawing/2014/main" id="{00000000-0008-0000-1700-00003AE90300}"/>
            </a:ext>
          </a:extLst>
        </xdr:cNvPr>
        <xdr:cNvSpPr>
          <a:spLocks noChangeShapeType="1"/>
        </xdr:cNvSpPr>
      </xdr:nvSpPr>
      <xdr:spPr bwMode="auto">
        <a:xfrm flipV="1">
          <a:off x="4962525" y="42100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17</xdr:row>
      <xdr:rowOff>9525</xdr:rowOff>
    </xdr:from>
    <xdr:to>
      <xdr:col>43</xdr:col>
      <xdr:colOff>0</xdr:colOff>
      <xdr:row>30</xdr:row>
      <xdr:rowOff>9525</xdr:rowOff>
    </xdr:to>
    <xdr:sp macro="" textlink="">
      <xdr:nvSpPr>
        <xdr:cNvPr id="29" name="Line 30">
          <a:extLst>
            <a:ext uri="{FF2B5EF4-FFF2-40B4-BE49-F238E27FC236}">
              <a16:creationId xmlns:a16="http://schemas.microsoft.com/office/drawing/2014/main" id="{00000000-0008-0000-1700-00003BE90300}"/>
            </a:ext>
          </a:extLst>
        </xdr:cNvPr>
        <xdr:cNvSpPr>
          <a:spLocks noChangeShapeType="1"/>
        </xdr:cNvSpPr>
      </xdr:nvSpPr>
      <xdr:spPr bwMode="auto">
        <a:xfrm flipV="1">
          <a:off x="5191125" y="2733675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12</xdr:row>
      <xdr:rowOff>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00000000-0008-0000-1700-00003CE90300}"/>
            </a:ext>
          </a:extLst>
        </xdr:cNvPr>
        <xdr:cNvSpPr>
          <a:spLocks noChangeShapeType="1"/>
        </xdr:cNvSpPr>
      </xdr:nvSpPr>
      <xdr:spPr bwMode="auto">
        <a:xfrm flipV="1">
          <a:off x="519112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28</xdr:col>
      <xdr:colOff>9525</xdr:colOff>
      <xdr:row>21</xdr:row>
      <xdr:rowOff>0</xdr:rowOff>
    </xdr:from>
    <xdr:to>
      <xdr:col>29</xdr:col>
      <xdr:colOff>104775</xdr:colOff>
      <xdr:row>23</xdr:row>
      <xdr:rowOff>0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id="{00000000-0008-0000-1700-00003DE90300}"/>
            </a:ext>
          </a:extLst>
        </xdr:cNvPr>
        <xdr:cNvSpPr>
          <a:spLocks noChangeShapeType="1"/>
        </xdr:cNvSpPr>
      </xdr:nvSpPr>
      <xdr:spPr bwMode="auto">
        <a:xfrm flipV="1">
          <a:off x="354330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00000000-0008-0000-1700-00003EE90300}"/>
            </a:ext>
          </a:extLst>
        </xdr:cNvPr>
        <xdr:cNvSpPr>
          <a:spLocks noChangeShapeType="1"/>
        </xdr:cNvSpPr>
      </xdr:nvSpPr>
      <xdr:spPr bwMode="auto">
        <a:xfrm>
          <a:off x="370522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30</xdr:col>
      <xdr:colOff>0</xdr:colOff>
      <xdr:row>28</xdr:row>
      <xdr:rowOff>9525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00000000-0008-0000-1700-00003FE90300}"/>
            </a:ext>
          </a:extLst>
        </xdr:cNvPr>
        <xdr:cNvSpPr>
          <a:spLocks noChangeShapeType="1"/>
        </xdr:cNvSpPr>
      </xdr:nvSpPr>
      <xdr:spPr bwMode="auto">
        <a:xfrm flipV="1">
          <a:off x="3533775" y="3752850"/>
          <a:ext cx="1714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30</xdr:col>
      <xdr:colOff>9525</xdr:colOff>
      <xdr:row>26</xdr:row>
      <xdr:rowOff>0</xdr:rowOff>
    </xdr:from>
    <xdr:to>
      <xdr:col>40</xdr:col>
      <xdr:colOff>0</xdr:colOff>
      <xdr:row>26</xdr:row>
      <xdr:rowOff>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00000000-0008-0000-1700-000040E90300}"/>
            </a:ext>
          </a:extLst>
        </xdr:cNvPr>
        <xdr:cNvSpPr>
          <a:spLocks noChangeShapeType="1"/>
        </xdr:cNvSpPr>
      </xdr:nvSpPr>
      <xdr:spPr bwMode="auto">
        <a:xfrm>
          <a:off x="3714750" y="3752850"/>
          <a:ext cx="1133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21</xdr:col>
      <xdr:colOff>0</xdr:colOff>
      <xdr:row>30</xdr:row>
      <xdr:rowOff>0</xdr:rowOff>
    </xdr:from>
    <xdr:to>
      <xdr:col>33</xdr:col>
      <xdr:colOff>0</xdr:colOff>
      <xdr:row>30</xdr:row>
      <xdr:rowOff>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00000000-0008-0000-1700-000041E90300}"/>
            </a:ext>
          </a:extLst>
        </xdr:cNvPr>
        <xdr:cNvSpPr>
          <a:spLocks noChangeShapeType="1"/>
        </xdr:cNvSpPr>
      </xdr:nvSpPr>
      <xdr:spPr bwMode="auto">
        <a:xfrm>
          <a:off x="2905125" y="4210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36" name="Line 37">
          <a:extLst>
            <a:ext uri="{FF2B5EF4-FFF2-40B4-BE49-F238E27FC236}">
              <a16:creationId xmlns:a16="http://schemas.microsoft.com/office/drawing/2014/main" id="{00000000-0008-0000-1700-000042E90300}"/>
            </a:ext>
          </a:extLst>
        </xdr:cNvPr>
        <xdr:cNvSpPr>
          <a:spLocks noChangeShapeType="1"/>
        </xdr:cNvSpPr>
      </xdr:nvSpPr>
      <xdr:spPr bwMode="auto">
        <a:xfrm>
          <a:off x="290512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13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37" name="Line 38">
          <a:extLst>
            <a:ext uri="{FF2B5EF4-FFF2-40B4-BE49-F238E27FC236}">
              <a16:creationId xmlns:a16="http://schemas.microsoft.com/office/drawing/2014/main" id="{00000000-0008-0000-1700-000043E90300}"/>
            </a:ext>
          </a:extLst>
        </xdr:cNvPr>
        <xdr:cNvSpPr>
          <a:spLocks noChangeShapeType="1"/>
        </xdr:cNvSpPr>
      </xdr:nvSpPr>
      <xdr:spPr bwMode="auto">
        <a:xfrm>
          <a:off x="3486150" y="22669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25</xdr:col>
      <xdr:colOff>0</xdr:colOff>
      <xdr:row>12</xdr:row>
      <xdr:rowOff>0</xdr:rowOff>
    </xdr:to>
    <xdr:sp macro="" textlink="">
      <xdr:nvSpPr>
        <xdr:cNvPr id="38" name="Line 39">
          <a:extLst>
            <a:ext uri="{FF2B5EF4-FFF2-40B4-BE49-F238E27FC236}">
              <a16:creationId xmlns:a16="http://schemas.microsoft.com/office/drawing/2014/main" id="{00000000-0008-0000-1700-000044E90300}"/>
            </a:ext>
          </a:extLst>
        </xdr:cNvPr>
        <xdr:cNvSpPr>
          <a:spLocks noChangeShapeType="1"/>
        </xdr:cNvSpPr>
      </xdr:nvSpPr>
      <xdr:spPr bwMode="auto">
        <a:xfrm flipH="1" flipV="1">
          <a:off x="324802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30</xdr:col>
      <xdr:colOff>0</xdr:colOff>
      <xdr:row>11</xdr:row>
      <xdr:rowOff>0</xdr:rowOff>
    </xdr:from>
    <xdr:to>
      <xdr:col>34</xdr:col>
      <xdr:colOff>0</xdr:colOff>
      <xdr:row>11</xdr:row>
      <xdr:rowOff>0</xdr:rowOff>
    </xdr:to>
    <xdr:sp macro="" textlink="">
      <xdr:nvSpPr>
        <xdr:cNvPr id="39" name="Line 40">
          <a:extLst>
            <a:ext uri="{FF2B5EF4-FFF2-40B4-BE49-F238E27FC236}">
              <a16:creationId xmlns:a16="http://schemas.microsoft.com/office/drawing/2014/main" id="{00000000-0008-0000-1700-000045E90300}"/>
            </a:ext>
          </a:extLst>
        </xdr:cNvPr>
        <xdr:cNvSpPr>
          <a:spLocks noChangeShapeType="1"/>
        </xdr:cNvSpPr>
      </xdr:nvSpPr>
      <xdr:spPr bwMode="auto">
        <a:xfrm>
          <a:off x="3705225" y="2038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9</xdr:row>
      <xdr:rowOff>19050</xdr:rowOff>
    </xdr:from>
    <xdr:to>
      <xdr:col>27</xdr:col>
      <xdr:colOff>0</xdr:colOff>
      <xdr:row>39</xdr:row>
      <xdr:rowOff>0</xdr:rowOff>
    </xdr:to>
    <xdr:sp macro="" textlink="">
      <xdr:nvSpPr>
        <xdr:cNvPr id="40" name="Line 41">
          <a:extLst>
            <a:ext uri="{FF2B5EF4-FFF2-40B4-BE49-F238E27FC236}">
              <a16:creationId xmlns:a16="http://schemas.microsoft.com/office/drawing/2014/main" id="{00000000-0008-0000-1700-000046E90300}"/>
            </a:ext>
          </a:extLst>
        </xdr:cNvPr>
        <xdr:cNvSpPr>
          <a:spLocks noChangeShapeType="1"/>
        </xdr:cNvSpPr>
      </xdr:nvSpPr>
      <xdr:spPr bwMode="auto">
        <a:xfrm>
          <a:off x="3476625" y="1828800"/>
          <a:ext cx="0" cy="340995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16</xdr:col>
      <xdr:colOff>0</xdr:colOff>
      <xdr:row>9</xdr:row>
      <xdr:rowOff>104775</xdr:rowOff>
    </xdr:from>
    <xdr:to>
      <xdr:col>16</xdr:col>
      <xdr:colOff>0</xdr:colOff>
      <xdr:row>11</xdr:row>
      <xdr:rowOff>104775</xdr:rowOff>
    </xdr:to>
    <xdr:sp macro="" textlink="">
      <xdr:nvSpPr>
        <xdr:cNvPr id="41" name="Line 42">
          <a:extLst>
            <a:ext uri="{FF2B5EF4-FFF2-40B4-BE49-F238E27FC236}">
              <a16:creationId xmlns:a16="http://schemas.microsoft.com/office/drawing/2014/main" id="{00000000-0008-0000-1700-000047E90300}"/>
            </a:ext>
          </a:extLst>
        </xdr:cNvPr>
        <xdr:cNvSpPr>
          <a:spLocks noChangeShapeType="1"/>
        </xdr:cNvSpPr>
      </xdr:nvSpPr>
      <xdr:spPr bwMode="auto">
        <a:xfrm flipV="1">
          <a:off x="233362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18</xdr:col>
      <xdr:colOff>0</xdr:colOff>
      <xdr:row>12</xdr:row>
      <xdr:rowOff>0</xdr:rowOff>
    </xdr:to>
    <xdr:sp macro="" textlink="">
      <xdr:nvSpPr>
        <xdr:cNvPr id="42" name="Line 43">
          <a:extLst>
            <a:ext uri="{FF2B5EF4-FFF2-40B4-BE49-F238E27FC236}">
              <a16:creationId xmlns:a16="http://schemas.microsoft.com/office/drawing/2014/main" id="{00000000-0008-0000-1700-000048E90300}"/>
            </a:ext>
          </a:extLst>
        </xdr:cNvPr>
        <xdr:cNvSpPr>
          <a:spLocks noChangeShapeType="1"/>
        </xdr:cNvSpPr>
      </xdr:nvSpPr>
      <xdr:spPr bwMode="auto">
        <a:xfrm flipH="1">
          <a:off x="199072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9</xdr:row>
      <xdr:rowOff>0</xdr:rowOff>
    </xdr:to>
    <xdr:sp macro="" textlink="">
      <xdr:nvSpPr>
        <xdr:cNvPr id="43" name="Line 44">
          <a:extLst>
            <a:ext uri="{FF2B5EF4-FFF2-40B4-BE49-F238E27FC236}">
              <a16:creationId xmlns:a16="http://schemas.microsoft.com/office/drawing/2014/main" id="{00000000-0008-0000-1700-000049E90300}"/>
            </a:ext>
          </a:extLst>
        </xdr:cNvPr>
        <xdr:cNvSpPr>
          <a:spLocks noChangeShapeType="1"/>
        </xdr:cNvSpPr>
      </xdr:nvSpPr>
      <xdr:spPr bwMode="auto">
        <a:xfrm flipV="1">
          <a:off x="347662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44" name="Line 45">
          <a:extLst>
            <a:ext uri="{FF2B5EF4-FFF2-40B4-BE49-F238E27FC236}">
              <a16:creationId xmlns:a16="http://schemas.microsoft.com/office/drawing/2014/main" id="{00000000-0008-0000-1700-00004AE90300}"/>
            </a:ext>
          </a:extLst>
        </xdr:cNvPr>
        <xdr:cNvSpPr>
          <a:spLocks noChangeShapeType="1"/>
        </xdr:cNvSpPr>
      </xdr:nvSpPr>
      <xdr:spPr bwMode="auto">
        <a:xfrm>
          <a:off x="347662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21</xdr:col>
      <xdr:colOff>0</xdr:colOff>
      <xdr:row>8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45" name="Line 46">
          <a:extLst>
            <a:ext uri="{FF2B5EF4-FFF2-40B4-BE49-F238E27FC236}">
              <a16:creationId xmlns:a16="http://schemas.microsoft.com/office/drawing/2014/main" id="{00000000-0008-0000-1700-00004BE90300}"/>
            </a:ext>
          </a:extLst>
        </xdr:cNvPr>
        <xdr:cNvSpPr>
          <a:spLocks noChangeShapeType="1"/>
        </xdr:cNvSpPr>
      </xdr:nvSpPr>
      <xdr:spPr bwMode="auto">
        <a:xfrm flipH="1">
          <a:off x="290512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16</xdr:col>
      <xdr:colOff>0</xdr:colOff>
      <xdr:row>14</xdr:row>
      <xdr:rowOff>9525</xdr:rowOff>
    </xdr:from>
    <xdr:to>
      <xdr:col>16</xdr:col>
      <xdr:colOff>0</xdr:colOff>
      <xdr:row>15</xdr:row>
      <xdr:rowOff>9525</xdr:rowOff>
    </xdr:to>
    <xdr:sp macro="" textlink="">
      <xdr:nvSpPr>
        <xdr:cNvPr id="46" name="Line 47">
          <a:extLst>
            <a:ext uri="{FF2B5EF4-FFF2-40B4-BE49-F238E27FC236}">
              <a16:creationId xmlns:a16="http://schemas.microsoft.com/office/drawing/2014/main" id="{00000000-0008-0000-1700-00004CE90300}"/>
            </a:ext>
          </a:extLst>
        </xdr:cNvPr>
        <xdr:cNvSpPr>
          <a:spLocks noChangeShapeType="1"/>
        </xdr:cNvSpPr>
      </xdr:nvSpPr>
      <xdr:spPr bwMode="auto">
        <a:xfrm>
          <a:off x="2333625" y="23907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17</xdr:row>
      <xdr:rowOff>0</xdr:rowOff>
    </xdr:from>
    <xdr:to>
      <xdr:col>32</xdr:col>
      <xdr:colOff>104775</xdr:colOff>
      <xdr:row>17</xdr:row>
      <xdr:rowOff>0</xdr:rowOff>
    </xdr:to>
    <xdr:sp macro="" textlink="">
      <xdr:nvSpPr>
        <xdr:cNvPr id="47" name="Line 48">
          <a:extLst>
            <a:ext uri="{FF2B5EF4-FFF2-40B4-BE49-F238E27FC236}">
              <a16:creationId xmlns:a16="http://schemas.microsoft.com/office/drawing/2014/main" id="{00000000-0008-0000-1700-00004DE90300}"/>
            </a:ext>
          </a:extLst>
        </xdr:cNvPr>
        <xdr:cNvSpPr>
          <a:spLocks noChangeShapeType="1"/>
        </xdr:cNvSpPr>
      </xdr:nvSpPr>
      <xdr:spPr bwMode="auto">
        <a:xfrm>
          <a:off x="3486150" y="272415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17</xdr:row>
      <xdr:rowOff>0</xdr:rowOff>
    </xdr:from>
    <xdr:to>
      <xdr:col>43</xdr:col>
      <xdr:colOff>9525</xdr:colOff>
      <xdr:row>17</xdr:row>
      <xdr:rowOff>0</xdr:rowOff>
    </xdr:to>
    <xdr:sp macro="" textlink="">
      <xdr:nvSpPr>
        <xdr:cNvPr id="48" name="Line 49">
          <a:extLst>
            <a:ext uri="{FF2B5EF4-FFF2-40B4-BE49-F238E27FC236}">
              <a16:creationId xmlns:a16="http://schemas.microsoft.com/office/drawing/2014/main" id="{00000000-0008-0000-1700-00004EE90300}"/>
            </a:ext>
          </a:extLst>
        </xdr:cNvPr>
        <xdr:cNvSpPr>
          <a:spLocks noChangeShapeType="1"/>
        </xdr:cNvSpPr>
      </xdr:nvSpPr>
      <xdr:spPr bwMode="auto">
        <a:xfrm>
          <a:off x="4276725" y="27241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13</xdr:row>
      <xdr:rowOff>0</xdr:rowOff>
    </xdr:from>
    <xdr:to>
      <xdr:col>43</xdr:col>
      <xdr:colOff>0</xdr:colOff>
      <xdr:row>16</xdr:row>
      <xdr:rowOff>104775</xdr:rowOff>
    </xdr:to>
    <xdr:sp macro="" textlink="">
      <xdr:nvSpPr>
        <xdr:cNvPr id="49" name="Line 50">
          <a:extLst>
            <a:ext uri="{FF2B5EF4-FFF2-40B4-BE49-F238E27FC236}">
              <a16:creationId xmlns:a16="http://schemas.microsoft.com/office/drawing/2014/main" id="{00000000-0008-0000-1700-00004FE90300}"/>
            </a:ext>
          </a:extLst>
        </xdr:cNvPr>
        <xdr:cNvSpPr>
          <a:spLocks noChangeShapeType="1"/>
        </xdr:cNvSpPr>
      </xdr:nvSpPr>
      <xdr:spPr bwMode="auto">
        <a:xfrm flipV="1">
          <a:off x="5191125" y="22669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15</xdr:col>
      <xdr:colOff>0</xdr:colOff>
      <xdr:row>27</xdr:row>
      <xdr:rowOff>104775</xdr:rowOff>
    </xdr:from>
    <xdr:to>
      <xdr:col>15</xdr:col>
      <xdr:colOff>0</xdr:colOff>
      <xdr:row>33</xdr:row>
      <xdr:rowOff>104775</xdr:rowOff>
    </xdr:to>
    <xdr:sp macro="" textlink="">
      <xdr:nvSpPr>
        <xdr:cNvPr id="50" name="Line 51">
          <a:extLst>
            <a:ext uri="{FF2B5EF4-FFF2-40B4-BE49-F238E27FC236}">
              <a16:creationId xmlns:a16="http://schemas.microsoft.com/office/drawing/2014/main" id="{00000000-0008-0000-1700-000050E90300}"/>
            </a:ext>
          </a:extLst>
        </xdr:cNvPr>
        <xdr:cNvSpPr>
          <a:spLocks noChangeShapeType="1"/>
        </xdr:cNvSpPr>
      </xdr:nvSpPr>
      <xdr:spPr bwMode="auto">
        <a:xfrm flipV="1">
          <a:off x="221932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14</xdr:row>
      <xdr:rowOff>9525</xdr:rowOff>
    </xdr:from>
    <xdr:to>
      <xdr:col>57</xdr:col>
      <xdr:colOff>0</xdr:colOff>
      <xdr:row>38</xdr:row>
      <xdr:rowOff>0</xdr:rowOff>
    </xdr:to>
    <xdr:sp macro="" textlink="">
      <xdr:nvSpPr>
        <xdr:cNvPr id="51" name="Line 52">
          <a:extLst>
            <a:ext uri="{FF2B5EF4-FFF2-40B4-BE49-F238E27FC236}">
              <a16:creationId xmlns:a16="http://schemas.microsoft.com/office/drawing/2014/main" id="{00000000-0008-0000-1700-000051E90300}"/>
            </a:ext>
          </a:extLst>
        </xdr:cNvPr>
        <xdr:cNvSpPr>
          <a:spLocks noChangeShapeType="1"/>
        </xdr:cNvSpPr>
      </xdr:nvSpPr>
      <xdr:spPr bwMode="auto">
        <a:xfrm flipV="1">
          <a:off x="6791325" y="2390775"/>
          <a:ext cx="0" cy="273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25</xdr:row>
      <xdr:rowOff>104775</xdr:rowOff>
    </xdr:from>
    <xdr:to>
      <xdr:col>52</xdr:col>
      <xdr:colOff>57150</xdr:colOff>
      <xdr:row>26</xdr:row>
      <xdr:rowOff>104775</xdr:rowOff>
    </xdr:to>
    <xdr:sp macro="" textlink="">
      <xdr:nvSpPr>
        <xdr:cNvPr id="52" name="Line 53">
          <a:extLst>
            <a:ext uri="{FF2B5EF4-FFF2-40B4-BE49-F238E27FC236}">
              <a16:creationId xmlns:a16="http://schemas.microsoft.com/office/drawing/2014/main" id="{00000000-0008-0000-1700-000052E90300}"/>
            </a:ext>
          </a:extLst>
        </xdr:cNvPr>
        <xdr:cNvSpPr>
          <a:spLocks noChangeShapeType="1"/>
        </xdr:cNvSpPr>
      </xdr:nvSpPr>
      <xdr:spPr bwMode="auto">
        <a:xfrm flipV="1">
          <a:off x="621982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57150</xdr:colOff>
      <xdr:row>24</xdr:row>
      <xdr:rowOff>0</xdr:rowOff>
    </xdr:from>
    <xdr:to>
      <xdr:col>52</xdr:col>
      <xdr:colOff>57150</xdr:colOff>
      <xdr:row>26</xdr:row>
      <xdr:rowOff>0</xdr:rowOff>
    </xdr:to>
    <xdr:sp macro="" textlink="">
      <xdr:nvSpPr>
        <xdr:cNvPr id="53" name="Line 54">
          <a:extLst>
            <a:ext uri="{FF2B5EF4-FFF2-40B4-BE49-F238E27FC236}">
              <a16:creationId xmlns:a16="http://schemas.microsoft.com/office/drawing/2014/main" id="{00000000-0008-0000-1700-000053E90300}"/>
            </a:ext>
          </a:extLst>
        </xdr:cNvPr>
        <xdr:cNvSpPr>
          <a:spLocks noChangeShapeType="1"/>
        </xdr:cNvSpPr>
      </xdr:nvSpPr>
      <xdr:spPr bwMode="auto">
        <a:xfrm flipV="1">
          <a:off x="627697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23</xdr:row>
      <xdr:rowOff>47625</xdr:rowOff>
    </xdr:from>
    <xdr:to>
      <xdr:col>52</xdr:col>
      <xdr:colOff>76200</xdr:colOff>
      <xdr:row>23</xdr:row>
      <xdr:rowOff>47625</xdr:rowOff>
    </xdr:to>
    <xdr:sp macro="" textlink="">
      <xdr:nvSpPr>
        <xdr:cNvPr id="54" name="Line 55">
          <a:extLst>
            <a:ext uri="{FF2B5EF4-FFF2-40B4-BE49-F238E27FC236}">
              <a16:creationId xmlns:a16="http://schemas.microsoft.com/office/drawing/2014/main" id="{00000000-0008-0000-1700-000054E90300}"/>
            </a:ext>
          </a:extLst>
        </xdr:cNvPr>
        <xdr:cNvSpPr>
          <a:spLocks noChangeShapeType="1"/>
        </xdr:cNvSpPr>
      </xdr:nvSpPr>
      <xdr:spPr bwMode="auto">
        <a:xfrm>
          <a:off x="622935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76200</xdr:colOff>
      <xdr:row>23</xdr:row>
      <xdr:rowOff>47625</xdr:rowOff>
    </xdr:from>
    <xdr:to>
      <xdr:col>52</xdr:col>
      <xdr:colOff>76200</xdr:colOff>
      <xdr:row>24</xdr:row>
      <xdr:rowOff>0</xdr:rowOff>
    </xdr:to>
    <xdr:sp macro="" textlink="">
      <xdr:nvSpPr>
        <xdr:cNvPr id="55" name="Line 56">
          <a:extLst>
            <a:ext uri="{FF2B5EF4-FFF2-40B4-BE49-F238E27FC236}">
              <a16:creationId xmlns:a16="http://schemas.microsoft.com/office/drawing/2014/main" id="{00000000-0008-0000-1700-000055E90300}"/>
            </a:ext>
          </a:extLst>
        </xdr:cNvPr>
        <xdr:cNvSpPr>
          <a:spLocks noChangeShapeType="1"/>
        </xdr:cNvSpPr>
      </xdr:nvSpPr>
      <xdr:spPr bwMode="auto">
        <a:xfrm>
          <a:off x="629602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56" name="Line 57">
          <a:extLst>
            <a:ext uri="{FF2B5EF4-FFF2-40B4-BE49-F238E27FC236}">
              <a16:creationId xmlns:a16="http://schemas.microsoft.com/office/drawing/2014/main" id="{00000000-0008-0000-1700-000056E90300}"/>
            </a:ext>
          </a:extLst>
        </xdr:cNvPr>
        <xdr:cNvSpPr>
          <a:spLocks noChangeShapeType="1"/>
        </xdr:cNvSpPr>
      </xdr:nvSpPr>
      <xdr:spPr bwMode="auto">
        <a:xfrm>
          <a:off x="690562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30</xdr:row>
      <xdr:rowOff>9525</xdr:rowOff>
    </xdr:from>
    <xdr:to>
      <xdr:col>63</xdr:col>
      <xdr:colOff>0</xdr:colOff>
      <xdr:row>38</xdr:row>
      <xdr:rowOff>0</xdr:rowOff>
    </xdr:to>
    <xdr:sp macro="" textlink="">
      <xdr:nvSpPr>
        <xdr:cNvPr id="57" name="Line 58">
          <a:extLst>
            <a:ext uri="{FF2B5EF4-FFF2-40B4-BE49-F238E27FC236}">
              <a16:creationId xmlns:a16="http://schemas.microsoft.com/office/drawing/2014/main" id="{00000000-0008-0000-1700-000057E90300}"/>
            </a:ext>
          </a:extLst>
        </xdr:cNvPr>
        <xdr:cNvSpPr>
          <a:spLocks noChangeShapeType="1"/>
        </xdr:cNvSpPr>
      </xdr:nvSpPr>
      <xdr:spPr bwMode="auto">
        <a:xfrm flipV="1">
          <a:off x="747712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58</xdr:col>
      <xdr:colOff>0</xdr:colOff>
      <xdr:row>34</xdr:row>
      <xdr:rowOff>0</xdr:rowOff>
    </xdr:from>
    <xdr:to>
      <xdr:col>61</xdr:col>
      <xdr:colOff>0</xdr:colOff>
      <xdr:row>34</xdr:row>
      <xdr:rowOff>0</xdr:rowOff>
    </xdr:to>
    <xdr:sp macro="" textlink="">
      <xdr:nvSpPr>
        <xdr:cNvPr id="58" name="Line 59">
          <a:extLst>
            <a:ext uri="{FF2B5EF4-FFF2-40B4-BE49-F238E27FC236}">
              <a16:creationId xmlns:a16="http://schemas.microsoft.com/office/drawing/2014/main" id="{00000000-0008-0000-1700-000058E90300}"/>
            </a:ext>
          </a:extLst>
        </xdr:cNvPr>
        <xdr:cNvSpPr>
          <a:spLocks noChangeShapeType="1"/>
        </xdr:cNvSpPr>
      </xdr:nvSpPr>
      <xdr:spPr bwMode="auto">
        <a:xfrm>
          <a:off x="690562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9525</xdr:colOff>
      <xdr:row>30</xdr:row>
      <xdr:rowOff>0</xdr:rowOff>
    </xdr:from>
    <xdr:to>
      <xdr:col>63</xdr:col>
      <xdr:colOff>9525</xdr:colOff>
      <xdr:row>30</xdr:row>
      <xdr:rowOff>0</xdr:rowOff>
    </xdr:to>
    <xdr:sp macro="" textlink="">
      <xdr:nvSpPr>
        <xdr:cNvPr id="59" name="Line 60">
          <a:extLst>
            <a:ext uri="{FF2B5EF4-FFF2-40B4-BE49-F238E27FC236}">
              <a16:creationId xmlns:a16="http://schemas.microsoft.com/office/drawing/2014/main" id="{00000000-0008-0000-1700-000059E90300}"/>
            </a:ext>
          </a:extLst>
        </xdr:cNvPr>
        <xdr:cNvSpPr>
          <a:spLocks noChangeShapeType="1"/>
        </xdr:cNvSpPr>
      </xdr:nvSpPr>
      <xdr:spPr bwMode="auto">
        <a:xfrm>
          <a:off x="6915150" y="4210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13</xdr:row>
      <xdr:rowOff>0</xdr:rowOff>
    </xdr:from>
    <xdr:to>
      <xdr:col>63</xdr:col>
      <xdr:colOff>0</xdr:colOff>
      <xdr:row>13</xdr:row>
      <xdr:rowOff>0</xdr:rowOff>
    </xdr:to>
    <xdr:sp macro="" textlink="">
      <xdr:nvSpPr>
        <xdr:cNvPr id="60" name="Line 61">
          <a:extLst>
            <a:ext uri="{FF2B5EF4-FFF2-40B4-BE49-F238E27FC236}">
              <a16:creationId xmlns:a16="http://schemas.microsoft.com/office/drawing/2014/main" id="{00000000-0008-0000-1700-00005AE90300}"/>
            </a:ext>
          </a:extLst>
        </xdr:cNvPr>
        <xdr:cNvSpPr>
          <a:spLocks noChangeShapeType="1"/>
        </xdr:cNvSpPr>
      </xdr:nvSpPr>
      <xdr:spPr bwMode="auto">
        <a:xfrm>
          <a:off x="724852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65</xdr:col>
      <xdr:colOff>0</xdr:colOff>
      <xdr:row>12</xdr:row>
      <xdr:rowOff>0</xdr:rowOff>
    </xdr:to>
    <xdr:sp macro="" textlink="">
      <xdr:nvSpPr>
        <xdr:cNvPr id="61" name="Line 62">
          <a:extLst>
            <a:ext uri="{FF2B5EF4-FFF2-40B4-BE49-F238E27FC236}">
              <a16:creationId xmlns:a16="http://schemas.microsoft.com/office/drawing/2014/main" id="{00000000-0008-0000-1700-00005BE90300}"/>
            </a:ext>
          </a:extLst>
        </xdr:cNvPr>
        <xdr:cNvSpPr>
          <a:spLocks noChangeShapeType="1"/>
        </xdr:cNvSpPr>
      </xdr:nvSpPr>
      <xdr:spPr bwMode="auto">
        <a:xfrm>
          <a:off x="690562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104775</xdr:rowOff>
    </xdr:from>
    <xdr:to>
      <xdr:col>57</xdr:col>
      <xdr:colOff>0</xdr:colOff>
      <xdr:row>41</xdr:row>
      <xdr:rowOff>9525</xdr:rowOff>
    </xdr:to>
    <xdr:sp macro="" textlink="">
      <xdr:nvSpPr>
        <xdr:cNvPr id="62" name="Line 63">
          <a:extLst>
            <a:ext uri="{FF2B5EF4-FFF2-40B4-BE49-F238E27FC236}">
              <a16:creationId xmlns:a16="http://schemas.microsoft.com/office/drawing/2014/main" id="{00000000-0008-0000-1700-00005CE90300}"/>
            </a:ext>
          </a:extLst>
        </xdr:cNvPr>
        <xdr:cNvSpPr>
          <a:spLocks noChangeShapeType="1"/>
        </xdr:cNvSpPr>
      </xdr:nvSpPr>
      <xdr:spPr bwMode="auto">
        <a:xfrm flipV="1">
          <a:off x="679132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10</xdr:row>
      <xdr:rowOff>0</xdr:rowOff>
    </xdr:from>
    <xdr:to>
      <xdr:col>54</xdr:col>
      <xdr:colOff>0</xdr:colOff>
      <xdr:row>13</xdr:row>
      <xdr:rowOff>104775</xdr:rowOff>
    </xdr:to>
    <xdr:sp macro="" textlink="">
      <xdr:nvSpPr>
        <xdr:cNvPr id="63" name="Line 64">
          <a:extLst>
            <a:ext uri="{FF2B5EF4-FFF2-40B4-BE49-F238E27FC236}">
              <a16:creationId xmlns:a16="http://schemas.microsoft.com/office/drawing/2014/main" id="{00000000-0008-0000-1700-00005DE90300}"/>
            </a:ext>
          </a:extLst>
        </xdr:cNvPr>
        <xdr:cNvSpPr>
          <a:spLocks noChangeShapeType="1"/>
        </xdr:cNvSpPr>
      </xdr:nvSpPr>
      <xdr:spPr bwMode="auto">
        <a:xfrm flipV="1">
          <a:off x="6448425" y="19240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61</xdr:col>
      <xdr:colOff>0</xdr:colOff>
      <xdr:row>36</xdr:row>
      <xdr:rowOff>0</xdr:rowOff>
    </xdr:to>
    <xdr:sp macro="" textlink="">
      <xdr:nvSpPr>
        <xdr:cNvPr id="64" name="Line 65">
          <a:extLst>
            <a:ext uri="{FF2B5EF4-FFF2-40B4-BE49-F238E27FC236}">
              <a16:creationId xmlns:a16="http://schemas.microsoft.com/office/drawing/2014/main" id="{00000000-0008-0000-1700-00005EE90300}"/>
            </a:ext>
          </a:extLst>
        </xdr:cNvPr>
        <xdr:cNvSpPr>
          <a:spLocks noChangeShapeType="1"/>
        </xdr:cNvSpPr>
      </xdr:nvSpPr>
      <xdr:spPr bwMode="auto">
        <a:xfrm flipV="1">
          <a:off x="724852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30</xdr:row>
      <xdr:rowOff>9525</xdr:rowOff>
    </xdr:from>
    <xdr:to>
      <xdr:col>61</xdr:col>
      <xdr:colOff>0</xdr:colOff>
      <xdr:row>34</xdr:row>
      <xdr:rowOff>0</xdr:rowOff>
    </xdr:to>
    <xdr:sp macro="" textlink="">
      <xdr:nvSpPr>
        <xdr:cNvPr id="65" name="Line 66">
          <a:extLst>
            <a:ext uri="{FF2B5EF4-FFF2-40B4-BE49-F238E27FC236}">
              <a16:creationId xmlns:a16="http://schemas.microsoft.com/office/drawing/2014/main" id="{00000000-0008-0000-1700-00005FE90300}"/>
            </a:ext>
          </a:extLst>
        </xdr:cNvPr>
        <xdr:cNvSpPr>
          <a:spLocks noChangeShapeType="1"/>
        </xdr:cNvSpPr>
      </xdr:nvSpPr>
      <xdr:spPr bwMode="auto">
        <a:xfrm flipV="1">
          <a:off x="7248525" y="421957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63</xdr:col>
      <xdr:colOff>0</xdr:colOff>
      <xdr:row>17</xdr:row>
      <xdr:rowOff>0</xdr:rowOff>
    </xdr:from>
    <xdr:to>
      <xdr:col>63</xdr:col>
      <xdr:colOff>0</xdr:colOff>
      <xdr:row>30</xdr:row>
      <xdr:rowOff>0</xdr:rowOff>
    </xdr:to>
    <xdr:sp macro="" textlink="">
      <xdr:nvSpPr>
        <xdr:cNvPr id="66" name="Line 67">
          <a:extLst>
            <a:ext uri="{FF2B5EF4-FFF2-40B4-BE49-F238E27FC236}">
              <a16:creationId xmlns:a16="http://schemas.microsoft.com/office/drawing/2014/main" id="{00000000-0008-0000-1700-000060E90300}"/>
            </a:ext>
          </a:extLst>
        </xdr:cNvPr>
        <xdr:cNvSpPr>
          <a:spLocks noChangeShapeType="1"/>
        </xdr:cNvSpPr>
      </xdr:nvSpPr>
      <xdr:spPr bwMode="auto">
        <a:xfrm flipV="1">
          <a:off x="7477125" y="27241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63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67" name="Line 68">
          <a:extLst>
            <a:ext uri="{FF2B5EF4-FFF2-40B4-BE49-F238E27FC236}">
              <a16:creationId xmlns:a16="http://schemas.microsoft.com/office/drawing/2014/main" id="{00000000-0008-0000-1700-000061E90300}"/>
            </a:ext>
          </a:extLst>
        </xdr:cNvPr>
        <xdr:cNvSpPr>
          <a:spLocks noChangeShapeType="1"/>
        </xdr:cNvSpPr>
      </xdr:nvSpPr>
      <xdr:spPr bwMode="auto">
        <a:xfrm flipV="1">
          <a:off x="747712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54</xdr:col>
      <xdr:colOff>0</xdr:colOff>
      <xdr:row>11</xdr:row>
      <xdr:rowOff>0</xdr:rowOff>
    </xdr:from>
    <xdr:to>
      <xdr:col>58</xdr:col>
      <xdr:colOff>0</xdr:colOff>
      <xdr:row>11</xdr:row>
      <xdr:rowOff>0</xdr:rowOff>
    </xdr:to>
    <xdr:sp macro="" textlink="">
      <xdr:nvSpPr>
        <xdr:cNvPr id="68" name="Line 73">
          <a:extLst>
            <a:ext uri="{FF2B5EF4-FFF2-40B4-BE49-F238E27FC236}">
              <a16:creationId xmlns:a16="http://schemas.microsoft.com/office/drawing/2014/main" id="{00000000-0008-0000-1700-000062E90300}"/>
            </a:ext>
          </a:extLst>
        </xdr:cNvPr>
        <xdr:cNvSpPr>
          <a:spLocks noChangeShapeType="1"/>
        </xdr:cNvSpPr>
      </xdr:nvSpPr>
      <xdr:spPr bwMode="auto">
        <a:xfrm>
          <a:off x="6448425" y="2038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8</xdr:row>
      <xdr:rowOff>0</xdr:rowOff>
    </xdr:from>
    <xdr:to>
      <xdr:col>56</xdr:col>
      <xdr:colOff>0</xdr:colOff>
      <xdr:row>8</xdr:row>
      <xdr:rowOff>0</xdr:rowOff>
    </xdr:to>
    <xdr:sp macro="" textlink="">
      <xdr:nvSpPr>
        <xdr:cNvPr id="69" name="Line 74">
          <a:extLst>
            <a:ext uri="{FF2B5EF4-FFF2-40B4-BE49-F238E27FC236}">
              <a16:creationId xmlns:a16="http://schemas.microsoft.com/office/drawing/2014/main" id="{00000000-0008-0000-1700-000063E90300}"/>
            </a:ext>
          </a:extLst>
        </xdr:cNvPr>
        <xdr:cNvSpPr>
          <a:spLocks noChangeShapeType="1"/>
        </xdr:cNvSpPr>
      </xdr:nvSpPr>
      <xdr:spPr bwMode="auto">
        <a:xfrm>
          <a:off x="6229350" y="16954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58</xdr:col>
      <xdr:colOff>9525</xdr:colOff>
      <xdr:row>17</xdr:row>
      <xdr:rowOff>0</xdr:rowOff>
    </xdr:from>
    <xdr:to>
      <xdr:col>63</xdr:col>
      <xdr:colOff>9525</xdr:colOff>
      <xdr:row>17</xdr:row>
      <xdr:rowOff>0</xdr:rowOff>
    </xdr:to>
    <xdr:sp macro="" textlink="">
      <xdr:nvSpPr>
        <xdr:cNvPr id="70" name="Line 76">
          <a:extLst>
            <a:ext uri="{FF2B5EF4-FFF2-40B4-BE49-F238E27FC236}">
              <a16:creationId xmlns:a16="http://schemas.microsoft.com/office/drawing/2014/main" id="{00000000-0008-0000-1700-000064E90300}"/>
            </a:ext>
          </a:extLst>
        </xdr:cNvPr>
        <xdr:cNvSpPr>
          <a:spLocks noChangeShapeType="1"/>
        </xdr:cNvSpPr>
      </xdr:nvSpPr>
      <xdr:spPr bwMode="auto">
        <a:xfrm>
          <a:off x="6915150" y="27241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13</xdr:row>
      <xdr:rowOff>104775</xdr:rowOff>
    </xdr:from>
    <xdr:to>
      <xdr:col>63</xdr:col>
      <xdr:colOff>0</xdr:colOff>
      <xdr:row>16</xdr:row>
      <xdr:rowOff>104775</xdr:rowOff>
    </xdr:to>
    <xdr:sp macro="" textlink="">
      <xdr:nvSpPr>
        <xdr:cNvPr id="71" name="Line 77">
          <a:extLst>
            <a:ext uri="{FF2B5EF4-FFF2-40B4-BE49-F238E27FC236}">
              <a16:creationId xmlns:a16="http://schemas.microsoft.com/office/drawing/2014/main" id="{00000000-0008-0000-1700-000065E90300}"/>
            </a:ext>
          </a:extLst>
        </xdr:cNvPr>
        <xdr:cNvSpPr>
          <a:spLocks noChangeShapeType="1"/>
        </xdr:cNvSpPr>
      </xdr:nvSpPr>
      <xdr:spPr bwMode="auto">
        <a:xfrm flipV="1">
          <a:off x="7477125" y="23717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34</xdr:row>
      <xdr:rowOff>0</xdr:rowOff>
    </xdr:from>
    <xdr:to>
      <xdr:col>52</xdr:col>
      <xdr:colOff>104775</xdr:colOff>
      <xdr:row>36</xdr:row>
      <xdr:rowOff>0</xdr:rowOff>
    </xdr:to>
    <xdr:sp macro="" textlink="">
      <xdr:nvSpPr>
        <xdr:cNvPr id="72" name="Oval 78">
          <a:extLst>
            <a:ext uri="{FF2B5EF4-FFF2-40B4-BE49-F238E27FC236}">
              <a16:creationId xmlns:a16="http://schemas.microsoft.com/office/drawing/2014/main" id="{00000000-0008-0000-1700-000066E90300}"/>
            </a:ext>
          </a:extLst>
        </xdr:cNvPr>
        <xdr:cNvSpPr>
          <a:spLocks noChangeArrowheads="1"/>
        </xdr:cNvSpPr>
      </xdr:nvSpPr>
      <xdr:spPr bwMode="auto">
        <a:xfrm>
          <a:off x="6105525" y="4667250"/>
          <a:ext cx="219075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38</xdr:row>
      <xdr:rowOff>0</xdr:rowOff>
    </xdr:from>
    <xdr:to>
      <xdr:col>57</xdr:col>
      <xdr:colOff>0</xdr:colOff>
      <xdr:row>38</xdr:row>
      <xdr:rowOff>0</xdr:rowOff>
    </xdr:to>
    <xdr:sp macro="" textlink="">
      <xdr:nvSpPr>
        <xdr:cNvPr id="73" name="Line 79">
          <a:extLst>
            <a:ext uri="{FF2B5EF4-FFF2-40B4-BE49-F238E27FC236}">
              <a16:creationId xmlns:a16="http://schemas.microsoft.com/office/drawing/2014/main" id="{00000000-0008-0000-1700-000067E90300}"/>
            </a:ext>
          </a:extLst>
        </xdr:cNvPr>
        <xdr:cNvSpPr>
          <a:spLocks noChangeShapeType="1"/>
        </xdr:cNvSpPr>
      </xdr:nvSpPr>
      <xdr:spPr bwMode="auto">
        <a:xfrm>
          <a:off x="622935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28</xdr:row>
      <xdr:rowOff>0</xdr:rowOff>
    </xdr:from>
    <xdr:to>
      <xdr:col>53</xdr:col>
      <xdr:colOff>66675</xdr:colOff>
      <xdr:row>28</xdr:row>
      <xdr:rowOff>0</xdr:rowOff>
    </xdr:to>
    <xdr:sp macro="" textlink="">
      <xdr:nvSpPr>
        <xdr:cNvPr id="74" name="Line 80">
          <a:extLst>
            <a:ext uri="{FF2B5EF4-FFF2-40B4-BE49-F238E27FC236}">
              <a16:creationId xmlns:a16="http://schemas.microsoft.com/office/drawing/2014/main" id="{00000000-0008-0000-1700-000068E90300}"/>
            </a:ext>
          </a:extLst>
        </xdr:cNvPr>
        <xdr:cNvSpPr>
          <a:spLocks noChangeShapeType="1"/>
        </xdr:cNvSpPr>
      </xdr:nvSpPr>
      <xdr:spPr bwMode="auto">
        <a:xfrm>
          <a:off x="621982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30</xdr:row>
      <xdr:rowOff>0</xdr:rowOff>
    </xdr:from>
    <xdr:to>
      <xdr:col>57</xdr:col>
      <xdr:colOff>0</xdr:colOff>
      <xdr:row>30</xdr:row>
      <xdr:rowOff>0</xdr:rowOff>
    </xdr:to>
    <xdr:sp macro="" textlink="">
      <xdr:nvSpPr>
        <xdr:cNvPr id="75" name="Line 81">
          <a:extLst>
            <a:ext uri="{FF2B5EF4-FFF2-40B4-BE49-F238E27FC236}">
              <a16:creationId xmlns:a16="http://schemas.microsoft.com/office/drawing/2014/main" id="{00000000-0008-0000-1700-000069E90300}"/>
            </a:ext>
          </a:extLst>
        </xdr:cNvPr>
        <xdr:cNvSpPr>
          <a:spLocks noChangeShapeType="1"/>
        </xdr:cNvSpPr>
      </xdr:nvSpPr>
      <xdr:spPr bwMode="auto">
        <a:xfrm>
          <a:off x="6219825" y="4210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13</xdr:row>
      <xdr:rowOff>0</xdr:rowOff>
    </xdr:from>
    <xdr:to>
      <xdr:col>60</xdr:col>
      <xdr:colOff>0</xdr:colOff>
      <xdr:row>13</xdr:row>
      <xdr:rowOff>0</xdr:rowOff>
    </xdr:to>
    <xdr:sp macro="" textlink="">
      <xdr:nvSpPr>
        <xdr:cNvPr id="76" name="Line 82">
          <a:extLst>
            <a:ext uri="{FF2B5EF4-FFF2-40B4-BE49-F238E27FC236}">
              <a16:creationId xmlns:a16="http://schemas.microsoft.com/office/drawing/2014/main" id="{00000000-0008-0000-1700-00006AE90300}"/>
            </a:ext>
          </a:extLst>
        </xdr:cNvPr>
        <xdr:cNvSpPr>
          <a:spLocks noChangeShapeType="1"/>
        </xdr:cNvSpPr>
      </xdr:nvSpPr>
      <xdr:spPr bwMode="auto">
        <a:xfrm>
          <a:off x="621982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12</xdr:row>
      <xdr:rowOff>0</xdr:rowOff>
    </xdr:from>
    <xdr:to>
      <xdr:col>60</xdr:col>
      <xdr:colOff>0</xdr:colOff>
      <xdr:row>12</xdr:row>
      <xdr:rowOff>0</xdr:rowOff>
    </xdr:to>
    <xdr:sp macro="" textlink="">
      <xdr:nvSpPr>
        <xdr:cNvPr id="77" name="Line 83">
          <a:extLst>
            <a:ext uri="{FF2B5EF4-FFF2-40B4-BE49-F238E27FC236}">
              <a16:creationId xmlns:a16="http://schemas.microsoft.com/office/drawing/2014/main" id="{00000000-0008-0000-1700-00006BE90300}"/>
            </a:ext>
          </a:extLst>
        </xdr:cNvPr>
        <xdr:cNvSpPr>
          <a:spLocks noChangeShapeType="1"/>
        </xdr:cNvSpPr>
      </xdr:nvSpPr>
      <xdr:spPr bwMode="auto">
        <a:xfrm>
          <a:off x="621982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9</xdr:row>
      <xdr:rowOff>9525</xdr:rowOff>
    </xdr:from>
    <xdr:to>
      <xdr:col>52</xdr:col>
      <xdr:colOff>0</xdr:colOff>
      <xdr:row>39</xdr:row>
      <xdr:rowOff>0</xdr:rowOff>
    </xdr:to>
    <xdr:sp macro="" textlink="">
      <xdr:nvSpPr>
        <xdr:cNvPr id="78" name="Line 84">
          <a:extLst>
            <a:ext uri="{FF2B5EF4-FFF2-40B4-BE49-F238E27FC236}">
              <a16:creationId xmlns:a16="http://schemas.microsoft.com/office/drawing/2014/main" id="{00000000-0008-0000-1700-00006CE90300}"/>
            </a:ext>
          </a:extLst>
        </xdr:cNvPr>
        <xdr:cNvSpPr>
          <a:spLocks noChangeShapeType="1"/>
        </xdr:cNvSpPr>
      </xdr:nvSpPr>
      <xdr:spPr bwMode="auto">
        <a:xfrm>
          <a:off x="6219825" y="1819275"/>
          <a:ext cx="0" cy="3419475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52</xdr:col>
      <xdr:colOff>0</xdr:colOff>
      <xdr:row>17</xdr:row>
      <xdr:rowOff>0</xdr:rowOff>
    </xdr:from>
    <xdr:to>
      <xdr:col>57</xdr:col>
      <xdr:colOff>0</xdr:colOff>
      <xdr:row>17</xdr:row>
      <xdr:rowOff>0</xdr:rowOff>
    </xdr:to>
    <xdr:sp macro="" textlink="">
      <xdr:nvSpPr>
        <xdr:cNvPr id="79" name="Line 85">
          <a:extLst>
            <a:ext uri="{FF2B5EF4-FFF2-40B4-BE49-F238E27FC236}">
              <a16:creationId xmlns:a16="http://schemas.microsoft.com/office/drawing/2014/main" id="{00000000-0008-0000-1700-00006DE90300}"/>
            </a:ext>
          </a:extLst>
        </xdr:cNvPr>
        <xdr:cNvSpPr>
          <a:spLocks noChangeShapeType="1"/>
        </xdr:cNvSpPr>
      </xdr:nvSpPr>
      <xdr:spPr bwMode="auto">
        <a:xfrm>
          <a:off x="6219825" y="27241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12</xdr:row>
      <xdr:rowOff>0</xdr:rowOff>
    </xdr:from>
    <xdr:to>
      <xdr:col>60</xdr:col>
      <xdr:colOff>0</xdr:colOff>
      <xdr:row>13</xdr:row>
      <xdr:rowOff>104775</xdr:rowOff>
    </xdr:to>
    <xdr:sp macro="" textlink="">
      <xdr:nvSpPr>
        <xdr:cNvPr id="80" name="Line 86">
          <a:extLst>
            <a:ext uri="{FF2B5EF4-FFF2-40B4-BE49-F238E27FC236}">
              <a16:creationId xmlns:a16="http://schemas.microsoft.com/office/drawing/2014/main" id="{00000000-0008-0000-1700-00006EE90300}"/>
            </a:ext>
          </a:extLst>
        </xdr:cNvPr>
        <xdr:cNvSpPr>
          <a:spLocks noChangeShapeType="1"/>
        </xdr:cNvSpPr>
      </xdr:nvSpPr>
      <xdr:spPr bwMode="auto">
        <a:xfrm>
          <a:off x="7134225" y="21526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41</xdr:row>
      <xdr:rowOff>0</xdr:rowOff>
    </xdr:from>
    <xdr:to>
      <xdr:col>57</xdr:col>
      <xdr:colOff>9525</xdr:colOff>
      <xdr:row>41</xdr:row>
      <xdr:rowOff>0</xdr:rowOff>
    </xdr:to>
    <xdr:sp macro="" textlink="">
      <xdr:nvSpPr>
        <xdr:cNvPr id="81" name="Line 87">
          <a:extLst>
            <a:ext uri="{FF2B5EF4-FFF2-40B4-BE49-F238E27FC236}">
              <a16:creationId xmlns:a16="http://schemas.microsoft.com/office/drawing/2014/main" id="{00000000-0008-0000-1700-00006FE90300}"/>
            </a:ext>
          </a:extLst>
        </xdr:cNvPr>
        <xdr:cNvSpPr>
          <a:spLocks noChangeShapeType="1"/>
        </xdr:cNvSpPr>
      </xdr:nvSpPr>
      <xdr:spPr bwMode="auto">
        <a:xfrm flipH="1">
          <a:off x="6219825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52</xdr:col>
      <xdr:colOff>0</xdr:colOff>
      <xdr:row>8</xdr:row>
      <xdr:rowOff>0</xdr:rowOff>
    </xdr:from>
    <xdr:to>
      <xdr:col>52</xdr:col>
      <xdr:colOff>0</xdr:colOff>
      <xdr:row>9</xdr:row>
      <xdr:rowOff>0</xdr:rowOff>
    </xdr:to>
    <xdr:sp macro="" textlink="">
      <xdr:nvSpPr>
        <xdr:cNvPr id="82" name="Line 88">
          <a:extLst>
            <a:ext uri="{FF2B5EF4-FFF2-40B4-BE49-F238E27FC236}">
              <a16:creationId xmlns:a16="http://schemas.microsoft.com/office/drawing/2014/main" id="{00000000-0008-0000-1700-000070E90300}"/>
            </a:ext>
          </a:extLst>
        </xdr:cNvPr>
        <xdr:cNvSpPr>
          <a:spLocks noChangeShapeType="1"/>
        </xdr:cNvSpPr>
      </xdr:nvSpPr>
      <xdr:spPr bwMode="auto">
        <a:xfrm>
          <a:off x="621982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</xdr:colOff>
      <xdr:row>28</xdr:row>
      <xdr:rowOff>0</xdr:rowOff>
    </xdr:from>
    <xdr:to>
      <xdr:col>23</xdr:col>
      <xdr:colOff>9525</xdr:colOff>
      <xdr:row>28</xdr:row>
      <xdr:rowOff>0</xdr:rowOff>
    </xdr:to>
    <xdr:sp macro="" textlink="">
      <xdr:nvSpPr>
        <xdr:cNvPr id="83" name="Line 89">
          <a:extLst>
            <a:ext uri="{FF2B5EF4-FFF2-40B4-BE49-F238E27FC236}">
              <a16:creationId xmlns:a16="http://schemas.microsoft.com/office/drawing/2014/main" id="{00000000-0008-0000-1700-000071E90300}"/>
            </a:ext>
          </a:extLst>
        </xdr:cNvPr>
        <xdr:cNvSpPr>
          <a:spLocks noChangeShapeType="1"/>
        </xdr:cNvSpPr>
      </xdr:nvSpPr>
      <xdr:spPr bwMode="auto">
        <a:xfrm>
          <a:off x="223837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116158</xdr:colOff>
      <xdr:row>5</xdr:row>
      <xdr:rowOff>116157</xdr:rowOff>
    </xdr:from>
    <xdr:to>
      <xdr:col>59</xdr:col>
      <xdr:colOff>116158</xdr:colOff>
      <xdr:row>9</xdr:row>
      <xdr:rowOff>18584</xdr:rowOff>
    </xdr:to>
    <xdr:sp macro="" textlink="">
      <xdr:nvSpPr>
        <xdr:cNvPr id="84" name="Line 91">
          <a:extLst>
            <a:ext uri="{FF2B5EF4-FFF2-40B4-BE49-F238E27FC236}">
              <a16:creationId xmlns:a16="http://schemas.microsoft.com/office/drawing/2014/main" id="{00000000-0008-0000-1700-000072E90300}"/>
            </a:ext>
          </a:extLst>
        </xdr:cNvPr>
        <xdr:cNvSpPr>
          <a:spLocks noChangeShapeType="1"/>
        </xdr:cNvSpPr>
      </xdr:nvSpPr>
      <xdr:spPr bwMode="auto">
        <a:xfrm flipV="1">
          <a:off x="7136083" y="1468707"/>
          <a:ext cx="0" cy="35962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5" name="Line 92">
          <a:extLst>
            <a:ext uri="{FF2B5EF4-FFF2-40B4-BE49-F238E27FC236}">
              <a16:creationId xmlns:a16="http://schemas.microsoft.com/office/drawing/2014/main" id="{00000000-0008-0000-1700-000073E90300}"/>
            </a:ext>
          </a:extLst>
        </xdr:cNvPr>
        <xdr:cNvSpPr>
          <a:spLocks noChangeShapeType="1"/>
        </xdr:cNvSpPr>
      </xdr:nvSpPr>
      <xdr:spPr bwMode="auto">
        <a:xfrm>
          <a:off x="6791325" y="14668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65</xdr:col>
      <xdr:colOff>0</xdr:colOff>
      <xdr:row>12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86" name="Line 96">
          <a:extLst>
            <a:ext uri="{FF2B5EF4-FFF2-40B4-BE49-F238E27FC236}">
              <a16:creationId xmlns:a16="http://schemas.microsoft.com/office/drawing/2014/main" id="{00000000-0008-0000-1700-000074E90300}"/>
            </a:ext>
          </a:extLst>
        </xdr:cNvPr>
        <xdr:cNvSpPr>
          <a:spLocks noChangeShapeType="1"/>
        </xdr:cNvSpPr>
      </xdr:nvSpPr>
      <xdr:spPr bwMode="auto">
        <a:xfrm flipV="1">
          <a:off x="770572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25</xdr:col>
      <xdr:colOff>38100</xdr:colOff>
      <xdr:row>23</xdr:row>
      <xdr:rowOff>57150</xdr:rowOff>
    </xdr:from>
    <xdr:to>
      <xdr:col>25</xdr:col>
      <xdr:colOff>38100</xdr:colOff>
      <xdr:row>23</xdr:row>
      <xdr:rowOff>104775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1700-000075E90300}"/>
            </a:ext>
          </a:extLst>
        </xdr:cNvPr>
        <xdr:cNvSpPr>
          <a:spLocks noChangeShapeType="1"/>
        </xdr:cNvSpPr>
      </xdr:nvSpPr>
      <xdr:spPr bwMode="auto">
        <a:xfrm flipV="1">
          <a:off x="340042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19050</xdr:colOff>
      <xdr:row>23</xdr:row>
      <xdr:rowOff>57150</xdr:rowOff>
    </xdr:from>
    <xdr:to>
      <xdr:col>28</xdr:col>
      <xdr:colOff>19050</xdr:colOff>
      <xdr:row>23</xdr:row>
      <xdr:rowOff>104775</xdr:rowOff>
    </xdr:to>
    <xdr:sp macro="" textlink="">
      <xdr:nvSpPr>
        <xdr:cNvPr id="88" name="Line 88">
          <a:extLst>
            <a:ext uri="{FF2B5EF4-FFF2-40B4-BE49-F238E27FC236}">
              <a16:creationId xmlns:a16="http://schemas.microsoft.com/office/drawing/2014/main" id="{00000000-0008-0000-1700-000077E90300}"/>
            </a:ext>
          </a:extLst>
        </xdr:cNvPr>
        <xdr:cNvSpPr>
          <a:spLocks noChangeShapeType="1"/>
        </xdr:cNvSpPr>
      </xdr:nvSpPr>
      <xdr:spPr bwMode="auto">
        <a:xfrm>
          <a:off x="355282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38100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89" name="Line 89">
          <a:extLst>
            <a:ext uri="{FF2B5EF4-FFF2-40B4-BE49-F238E27FC236}">
              <a16:creationId xmlns:a16="http://schemas.microsoft.com/office/drawing/2014/main" id="{00000000-0008-0000-1700-000078E90300}"/>
            </a:ext>
          </a:extLst>
        </xdr:cNvPr>
        <xdr:cNvSpPr>
          <a:spLocks noChangeShapeType="1"/>
        </xdr:cNvSpPr>
      </xdr:nvSpPr>
      <xdr:spPr bwMode="auto">
        <a:xfrm flipH="1">
          <a:off x="34004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19050</xdr:colOff>
      <xdr:row>24</xdr:row>
      <xdr:rowOff>0</xdr:rowOff>
    </xdr:to>
    <xdr:sp macro="" textlink="">
      <xdr:nvSpPr>
        <xdr:cNvPr id="90" name="Line 90">
          <a:extLst>
            <a:ext uri="{FF2B5EF4-FFF2-40B4-BE49-F238E27FC236}">
              <a16:creationId xmlns:a16="http://schemas.microsoft.com/office/drawing/2014/main" id="{00000000-0008-0000-1700-000079E90300}"/>
            </a:ext>
          </a:extLst>
        </xdr:cNvPr>
        <xdr:cNvSpPr>
          <a:spLocks noChangeShapeType="1"/>
        </xdr:cNvSpPr>
      </xdr:nvSpPr>
      <xdr:spPr bwMode="auto">
        <a:xfrm>
          <a:off x="35337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24</xdr:row>
      <xdr:rowOff>0</xdr:rowOff>
    </xdr:from>
    <xdr:to>
      <xdr:col>52</xdr:col>
      <xdr:colOff>76200</xdr:colOff>
      <xdr:row>24</xdr:row>
      <xdr:rowOff>0</xdr:rowOff>
    </xdr:to>
    <xdr:sp macro="" textlink="">
      <xdr:nvSpPr>
        <xdr:cNvPr id="91" name="Line 91">
          <a:extLst>
            <a:ext uri="{FF2B5EF4-FFF2-40B4-BE49-F238E27FC236}">
              <a16:creationId xmlns:a16="http://schemas.microsoft.com/office/drawing/2014/main" id="{00000000-0008-0000-1700-00007AE90300}"/>
            </a:ext>
          </a:extLst>
        </xdr:cNvPr>
        <xdr:cNvSpPr>
          <a:spLocks noChangeShapeType="1"/>
        </xdr:cNvSpPr>
      </xdr:nvSpPr>
      <xdr:spPr bwMode="auto">
        <a:xfrm flipH="1">
          <a:off x="628650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95250</xdr:colOff>
      <xdr:row>24</xdr:row>
      <xdr:rowOff>0</xdr:rowOff>
    </xdr:from>
    <xdr:to>
      <xdr:col>24</xdr:col>
      <xdr:colOff>57150</xdr:colOff>
      <xdr:row>24</xdr:row>
      <xdr:rowOff>0</xdr:rowOff>
    </xdr:to>
    <xdr:sp macro="" textlink="">
      <xdr:nvSpPr>
        <xdr:cNvPr id="92" name="Line 92">
          <a:extLst>
            <a:ext uri="{FF2B5EF4-FFF2-40B4-BE49-F238E27FC236}">
              <a16:creationId xmlns:a16="http://schemas.microsoft.com/office/drawing/2014/main" id="{00000000-0008-0000-1700-00007BE90300}"/>
            </a:ext>
          </a:extLst>
        </xdr:cNvPr>
        <xdr:cNvSpPr>
          <a:spLocks noChangeShapeType="1"/>
        </xdr:cNvSpPr>
      </xdr:nvSpPr>
      <xdr:spPr bwMode="auto">
        <a:xfrm flipH="1">
          <a:off x="220027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12</xdr:row>
      <xdr:rowOff>9525</xdr:rowOff>
    </xdr:from>
    <xdr:to>
      <xdr:col>15</xdr:col>
      <xdr:colOff>0</xdr:colOff>
      <xdr:row>24</xdr:row>
      <xdr:rowOff>9525</xdr:rowOff>
    </xdr:to>
    <xdr:sp macro="" textlink="">
      <xdr:nvSpPr>
        <xdr:cNvPr id="93" name="Line 93">
          <a:extLst>
            <a:ext uri="{FF2B5EF4-FFF2-40B4-BE49-F238E27FC236}">
              <a16:creationId xmlns:a16="http://schemas.microsoft.com/office/drawing/2014/main" id="{00000000-0008-0000-1700-00007CE90300}"/>
            </a:ext>
          </a:extLst>
        </xdr:cNvPr>
        <xdr:cNvSpPr>
          <a:spLocks noChangeShapeType="1"/>
        </xdr:cNvSpPr>
      </xdr:nvSpPr>
      <xdr:spPr bwMode="auto">
        <a:xfrm>
          <a:off x="221932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21</xdr:col>
      <xdr:colOff>0</xdr:colOff>
      <xdr:row>14</xdr:row>
      <xdr:rowOff>0</xdr:rowOff>
    </xdr:from>
    <xdr:to>
      <xdr:col>27</xdr:col>
      <xdr:colOff>0</xdr:colOff>
      <xdr:row>14</xdr:row>
      <xdr:rowOff>0</xdr:rowOff>
    </xdr:to>
    <xdr:sp macro="" textlink="">
      <xdr:nvSpPr>
        <xdr:cNvPr id="94" name="Line 38">
          <a:extLst>
            <a:ext uri="{FF2B5EF4-FFF2-40B4-BE49-F238E27FC236}">
              <a16:creationId xmlns:a16="http://schemas.microsoft.com/office/drawing/2014/main" id="{00000000-0008-0000-1700-00007DE90300}"/>
            </a:ext>
          </a:extLst>
        </xdr:cNvPr>
        <xdr:cNvSpPr>
          <a:spLocks noChangeShapeType="1"/>
        </xdr:cNvSpPr>
      </xdr:nvSpPr>
      <xdr:spPr bwMode="auto">
        <a:xfrm>
          <a:off x="2905125" y="2381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14</xdr:row>
      <xdr:rowOff>0</xdr:rowOff>
    </xdr:from>
    <xdr:to>
      <xdr:col>60</xdr:col>
      <xdr:colOff>0</xdr:colOff>
      <xdr:row>14</xdr:row>
      <xdr:rowOff>0</xdr:rowOff>
    </xdr:to>
    <xdr:sp macro="" textlink="">
      <xdr:nvSpPr>
        <xdr:cNvPr id="95" name="Line 82">
          <a:extLst>
            <a:ext uri="{FF2B5EF4-FFF2-40B4-BE49-F238E27FC236}">
              <a16:creationId xmlns:a16="http://schemas.microsoft.com/office/drawing/2014/main" id="{00000000-0008-0000-1700-00007EE90300}"/>
            </a:ext>
          </a:extLst>
        </xdr:cNvPr>
        <xdr:cNvSpPr>
          <a:spLocks noChangeShapeType="1"/>
        </xdr:cNvSpPr>
      </xdr:nvSpPr>
      <xdr:spPr bwMode="auto">
        <a:xfrm>
          <a:off x="6219825" y="23812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10</xdr:row>
      <xdr:rowOff>0</xdr:rowOff>
    </xdr:from>
    <xdr:to>
      <xdr:col>58</xdr:col>
      <xdr:colOff>0</xdr:colOff>
      <xdr:row>10</xdr:row>
      <xdr:rowOff>0</xdr:rowOff>
    </xdr:to>
    <xdr:sp macro="" textlink="">
      <xdr:nvSpPr>
        <xdr:cNvPr id="96" name="Line 73">
          <a:extLst>
            <a:ext uri="{FF2B5EF4-FFF2-40B4-BE49-F238E27FC236}">
              <a16:creationId xmlns:a16="http://schemas.microsoft.com/office/drawing/2014/main" id="{00000000-0008-0000-1700-00007FE90300}"/>
            </a:ext>
          </a:extLst>
        </xdr:cNvPr>
        <xdr:cNvSpPr>
          <a:spLocks noChangeShapeType="1"/>
        </xdr:cNvSpPr>
      </xdr:nvSpPr>
      <xdr:spPr bwMode="auto">
        <a:xfrm>
          <a:off x="6448425" y="19240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14</xdr:row>
      <xdr:rowOff>0</xdr:rowOff>
    </xdr:from>
    <xdr:to>
      <xdr:col>63</xdr:col>
      <xdr:colOff>0</xdr:colOff>
      <xdr:row>14</xdr:row>
      <xdr:rowOff>0</xdr:rowOff>
    </xdr:to>
    <xdr:sp macro="" textlink="">
      <xdr:nvSpPr>
        <xdr:cNvPr id="97" name="Line 61">
          <a:extLst>
            <a:ext uri="{FF2B5EF4-FFF2-40B4-BE49-F238E27FC236}">
              <a16:creationId xmlns:a16="http://schemas.microsoft.com/office/drawing/2014/main" id="{00000000-0008-0000-1700-000080E90300}"/>
            </a:ext>
          </a:extLst>
        </xdr:cNvPr>
        <xdr:cNvSpPr>
          <a:spLocks noChangeShapeType="1"/>
        </xdr:cNvSpPr>
      </xdr:nvSpPr>
      <xdr:spPr bwMode="auto">
        <a:xfrm>
          <a:off x="7248525" y="23812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13</xdr:row>
      <xdr:rowOff>0</xdr:rowOff>
    </xdr:from>
    <xdr:to>
      <xdr:col>63</xdr:col>
      <xdr:colOff>0</xdr:colOff>
      <xdr:row>13</xdr:row>
      <xdr:rowOff>0</xdr:rowOff>
    </xdr:to>
    <xdr:sp macro="" textlink="">
      <xdr:nvSpPr>
        <xdr:cNvPr id="98" name="Line 61">
          <a:extLst>
            <a:ext uri="{FF2B5EF4-FFF2-40B4-BE49-F238E27FC236}">
              <a16:creationId xmlns:a16="http://schemas.microsoft.com/office/drawing/2014/main" id="{00000000-0008-0000-1700-000081E90300}"/>
            </a:ext>
          </a:extLst>
        </xdr:cNvPr>
        <xdr:cNvSpPr>
          <a:spLocks noChangeShapeType="1"/>
        </xdr:cNvSpPr>
      </xdr:nvSpPr>
      <xdr:spPr bwMode="auto">
        <a:xfrm>
          <a:off x="724852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12</xdr:row>
      <xdr:rowOff>9525</xdr:rowOff>
    </xdr:from>
    <xdr:to>
      <xdr:col>63</xdr:col>
      <xdr:colOff>0</xdr:colOff>
      <xdr:row>13</xdr:row>
      <xdr:rowOff>0</xdr:rowOff>
    </xdr:to>
    <xdr:sp macro="" textlink="">
      <xdr:nvSpPr>
        <xdr:cNvPr id="99" name="Line 99">
          <a:extLst>
            <a:ext uri="{FF2B5EF4-FFF2-40B4-BE49-F238E27FC236}">
              <a16:creationId xmlns:a16="http://schemas.microsoft.com/office/drawing/2014/main" id="{00000000-0008-0000-1700-000082E90300}"/>
            </a:ext>
          </a:extLst>
        </xdr:cNvPr>
        <xdr:cNvSpPr>
          <a:spLocks noChangeShapeType="1"/>
        </xdr:cNvSpPr>
      </xdr:nvSpPr>
      <xdr:spPr bwMode="auto">
        <a:xfrm>
          <a:off x="7477125" y="21621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oval" w="sm" len="med"/>
        </a:ln>
      </xdr:spPr>
    </xdr:sp>
    <xdr:clientData/>
  </xdr:twoCellAnchor>
  <xdr:twoCellAnchor>
    <xdr:from>
      <xdr:col>63</xdr:col>
      <xdr:colOff>0</xdr:colOff>
      <xdr:row>13</xdr:row>
      <xdr:rowOff>9525</xdr:rowOff>
    </xdr:from>
    <xdr:to>
      <xdr:col>63</xdr:col>
      <xdr:colOff>0</xdr:colOff>
      <xdr:row>14</xdr:row>
      <xdr:rowOff>0</xdr:rowOff>
    </xdr:to>
    <xdr:sp macro="" textlink="">
      <xdr:nvSpPr>
        <xdr:cNvPr id="100" name="Line 100">
          <a:extLst>
            <a:ext uri="{FF2B5EF4-FFF2-40B4-BE49-F238E27FC236}">
              <a16:creationId xmlns:a16="http://schemas.microsoft.com/office/drawing/2014/main" id="{00000000-0008-0000-1700-000083E90300}"/>
            </a:ext>
          </a:extLst>
        </xdr:cNvPr>
        <xdr:cNvSpPr>
          <a:spLocks noChangeShapeType="1"/>
        </xdr:cNvSpPr>
      </xdr:nvSpPr>
      <xdr:spPr bwMode="auto">
        <a:xfrm flipV="1">
          <a:off x="7477125" y="2276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5</xdr:row>
      <xdr:rowOff>104775</xdr:rowOff>
    </xdr:from>
    <xdr:to>
      <xdr:col>57</xdr:col>
      <xdr:colOff>0</xdr:colOff>
      <xdr:row>8</xdr:row>
      <xdr:rowOff>104775</xdr:rowOff>
    </xdr:to>
    <xdr:sp macro="" textlink="">
      <xdr:nvSpPr>
        <xdr:cNvPr id="101" name="Line 91">
          <a:extLst>
            <a:ext uri="{FF2B5EF4-FFF2-40B4-BE49-F238E27FC236}">
              <a16:creationId xmlns:a16="http://schemas.microsoft.com/office/drawing/2014/main" id="{00000000-0008-0000-1700-000084E90300}"/>
            </a:ext>
          </a:extLst>
        </xdr:cNvPr>
        <xdr:cNvSpPr>
          <a:spLocks noChangeShapeType="1"/>
        </xdr:cNvSpPr>
      </xdr:nvSpPr>
      <xdr:spPr bwMode="auto">
        <a:xfrm flipV="1">
          <a:off x="6791325" y="14573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36</xdr:row>
      <xdr:rowOff>0</xdr:rowOff>
    </xdr:from>
    <xdr:to>
      <xdr:col>41</xdr:col>
      <xdr:colOff>0</xdr:colOff>
      <xdr:row>37</xdr:row>
      <xdr:rowOff>104775</xdr:rowOff>
    </xdr:to>
    <xdr:sp macro="" textlink="">
      <xdr:nvSpPr>
        <xdr:cNvPr id="102" name="Line 28">
          <a:extLst>
            <a:ext uri="{FF2B5EF4-FFF2-40B4-BE49-F238E27FC236}">
              <a16:creationId xmlns:a16="http://schemas.microsoft.com/office/drawing/2014/main" id="{00000000-0008-0000-1700-000085E90300}"/>
            </a:ext>
          </a:extLst>
        </xdr:cNvPr>
        <xdr:cNvSpPr>
          <a:spLocks noChangeShapeType="1"/>
        </xdr:cNvSpPr>
      </xdr:nvSpPr>
      <xdr:spPr bwMode="auto">
        <a:xfrm flipV="1">
          <a:off x="4962525" y="4895850"/>
          <a:ext cx="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35</xdr:col>
      <xdr:colOff>9525</xdr:colOff>
      <xdr:row>36</xdr:row>
      <xdr:rowOff>0</xdr:rowOff>
    </xdr:from>
    <xdr:to>
      <xdr:col>41</xdr:col>
      <xdr:colOff>19050</xdr:colOff>
      <xdr:row>36</xdr:row>
      <xdr:rowOff>0</xdr:rowOff>
    </xdr:to>
    <xdr:sp macro="" textlink="">
      <xdr:nvSpPr>
        <xdr:cNvPr id="103" name="Line 15">
          <a:extLst>
            <a:ext uri="{FF2B5EF4-FFF2-40B4-BE49-F238E27FC236}">
              <a16:creationId xmlns:a16="http://schemas.microsoft.com/office/drawing/2014/main" id="{00000000-0008-0000-1700-000086E90300}"/>
            </a:ext>
          </a:extLst>
        </xdr:cNvPr>
        <xdr:cNvSpPr>
          <a:spLocks noChangeShapeType="1"/>
        </xdr:cNvSpPr>
      </xdr:nvSpPr>
      <xdr:spPr bwMode="auto">
        <a:xfrm>
          <a:off x="4286250" y="48958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9525</xdr:colOff>
      <xdr:row>36</xdr:row>
      <xdr:rowOff>0</xdr:rowOff>
    </xdr:from>
    <xdr:to>
      <xdr:col>61</xdr:col>
      <xdr:colOff>9525</xdr:colOff>
      <xdr:row>36</xdr:row>
      <xdr:rowOff>0</xdr:rowOff>
    </xdr:to>
    <xdr:sp macro="" textlink="">
      <xdr:nvSpPr>
        <xdr:cNvPr id="104" name="Line 59">
          <a:extLst>
            <a:ext uri="{FF2B5EF4-FFF2-40B4-BE49-F238E27FC236}">
              <a16:creationId xmlns:a16="http://schemas.microsoft.com/office/drawing/2014/main" id="{00000000-0008-0000-1700-000087E90300}"/>
            </a:ext>
          </a:extLst>
        </xdr:cNvPr>
        <xdr:cNvSpPr>
          <a:spLocks noChangeShapeType="1"/>
        </xdr:cNvSpPr>
      </xdr:nvSpPr>
      <xdr:spPr bwMode="auto">
        <a:xfrm>
          <a:off x="6915150" y="4895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36</xdr:row>
      <xdr:rowOff>0</xdr:rowOff>
    </xdr:from>
    <xdr:to>
      <xdr:col>61</xdr:col>
      <xdr:colOff>0</xdr:colOff>
      <xdr:row>38</xdr:row>
      <xdr:rowOff>0</xdr:rowOff>
    </xdr:to>
    <xdr:sp macro="" textlink="">
      <xdr:nvSpPr>
        <xdr:cNvPr id="105" name="Line 65">
          <a:extLst>
            <a:ext uri="{FF2B5EF4-FFF2-40B4-BE49-F238E27FC236}">
              <a16:creationId xmlns:a16="http://schemas.microsoft.com/office/drawing/2014/main" id="{00000000-0008-0000-1700-000088E90300}"/>
            </a:ext>
          </a:extLst>
        </xdr:cNvPr>
        <xdr:cNvSpPr>
          <a:spLocks noChangeShapeType="1"/>
        </xdr:cNvSpPr>
      </xdr:nvSpPr>
      <xdr:spPr bwMode="auto">
        <a:xfrm flipV="1">
          <a:off x="724852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0</xdr:colOff>
      <xdr:row>12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106" name="Line 1">
          <a:extLst>
            <a:ext uri="{FF2B5EF4-FFF2-40B4-BE49-F238E27FC236}">
              <a16:creationId xmlns:a16="http://schemas.microsoft.com/office/drawing/2014/main" id="{00000000-0008-0000-1700-000089E90300}"/>
            </a:ext>
          </a:extLst>
        </xdr:cNvPr>
        <xdr:cNvSpPr>
          <a:spLocks noChangeShapeType="1"/>
        </xdr:cNvSpPr>
      </xdr:nvSpPr>
      <xdr:spPr bwMode="auto">
        <a:xfrm flipV="1">
          <a:off x="404812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34</xdr:row>
      <xdr:rowOff>0</xdr:rowOff>
    </xdr:from>
    <xdr:to>
      <xdr:col>29</xdr:col>
      <xdr:colOff>0</xdr:colOff>
      <xdr:row>36</xdr:row>
      <xdr:rowOff>0</xdr:rowOff>
    </xdr:to>
    <xdr:sp macro="" textlink="">
      <xdr:nvSpPr>
        <xdr:cNvPr id="107" name="Oval 2">
          <a:extLst>
            <a:ext uri="{FF2B5EF4-FFF2-40B4-BE49-F238E27FC236}">
              <a16:creationId xmlns:a16="http://schemas.microsoft.com/office/drawing/2014/main" id="{00000000-0008-0000-1700-00008AE90300}"/>
            </a:ext>
          </a:extLst>
        </xdr:cNvPr>
        <xdr:cNvSpPr>
          <a:spLocks noChangeArrowheads="1"/>
        </xdr:cNvSpPr>
      </xdr:nvSpPr>
      <xdr:spPr bwMode="auto">
        <a:xfrm>
          <a:off x="3362325" y="46672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8" name="Line 3">
          <a:extLst>
            <a:ext uri="{FF2B5EF4-FFF2-40B4-BE49-F238E27FC236}">
              <a16:creationId xmlns:a16="http://schemas.microsoft.com/office/drawing/2014/main" id="{00000000-0008-0000-1700-00008BE90300}"/>
            </a:ext>
          </a:extLst>
        </xdr:cNvPr>
        <xdr:cNvSpPr>
          <a:spLocks noChangeShapeType="1"/>
        </xdr:cNvSpPr>
      </xdr:nvSpPr>
      <xdr:spPr bwMode="auto">
        <a:xfrm>
          <a:off x="290512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38</xdr:row>
      <xdr:rowOff>0</xdr:rowOff>
    </xdr:from>
    <xdr:to>
      <xdr:col>33</xdr:col>
      <xdr:colOff>0</xdr:colOff>
      <xdr:row>38</xdr:row>
      <xdr:rowOff>0</xdr:rowOff>
    </xdr:to>
    <xdr:sp macro="" textlink="">
      <xdr:nvSpPr>
        <xdr:cNvPr id="109" name="Line 4">
          <a:extLst>
            <a:ext uri="{FF2B5EF4-FFF2-40B4-BE49-F238E27FC236}">
              <a16:creationId xmlns:a16="http://schemas.microsoft.com/office/drawing/2014/main" id="{00000000-0008-0000-1700-00008CE90300}"/>
            </a:ext>
          </a:extLst>
        </xdr:cNvPr>
        <xdr:cNvSpPr>
          <a:spLocks noChangeShapeType="1"/>
        </xdr:cNvSpPr>
      </xdr:nvSpPr>
      <xdr:spPr bwMode="auto">
        <a:xfrm>
          <a:off x="290512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0</xdr:rowOff>
    </xdr:from>
    <xdr:to>
      <xdr:col>30</xdr:col>
      <xdr:colOff>9525</xdr:colOff>
      <xdr:row>28</xdr:row>
      <xdr:rowOff>0</xdr:rowOff>
    </xdr:to>
    <xdr:sp macro="" textlink="">
      <xdr:nvSpPr>
        <xdr:cNvPr id="110" name="Line 5">
          <a:extLst>
            <a:ext uri="{FF2B5EF4-FFF2-40B4-BE49-F238E27FC236}">
              <a16:creationId xmlns:a16="http://schemas.microsoft.com/office/drawing/2014/main" id="{00000000-0008-0000-1700-00008DE90300}"/>
            </a:ext>
          </a:extLst>
        </xdr:cNvPr>
        <xdr:cNvSpPr>
          <a:spLocks noChangeShapeType="1"/>
        </xdr:cNvSpPr>
      </xdr:nvSpPr>
      <xdr:spPr bwMode="auto">
        <a:xfrm>
          <a:off x="325755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11" name="Line 7">
          <a:extLst>
            <a:ext uri="{FF2B5EF4-FFF2-40B4-BE49-F238E27FC236}">
              <a16:creationId xmlns:a16="http://schemas.microsoft.com/office/drawing/2014/main" id="{00000000-0008-0000-1700-00008EE90300}"/>
            </a:ext>
          </a:extLst>
        </xdr:cNvPr>
        <xdr:cNvSpPr>
          <a:spLocks noChangeShapeType="1"/>
        </xdr:cNvSpPr>
      </xdr:nvSpPr>
      <xdr:spPr bwMode="auto">
        <a:xfrm>
          <a:off x="34194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28</xdr:col>
      <xdr:colOff>0</xdr:colOff>
      <xdr:row>27</xdr:row>
      <xdr:rowOff>0</xdr:rowOff>
    </xdr:to>
    <xdr:sp macro="" textlink="">
      <xdr:nvSpPr>
        <xdr:cNvPr id="112" name="Line 8">
          <a:extLst>
            <a:ext uri="{FF2B5EF4-FFF2-40B4-BE49-F238E27FC236}">
              <a16:creationId xmlns:a16="http://schemas.microsoft.com/office/drawing/2014/main" id="{00000000-0008-0000-1700-00008FE90300}"/>
            </a:ext>
          </a:extLst>
        </xdr:cNvPr>
        <xdr:cNvSpPr>
          <a:spLocks noChangeShapeType="1"/>
        </xdr:cNvSpPr>
      </xdr:nvSpPr>
      <xdr:spPr bwMode="auto">
        <a:xfrm flipV="1">
          <a:off x="3476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0</xdr:colOff>
      <xdr:row>25</xdr:row>
      <xdr:rowOff>104775</xdr:rowOff>
    </xdr:to>
    <xdr:sp macro="" textlink="">
      <xdr:nvSpPr>
        <xdr:cNvPr id="113" name="Line 9">
          <a:extLst>
            <a:ext uri="{FF2B5EF4-FFF2-40B4-BE49-F238E27FC236}">
              <a16:creationId xmlns:a16="http://schemas.microsoft.com/office/drawing/2014/main" id="{00000000-0008-0000-1700-000090E90300}"/>
            </a:ext>
          </a:extLst>
        </xdr:cNvPr>
        <xdr:cNvSpPr>
          <a:spLocks noChangeShapeType="1"/>
        </xdr:cNvSpPr>
      </xdr:nvSpPr>
      <xdr:spPr bwMode="auto">
        <a:xfrm flipV="1">
          <a:off x="353377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0</xdr:colOff>
      <xdr:row>25</xdr:row>
      <xdr:rowOff>104775</xdr:rowOff>
    </xdr:to>
    <xdr:sp macro="" textlink="">
      <xdr:nvSpPr>
        <xdr:cNvPr id="114" name="Line 10">
          <a:extLst>
            <a:ext uri="{FF2B5EF4-FFF2-40B4-BE49-F238E27FC236}">
              <a16:creationId xmlns:a16="http://schemas.microsoft.com/office/drawing/2014/main" id="{00000000-0008-0000-1700-000091E90300}"/>
            </a:ext>
          </a:extLst>
        </xdr:cNvPr>
        <xdr:cNvSpPr>
          <a:spLocks noChangeShapeType="1"/>
        </xdr:cNvSpPr>
      </xdr:nvSpPr>
      <xdr:spPr bwMode="auto">
        <a:xfrm flipV="1">
          <a:off x="341947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38100</xdr:colOff>
      <xdr:row>23</xdr:row>
      <xdr:rowOff>57150</xdr:rowOff>
    </xdr:from>
    <xdr:to>
      <xdr:col>28</xdr:col>
      <xdr:colOff>19050</xdr:colOff>
      <xdr:row>23</xdr:row>
      <xdr:rowOff>57150</xdr:rowOff>
    </xdr:to>
    <xdr:sp macro="" textlink="">
      <xdr:nvSpPr>
        <xdr:cNvPr id="115" name="Line 11">
          <a:extLst>
            <a:ext uri="{FF2B5EF4-FFF2-40B4-BE49-F238E27FC236}">
              <a16:creationId xmlns:a16="http://schemas.microsoft.com/office/drawing/2014/main" id="{00000000-0008-0000-1700-000092E90300}"/>
            </a:ext>
          </a:extLst>
        </xdr:cNvPr>
        <xdr:cNvSpPr>
          <a:spLocks noChangeShapeType="1"/>
        </xdr:cNvSpPr>
      </xdr:nvSpPr>
      <xdr:spPr bwMode="auto">
        <a:xfrm>
          <a:off x="340042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19050</xdr:colOff>
      <xdr:row>38</xdr:row>
      <xdr:rowOff>0</xdr:rowOff>
    </xdr:from>
    <xdr:to>
      <xdr:col>45</xdr:col>
      <xdr:colOff>0</xdr:colOff>
      <xdr:row>38</xdr:row>
      <xdr:rowOff>0</xdr:rowOff>
    </xdr:to>
    <xdr:sp macro="" textlink="">
      <xdr:nvSpPr>
        <xdr:cNvPr id="116" name="Line 13">
          <a:extLst>
            <a:ext uri="{FF2B5EF4-FFF2-40B4-BE49-F238E27FC236}">
              <a16:creationId xmlns:a16="http://schemas.microsoft.com/office/drawing/2014/main" id="{00000000-0008-0000-1700-000093E90300}"/>
            </a:ext>
          </a:extLst>
        </xdr:cNvPr>
        <xdr:cNvSpPr>
          <a:spLocks noChangeShapeType="1"/>
        </xdr:cNvSpPr>
      </xdr:nvSpPr>
      <xdr:spPr bwMode="auto">
        <a:xfrm>
          <a:off x="429577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30</xdr:row>
      <xdr:rowOff>9525</xdr:rowOff>
    </xdr:from>
    <xdr:to>
      <xdr:col>43</xdr:col>
      <xdr:colOff>0</xdr:colOff>
      <xdr:row>38</xdr:row>
      <xdr:rowOff>0</xdr:rowOff>
    </xdr:to>
    <xdr:sp macro="" textlink="">
      <xdr:nvSpPr>
        <xdr:cNvPr id="117" name="Line 14">
          <a:extLst>
            <a:ext uri="{FF2B5EF4-FFF2-40B4-BE49-F238E27FC236}">
              <a16:creationId xmlns:a16="http://schemas.microsoft.com/office/drawing/2014/main" id="{00000000-0008-0000-1700-000094E90300}"/>
            </a:ext>
          </a:extLst>
        </xdr:cNvPr>
        <xdr:cNvSpPr>
          <a:spLocks noChangeShapeType="1"/>
        </xdr:cNvSpPr>
      </xdr:nvSpPr>
      <xdr:spPr bwMode="auto">
        <a:xfrm flipV="1">
          <a:off x="519112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104775</xdr:colOff>
      <xdr:row>34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18" name="Line 15">
          <a:extLst>
            <a:ext uri="{FF2B5EF4-FFF2-40B4-BE49-F238E27FC236}">
              <a16:creationId xmlns:a16="http://schemas.microsoft.com/office/drawing/2014/main" id="{00000000-0008-0000-1700-000095E90300}"/>
            </a:ext>
          </a:extLst>
        </xdr:cNvPr>
        <xdr:cNvSpPr>
          <a:spLocks noChangeShapeType="1"/>
        </xdr:cNvSpPr>
      </xdr:nvSpPr>
      <xdr:spPr bwMode="auto">
        <a:xfrm>
          <a:off x="4267200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30</xdr:row>
      <xdr:rowOff>0</xdr:rowOff>
    </xdr:from>
    <xdr:to>
      <xdr:col>43</xdr:col>
      <xdr:colOff>9525</xdr:colOff>
      <xdr:row>30</xdr:row>
      <xdr:rowOff>0</xdr:rowOff>
    </xdr:to>
    <xdr:sp macro="" textlink="">
      <xdr:nvSpPr>
        <xdr:cNvPr id="119" name="Line 16">
          <a:extLst>
            <a:ext uri="{FF2B5EF4-FFF2-40B4-BE49-F238E27FC236}">
              <a16:creationId xmlns:a16="http://schemas.microsoft.com/office/drawing/2014/main" id="{00000000-0008-0000-1700-000096E90300}"/>
            </a:ext>
          </a:extLst>
        </xdr:cNvPr>
        <xdr:cNvSpPr>
          <a:spLocks noChangeShapeType="1"/>
        </xdr:cNvSpPr>
      </xdr:nvSpPr>
      <xdr:spPr bwMode="auto">
        <a:xfrm>
          <a:off x="4276725" y="42100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13</xdr:row>
      <xdr:rowOff>0</xdr:rowOff>
    </xdr:from>
    <xdr:to>
      <xdr:col>43</xdr:col>
      <xdr:colOff>0</xdr:colOff>
      <xdr:row>13</xdr:row>
      <xdr:rowOff>0</xdr:rowOff>
    </xdr:to>
    <xdr:sp macro="" textlink="">
      <xdr:nvSpPr>
        <xdr:cNvPr id="120" name="Line 17">
          <a:extLst>
            <a:ext uri="{FF2B5EF4-FFF2-40B4-BE49-F238E27FC236}">
              <a16:creationId xmlns:a16="http://schemas.microsoft.com/office/drawing/2014/main" id="{00000000-0008-0000-1700-000097E90300}"/>
            </a:ext>
          </a:extLst>
        </xdr:cNvPr>
        <xdr:cNvSpPr>
          <a:spLocks noChangeShapeType="1"/>
        </xdr:cNvSpPr>
      </xdr:nvSpPr>
      <xdr:spPr bwMode="auto">
        <a:xfrm>
          <a:off x="427672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12</xdr:row>
      <xdr:rowOff>0</xdr:rowOff>
    </xdr:from>
    <xdr:to>
      <xdr:col>45</xdr:col>
      <xdr:colOff>0</xdr:colOff>
      <xdr:row>12</xdr:row>
      <xdr:rowOff>0</xdr:rowOff>
    </xdr:to>
    <xdr:sp macro="" textlink="">
      <xdr:nvSpPr>
        <xdr:cNvPr id="121" name="Line 18">
          <a:extLst>
            <a:ext uri="{FF2B5EF4-FFF2-40B4-BE49-F238E27FC236}">
              <a16:creationId xmlns:a16="http://schemas.microsoft.com/office/drawing/2014/main" id="{00000000-0008-0000-1700-000098E90300}"/>
            </a:ext>
          </a:extLst>
        </xdr:cNvPr>
        <xdr:cNvSpPr>
          <a:spLocks noChangeShapeType="1"/>
        </xdr:cNvSpPr>
      </xdr:nvSpPr>
      <xdr:spPr bwMode="auto">
        <a:xfrm>
          <a:off x="427672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0</xdr:colOff>
      <xdr:row>38</xdr:row>
      <xdr:rowOff>0</xdr:rowOff>
    </xdr:to>
    <xdr:sp macro="" textlink="">
      <xdr:nvSpPr>
        <xdr:cNvPr id="122" name="Line 19">
          <a:extLst>
            <a:ext uri="{FF2B5EF4-FFF2-40B4-BE49-F238E27FC236}">
              <a16:creationId xmlns:a16="http://schemas.microsoft.com/office/drawing/2014/main" id="{00000000-0008-0000-1700-000099E90300}"/>
            </a:ext>
          </a:extLst>
        </xdr:cNvPr>
        <xdr:cNvSpPr>
          <a:spLocks noChangeShapeType="1"/>
        </xdr:cNvSpPr>
      </xdr:nvSpPr>
      <xdr:spPr bwMode="auto">
        <a:xfrm flipV="1">
          <a:off x="541972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21</xdr:col>
      <xdr:colOff>0</xdr:colOff>
      <xdr:row>38</xdr:row>
      <xdr:rowOff>104775</xdr:rowOff>
    </xdr:from>
    <xdr:to>
      <xdr:col>21</xdr:col>
      <xdr:colOff>0</xdr:colOff>
      <xdr:row>41</xdr:row>
      <xdr:rowOff>9525</xdr:rowOff>
    </xdr:to>
    <xdr:sp macro="" textlink="">
      <xdr:nvSpPr>
        <xdr:cNvPr id="123" name="Line 20">
          <a:extLst>
            <a:ext uri="{FF2B5EF4-FFF2-40B4-BE49-F238E27FC236}">
              <a16:creationId xmlns:a16="http://schemas.microsoft.com/office/drawing/2014/main" id="{00000000-0008-0000-1700-00009AE90300}"/>
            </a:ext>
          </a:extLst>
        </xdr:cNvPr>
        <xdr:cNvSpPr>
          <a:spLocks noChangeShapeType="1"/>
        </xdr:cNvSpPr>
      </xdr:nvSpPr>
      <xdr:spPr bwMode="auto">
        <a:xfrm flipV="1">
          <a:off x="290512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38</xdr:row>
      <xdr:rowOff>104775</xdr:rowOff>
    </xdr:from>
    <xdr:to>
      <xdr:col>33</xdr:col>
      <xdr:colOff>0</xdr:colOff>
      <xdr:row>41</xdr:row>
      <xdr:rowOff>9525</xdr:rowOff>
    </xdr:to>
    <xdr:sp macro="" textlink="">
      <xdr:nvSpPr>
        <xdr:cNvPr id="124" name="Line 21">
          <a:extLst>
            <a:ext uri="{FF2B5EF4-FFF2-40B4-BE49-F238E27FC236}">
              <a16:creationId xmlns:a16="http://schemas.microsoft.com/office/drawing/2014/main" id="{00000000-0008-0000-1700-00009BE90300}"/>
            </a:ext>
          </a:extLst>
        </xdr:cNvPr>
        <xdr:cNvSpPr>
          <a:spLocks noChangeShapeType="1"/>
        </xdr:cNvSpPr>
      </xdr:nvSpPr>
      <xdr:spPr bwMode="auto">
        <a:xfrm flipV="1">
          <a:off x="404812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104775</xdr:colOff>
      <xdr:row>41</xdr:row>
      <xdr:rowOff>0</xdr:rowOff>
    </xdr:from>
    <xdr:to>
      <xdr:col>33</xdr:col>
      <xdr:colOff>0</xdr:colOff>
      <xdr:row>41</xdr:row>
      <xdr:rowOff>0</xdr:rowOff>
    </xdr:to>
    <xdr:sp macro="" textlink="">
      <xdr:nvSpPr>
        <xdr:cNvPr id="125" name="Line 22">
          <a:extLst>
            <a:ext uri="{FF2B5EF4-FFF2-40B4-BE49-F238E27FC236}">
              <a16:creationId xmlns:a16="http://schemas.microsoft.com/office/drawing/2014/main" id="{00000000-0008-0000-1700-00009CE90300}"/>
            </a:ext>
          </a:extLst>
        </xdr:cNvPr>
        <xdr:cNvSpPr>
          <a:spLocks noChangeShapeType="1"/>
        </xdr:cNvSpPr>
      </xdr:nvSpPr>
      <xdr:spPr bwMode="auto">
        <a:xfrm flipH="1">
          <a:off x="289560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15</xdr:col>
      <xdr:colOff>95250</xdr:colOff>
      <xdr:row>14</xdr:row>
      <xdr:rowOff>0</xdr:rowOff>
    </xdr:from>
    <xdr:to>
      <xdr:col>17</xdr:col>
      <xdr:colOff>104775</xdr:colOff>
      <xdr:row>14</xdr:row>
      <xdr:rowOff>0</xdr:rowOff>
    </xdr:to>
    <xdr:sp macro="" textlink="">
      <xdr:nvSpPr>
        <xdr:cNvPr id="126" name="Line 23">
          <a:extLst>
            <a:ext uri="{FF2B5EF4-FFF2-40B4-BE49-F238E27FC236}">
              <a16:creationId xmlns:a16="http://schemas.microsoft.com/office/drawing/2014/main" id="{00000000-0008-0000-1700-00009DE90300}"/>
            </a:ext>
          </a:extLst>
        </xdr:cNvPr>
        <xdr:cNvSpPr>
          <a:spLocks noChangeShapeType="1"/>
        </xdr:cNvSpPr>
      </xdr:nvSpPr>
      <xdr:spPr bwMode="auto">
        <a:xfrm flipH="1">
          <a:off x="2314575" y="23812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34</xdr:row>
      <xdr:rowOff>0</xdr:rowOff>
    </xdr:to>
    <xdr:sp macro="" textlink="">
      <xdr:nvSpPr>
        <xdr:cNvPr id="127" name="Line 24">
          <a:extLst>
            <a:ext uri="{FF2B5EF4-FFF2-40B4-BE49-F238E27FC236}">
              <a16:creationId xmlns:a16="http://schemas.microsoft.com/office/drawing/2014/main" id="{00000000-0008-0000-1700-00009EE90300}"/>
            </a:ext>
          </a:extLst>
        </xdr:cNvPr>
        <xdr:cNvSpPr>
          <a:spLocks noChangeShapeType="1"/>
        </xdr:cNvSpPr>
      </xdr:nvSpPr>
      <xdr:spPr bwMode="auto">
        <a:xfrm>
          <a:off x="199072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13</xdr:col>
      <xdr:colOff>0</xdr:colOff>
      <xdr:row>34</xdr:row>
      <xdr:rowOff>0</xdr:rowOff>
    </xdr:from>
    <xdr:to>
      <xdr:col>18</xdr:col>
      <xdr:colOff>0</xdr:colOff>
      <xdr:row>34</xdr:row>
      <xdr:rowOff>0</xdr:rowOff>
    </xdr:to>
    <xdr:sp macro="" textlink="">
      <xdr:nvSpPr>
        <xdr:cNvPr id="128" name="Line 25">
          <a:extLst>
            <a:ext uri="{FF2B5EF4-FFF2-40B4-BE49-F238E27FC236}">
              <a16:creationId xmlns:a16="http://schemas.microsoft.com/office/drawing/2014/main" id="{00000000-0008-0000-1700-00009FE90300}"/>
            </a:ext>
          </a:extLst>
        </xdr:cNvPr>
        <xdr:cNvSpPr>
          <a:spLocks noChangeShapeType="1"/>
        </xdr:cNvSpPr>
      </xdr:nvSpPr>
      <xdr:spPr bwMode="auto">
        <a:xfrm>
          <a:off x="199072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0</xdr:colOff>
      <xdr:row>12</xdr:row>
      <xdr:rowOff>0</xdr:rowOff>
    </xdr:to>
    <xdr:sp macro="" textlink="">
      <xdr:nvSpPr>
        <xdr:cNvPr id="129" name="Line 26">
          <a:extLst>
            <a:ext uri="{FF2B5EF4-FFF2-40B4-BE49-F238E27FC236}">
              <a16:creationId xmlns:a16="http://schemas.microsoft.com/office/drawing/2014/main" id="{00000000-0008-0000-1700-0000A0E90300}"/>
            </a:ext>
          </a:extLst>
        </xdr:cNvPr>
        <xdr:cNvSpPr>
          <a:spLocks noChangeShapeType="1"/>
        </xdr:cNvSpPr>
      </xdr:nvSpPr>
      <xdr:spPr bwMode="auto">
        <a:xfrm flipV="1">
          <a:off x="359092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22</xdr:col>
      <xdr:colOff>13939</xdr:colOff>
      <xdr:row>11</xdr:row>
      <xdr:rowOff>0</xdr:rowOff>
    </xdr:from>
    <xdr:to>
      <xdr:col>24</xdr:col>
      <xdr:colOff>0</xdr:colOff>
      <xdr:row>11</xdr:row>
      <xdr:rowOff>0</xdr:rowOff>
    </xdr:to>
    <xdr:sp macro="" textlink="">
      <xdr:nvSpPr>
        <xdr:cNvPr id="130" name="Line 27">
          <a:extLst>
            <a:ext uri="{FF2B5EF4-FFF2-40B4-BE49-F238E27FC236}">
              <a16:creationId xmlns:a16="http://schemas.microsoft.com/office/drawing/2014/main" id="{00000000-0008-0000-1700-0000A1E90300}"/>
            </a:ext>
          </a:extLst>
        </xdr:cNvPr>
        <xdr:cNvSpPr>
          <a:spLocks noChangeShapeType="1"/>
        </xdr:cNvSpPr>
      </xdr:nvSpPr>
      <xdr:spPr bwMode="auto">
        <a:xfrm>
          <a:off x="3033364" y="2038350"/>
          <a:ext cx="21466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34</xdr:row>
      <xdr:rowOff>0</xdr:rowOff>
    </xdr:from>
    <xdr:to>
      <xdr:col>41</xdr:col>
      <xdr:colOff>0</xdr:colOff>
      <xdr:row>35</xdr:row>
      <xdr:rowOff>104775</xdr:rowOff>
    </xdr:to>
    <xdr:sp macro="" textlink="">
      <xdr:nvSpPr>
        <xdr:cNvPr id="131" name="Line 28">
          <a:extLst>
            <a:ext uri="{FF2B5EF4-FFF2-40B4-BE49-F238E27FC236}">
              <a16:creationId xmlns:a16="http://schemas.microsoft.com/office/drawing/2014/main" id="{00000000-0008-0000-1700-0000A2E90300}"/>
            </a:ext>
          </a:extLst>
        </xdr:cNvPr>
        <xdr:cNvSpPr>
          <a:spLocks noChangeShapeType="1"/>
        </xdr:cNvSpPr>
      </xdr:nvSpPr>
      <xdr:spPr bwMode="auto">
        <a:xfrm flipV="1">
          <a:off x="4962525" y="4667250"/>
          <a:ext cx="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41</xdr:col>
      <xdr:colOff>0</xdr:colOff>
      <xdr:row>30</xdr:row>
      <xdr:rowOff>0</xdr:rowOff>
    </xdr:from>
    <xdr:to>
      <xdr:col>41</xdr:col>
      <xdr:colOff>0</xdr:colOff>
      <xdr:row>34</xdr:row>
      <xdr:rowOff>0</xdr:rowOff>
    </xdr:to>
    <xdr:sp macro="" textlink="">
      <xdr:nvSpPr>
        <xdr:cNvPr id="132" name="Line 29">
          <a:extLst>
            <a:ext uri="{FF2B5EF4-FFF2-40B4-BE49-F238E27FC236}">
              <a16:creationId xmlns:a16="http://schemas.microsoft.com/office/drawing/2014/main" id="{00000000-0008-0000-1700-0000A3E90300}"/>
            </a:ext>
          </a:extLst>
        </xdr:cNvPr>
        <xdr:cNvSpPr>
          <a:spLocks noChangeShapeType="1"/>
        </xdr:cNvSpPr>
      </xdr:nvSpPr>
      <xdr:spPr bwMode="auto">
        <a:xfrm flipV="1">
          <a:off x="4962525" y="42100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17</xdr:row>
      <xdr:rowOff>9525</xdr:rowOff>
    </xdr:from>
    <xdr:to>
      <xdr:col>43</xdr:col>
      <xdr:colOff>0</xdr:colOff>
      <xdr:row>30</xdr:row>
      <xdr:rowOff>9525</xdr:rowOff>
    </xdr:to>
    <xdr:sp macro="" textlink="">
      <xdr:nvSpPr>
        <xdr:cNvPr id="133" name="Line 30">
          <a:extLst>
            <a:ext uri="{FF2B5EF4-FFF2-40B4-BE49-F238E27FC236}">
              <a16:creationId xmlns:a16="http://schemas.microsoft.com/office/drawing/2014/main" id="{00000000-0008-0000-1700-0000A4E90300}"/>
            </a:ext>
          </a:extLst>
        </xdr:cNvPr>
        <xdr:cNvSpPr>
          <a:spLocks noChangeShapeType="1"/>
        </xdr:cNvSpPr>
      </xdr:nvSpPr>
      <xdr:spPr bwMode="auto">
        <a:xfrm flipV="1">
          <a:off x="5191125" y="2733675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10</xdr:row>
      <xdr:rowOff>0</xdr:rowOff>
    </xdr:from>
    <xdr:to>
      <xdr:col>43</xdr:col>
      <xdr:colOff>0</xdr:colOff>
      <xdr:row>12</xdr:row>
      <xdr:rowOff>0</xdr:rowOff>
    </xdr:to>
    <xdr:sp macro="" textlink="">
      <xdr:nvSpPr>
        <xdr:cNvPr id="134" name="Line 31">
          <a:extLst>
            <a:ext uri="{FF2B5EF4-FFF2-40B4-BE49-F238E27FC236}">
              <a16:creationId xmlns:a16="http://schemas.microsoft.com/office/drawing/2014/main" id="{00000000-0008-0000-1700-0000A5E90300}"/>
            </a:ext>
          </a:extLst>
        </xdr:cNvPr>
        <xdr:cNvSpPr>
          <a:spLocks noChangeShapeType="1"/>
        </xdr:cNvSpPr>
      </xdr:nvSpPr>
      <xdr:spPr bwMode="auto">
        <a:xfrm flipV="1">
          <a:off x="519112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28</xdr:col>
      <xdr:colOff>9525</xdr:colOff>
      <xdr:row>21</xdr:row>
      <xdr:rowOff>0</xdr:rowOff>
    </xdr:from>
    <xdr:to>
      <xdr:col>29</xdr:col>
      <xdr:colOff>104775</xdr:colOff>
      <xdr:row>23</xdr:row>
      <xdr:rowOff>0</xdr:rowOff>
    </xdr:to>
    <xdr:sp macro="" textlink="">
      <xdr:nvSpPr>
        <xdr:cNvPr id="135" name="Line 32">
          <a:extLst>
            <a:ext uri="{FF2B5EF4-FFF2-40B4-BE49-F238E27FC236}">
              <a16:creationId xmlns:a16="http://schemas.microsoft.com/office/drawing/2014/main" id="{00000000-0008-0000-1700-0000A6E90300}"/>
            </a:ext>
          </a:extLst>
        </xdr:cNvPr>
        <xdr:cNvSpPr>
          <a:spLocks noChangeShapeType="1"/>
        </xdr:cNvSpPr>
      </xdr:nvSpPr>
      <xdr:spPr bwMode="auto">
        <a:xfrm flipV="1">
          <a:off x="354330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30</xdr:col>
      <xdr:colOff>0</xdr:colOff>
      <xdr:row>21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136" name="Line 33">
          <a:extLst>
            <a:ext uri="{FF2B5EF4-FFF2-40B4-BE49-F238E27FC236}">
              <a16:creationId xmlns:a16="http://schemas.microsoft.com/office/drawing/2014/main" id="{00000000-0008-0000-1700-0000A7E90300}"/>
            </a:ext>
          </a:extLst>
        </xdr:cNvPr>
        <xdr:cNvSpPr>
          <a:spLocks noChangeShapeType="1"/>
        </xdr:cNvSpPr>
      </xdr:nvSpPr>
      <xdr:spPr bwMode="auto">
        <a:xfrm>
          <a:off x="370522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28</xdr:col>
      <xdr:colOff>0</xdr:colOff>
      <xdr:row>26</xdr:row>
      <xdr:rowOff>0</xdr:rowOff>
    </xdr:from>
    <xdr:to>
      <xdr:col>30</xdr:col>
      <xdr:colOff>0</xdr:colOff>
      <xdr:row>28</xdr:row>
      <xdr:rowOff>9525</xdr:rowOff>
    </xdr:to>
    <xdr:sp macro="" textlink="">
      <xdr:nvSpPr>
        <xdr:cNvPr id="137" name="Line 34">
          <a:extLst>
            <a:ext uri="{FF2B5EF4-FFF2-40B4-BE49-F238E27FC236}">
              <a16:creationId xmlns:a16="http://schemas.microsoft.com/office/drawing/2014/main" id="{00000000-0008-0000-1700-0000A8E90300}"/>
            </a:ext>
          </a:extLst>
        </xdr:cNvPr>
        <xdr:cNvSpPr>
          <a:spLocks noChangeShapeType="1"/>
        </xdr:cNvSpPr>
      </xdr:nvSpPr>
      <xdr:spPr bwMode="auto">
        <a:xfrm flipV="1">
          <a:off x="3533775" y="3752850"/>
          <a:ext cx="1714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30</xdr:col>
      <xdr:colOff>9525</xdr:colOff>
      <xdr:row>26</xdr:row>
      <xdr:rowOff>0</xdr:rowOff>
    </xdr:from>
    <xdr:to>
      <xdr:col>40</xdr:col>
      <xdr:colOff>0</xdr:colOff>
      <xdr:row>26</xdr:row>
      <xdr:rowOff>0</xdr:rowOff>
    </xdr:to>
    <xdr:sp macro="" textlink="">
      <xdr:nvSpPr>
        <xdr:cNvPr id="138" name="Line 35">
          <a:extLst>
            <a:ext uri="{FF2B5EF4-FFF2-40B4-BE49-F238E27FC236}">
              <a16:creationId xmlns:a16="http://schemas.microsoft.com/office/drawing/2014/main" id="{00000000-0008-0000-1700-0000A9E90300}"/>
            </a:ext>
          </a:extLst>
        </xdr:cNvPr>
        <xdr:cNvSpPr>
          <a:spLocks noChangeShapeType="1"/>
        </xdr:cNvSpPr>
      </xdr:nvSpPr>
      <xdr:spPr bwMode="auto">
        <a:xfrm>
          <a:off x="3714750" y="3752850"/>
          <a:ext cx="1133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21</xdr:col>
      <xdr:colOff>0</xdr:colOff>
      <xdr:row>30</xdr:row>
      <xdr:rowOff>0</xdr:rowOff>
    </xdr:from>
    <xdr:to>
      <xdr:col>33</xdr:col>
      <xdr:colOff>0</xdr:colOff>
      <xdr:row>30</xdr:row>
      <xdr:rowOff>0</xdr:rowOff>
    </xdr:to>
    <xdr:sp macro="" textlink="">
      <xdr:nvSpPr>
        <xdr:cNvPr id="139" name="Line 36">
          <a:extLst>
            <a:ext uri="{FF2B5EF4-FFF2-40B4-BE49-F238E27FC236}">
              <a16:creationId xmlns:a16="http://schemas.microsoft.com/office/drawing/2014/main" id="{00000000-0008-0000-1700-0000AAE90300}"/>
            </a:ext>
          </a:extLst>
        </xdr:cNvPr>
        <xdr:cNvSpPr>
          <a:spLocks noChangeShapeType="1"/>
        </xdr:cNvSpPr>
      </xdr:nvSpPr>
      <xdr:spPr bwMode="auto">
        <a:xfrm>
          <a:off x="2905125" y="4210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12</xdr:row>
      <xdr:rowOff>0</xdr:rowOff>
    </xdr:from>
    <xdr:to>
      <xdr:col>33</xdr:col>
      <xdr:colOff>0</xdr:colOff>
      <xdr:row>12</xdr:row>
      <xdr:rowOff>0</xdr:rowOff>
    </xdr:to>
    <xdr:sp macro="" textlink="">
      <xdr:nvSpPr>
        <xdr:cNvPr id="140" name="Line 37">
          <a:extLst>
            <a:ext uri="{FF2B5EF4-FFF2-40B4-BE49-F238E27FC236}">
              <a16:creationId xmlns:a16="http://schemas.microsoft.com/office/drawing/2014/main" id="{00000000-0008-0000-1700-0000ABE90300}"/>
            </a:ext>
          </a:extLst>
        </xdr:cNvPr>
        <xdr:cNvSpPr>
          <a:spLocks noChangeShapeType="1"/>
        </xdr:cNvSpPr>
      </xdr:nvSpPr>
      <xdr:spPr bwMode="auto">
        <a:xfrm>
          <a:off x="290512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9525</xdr:colOff>
      <xdr:row>13</xdr:row>
      <xdr:rowOff>0</xdr:rowOff>
    </xdr:from>
    <xdr:to>
      <xdr:col>33</xdr:col>
      <xdr:colOff>0</xdr:colOff>
      <xdr:row>13</xdr:row>
      <xdr:rowOff>0</xdr:rowOff>
    </xdr:to>
    <xdr:sp macro="" textlink="">
      <xdr:nvSpPr>
        <xdr:cNvPr id="141" name="Line 38">
          <a:extLst>
            <a:ext uri="{FF2B5EF4-FFF2-40B4-BE49-F238E27FC236}">
              <a16:creationId xmlns:a16="http://schemas.microsoft.com/office/drawing/2014/main" id="{00000000-0008-0000-1700-0000ACE90300}"/>
            </a:ext>
          </a:extLst>
        </xdr:cNvPr>
        <xdr:cNvSpPr>
          <a:spLocks noChangeShapeType="1"/>
        </xdr:cNvSpPr>
      </xdr:nvSpPr>
      <xdr:spPr bwMode="auto">
        <a:xfrm>
          <a:off x="3486150" y="22669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25</xdr:col>
      <xdr:colOff>0</xdr:colOff>
      <xdr:row>12</xdr:row>
      <xdr:rowOff>0</xdr:rowOff>
    </xdr:to>
    <xdr:sp macro="" textlink="">
      <xdr:nvSpPr>
        <xdr:cNvPr id="142" name="Line 39">
          <a:extLst>
            <a:ext uri="{FF2B5EF4-FFF2-40B4-BE49-F238E27FC236}">
              <a16:creationId xmlns:a16="http://schemas.microsoft.com/office/drawing/2014/main" id="{00000000-0008-0000-1700-0000ADE90300}"/>
            </a:ext>
          </a:extLst>
        </xdr:cNvPr>
        <xdr:cNvSpPr>
          <a:spLocks noChangeShapeType="1"/>
        </xdr:cNvSpPr>
      </xdr:nvSpPr>
      <xdr:spPr bwMode="auto">
        <a:xfrm flipH="1" flipV="1">
          <a:off x="324802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30</xdr:col>
      <xdr:colOff>1856</xdr:colOff>
      <xdr:row>11</xdr:row>
      <xdr:rowOff>0</xdr:rowOff>
    </xdr:from>
    <xdr:to>
      <xdr:col>36</xdr:col>
      <xdr:colOff>57149</xdr:colOff>
      <xdr:row>11</xdr:row>
      <xdr:rowOff>0</xdr:rowOff>
    </xdr:to>
    <xdr:sp macro="" textlink="">
      <xdr:nvSpPr>
        <xdr:cNvPr id="143" name="Line 40">
          <a:extLst>
            <a:ext uri="{FF2B5EF4-FFF2-40B4-BE49-F238E27FC236}">
              <a16:creationId xmlns:a16="http://schemas.microsoft.com/office/drawing/2014/main" id="{00000000-0008-0000-1700-0000AEE90300}"/>
            </a:ext>
          </a:extLst>
        </xdr:cNvPr>
        <xdr:cNvSpPr>
          <a:spLocks noChangeShapeType="1"/>
        </xdr:cNvSpPr>
      </xdr:nvSpPr>
      <xdr:spPr bwMode="auto">
        <a:xfrm>
          <a:off x="3707081" y="2038350"/>
          <a:ext cx="741093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9</xdr:row>
      <xdr:rowOff>19050</xdr:rowOff>
    </xdr:from>
    <xdr:to>
      <xdr:col>27</xdr:col>
      <xdr:colOff>0</xdr:colOff>
      <xdr:row>39</xdr:row>
      <xdr:rowOff>0</xdr:rowOff>
    </xdr:to>
    <xdr:sp macro="" textlink="">
      <xdr:nvSpPr>
        <xdr:cNvPr id="144" name="Line 41">
          <a:extLst>
            <a:ext uri="{FF2B5EF4-FFF2-40B4-BE49-F238E27FC236}">
              <a16:creationId xmlns:a16="http://schemas.microsoft.com/office/drawing/2014/main" id="{00000000-0008-0000-1700-0000AFE90300}"/>
            </a:ext>
          </a:extLst>
        </xdr:cNvPr>
        <xdr:cNvSpPr>
          <a:spLocks noChangeShapeType="1"/>
        </xdr:cNvSpPr>
      </xdr:nvSpPr>
      <xdr:spPr bwMode="auto">
        <a:xfrm>
          <a:off x="3476625" y="1828800"/>
          <a:ext cx="0" cy="340995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16</xdr:col>
      <xdr:colOff>0</xdr:colOff>
      <xdr:row>9</xdr:row>
      <xdr:rowOff>104775</xdr:rowOff>
    </xdr:from>
    <xdr:to>
      <xdr:col>16</xdr:col>
      <xdr:colOff>0</xdr:colOff>
      <xdr:row>11</xdr:row>
      <xdr:rowOff>104775</xdr:rowOff>
    </xdr:to>
    <xdr:sp macro="" textlink="">
      <xdr:nvSpPr>
        <xdr:cNvPr id="145" name="Line 42">
          <a:extLst>
            <a:ext uri="{FF2B5EF4-FFF2-40B4-BE49-F238E27FC236}">
              <a16:creationId xmlns:a16="http://schemas.microsoft.com/office/drawing/2014/main" id="{00000000-0008-0000-1700-0000B0E90300}"/>
            </a:ext>
          </a:extLst>
        </xdr:cNvPr>
        <xdr:cNvSpPr>
          <a:spLocks noChangeShapeType="1"/>
        </xdr:cNvSpPr>
      </xdr:nvSpPr>
      <xdr:spPr bwMode="auto">
        <a:xfrm flipV="1">
          <a:off x="233362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18</xdr:col>
      <xdr:colOff>0</xdr:colOff>
      <xdr:row>12</xdr:row>
      <xdr:rowOff>0</xdr:rowOff>
    </xdr:to>
    <xdr:sp macro="" textlink="">
      <xdr:nvSpPr>
        <xdr:cNvPr id="146" name="Line 43">
          <a:extLst>
            <a:ext uri="{FF2B5EF4-FFF2-40B4-BE49-F238E27FC236}">
              <a16:creationId xmlns:a16="http://schemas.microsoft.com/office/drawing/2014/main" id="{00000000-0008-0000-1700-0000B1E90300}"/>
            </a:ext>
          </a:extLst>
        </xdr:cNvPr>
        <xdr:cNvSpPr>
          <a:spLocks noChangeShapeType="1"/>
        </xdr:cNvSpPr>
      </xdr:nvSpPr>
      <xdr:spPr bwMode="auto">
        <a:xfrm flipH="1">
          <a:off x="199072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9</xdr:row>
      <xdr:rowOff>0</xdr:rowOff>
    </xdr:to>
    <xdr:sp macro="" textlink="">
      <xdr:nvSpPr>
        <xdr:cNvPr id="147" name="Line 44">
          <a:extLst>
            <a:ext uri="{FF2B5EF4-FFF2-40B4-BE49-F238E27FC236}">
              <a16:creationId xmlns:a16="http://schemas.microsoft.com/office/drawing/2014/main" id="{00000000-0008-0000-1700-0000B2E90300}"/>
            </a:ext>
          </a:extLst>
        </xdr:cNvPr>
        <xdr:cNvSpPr>
          <a:spLocks noChangeShapeType="1"/>
        </xdr:cNvSpPr>
      </xdr:nvSpPr>
      <xdr:spPr bwMode="auto">
        <a:xfrm flipV="1">
          <a:off x="347662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148" name="Line 45">
          <a:extLst>
            <a:ext uri="{FF2B5EF4-FFF2-40B4-BE49-F238E27FC236}">
              <a16:creationId xmlns:a16="http://schemas.microsoft.com/office/drawing/2014/main" id="{00000000-0008-0000-1700-0000B3E90300}"/>
            </a:ext>
          </a:extLst>
        </xdr:cNvPr>
        <xdr:cNvSpPr>
          <a:spLocks noChangeShapeType="1"/>
        </xdr:cNvSpPr>
      </xdr:nvSpPr>
      <xdr:spPr bwMode="auto">
        <a:xfrm>
          <a:off x="347662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21</xdr:col>
      <xdr:colOff>0</xdr:colOff>
      <xdr:row>8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149" name="Line 46">
          <a:extLst>
            <a:ext uri="{FF2B5EF4-FFF2-40B4-BE49-F238E27FC236}">
              <a16:creationId xmlns:a16="http://schemas.microsoft.com/office/drawing/2014/main" id="{00000000-0008-0000-1700-0000B4E90300}"/>
            </a:ext>
          </a:extLst>
        </xdr:cNvPr>
        <xdr:cNvSpPr>
          <a:spLocks noChangeShapeType="1"/>
        </xdr:cNvSpPr>
      </xdr:nvSpPr>
      <xdr:spPr bwMode="auto">
        <a:xfrm flipH="1">
          <a:off x="290512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16</xdr:col>
      <xdr:colOff>0</xdr:colOff>
      <xdr:row>14</xdr:row>
      <xdr:rowOff>9525</xdr:rowOff>
    </xdr:from>
    <xdr:to>
      <xdr:col>16</xdr:col>
      <xdr:colOff>0</xdr:colOff>
      <xdr:row>15</xdr:row>
      <xdr:rowOff>9525</xdr:rowOff>
    </xdr:to>
    <xdr:sp macro="" textlink="">
      <xdr:nvSpPr>
        <xdr:cNvPr id="150" name="Line 47">
          <a:extLst>
            <a:ext uri="{FF2B5EF4-FFF2-40B4-BE49-F238E27FC236}">
              <a16:creationId xmlns:a16="http://schemas.microsoft.com/office/drawing/2014/main" id="{00000000-0008-0000-1700-0000B5E90300}"/>
            </a:ext>
          </a:extLst>
        </xdr:cNvPr>
        <xdr:cNvSpPr>
          <a:spLocks noChangeShapeType="1"/>
        </xdr:cNvSpPr>
      </xdr:nvSpPr>
      <xdr:spPr bwMode="auto">
        <a:xfrm>
          <a:off x="2333625" y="23907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17</xdr:row>
      <xdr:rowOff>0</xdr:rowOff>
    </xdr:from>
    <xdr:to>
      <xdr:col>32</xdr:col>
      <xdr:colOff>104775</xdr:colOff>
      <xdr:row>17</xdr:row>
      <xdr:rowOff>0</xdr:rowOff>
    </xdr:to>
    <xdr:sp macro="" textlink="">
      <xdr:nvSpPr>
        <xdr:cNvPr id="151" name="Line 48">
          <a:extLst>
            <a:ext uri="{FF2B5EF4-FFF2-40B4-BE49-F238E27FC236}">
              <a16:creationId xmlns:a16="http://schemas.microsoft.com/office/drawing/2014/main" id="{00000000-0008-0000-1700-0000B6E90300}"/>
            </a:ext>
          </a:extLst>
        </xdr:cNvPr>
        <xdr:cNvSpPr>
          <a:spLocks noChangeShapeType="1"/>
        </xdr:cNvSpPr>
      </xdr:nvSpPr>
      <xdr:spPr bwMode="auto">
        <a:xfrm>
          <a:off x="3486150" y="272415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17</xdr:row>
      <xdr:rowOff>0</xdr:rowOff>
    </xdr:from>
    <xdr:to>
      <xdr:col>43</xdr:col>
      <xdr:colOff>9525</xdr:colOff>
      <xdr:row>17</xdr:row>
      <xdr:rowOff>0</xdr:rowOff>
    </xdr:to>
    <xdr:sp macro="" textlink="">
      <xdr:nvSpPr>
        <xdr:cNvPr id="152" name="Line 49">
          <a:extLst>
            <a:ext uri="{FF2B5EF4-FFF2-40B4-BE49-F238E27FC236}">
              <a16:creationId xmlns:a16="http://schemas.microsoft.com/office/drawing/2014/main" id="{00000000-0008-0000-1700-0000B7E90300}"/>
            </a:ext>
          </a:extLst>
        </xdr:cNvPr>
        <xdr:cNvSpPr>
          <a:spLocks noChangeShapeType="1"/>
        </xdr:cNvSpPr>
      </xdr:nvSpPr>
      <xdr:spPr bwMode="auto">
        <a:xfrm>
          <a:off x="4276725" y="27241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13</xdr:row>
      <xdr:rowOff>0</xdr:rowOff>
    </xdr:from>
    <xdr:to>
      <xdr:col>43</xdr:col>
      <xdr:colOff>0</xdr:colOff>
      <xdr:row>16</xdr:row>
      <xdr:rowOff>104775</xdr:rowOff>
    </xdr:to>
    <xdr:sp macro="" textlink="">
      <xdr:nvSpPr>
        <xdr:cNvPr id="153" name="Line 50">
          <a:extLst>
            <a:ext uri="{FF2B5EF4-FFF2-40B4-BE49-F238E27FC236}">
              <a16:creationId xmlns:a16="http://schemas.microsoft.com/office/drawing/2014/main" id="{00000000-0008-0000-1700-0000B8E90300}"/>
            </a:ext>
          </a:extLst>
        </xdr:cNvPr>
        <xdr:cNvSpPr>
          <a:spLocks noChangeShapeType="1"/>
        </xdr:cNvSpPr>
      </xdr:nvSpPr>
      <xdr:spPr bwMode="auto">
        <a:xfrm flipV="1">
          <a:off x="5191125" y="22669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15</xdr:col>
      <xdr:colOff>0</xdr:colOff>
      <xdr:row>27</xdr:row>
      <xdr:rowOff>104775</xdr:rowOff>
    </xdr:from>
    <xdr:to>
      <xdr:col>15</xdr:col>
      <xdr:colOff>0</xdr:colOff>
      <xdr:row>33</xdr:row>
      <xdr:rowOff>104775</xdr:rowOff>
    </xdr:to>
    <xdr:sp macro="" textlink="">
      <xdr:nvSpPr>
        <xdr:cNvPr id="154" name="Line 51">
          <a:extLst>
            <a:ext uri="{FF2B5EF4-FFF2-40B4-BE49-F238E27FC236}">
              <a16:creationId xmlns:a16="http://schemas.microsoft.com/office/drawing/2014/main" id="{00000000-0008-0000-1700-0000B9E90300}"/>
            </a:ext>
          </a:extLst>
        </xdr:cNvPr>
        <xdr:cNvSpPr>
          <a:spLocks noChangeShapeType="1"/>
        </xdr:cNvSpPr>
      </xdr:nvSpPr>
      <xdr:spPr bwMode="auto">
        <a:xfrm flipV="1">
          <a:off x="221932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14</xdr:row>
      <xdr:rowOff>9525</xdr:rowOff>
    </xdr:from>
    <xdr:to>
      <xdr:col>57</xdr:col>
      <xdr:colOff>0</xdr:colOff>
      <xdr:row>38</xdr:row>
      <xdr:rowOff>0</xdr:rowOff>
    </xdr:to>
    <xdr:sp macro="" textlink="">
      <xdr:nvSpPr>
        <xdr:cNvPr id="155" name="Line 52">
          <a:extLst>
            <a:ext uri="{FF2B5EF4-FFF2-40B4-BE49-F238E27FC236}">
              <a16:creationId xmlns:a16="http://schemas.microsoft.com/office/drawing/2014/main" id="{00000000-0008-0000-1700-0000BAE90300}"/>
            </a:ext>
          </a:extLst>
        </xdr:cNvPr>
        <xdr:cNvSpPr>
          <a:spLocks noChangeShapeType="1"/>
        </xdr:cNvSpPr>
      </xdr:nvSpPr>
      <xdr:spPr bwMode="auto">
        <a:xfrm flipV="1">
          <a:off x="6791325" y="2390775"/>
          <a:ext cx="0" cy="273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25</xdr:row>
      <xdr:rowOff>104775</xdr:rowOff>
    </xdr:from>
    <xdr:to>
      <xdr:col>52</xdr:col>
      <xdr:colOff>57150</xdr:colOff>
      <xdr:row>26</xdr:row>
      <xdr:rowOff>104775</xdr:rowOff>
    </xdr:to>
    <xdr:sp macro="" textlink="">
      <xdr:nvSpPr>
        <xdr:cNvPr id="156" name="Line 53">
          <a:extLst>
            <a:ext uri="{FF2B5EF4-FFF2-40B4-BE49-F238E27FC236}">
              <a16:creationId xmlns:a16="http://schemas.microsoft.com/office/drawing/2014/main" id="{00000000-0008-0000-1700-0000BBE90300}"/>
            </a:ext>
          </a:extLst>
        </xdr:cNvPr>
        <xdr:cNvSpPr>
          <a:spLocks noChangeShapeType="1"/>
        </xdr:cNvSpPr>
      </xdr:nvSpPr>
      <xdr:spPr bwMode="auto">
        <a:xfrm flipV="1">
          <a:off x="621982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57150</xdr:colOff>
      <xdr:row>24</xdr:row>
      <xdr:rowOff>0</xdr:rowOff>
    </xdr:from>
    <xdr:to>
      <xdr:col>52</xdr:col>
      <xdr:colOff>57150</xdr:colOff>
      <xdr:row>26</xdr:row>
      <xdr:rowOff>0</xdr:rowOff>
    </xdr:to>
    <xdr:sp macro="" textlink="">
      <xdr:nvSpPr>
        <xdr:cNvPr id="157" name="Line 54">
          <a:extLst>
            <a:ext uri="{FF2B5EF4-FFF2-40B4-BE49-F238E27FC236}">
              <a16:creationId xmlns:a16="http://schemas.microsoft.com/office/drawing/2014/main" id="{00000000-0008-0000-1700-0000BCE90300}"/>
            </a:ext>
          </a:extLst>
        </xdr:cNvPr>
        <xdr:cNvSpPr>
          <a:spLocks noChangeShapeType="1"/>
        </xdr:cNvSpPr>
      </xdr:nvSpPr>
      <xdr:spPr bwMode="auto">
        <a:xfrm flipV="1">
          <a:off x="627697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23</xdr:row>
      <xdr:rowOff>47625</xdr:rowOff>
    </xdr:from>
    <xdr:to>
      <xdr:col>52</xdr:col>
      <xdr:colOff>76200</xdr:colOff>
      <xdr:row>23</xdr:row>
      <xdr:rowOff>47625</xdr:rowOff>
    </xdr:to>
    <xdr:sp macro="" textlink="">
      <xdr:nvSpPr>
        <xdr:cNvPr id="158" name="Line 55">
          <a:extLst>
            <a:ext uri="{FF2B5EF4-FFF2-40B4-BE49-F238E27FC236}">
              <a16:creationId xmlns:a16="http://schemas.microsoft.com/office/drawing/2014/main" id="{00000000-0008-0000-1700-0000BDE90300}"/>
            </a:ext>
          </a:extLst>
        </xdr:cNvPr>
        <xdr:cNvSpPr>
          <a:spLocks noChangeShapeType="1"/>
        </xdr:cNvSpPr>
      </xdr:nvSpPr>
      <xdr:spPr bwMode="auto">
        <a:xfrm>
          <a:off x="622935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76200</xdr:colOff>
      <xdr:row>23</xdr:row>
      <xdr:rowOff>47625</xdr:rowOff>
    </xdr:from>
    <xdr:to>
      <xdr:col>52</xdr:col>
      <xdr:colOff>76200</xdr:colOff>
      <xdr:row>24</xdr:row>
      <xdr:rowOff>0</xdr:rowOff>
    </xdr:to>
    <xdr:sp macro="" textlink="">
      <xdr:nvSpPr>
        <xdr:cNvPr id="159" name="Line 56">
          <a:extLst>
            <a:ext uri="{FF2B5EF4-FFF2-40B4-BE49-F238E27FC236}">
              <a16:creationId xmlns:a16="http://schemas.microsoft.com/office/drawing/2014/main" id="{00000000-0008-0000-1700-0000BEE90300}"/>
            </a:ext>
          </a:extLst>
        </xdr:cNvPr>
        <xdr:cNvSpPr>
          <a:spLocks noChangeShapeType="1"/>
        </xdr:cNvSpPr>
      </xdr:nvSpPr>
      <xdr:spPr bwMode="auto">
        <a:xfrm>
          <a:off x="629602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38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160" name="Line 57">
          <a:extLst>
            <a:ext uri="{FF2B5EF4-FFF2-40B4-BE49-F238E27FC236}">
              <a16:creationId xmlns:a16="http://schemas.microsoft.com/office/drawing/2014/main" id="{00000000-0008-0000-1700-0000BFE90300}"/>
            </a:ext>
          </a:extLst>
        </xdr:cNvPr>
        <xdr:cNvSpPr>
          <a:spLocks noChangeShapeType="1"/>
        </xdr:cNvSpPr>
      </xdr:nvSpPr>
      <xdr:spPr bwMode="auto">
        <a:xfrm>
          <a:off x="690562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30</xdr:row>
      <xdr:rowOff>9525</xdr:rowOff>
    </xdr:from>
    <xdr:to>
      <xdr:col>63</xdr:col>
      <xdr:colOff>0</xdr:colOff>
      <xdr:row>38</xdr:row>
      <xdr:rowOff>0</xdr:rowOff>
    </xdr:to>
    <xdr:sp macro="" textlink="">
      <xdr:nvSpPr>
        <xdr:cNvPr id="161" name="Line 58">
          <a:extLst>
            <a:ext uri="{FF2B5EF4-FFF2-40B4-BE49-F238E27FC236}">
              <a16:creationId xmlns:a16="http://schemas.microsoft.com/office/drawing/2014/main" id="{00000000-0008-0000-1700-0000C0E90300}"/>
            </a:ext>
          </a:extLst>
        </xdr:cNvPr>
        <xdr:cNvSpPr>
          <a:spLocks noChangeShapeType="1"/>
        </xdr:cNvSpPr>
      </xdr:nvSpPr>
      <xdr:spPr bwMode="auto">
        <a:xfrm flipV="1">
          <a:off x="747712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58</xdr:col>
      <xdr:colOff>0</xdr:colOff>
      <xdr:row>34</xdr:row>
      <xdr:rowOff>0</xdr:rowOff>
    </xdr:from>
    <xdr:to>
      <xdr:col>61</xdr:col>
      <xdr:colOff>0</xdr:colOff>
      <xdr:row>34</xdr:row>
      <xdr:rowOff>0</xdr:rowOff>
    </xdr:to>
    <xdr:sp macro="" textlink="">
      <xdr:nvSpPr>
        <xdr:cNvPr id="162" name="Line 59">
          <a:extLst>
            <a:ext uri="{FF2B5EF4-FFF2-40B4-BE49-F238E27FC236}">
              <a16:creationId xmlns:a16="http://schemas.microsoft.com/office/drawing/2014/main" id="{00000000-0008-0000-1700-0000C1E90300}"/>
            </a:ext>
          </a:extLst>
        </xdr:cNvPr>
        <xdr:cNvSpPr>
          <a:spLocks noChangeShapeType="1"/>
        </xdr:cNvSpPr>
      </xdr:nvSpPr>
      <xdr:spPr bwMode="auto">
        <a:xfrm>
          <a:off x="690562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9525</xdr:colOff>
      <xdr:row>30</xdr:row>
      <xdr:rowOff>0</xdr:rowOff>
    </xdr:from>
    <xdr:to>
      <xdr:col>63</xdr:col>
      <xdr:colOff>9525</xdr:colOff>
      <xdr:row>30</xdr:row>
      <xdr:rowOff>0</xdr:rowOff>
    </xdr:to>
    <xdr:sp macro="" textlink="">
      <xdr:nvSpPr>
        <xdr:cNvPr id="163" name="Line 60">
          <a:extLst>
            <a:ext uri="{FF2B5EF4-FFF2-40B4-BE49-F238E27FC236}">
              <a16:creationId xmlns:a16="http://schemas.microsoft.com/office/drawing/2014/main" id="{00000000-0008-0000-1700-0000C2E90300}"/>
            </a:ext>
          </a:extLst>
        </xdr:cNvPr>
        <xdr:cNvSpPr>
          <a:spLocks noChangeShapeType="1"/>
        </xdr:cNvSpPr>
      </xdr:nvSpPr>
      <xdr:spPr bwMode="auto">
        <a:xfrm>
          <a:off x="6915150" y="4210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13</xdr:row>
      <xdr:rowOff>0</xdr:rowOff>
    </xdr:from>
    <xdr:to>
      <xdr:col>63</xdr:col>
      <xdr:colOff>0</xdr:colOff>
      <xdr:row>13</xdr:row>
      <xdr:rowOff>0</xdr:rowOff>
    </xdr:to>
    <xdr:sp macro="" textlink="">
      <xdr:nvSpPr>
        <xdr:cNvPr id="164" name="Line 61">
          <a:extLst>
            <a:ext uri="{FF2B5EF4-FFF2-40B4-BE49-F238E27FC236}">
              <a16:creationId xmlns:a16="http://schemas.microsoft.com/office/drawing/2014/main" id="{00000000-0008-0000-1700-0000C3E90300}"/>
            </a:ext>
          </a:extLst>
        </xdr:cNvPr>
        <xdr:cNvSpPr>
          <a:spLocks noChangeShapeType="1"/>
        </xdr:cNvSpPr>
      </xdr:nvSpPr>
      <xdr:spPr bwMode="auto">
        <a:xfrm>
          <a:off x="724852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65</xdr:col>
      <xdr:colOff>0</xdr:colOff>
      <xdr:row>12</xdr:row>
      <xdr:rowOff>0</xdr:rowOff>
    </xdr:to>
    <xdr:sp macro="" textlink="">
      <xdr:nvSpPr>
        <xdr:cNvPr id="165" name="Line 62">
          <a:extLst>
            <a:ext uri="{FF2B5EF4-FFF2-40B4-BE49-F238E27FC236}">
              <a16:creationId xmlns:a16="http://schemas.microsoft.com/office/drawing/2014/main" id="{00000000-0008-0000-1700-0000C4E90300}"/>
            </a:ext>
          </a:extLst>
        </xdr:cNvPr>
        <xdr:cNvSpPr>
          <a:spLocks noChangeShapeType="1"/>
        </xdr:cNvSpPr>
      </xdr:nvSpPr>
      <xdr:spPr bwMode="auto">
        <a:xfrm>
          <a:off x="690562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104775</xdr:rowOff>
    </xdr:from>
    <xdr:to>
      <xdr:col>57</xdr:col>
      <xdr:colOff>0</xdr:colOff>
      <xdr:row>41</xdr:row>
      <xdr:rowOff>9525</xdr:rowOff>
    </xdr:to>
    <xdr:sp macro="" textlink="">
      <xdr:nvSpPr>
        <xdr:cNvPr id="166" name="Line 63">
          <a:extLst>
            <a:ext uri="{FF2B5EF4-FFF2-40B4-BE49-F238E27FC236}">
              <a16:creationId xmlns:a16="http://schemas.microsoft.com/office/drawing/2014/main" id="{00000000-0008-0000-1700-0000C5E90300}"/>
            </a:ext>
          </a:extLst>
        </xdr:cNvPr>
        <xdr:cNvSpPr>
          <a:spLocks noChangeShapeType="1"/>
        </xdr:cNvSpPr>
      </xdr:nvSpPr>
      <xdr:spPr bwMode="auto">
        <a:xfrm flipV="1">
          <a:off x="679132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10</xdr:row>
      <xdr:rowOff>0</xdr:rowOff>
    </xdr:from>
    <xdr:to>
      <xdr:col>54</xdr:col>
      <xdr:colOff>0</xdr:colOff>
      <xdr:row>13</xdr:row>
      <xdr:rowOff>104775</xdr:rowOff>
    </xdr:to>
    <xdr:sp macro="" textlink="">
      <xdr:nvSpPr>
        <xdr:cNvPr id="167" name="Line 64">
          <a:extLst>
            <a:ext uri="{FF2B5EF4-FFF2-40B4-BE49-F238E27FC236}">
              <a16:creationId xmlns:a16="http://schemas.microsoft.com/office/drawing/2014/main" id="{00000000-0008-0000-1700-0000C6E90300}"/>
            </a:ext>
          </a:extLst>
        </xdr:cNvPr>
        <xdr:cNvSpPr>
          <a:spLocks noChangeShapeType="1"/>
        </xdr:cNvSpPr>
      </xdr:nvSpPr>
      <xdr:spPr bwMode="auto">
        <a:xfrm flipV="1">
          <a:off x="6448425" y="1924050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61</xdr:col>
      <xdr:colOff>0</xdr:colOff>
      <xdr:row>34</xdr:row>
      <xdr:rowOff>0</xdr:rowOff>
    </xdr:from>
    <xdr:to>
      <xdr:col>61</xdr:col>
      <xdr:colOff>0</xdr:colOff>
      <xdr:row>36</xdr:row>
      <xdr:rowOff>0</xdr:rowOff>
    </xdr:to>
    <xdr:sp macro="" textlink="">
      <xdr:nvSpPr>
        <xdr:cNvPr id="168" name="Line 65">
          <a:extLst>
            <a:ext uri="{FF2B5EF4-FFF2-40B4-BE49-F238E27FC236}">
              <a16:creationId xmlns:a16="http://schemas.microsoft.com/office/drawing/2014/main" id="{00000000-0008-0000-1700-0000C7E90300}"/>
            </a:ext>
          </a:extLst>
        </xdr:cNvPr>
        <xdr:cNvSpPr>
          <a:spLocks noChangeShapeType="1"/>
        </xdr:cNvSpPr>
      </xdr:nvSpPr>
      <xdr:spPr bwMode="auto">
        <a:xfrm flipV="1">
          <a:off x="724852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30</xdr:row>
      <xdr:rowOff>9525</xdr:rowOff>
    </xdr:from>
    <xdr:to>
      <xdr:col>61</xdr:col>
      <xdr:colOff>0</xdr:colOff>
      <xdr:row>34</xdr:row>
      <xdr:rowOff>0</xdr:rowOff>
    </xdr:to>
    <xdr:sp macro="" textlink="">
      <xdr:nvSpPr>
        <xdr:cNvPr id="169" name="Line 66">
          <a:extLst>
            <a:ext uri="{FF2B5EF4-FFF2-40B4-BE49-F238E27FC236}">
              <a16:creationId xmlns:a16="http://schemas.microsoft.com/office/drawing/2014/main" id="{00000000-0008-0000-1700-0000C8E90300}"/>
            </a:ext>
          </a:extLst>
        </xdr:cNvPr>
        <xdr:cNvSpPr>
          <a:spLocks noChangeShapeType="1"/>
        </xdr:cNvSpPr>
      </xdr:nvSpPr>
      <xdr:spPr bwMode="auto">
        <a:xfrm flipV="1">
          <a:off x="7248525" y="421957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63</xdr:col>
      <xdr:colOff>0</xdr:colOff>
      <xdr:row>17</xdr:row>
      <xdr:rowOff>0</xdr:rowOff>
    </xdr:from>
    <xdr:to>
      <xdr:col>63</xdr:col>
      <xdr:colOff>0</xdr:colOff>
      <xdr:row>30</xdr:row>
      <xdr:rowOff>0</xdr:rowOff>
    </xdr:to>
    <xdr:sp macro="" textlink="">
      <xdr:nvSpPr>
        <xdr:cNvPr id="170" name="Line 67">
          <a:extLst>
            <a:ext uri="{FF2B5EF4-FFF2-40B4-BE49-F238E27FC236}">
              <a16:creationId xmlns:a16="http://schemas.microsoft.com/office/drawing/2014/main" id="{00000000-0008-0000-1700-0000C9E90300}"/>
            </a:ext>
          </a:extLst>
        </xdr:cNvPr>
        <xdr:cNvSpPr>
          <a:spLocks noChangeShapeType="1"/>
        </xdr:cNvSpPr>
      </xdr:nvSpPr>
      <xdr:spPr bwMode="auto">
        <a:xfrm flipV="1">
          <a:off x="7477125" y="27241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63</xdr:col>
      <xdr:colOff>0</xdr:colOff>
      <xdr:row>10</xdr:row>
      <xdr:rowOff>0</xdr:rowOff>
    </xdr:from>
    <xdr:to>
      <xdr:col>63</xdr:col>
      <xdr:colOff>0</xdr:colOff>
      <xdr:row>12</xdr:row>
      <xdr:rowOff>0</xdr:rowOff>
    </xdr:to>
    <xdr:sp macro="" textlink="">
      <xdr:nvSpPr>
        <xdr:cNvPr id="171" name="Line 68">
          <a:extLst>
            <a:ext uri="{FF2B5EF4-FFF2-40B4-BE49-F238E27FC236}">
              <a16:creationId xmlns:a16="http://schemas.microsoft.com/office/drawing/2014/main" id="{00000000-0008-0000-1700-0000CAE90300}"/>
            </a:ext>
          </a:extLst>
        </xdr:cNvPr>
        <xdr:cNvSpPr>
          <a:spLocks noChangeShapeType="1"/>
        </xdr:cNvSpPr>
      </xdr:nvSpPr>
      <xdr:spPr bwMode="auto">
        <a:xfrm flipV="1">
          <a:off x="747712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54</xdr:col>
      <xdr:colOff>0</xdr:colOff>
      <xdr:row>11</xdr:row>
      <xdr:rowOff>0</xdr:rowOff>
    </xdr:from>
    <xdr:to>
      <xdr:col>60</xdr:col>
      <xdr:colOff>57150</xdr:colOff>
      <xdr:row>11</xdr:row>
      <xdr:rowOff>0</xdr:rowOff>
    </xdr:to>
    <xdr:sp macro="" textlink="">
      <xdr:nvSpPr>
        <xdr:cNvPr id="172" name="Line 73">
          <a:extLst>
            <a:ext uri="{FF2B5EF4-FFF2-40B4-BE49-F238E27FC236}">
              <a16:creationId xmlns:a16="http://schemas.microsoft.com/office/drawing/2014/main" id="{00000000-0008-0000-1700-0000CBE90300}"/>
            </a:ext>
          </a:extLst>
        </xdr:cNvPr>
        <xdr:cNvSpPr>
          <a:spLocks noChangeShapeType="1"/>
        </xdr:cNvSpPr>
      </xdr:nvSpPr>
      <xdr:spPr bwMode="auto">
        <a:xfrm>
          <a:off x="6448425" y="2038350"/>
          <a:ext cx="742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8</xdr:row>
      <xdr:rowOff>0</xdr:rowOff>
    </xdr:from>
    <xdr:to>
      <xdr:col>56</xdr:col>
      <xdr:colOff>0</xdr:colOff>
      <xdr:row>8</xdr:row>
      <xdr:rowOff>0</xdr:rowOff>
    </xdr:to>
    <xdr:sp macro="" textlink="">
      <xdr:nvSpPr>
        <xdr:cNvPr id="173" name="Line 74">
          <a:extLst>
            <a:ext uri="{FF2B5EF4-FFF2-40B4-BE49-F238E27FC236}">
              <a16:creationId xmlns:a16="http://schemas.microsoft.com/office/drawing/2014/main" id="{00000000-0008-0000-1700-0000CCE90300}"/>
            </a:ext>
          </a:extLst>
        </xdr:cNvPr>
        <xdr:cNvSpPr>
          <a:spLocks noChangeShapeType="1"/>
        </xdr:cNvSpPr>
      </xdr:nvSpPr>
      <xdr:spPr bwMode="auto">
        <a:xfrm>
          <a:off x="6229350" y="16954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58</xdr:col>
      <xdr:colOff>9525</xdr:colOff>
      <xdr:row>17</xdr:row>
      <xdr:rowOff>0</xdr:rowOff>
    </xdr:from>
    <xdr:to>
      <xdr:col>63</xdr:col>
      <xdr:colOff>9525</xdr:colOff>
      <xdr:row>17</xdr:row>
      <xdr:rowOff>0</xdr:rowOff>
    </xdr:to>
    <xdr:sp macro="" textlink="">
      <xdr:nvSpPr>
        <xdr:cNvPr id="174" name="Line 76">
          <a:extLst>
            <a:ext uri="{FF2B5EF4-FFF2-40B4-BE49-F238E27FC236}">
              <a16:creationId xmlns:a16="http://schemas.microsoft.com/office/drawing/2014/main" id="{00000000-0008-0000-1700-0000CDE90300}"/>
            </a:ext>
          </a:extLst>
        </xdr:cNvPr>
        <xdr:cNvSpPr>
          <a:spLocks noChangeShapeType="1"/>
        </xdr:cNvSpPr>
      </xdr:nvSpPr>
      <xdr:spPr bwMode="auto">
        <a:xfrm>
          <a:off x="6915150" y="27241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13</xdr:row>
      <xdr:rowOff>104775</xdr:rowOff>
    </xdr:from>
    <xdr:to>
      <xdr:col>63</xdr:col>
      <xdr:colOff>0</xdr:colOff>
      <xdr:row>16</xdr:row>
      <xdr:rowOff>104775</xdr:rowOff>
    </xdr:to>
    <xdr:sp macro="" textlink="">
      <xdr:nvSpPr>
        <xdr:cNvPr id="175" name="Line 77">
          <a:extLst>
            <a:ext uri="{FF2B5EF4-FFF2-40B4-BE49-F238E27FC236}">
              <a16:creationId xmlns:a16="http://schemas.microsoft.com/office/drawing/2014/main" id="{00000000-0008-0000-1700-0000CEE90300}"/>
            </a:ext>
          </a:extLst>
        </xdr:cNvPr>
        <xdr:cNvSpPr>
          <a:spLocks noChangeShapeType="1"/>
        </xdr:cNvSpPr>
      </xdr:nvSpPr>
      <xdr:spPr bwMode="auto">
        <a:xfrm flipV="1">
          <a:off x="7477125" y="23717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51</xdr:col>
      <xdr:colOff>0</xdr:colOff>
      <xdr:row>34</xdr:row>
      <xdr:rowOff>0</xdr:rowOff>
    </xdr:from>
    <xdr:to>
      <xdr:col>52</xdr:col>
      <xdr:colOff>104775</xdr:colOff>
      <xdr:row>36</xdr:row>
      <xdr:rowOff>0</xdr:rowOff>
    </xdr:to>
    <xdr:sp macro="" textlink="">
      <xdr:nvSpPr>
        <xdr:cNvPr id="176" name="Oval 78">
          <a:extLst>
            <a:ext uri="{FF2B5EF4-FFF2-40B4-BE49-F238E27FC236}">
              <a16:creationId xmlns:a16="http://schemas.microsoft.com/office/drawing/2014/main" id="{00000000-0008-0000-1700-0000CFE90300}"/>
            </a:ext>
          </a:extLst>
        </xdr:cNvPr>
        <xdr:cNvSpPr>
          <a:spLocks noChangeArrowheads="1"/>
        </xdr:cNvSpPr>
      </xdr:nvSpPr>
      <xdr:spPr bwMode="auto">
        <a:xfrm>
          <a:off x="6105525" y="4667250"/>
          <a:ext cx="219075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9525</xdr:colOff>
      <xdr:row>38</xdr:row>
      <xdr:rowOff>0</xdr:rowOff>
    </xdr:from>
    <xdr:to>
      <xdr:col>57</xdr:col>
      <xdr:colOff>0</xdr:colOff>
      <xdr:row>38</xdr:row>
      <xdr:rowOff>0</xdr:rowOff>
    </xdr:to>
    <xdr:sp macro="" textlink="">
      <xdr:nvSpPr>
        <xdr:cNvPr id="177" name="Line 79">
          <a:extLst>
            <a:ext uri="{FF2B5EF4-FFF2-40B4-BE49-F238E27FC236}">
              <a16:creationId xmlns:a16="http://schemas.microsoft.com/office/drawing/2014/main" id="{00000000-0008-0000-1700-0000D0E90300}"/>
            </a:ext>
          </a:extLst>
        </xdr:cNvPr>
        <xdr:cNvSpPr>
          <a:spLocks noChangeShapeType="1"/>
        </xdr:cNvSpPr>
      </xdr:nvSpPr>
      <xdr:spPr bwMode="auto">
        <a:xfrm>
          <a:off x="622935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28</xdr:row>
      <xdr:rowOff>0</xdr:rowOff>
    </xdr:from>
    <xdr:to>
      <xdr:col>53</xdr:col>
      <xdr:colOff>66675</xdr:colOff>
      <xdr:row>28</xdr:row>
      <xdr:rowOff>0</xdr:rowOff>
    </xdr:to>
    <xdr:sp macro="" textlink="">
      <xdr:nvSpPr>
        <xdr:cNvPr id="178" name="Line 80">
          <a:extLst>
            <a:ext uri="{FF2B5EF4-FFF2-40B4-BE49-F238E27FC236}">
              <a16:creationId xmlns:a16="http://schemas.microsoft.com/office/drawing/2014/main" id="{00000000-0008-0000-1700-0000D1E90300}"/>
            </a:ext>
          </a:extLst>
        </xdr:cNvPr>
        <xdr:cNvSpPr>
          <a:spLocks noChangeShapeType="1"/>
        </xdr:cNvSpPr>
      </xdr:nvSpPr>
      <xdr:spPr bwMode="auto">
        <a:xfrm>
          <a:off x="621982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30</xdr:row>
      <xdr:rowOff>0</xdr:rowOff>
    </xdr:from>
    <xdr:to>
      <xdr:col>57</xdr:col>
      <xdr:colOff>0</xdr:colOff>
      <xdr:row>30</xdr:row>
      <xdr:rowOff>0</xdr:rowOff>
    </xdr:to>
    <xdr:sp macro="" textlink="">
      <xdr:nvSpPr>
        <xdr:cNvPr id="179" name="Line 81">
          <a:extLst>
            <a:ext uri="{FF2B5EF4-FFF2-40B4-BE49-F238E27FC236}">
              <a16:creationId xmlns:a16="http://schemas.microsoft.com/office/drawing/2014/main" id="{00000000-0008-0000-1700-0000D2E90300}"/>
            </a:ext>
          </a:extLst>
        </xdr:cNvPr>
        <xdr:cNvSpPr>
          <a:spLocks noChangeShapeType="1"/>
        </xdr:cNvSpPr>
      </xdr:nvSpPr>
      <xdr:spPr bwMode="auto">
        <a:xfrm>
          <a:off x="6219825" y="4210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13</xdr:row>
      <xdr:rowOff>0</xdr:rowOff>
    </xdr:from>
    <xdr:to>
      <xdr:col>60</xdr:col>
      <xdr:colOff>0</xdr:colOff>
      <xdr:row>13</xdr:row>
      <xdr:rowOff>0</xdr:rowOff>
    </xdr:to>
    <xdr:sp macro="" textlink="">
      <xdr:nvSpPr>
        <xdr:cNvPr id="180" name="Line 82">
          <a:extLst>
            <a:ext uri="{FF2B5EF4-FFF2-40B4-BE49-F238E27FC236}">
              <a16:creationId xmlns:a16="http://schemas.microsoft.com/office/drawing/2014/main" id="{00000000-0008-0000-1700-0000D3E90300}"/>
            </a:ext>
          </a:extLst>
        </xdr:cNvPr>
        <xdr:cNvSpPr>
          <a:spLocks noChangeShapeType="1"/>
        </xdr:cNvSpPr>
      </xdr:nvSpPr>
      <xdr:spPr bwMode="auto">
        <a:xfrm>
          <a:off x="621982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12</xdr:row>
      <xdr:rowOff>0</xdr:rowOff>
    </xdr:from>
    <xdr:to>
      <xdr:col>60</xdr:col>
      <xdr:colOff>0</xdr:colOff>
      <xdr:row>12</xdr:row>
      <xdr:rowOff>0</xdr:rowOff>
    </xdr:to>
    <xdr:sp macro="" textlink="">
      <xdr:nvSpPr>
        <xdr:cNvPr id="181" name="Line 83">
          <a:extLst>
            <a:ext uri="{FF2B5EF4-FFF2-40B4-BE49-F238E27FC236}">
              <a16:creationId xmlns:a16="http://schemas.microsoft.com/office/drawing/2014/main" id="{00000000-0008-0000-1700-0000D4E90300}"/>
            </a:ext>
          </a:extLst>
        </xdr:cNvPr>
        <xdr:cNvSpPr>
          <a:spLocks noChangeShapeType="1"/>
        </xdr:cNvSpPr>
      </xdr:nvSpPr>
      <xdr:spPr bwMode="auto">
        <a:xfrm>
          <a:off x="621982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9</xdr:row>
      <xdr:rowOff>0</xdr:rowOff>
    </xdr:from>
    <xdr:to>
      <xdr:col>52</xdr:col>
      <xdr:colOff>0</xdr:colOff>
      <xdr:row>39</xdr:row>
      <xdr:rowOff>0</xdr:rowOff>
    </xdr:to>
    <xdr:sp macro="" textlink="">
      <xdr:nvSpPr>
        <xdr:cNvPr id="182" name="Line 84">
          <a:extLst>
            <a:ext uri="{FF2B5EF4-FFF2-40B4-BE49-F238E27FC236}">
              <a16:creationId xmlns:a16="http://schemas.microsoft.com/office/drawing/2014/main" id="{00000000-0008-0000-1700-0000D5E90300}"/>
            </a:ext>
          </a:extLst>
        </xdr:cNvPr>
        <xdr:cNvSpPr>
          <a:spLocks noChangeShapeType="1"/>
        </xdr:cNvSpPr>
      </xdr:nvSpPr>
      <xdr:spPr bwMode="auto">
        <a:xfrm>
          <a:off x="6219825" y="1809750"/>
          <a:ext cx="0" cy="34290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52</xdr:col>
      <xdr:colOff>0</xdr:colOff>
      <xdr:row>17</xdr:row>
      <xdr:rowOff>0</xdr:rowOff>
    </xdr:from>
    <xdr:to>
      <xdr:col>57</xdr:col>
      <xdr:colOff>0</xdr:colOff>
      <xdr:row>17</xdr:row>
      <xdr:rowOff>0</xdr:rowOff>
    </xdr:to>
    <xdr:sp macro="" textlink="">
      <xdr:nvSpPr>
        <xdr:cNvPr id="183" name="Line 85">
          <a:extLst>
            <a:ext uri="{FF2B5EF4-FFF2-40B4-BE49-F238E27FC236}">
              <a16:creationId xmlns:a16="http://schemas.microsoft.com/office/drawing/2014/main" id="{00000000-0008-0000-1700-0000D6E90300}"/>
            </a:ext>
          </a:extLst>
        </xdr:cNvPr>
        <xdr:cNvSpPr>
          <a:spLocks noChangeShapeType="1"/>
        </xdr:cNvSpPr>
      </xdr:nvSpPr>
      <xdr:spPr bwMode="auto">
        <a:xfrm>
          <a:off x="6219825" y="27241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12</xdr:row>
      <xdr:rowOff>0</xdr:rowOff>
    </xdr:from>
    <xdr:to>
      <xdr:col>60</xdr:col>
      <xdr:colOff>0</xdr:colOff>
      <xdr:row>13</xdr:row>
      <xdr:rowOff>104775</xdr:rowOff>
    </xdr:to>
    <xdr:sp macro="" textlink="">
      <xdr:nvSpPr>
        <xdr:cNvPr id="184" name="Line 86">
          <a:extLst>
            <a:ext uri="{FF2B5EF4-FFF2-40B4-BE49-F238E27FC236}">
              <a16:creationId xmlns:a16="http://schemas.microsoft.com/office/drawing/2014/main" id="{00000000-0008-0000-1700-0000D7E90300}"/>
            </a:ext>
          </a:extLst>
        </xdr:cNvPr>
        <xdr:cNvSpPr>
          <a:spLocks noChangeShapeType="1"/>
        </xdr:cNvSpPr>
      </xdr:nvSpPr>
      <xdr:spPr bwMode="auto">
        <a:xfrm>
          <a:off x="7134225" y="21526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41</xdr:row>
      <xdr:rowOff>0</xdr:rowOff>
    </xdr:from>
    <xdr:to>
      <xdr:col>57</xdr:col>
      <xdr:colOff>9525</xdr:colOff>
      <xdr:row>41</xdr:row>
      <xdr:rowOff>0</xdr:rowOff>
    </xdr:to>
    <xdr:sp macro="" textlink="">
      <xdr:nvSpPr>
        <xdr:cNvPr id="185" name="Line 87">
          <a:extLst>
            <a:ext uri="{FF2B5EF4-FFF2-40B4-BE49-F238E27FC236}">
              <a16:creationId xmlns:a16="http://schemas.microsoft.com/office/drawing/2014/main" id="{00000000-0008-0000-1700-0000D8E90300}"/>
            </a:ext>
          </a:extLst>
        </xdr:cNvPr>
        <xdr:cNvSpPr>
          <a:spLocks noChangeShapeType="1"/>
        </xdr:cNvSpPr>
      </xdr:nvSpPr>
      <xdr:spPr bwMode="auto">
        <a:xfrm flipH="1">
          <a:off x="6219825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52</xdr:col>
      <xdr:colOff>0</xdr:colOff>
      <xdr:row>8</xdr:row>
      <xdr:rowOff>0</xdr:rowOff>
    </xdr:from>
    <xdr:to>
      <xdr:col>52</xdr:col>
      <xdr:colOff>0</xdr:colOff>
      <xdr:row>9</xdr:row>
      <xdr:rowOff>0</xdr:rowOff>
    </xdr:to>
    <xdr:sp macro="" textlink="">
      <xdr:nvSpPr>
        <xdr:cNvPr id="186" name="Line 88">
          <a:extLst>
            <a:ext uri="{FF2B5EF4-FFF2-40B4-BE49-F238E27FC236}">
              <a16:creationId xmlns:a16="http://schemas.microsoft.com/office/drawing/2014/main" id="{00000000-0008-0000-1700-0000D9E90300}"/>
            </a:ext>
          </a:extLst>
        </xdr:cNvPr>
        <xdr:cNvSpPr>
          <a:spLocks noChangeShapeType="1"/>
        </xdr:cNvSpPr>
      </xdr:nvSpPr>
      <xdr:spPr bwMode="auto">
        <a:xfrm>
          <a:off x="621982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19050</xdr:colOff>
      <xdr:row>28</xdr:row>
      <xdr:rowOff>0</xdr:rowOff>
    </xdr:from>
    <xdr:to>
      <xdr:col>23</xdr:col>
      <xdr:colOff>9525</xdr:colOff>
      <xdr:row>28</xdr:row>
      <xdr:rowOff>0</xdr:rowOff>
    </xdr:to>
    <xdr:sp macro="" textlink="">
      <xdr:nvSpPr>
        <xdr:cNvPr id="187" name="Line 89">
          <a:extLst>
            <a:ext uri="{FF2B5EF4-FFF2-40B4-BE49-F238E27FC236}">
              <a16:creationId xmlns:a16="http://schemas.microsoft.com/office/drawing/2014/main" id="{00000000-0008-0000-1700-0000DAE90300}"/>
            </a:ext>
          </a:extLst>
        </xdr:cNvPr>
        <xdr:cNvSpPr>
          <a:spLocks noChangeShapeType="1"/>
        </xdr:cNvSpPr>
      </xdr:nvSpPr>
      <xdr:spPr bwMode="auto">
        <a:xfrm>
          <a:off x="223837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116158</xdr:colOff>
      <xdr:row>6</xdr:row>
      <xdr:rowOff>0</xdr:rowOff>
    </xdr:from>
    <xdr:to>
      <xdr:col>59</xdr:col>
      <xdr:colOff>116158</xdr:colOff>
      <xdr:row>8</xdr:row>
      <xdr:rowOff>97573</xdr:rowOff>
    </xdr:to>
    <xdr:sp macro="" textlink="">
      <xdr:nvSpPr>
        <xdr:cNvPr id="188" name="Line 91">
          <a:extLst>
            <a:ext uri="{FF2B5EF4-FFF2-40B4-BE49-F238E27FC236}">
              <a16:creationId xmlns:a16="http://schemas.microsoft.com/office/drawing/2014/main" id="{00000000-0008-0000-1700-0000DBE90300}"/>
            </a:ext>
          </a:extLst>
        </xdr:cNvPr>
        <xdr:cNvSpPr>
          <a:spLocks noChangeShapeType="1"/>
        </xdr:cNvSpPr>
      </xdr:nvSpPr>
      <xdr:spPr bwMode="auto">
        <a:xfrm flipV="1">
          <a:off x="7136083" y="1466850"/>
          <a:ext cx="0" cy="326173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189" name="Line 92">
          <a:extLst>
            <a:ext uri="{FF2B5EF4-FFF2-40B4-BE49-F238E27FC236}">
              <a16:creationId xmlns:a16="http://schemas.microsoft.com/office/drawing/2014/main" id="{00000000-0008-0000-1700-0000DCE90300}"/>
            </a:ext>
          </a:extLst>
        </xdr:cNvPr>
        <xdr:cNvSpPr>
          <a:spLocks noChangeShapeType="1"/>
        </xdr:cNvSpPr>
      </xdr:nvSpPr>
      <xdr:spPr bwMode="auto">
        <a:xfrm>
          <a:off x="6791325" y="14668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65</xdr:col>
      <xdr:colOff>0</xdr:colOff>
      <xdr:row>12</xdr:row>
      <xdr:rowOff>0</xdr:rowOff>
    </xdr:from>
    <xdr:to>
      <xdr:col>65</xdr:col>
      <xdr:colOff>0</xdr:colOff>
      <xdr:row>38</xdr:row>
      <xdr:rowOff>0</xdr:rowOff>
    </xdr:to>
    <xdr:sp macro="" textlink="">
      <xdr:nvSpPr>
        <xdr:cNvPr id="190" name="Line 96">
          <a:extLst>
            <a:ext uri="{FF2B5EF4-FFF2-40B4-BE49-F238E27FC236}">
              <a16:creationId xmlns:a16="http://schemas.microsoft.com/office/drawing/2014/main" id="{00000000-0008-0000-1700-0000DDE90300}"/>
            </a:ext>
          </a:extLst>
        </xdr:cNvPr>
        <xdr:cNvSpPr>
          <a:spLocks noChangeShapeType="1"/>
        </xdr:cNvSpPr>
      </xdr:nvSpPr>
      <xdr:spPr bwMode="auto">
        <a:xfrm flipV="1">
          <a:off x="770572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25</xdr:col>
      <xdr:colOff>38100</xdr:colOff>
      <xdr:row>23</xdr:row>
      <xdr:rowOff>57150</xdr:rowOff>
    </xdr:from>
    <xdr:to>
      <xdr:col>25</xdr:col>
      <xdr:colOff>38100</xdr:colOff>
      <xdr:row>23</xdr:row>
      <xdr:rowOff>104775</xdr:rowOff>
    </xdr:to>
    <xdr:sp macro="" textlink="">
      <xdr:nvSpPr>
        <xdr:cNvPr id="191" name="Line 86">
          <a:extLst>
            <a:ext uri="{FF2B5EF4-FFF2-40B4-BE49-F238E27FC236}">
              <a16:creationId xmlns:a16="http://schemas.microsoft.com/office/drawing/2014/main" id="{00000000-0008-0000-1700-0000DEE90300}"/>
            </a:ext>
          </a:extLst>
        </xdr:cNvPr>
        <xdr:cNvSpPr>
          <a:spLocks noChangeShapeType="1"/>
        </xdr:cNvSpPr>
      </xdr:nvSpPr>
      <xdr:spPr bwMode="auto">
        <a:xfrm flipV="1">
          <a:off x="340042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19050</xdr:colOff>
      <xdr:row>23</xdr:row>
      <xdr:rowOff>57150</xdr:rowOff>
    </xdr:from>
    <xdr:to>
      <xdr:col>28</xdr:col>
      <xdr:colOff>19050</xdr:colOff>
      <xdr:row>23</xdr:row>
      <xdr:rowOff>104775</xdr:rowOff>
    </xdr:to>
    <xdr:sp macro="" textlink="">
      <xdr:nvSpPr>
        <xdr:cNvPr id="192" name="Line 88">
          <a:extLst>
            <a:ext uri="{FF2B5EF4-FFF2-40B4-BE49-F238E27FC236}">
              <a16:creationId xmlns:a16="http://schemas.microsoft.com/office/drawing/2014/main" id="{00000000-0008-0000-1700-0000E0E90300}"/>
            </a:ext>
          </a:extLst>
        </xdr:cNvPr>
        <xdr:cNvSpPr>
          <a:spLocks noChangeShapeType="1"/>
        </xdr:cNvSpPr>
      </xdr:nvSpPr>
      <xdr:spPr bwMode="auto">
        <a:xfrm>
          <a:off x="355282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38100</xdr:colOff>
      <xdr:row>24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93" name="Line 89">
          <a:extLst>
            <a:ext uri="{FF2B5EF4-FFF2-40B4-BE49-F238E27FC236}">
              <a16:creationId xmlns:a16="http://schemas.microsoft.com/office/drawing/2014/main" id="{00000000-0008-0000-1700-0000E1E90300}"/>
            </a:ext>
          </a:extLst>
        </xdr:cNvPr>
        <xdr:cNvSpPr>
          <a:spLocks noChangeShapeType="1"/>
        </xdr:cNvSpPr>
      </xdr:nvSpPr>
      <xdr:spPr bwMode="auto">
        <a:xfrm flipH="1">
          <a:off x="34004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19050</xdr:colOff>
      <xdr:row>24</xdr:row>
      <xdr:rowOff>0</xdr:rowOff>
    </xdr:to>
    <xdr:sp macro="" textlink="">
      <xdr:nvSpPr>
        <xdr:cNvPr id="194" name="Line 90">
          <a:extLst>
            <a:ext uri="{FF2B5EF4-FFF2-40B4-BE49-F238E27FC236}">
              <a16:creationId xmlns:a16="http://schemas.microsoft.com/office/drawing/2014/main" id="{00000000-0008-0000-1700-0000E2E90300}"/>
            </a:ext>
          </a:extLst>
        </xdr:cNvPr>
        <xdr:cNvSpPr>
          <a:spLocks noChangeShapeType="1"/>
        </xdr:cNvSpPr>
      </xdr:nvSpPr>
      <xdr:spPr bwMode="auto">
        <a:xfrm>
          <a:off x="35337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66675</xdr:colOff>
      <xdr:row>24</xdr:row>
      <xdr:rowOff>0</xdr:rowOff>
    </xdr:from>
    <xdr:to>
      <xdr:col>52</xdr:col>
      <xdr:colOff>76200</xdr:colOff>
      <xdr:row>24</xdr:row>
      <xdr:rowOff>0</xdr:rowOff>
    </xdr:to>
    <xdr:sp macro="" textlink="">
      <xdr:nvSpPr>
        <xdr:cNvPr id="195" name="Line 91">
          <a:extLst>
            <a:ext uri="{FF2B5EF4-FFF2-40B4-BE49-F238E27FC236}">
              <a16:creationId xmlns:a16="http://schemas.microsoft.com/office/drawing/2014/main" id="{00000000-0008-0000-1700-0000E3E90300}"/>
            </a:ext>
          </a:extLst>
        </xdr:cNvPr>
        <xdr:cNvSpPr>
          <a:spLocks noChangeShapeType="1"/>
        </xdr:cNvSpPr>
      </xdr:nvSpPr>
      <xdr:spPr bwMode="auto">
        <a:xfrm flipH="1">
          <a:off x="628650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95250</xdr:colOff>
      <xdr:row>24</xdr:row>
      <xdr:rowOff>0</xdr:rowOff>
    </xdr:from>
    <xdr:to>
      <xdr:col>24</xdr:col>
      <xdr:colOff>57150</xdr:colOff>
      <xdr:row>24</xdr:row>
      <xdr:rowOff>0</xdr:rowOff>
    </xdr:to>
    <xdr:sp macro="" textlink="">
      <xdr:nvSpPr>
        <xdr:cNvPr id="196" name="Line 92">
          <a:extLst>
            <a:ext uri="{FF2B5EF4-FFF2-40B4-BE49-F238E27FC236}">
              <a16:creationId xmlns:a16="http://schemas.microsoft.com/office/drawing/2014/main" id="{00000000-0008-0000-1700-0000E4E90300}"/>
            </a:ext>
          </a:extLst>
        </xdr:cNvPr>
        <xdr:cNvSpPr>
          <a:spLocks noChangeShapeType="1"/>
        </xdr:cNvSpPr>
      </xdr:nvSpPr>
      <xdr:spPr bwMode="auto">
        <a:xfrm flipH="1">
          <a:off x="220027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12</xdr:row>
      <xdr:rowOff>9525</xdr:rowOff>
    </xdr:from>
    <xdr:to>
      <xdr:col>15</xdr:col>
      <xdr:colOff>0</xdr:colOff>
      <xdr:row>24</xdr:row>
      <xdr:rowOff>9525</xdr:rowOff>
    </xdr:to>
    <xdr:sp macro="" textlink="">
      <xdr:nvSpPr>
        <xdr:cNvPr id="197" name="Line 93">
          <a:extLst>
            <a:ext uri="{FF2B5EF4-FFF2-40B4-BE49-F238E27FC236}">
              <a16:creationId xmlns:a16="http://schemas.microsoft.com/office/drawing/2014/main" id="{00000000-0008-0000-1700-0000E5E90300}"/>
            </a:ext>
          </a:extLst>
        </xdr:cNvPr>
        <xdr:cNvSpPr>
          <a:spLocks noChangeShapeType="1"/>
        </xdr:cNvSpPr>
      </xdr:nvSpPr>
      <xdr:spPr bwMode="auto">
        <a:xfrm>
          <a:off x="221932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21</xdr:col>
      <xdr:colOff>0</xdr:colOff>
      <xdr:row>14</xdr:row>
      <xdr:rowOff>0</xdr:rowOff>
    </xdr:from>
    <xdr:to>
      <xdr:col>27</xdr:col>
      <xdr:colOff>0</xdr:colOff>
      <xdr:row>14</xdr:row>
      <xdr:rowOff>0</xdr:rowOff>
    </xdr:to>
    <xdr:sp macro="" textlink="">
      <xdr:nvSpPr>
        <xdr:cNvPr id="198" name="Line 38">
          <a:extLst>
            <a:ext uri="{FF2B5EF4-FFF2-40B4-BE49-F238E27FC236}">
              <a16:creationId xmlns:a16="http://schemas.microsoft.com/office/drawing/2014/main" id="{00000000-0008-0000-1700-0000E6E90300}"/>
            </a:ext>
          </a:extLst>
        </xdr:cNvPr>
        <xdr:cNvSpPr>
          <a:spLocks noChangeShapeType="1"/>
        </xdr:cNvSpPr>
      </xdr:nvSpPr>
      <xdr:spPr bwMode="auto">
        <a:xfrm>
          <a:off x="2905125" y="23812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14</xdr:row>
      <xdr:rowOff>0</xdr:rowOff>
    </xdr:from>
    <xdr:to>
      <xdr:col>60</xdr:col>
      <xdr:colOff>0</xdr:colOff>
      <xdr:row>14</xdr:row>
      <xdr:rowOff>0</xdr:rowOff>
    </xdr:to>
    <xdr:sp macro="" textlink="">
      <xdr:nvSpPr>
        <xdr:cNvPr id="199" name="Line 82">
          <a:extLst>
            <a:ext uri="{FF2B5EF4-FFF2-40B4-BE49-F238E27FC236}">
              <a16:creationId xmlns:a16="http://schemas.microsoft.com/office/drawing/2014/main" id="{00000000-0008-0000-1700-0000E7E90300}"/>
            </a:ext>
          </a:extLst>
        </xdr:cNvPr>
        <xdr:cNvSpPr>
          <a:spLocks noChangeShapeType="1"/>
        </xdr:cNvSpPr>
      </xdr:nvSpPr>
      <xdr:spPr bwMode="auto">
        <a:xfrm>
          <a:off x="6219825" y="23812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</xdr:colOff>
      <xdr:row>10</xdr:row>
      <xdr:rowOff>3589</xdr:rowOff>
    </xdr:from>
    <xdr:to>
      <xdr:col>61</xdr:col>
      <xdr:colOff>51955</xdr:colOff>
      <xdr:row>10</xdr:row>
      <xdr:rowOff>3589</xdr:rowOff>
    </xdr:to>
    <xdr:sp macro="" textlink="">
      <xdr:nvSpPr>
        <xdr:cNvPr id="200" name="Line 73">
          <a:extLst>
            <a:ext uri="{FF2B5EF4-FFF2-40B4-BE49-F238E27FC236}">
              <a16:creationId xmlns:a16="http://schemas.microsoft.com/office/drawing/2014/main" id="{00000000-0008-0000-1700-0000E8E90300}"/>
            </a:ext>
          </a:extLst>
        </xdr:cNvPr>
        <xdr:cNvSpPr>
          <a:spLocks noChangeShapeType="1"/>
        </xdr:cNvSpPr>
      </xdr:nvSpPr>
      <xdr:spPr bwMode="auto">
        <a:xfrm>
          <a:off x="6448426" y="1927639"/>
          <a:ext cx="852054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14</xdr:row>
      <xdr:rowOff>0</xdr:rowOff>
    </xdr:from>
    <xdr:to>
      <xdr:col>63</xdr:col>
      <xdr:colOff>0</xdr:colOff>
      <xdr:row>14</xdr:row>
      <xdr:rowOff>0</xdr:rowOff>
    </xdr:to>
    <xdr:sp macro="" textlink="">
      <xdr:nvSpPr>
        <xdr:cNvPr id="201" name="Line 61">
          <a:extLst>
            <a:ext uri="{FF2B5EF4-FFF2-40B4-BE49-F238E27FC236}">
              <a16:creationId xmlns:a16="http://schemas.microsoft.com/office/drawing/2014/main" id="{00000000-0008-0000-1700-0000E9E90300}"/>
            </a:ext>
          </a:extLst>
        </xdr:cNvPr>
        <xdr:cNvSpPr>
          <a:spLocks noChangeShapeType="1"/>
        </xdr:cNvSpPr>
      </xdr:nvSpPr>
      <xdr:spPr bwMode="auto">
        <a:xfrm>
          <a:off x="7248525" y="23812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13</xdr:row>
      <xdr:rowOff>0</xdr:rowOff>
    </xdr:from>
    <xdr:to>
      <xdr:col>63</xdr:col>
      <xdr:colOff>0</xdr:colOff>
      <xdr:row>13</xdr:row>
      <xdr:rowOff>0</xdr:rowOff>
    </xdr:to>
    <xdr:sp macro="" textlink="">
      <xdr:nvSpPr>
        <xdr:cNvPr id="202" name="Line 61">
          <a:extLst>
            <a:ext uri="{FF2B5EF4-FFF2-40B4-BE49-F238E27FC236}">
              <a16:creationId xmlns:a16="http://schemas.microsoft.com/office/drawing/2014/main" id="{00000000-0008-0000-1700-0000EAE90300}"/>
            </a:ext>
          </a:extLst>
        </xdr:cNvPr>
        <xdr:cNvSpPr>
          <a:spLocks noChangeShapeType="1"/>
        </xdr:cNvSpPr>
      </xdr:nvSpPr>
      <xdr:spPr bwMode="auto">
        <a:xfrm>
          <a:off x="7248525" y="22669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12</xdr:row>
      <xdr:rowOff>9525</xdr:rowOff>
    </xdr:from>
    <xdr:to>
      <xdr:col>63</xdr:col>
      <xdr:colOff>0</xdr:colOff>
      <xdr:row>13</xdr:row>
      <xdr:rowOff>0</xdr:rowOff>
    </xdr:to>
    <xdr:sp macro="" textlink="">
      <xdr:nvSpPr>
        <xdr:cNvPr id="203" name="Line 99">
          <a:extLst>
            <a:ext uri="{FF2B5EF4-FFF2-40B4-BE49-F238E27FC236}">
              <a16:creationId xmlns:a16="http://schemas.microsoft.com/office/drawing/2014/main" id="{00000000-0008-0000-1700-0000EBE90300}"/>
            </a:ext>
          </a:extLst>
        </xdr:cNvPr>
        <xdr:cNvSpPr>
          <a:spLocks noChangeShapeType="1"/>
        </xdr:cNvSpPr>
      </xdr:nvSpPr>
      <xdr:spPr bwMode="auto">
        <a:xfrm>
          <a:off x="7477125" y="21621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oval" w="sm" len="med"/>
        </a:ln>
      </xdr:spPr>
    </xdr:sp>
    <xdr:clientData/>
  </xdr:twoCellAnchor>
  <xdr:twoCellAnchor>
    <xdr:from>
      <xdr:col>63</xdr:col>
      <xdr:colOff>0</xdr:colOff>
      <xdr:row>13</xdr:row>
      <xdr:rowOff>9525</xdr:rowOff>
    </xdr:from>
    <xdr:to>
      <xdr:col>63</xdr:col>
      <xdr:colOff>0</xdr:colOff>
      <xdr:row>14</xdr:row>
      <xdr:rowOff>0</xdr:rowOff>
    </xdr:to>
    <xdr:sp macro="" textlink="">
      <xdr:nvSpPr>
        <xdr:cNvPr id="204" name="Line 100">
          <a:extLst>
            <a:ext uri="{FF2B5EF4-FFF2-40B4-BE49-F238E27FC236}">
              <a16:creationId xmlns:a16="http://schemas.microsoft.com/office/drawing/2014/main" id="{00000000-0008-0000-1700-0000ECE90300}"/>
            </a:ext>
          </a:extLst>
        </xdr:cNvPr>
        <xdr:cNvSpPr>
          <a:spLocks noChangeShapeType="1"/>
        </xdr:cNvSpPr>
      </xdr:nvSpPr>
      <xdr:spPr bwMode="auto">
        <a:xfrm flipV="1">
          <a:off x="7477125" y="227647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5</xdr:row>
      <xdr:rowOff>104775</xdr:rowOff>
    </xdr:from>
    <xdr:to>
      <xdr:col>57</xdr:col>
      <xdr:colOff>0</xdr:colOff>
      <xdr:row>8</xdr:row>
      <xdr:rowOff>104775</xdr:rowOff>
    </xdr:to>
    <xdr:sp macro="" textlink="">
      <xdr:nvSpPr>
        <xdr:cNvPr id="205" name="Line 91">
          <a:extLst>
            <a:ext uri="{FF2B5EF4-FFF2-40B4-BE49-F238E27FC236}">
              <a16:creationId xmlns:a16="http://schemas.microsoft.com/office/drawing/2014/main" id="{00000000-0008-0000-1700-0000EDE90300}"/>
            </a:ext>
          </a:extLst>
        </xdr:cNvPr>
        <xdr:cNvSpPr>
          <a:spLocks noChangeShapeType="1"/>
        </xdr:cNvSpPr>
      </xdr:nvSpPr>
      <xdr:spPr bwMode="auto">
        <a:xfrm flipV="1">
          <a:off x="6791325" y="145732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36</xdr:row>
      <xdr:rowOff>0</xdr:rowOff>
    </xdr:from>
    <xdr:to>
      <xdr:col>41</xdr:col>
      <xdr:colOff>0</xdr:colOff>
      <xdr:row>37</xdr:row>
      <xdr:rowOff>104775</xdr:rowOff>
    </xdr:to>
    <xdr:sp macro="" textlink="">
      <xdr:nvSpPr>
        <xdr:cNvPr id="206" name="Line 28">
          <a:extLst>
            <a:ext uri="{FF2B5EF4-FFF2-40B4-BE49-F238E27FC236}">
              <a16:creationId xmlns:a16="http://schemas.microsoft.com/office/drawing/2014/main" id="{00000000-0008-0000-1700-0000EEE90300}"/>
            </a:ext>
          </a:extLst>
        </xdr:cNvPr>
        <xdr:cNvSpPr>
          <a:spLocks noChangeShapeType="1"/>
        </xdr:cNvSpPr>
      </xdr:nvSpPr>
      <xdr:spPr bwMode="auto">
        <a:xfrm flipV="1">
          <a:off x="4962525" y="4895850"/>
          <a:ext cx="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35</xdr:col>
      <xdr:colOff>9525</xdr:colOff>
      <xdr:row>36</xdr:row>
      <xdr:rowOff>0</xdr:rowOff>
    </xdr:from>
    <xdr:to>
      <xdr:col>41</xdr:col>
      <xdr:colOff>19050</xdr:colOff>
      <xdr:row>36</xdr:row>
      <xdr:rowOff>0</xdr:rowOff>
    </xdr:to>
    <xdr:sp macro="" textlink="">
      <xdr:nvSpPr>
        <xdr:cNvPr id="207" name="Line 15">
          <a:extLst>
            <a:ext uri="{FF2B5EF4-FFF2-40B4-BE49-F238E27FC236}">
              <a16:creationId xmlns:a16="http://schemas.microsoft.com/office/drawing/2014/main" id="{00000000-0008-0000-1700-0000EFE90300}"/>
            </a:ext>
          </a:extLst>
        </xdr:cNvPr>
        <xdr:cNvSpPr>
          <a:spLocks noChangeShapeType="1"/>
        </xdr:cNvSpPr>
      </xdr:nvSpPr>
      <xdr:spPr bwMode="auto">
        <a:xfrm>
          <a:off x="4286250" y="48958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9525</xdr:colOff>
      <xdr:row>36</xdr:row>
      <xdr:rowOff>0</xdr:rowOff>
    </xdr:from>
    <xdr:to>
      <xdr:col>61</xdr:col>
      <xdr:colOff>9525</xdr:colOff>
      <xdr:row>36</xdr:row>
      <xdr:rowOff>0</xdr:rowOff>
    </xdr:to>
    <xdr:sp macro="" textlink="">
      <xdr:nvSpPr>
        <xdr:cNvPr id="208" name="Line 59">
          <a:extLst>
            <a:ext uri="{FF2B5EF4-FFF2-40B4-BE49-F238E27FC236}">
              <a16:creationId xmlns:a16="http://schemas.microsoft.com/office/drawing/2014/main" id="{00000000-0008-0000-1700-0000F0E90300}"/>
            </a:ext>
          </a:extLst>
        </xdr:cNvPr>
        <xdr:cNvSpPr>
          <a:spLocks noChangeShapeType="1"/>
        </xdr:cNvSpPr>
      </xdr:nvSpPr>
      <xdr:spPr bwMode="auto">
        <a:xfrm>
          <a:off x="6915150" y="4895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0</xdr:colOff>
      <xdr:row>36</xdr:row>
      <xdr:rowOff>0</xdr:rowOff>
    </xdr:from>
    <xdr:to>
      <xdr:col>61</xdr:col>
      <xdr:colOff>0</xdr:colOff>
      <xdr:row>38</xdr:row>
      <xdr:rowOff>0</xdr:rowOff>
    </xdr:to>
    <xdr:sp macro="" textlink="">
      <xdr:nvSpPr>
        <xdr:cNvPr id="209" name="Line 65">
          <a:extLst>
            <a:ext uri="{FF2B5EF4-FFF2-40B4-BE49-F238E27FC236}">
              <a16:creationId xmlns:a16="http://schemas.microsoft.com/office/drawing/2014/main" id="{00000000-0008-0000-1700-0000F1E90300}"/>
            </a:ext>
          </a:extLst>
        </xdr:cNvPr>
        <xdr:cNvSpPr>
          <a:spLocks noChangeShapeType="1"/>
        </xdr:cNvSpPr>
      </xdr:nvSpPr>
      <xdr:spPr bwMode="auto">
        <a:xfrm flipV="1">
          <a:off x="724852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60122" name="Line 1">
          <a:extLst>
            <a:ext uri="{FF2B5EF4-FFF2-40B4-BE49-F238E27FC236}">
              <a16:creationId xmlns:a16="http://schemas.microsoft.com/office/drawing/2014/main" id="{00000000-0008-0000-1900-00001AF8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29</xdr:col>
      <xdr:colOff>0</xdr:colOff>
      <xdr:row>38</xdr:row>
      <xdr:rowOff>0</xdr:rowOff>
    </xdr:to>
    <xdr:sp macro="" textlink="">
      <xdr:nvSpPr>
        <xdr:cNvPr id="260123" name="Oval 2">
          <a:extLst>
            <a:ext uri="{FF2B5EF4-FFF2-40B4-BE49-F238E27FC236}">
              <a16:creationId xmlns:a16="http://schemas.microsoft.com/office/drawing/2014/main" id="{00000000-0008-0000-1900-00001BF80300}"/>
            </a:ext>
          </a:extLst>
        </xdr:cNvPr>
        <xdr:cNvSpPr>
          <a:spLocks noChangeArrowheads="1"/>
        </xdr:cNvSpPr>
      </xdr:nvSpPr>
      <xdr:spPr bwMode="auto">
        <a:xfrm>
          <a:off x="2543175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60124" name="Line 3">
          <a:extLst>
            <a:ext uri="{FF2B5EF4-FFF2-40B4-BE49-F238E27FC236}">
              <a16:creationId xmlns:a16="http://schemas.microsoft.com/office/drawing/2014/main" id="{00000000-0008-0000-1900-00001CF8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60125" name="Line 4">
          <a:extLst>
            <a:ext uri="{FF2B5EF4-FFF2-40B4-BE49-F238E27FC236}">
              <a16:creationId xmlns:a16="http://schemas.microsoft.com/office/drawing/2014/main" id="{00000000-0008-0000-1900-00001DF8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60126" name="Line 5">
          <a:extLst>
            <a:ext uri="{FF2B5EF4-FFF2-40B4-BE49-F238E27FC236}">
              <a16:creationId xmlns:a16="http://schemas.microsoft.com/office/drawing/2014/main" id="{00000000-0008-0000-1900-00001EF8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60127" name="Line 7">
          <a:extLst>
            <a:ext uri="{FF2B5EF4-FFF2-40B4-BE49-F238E27FC236}">
              <a16:creationId xmlns:a16="http://schemas.microsoft.com/office/drawing/2014/main" id="{00000000-0008-0000-1900-00001FF8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60128" name="Line 8">
          <a:extLst>
            <a:ext uri="{FF2B5EF4-FFF2-40B4-BE49-F238E27FC236}">
              <a16:creationId xmlns:a16="http://schemas.microsoft.com/office/drawing/2014/main" id="{00000000-0008-0000-1900-000020F8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60129" name="Line 9">
          <a:extLst>
            <a:ext uri="{FF2B5EF4-FFF2-40B4-BE49-F238E27FC236}">
              <a16:creationId xmlns:a16="http://schemas.microsoft.com/office/drawing/2014/main" id="{00000000-0008-0000-1900-000021F8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60130" name="Line 10">
          <a:extLst>
            <a:ext uri="{FF2B5EF4-FFF2-40B4-BE49-F238E27FC236}">
              <a16:creationId xmlns:a16="http://schemas.microsoft.com/office/drawing/2014/main" id="{00000000-0008-0000-1900-000022F8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60131" name="Line 11">
          <a:extLst>
            <a:ext uri="{FF2B5EF4-FFF2-40B4-BE49-F238E27FC236}">
              <a16:creationId xmlns:a16="http://schemas.microsoft.com/office/drawing/2014/main" id="{00000000-0008-0000-1900-000023F8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60132" name="Line 13">
          <a:extLst>
            <a:ext uri="{FF2B5EF4-FFF2-40B4-BE49-F238E27FC236}">
              <a16:creationId xmlns:a16="http://schemas.microsoft.com/office/drawing/2014/main" id="{00000000-0008-0000-1900-000024F8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260133" name="Line 14">
          <a:extLst>
            <a:ext uri="{FF2B5EF4-FFF2-40B4-BE49-F238E27FC236}">
              <a16:creationId xmlns:a16="http://schemas.microsoft.com/office/drawing/2014/main" id="{00000000-0008-0000-1900-000025F80300}"/>
            </a:ext>
          </a:extLst>
        </xdr:cNvPr>
        <xdr:cNvSpPr>
          <a:spLocks noChangeShapeType="1"/>
        </xdr:cNvSpPr>
      </xdr:nvSpPr>
      <xdr:spPr bwMode="auto">
        <a:xfrm flipV="1">
          <a:off x="4486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104775</xdr:colOff>
      <xdr:row>34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60134" name="Line 15">
          <a:extLst>
            <a:ext uri="{FF2B5EF4-FFF2-40B4-BE49-F238E27FC236}">
              <a16:creationId xmlns:a16="http://schemas.microsoft.com/office/drawing/2014/main" id="{00000000-0008-0000-1900-000026F80300}"/>
            </a:ext>
          </a:extLst>
        </xdr:cNvPr>
        <xdr:cNvSpPr>
          <a:spLocks noChangeShapeType="1"/>
        </xdr:cNvSpPr>
      </xdr:nvSpPr>
      <xdr:spPr bwMode="auto">
        <a:xfrm>
          <a:off x="3562350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60135" name="Line 16">
          <a:extLst>
            <a:ext uri="{FF2B5EF4-FFF2-40B4-BE49-F238E27FC236}">
              <a16:creationId xmlns:a16="http://schemas.microsoft.com/office/drawing/2014/main" id="{00000000-0008-0000-1900-000027F80300}"/>
            </a:ext>
          </a:extLst>
        </xdr:cNvPr>
        <xdr:cNvSpPr>
          <a:spLocks noChangeShapeType="1"/>
        </xdr:cNvSpPr>
      </xdr:nvSpPr>
      <xdr:spPr bwMode="auto">
        <a:xfrm>
          <a:off x="3562350" y="44386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60136" name="Line 17">
          <a:extLst>
            <a:ext uri="{FF2B5EF4-FFF2-40B4-BE49-F238E27FC236}">
              <a16:creationId xmlns:a16="http://schemas.microsoft.com/office/drawing/2014/main" id="{00000000-0008-0000-1900-000028F8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60137" name="Line 18">
          <a:extLst>
            <a:ext uri="{FF2B5EF4-FFF2-40B4-BE49-F238E27FC236}">
              <a16:creationId xmlns:a16="http://schemas.microsoft.com/office/drawing/2014/main" id="{00000000-0008-0000-1900-000029F8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60138" name="Line 19">
          <a:extLst>
            <a:ext uri="{FF2B5EF4-FFF2-40B4-BE49-F238E27FC236}">
              <a16:creationId xmlns:a16="http://schemas.microsoft.com/office/drawing/2014/main" id="{00000000-0008-0000-1900-00002AF8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60139" name="Line 20">
          <a:extLst>
            <a:ext uri="{FF2B5EF4-FFF2-40B4-BE49-F238E27FC236}">
              <a16:creationId xmlns:a16="http://schemas.microsoft.com/office/drawing/2014/main" id="{00000000-0008-0000-1900-00002BF8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60140" name="Line 21">
          <a:extLst>
            <a:ext uri="{FF2B5EF4-FFF2-40B4-BE49-F238E27FC236}">
              <a16:creationId xmlns:a16="http://schemas.microsoft.com/office/drawing/2014/main" id="{00000000-0008-0000-1900-00002CF8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60141" name="Line 22">
          <a:extLst>
            <a:ext uri="{FF2B5EF4-FFF2-40B4-BE49-F238E27FC236}">
              <a16:creationId xmlns:a16="http://schemas.microsoft.com/office/drawing/2014/main" id="{00000000-0008-0000-1900-00002DF8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60142" name="Line 23">
          <a:extLst>
            <a:ext uri="{FF2B5EF4-FFF2-40B4-BE49-F238E27FC236}">
              <a16:creationId xmlns:a16="http://schemas.microsoft.com/office/drawing/2014/main" id="{00000000-0008-0000-1900-00002EF80300}"/>
            </a:ext>
          </a:extLst>
        </xdr:cNvPr>
        <xdr:cNvSpPr>
          <a:spLocks noChangeShapeType="1"/>
        </xdr:cNvSpPr>
      </xdr:nvSpPr>
      <xdr:spPr bwMode="auto">
        <a:xfrm flipH="1">
          <a:off x="161925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0143" name="Line 24">
          <a:extLst>
            <a:ext uri="{FF2B5EF4-FFF2-40B4-BE49-F238E27FC236}">
              <a16:creationId xmlns:a16="http://schemas.microsoft.com/office/drawing/2014/main" id="{00000000-0008-0000-1900-00002FF8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60144" name="Line 25">
          <a:extLst>
            <a:ext uri="{FF2B5EF4-FFF2-40B4-BE49-F238E27FC236}">
              <a16:creationId xmlns:a16="http://schemas.microsoft.com/office/drawing/2014/main" id="{00000000-0008-0000-1900-000030F8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60145" name="Line 26">
          <a:extLst>
            <a:ext uri="{FF2B5EF4-FFF2-40B4-BE49-F238E27FC236}">
              <a16:creationId xmlns:a16="http://schemas.microsoft.com/office/drawing/2014/main" id="{00000000-0008-0000-1900-000031F8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4054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60146" name="Line 27">
          <a:extLst>
            <a:ext uri="{FF2B5EF4-FFF2-40B4-BE49-F238E27FC236}">
              <a16:creationId xmlns:a16="http://schemas.microsoft.com/office/drawing/2014/main" id="{00000000-0008-0000-1900-000032F80300}"/>
            </a:ext>
          </a:extLst>
        </xdr:cNvPr>
        <xdr:cNvSpPr>
          <a:spLocks noChangeShapeType="1"/>
        </xdr:cNvSpPr>
      </xdr:nvSpPr>
      <xdr:spPr bwMode="auto">
        <a:xfrm>
          <a:off x="2318426" y="2030649"/>
          <a:ext cx="222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260147" name="Line 28">
          <a:extLst>
            <a:ext uri="{FF2B5EF4-FFF2-40B4-BE49-F238E27FC236}">
              <a16:creationId xmlns:a16="http://schemas.microsoft.com/office/drawing/2014/main" id="{00000000-0008-0000-1900-000033F8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32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60148" name="Line 29">
          <a:extLst>
            <a:ext uri="{FF2B5EF4-FFF2-40B4-BE49-F238E27FC236}">
              <a16:creationId xmlns:a16="http://schemas.microsoft.com/office/drawing/2014/main" id="{00000000-0008-0000-1900-000034F80300}"/>
            </a:ext>
          </a:extLst>
        </xdr:cNvPr>
        <xdr:cNvSpPr>
          <a:spLocks noChangeShapeType="1"/>
        </xdr:cNvSpPr>
      </xdr:nvSpPr>
      <xdr:spPr bwMode="auto">
        <a:xfrm flipV="1">
          <a:off x="4257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60149" name="Line 30">
          <a:extLst>
            <a:ext uri="{FF2B5EF4-FFF2-40B4-BE49-F238E27FC236}">
              <a16:creationId xmlns:a16="http://schemas.microsoft.com/office/drawing/2014/main" id="{00000000-0008-0000-1900-000035F80300}"/>
            </a:ext>
          </a:extLst>
        </xdr:cNvPr>
        <xdr:cNvSpPr>
          <a:spLocks noChangeShapeType="1"/>
        </xdr:cNvSpPr>
      </xdr:nvSpPr>
      <xdr:spPr bwMode="auto">
        <a:xfrm flipV="1">
          <a:off x="4486275" y="26098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60150" name="Line 31">
          <a:extLst>
            <a:ext uri="{FF2B5EF4-FFF2-40B4-BE49-F238E27FC236}">
              <a16:creationId xmlns:a16="http://schemas.microsoft.com/office/drawing/2014/main" id="{00000000-0008-0000-1900-000036F8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60151" name="Line 32">
          <a:extLst>
            <a:ext uri="{FF2B5EF4-FFF2-40B4-BE49-F238E27FC236}">
              <a16:creationId xmlns:a16="http://schemas.microsoft.com/office/drawing/2014/main" id="{00000000-0008-0000-1900-000037F8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60152" name="Line 33">
          <a:extLst>
            <a:ext uri="{FF2B5EF4-FFF2-40B4-BE49-F238E27FC236}">
              <a16:creationId xmlns:a16="http://schemas.microsoft.com/office/drawing/2014/main" id="{00000000-0008-0000-1900-000038F8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28</xdr:row>
      <xdr:rowOff>9525</xdr:rowOff>
    </xdr:from>
    <xdr:to>
      <xdr:col>29</xdr:col>
      <xdr:colOff>0</xdr:colOff>
      <xdr:row>30</xdr:row>
      <xdr:rowOff>0</xdr:rowOff>
    </xdr:to>
    <xdr:sp macro="" textlink="">
      <xdr:nvSpPr>
        <xdr:cNvPr id="260153" name="Line 34">
          <a:extLst>
            <a:ext uri="{FF2B5EF4-FFF2-40B4-BE49-F238E27FC236}">
              <a16:creationId xmlns:a16="http://schemas.microsoft.com/office/drawing/2014/main" id="{00000000-0008-0000-1900-000039F80300}"/>
            </a:ext>
          </a:extLst>
        </xdr:cNvPr>
        <xdr:cNvSpPr>
          <a:spLocks noChangeShapeType="1"/>
        </xdr:cNvSpPr>
      </xdr:nvSpPr>
      <xdr:spPr bwMode="auto">
        <a:xfrm>
          <a:off x="2828925" y="3990975"/>
          <a:ext cx="17145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30</xdr:row>
      <xdr:rowOff>0</xdr:rowOff>
    </xdr:from>
    <xdr:to>
      <xdr:col>38</xdr:col>
      <xdr:colOff>104775</xdr:colOff>
      <xdr:row>30</xdr:row>
      <xdr:rowOff>0</xdr:rowOff>
    </xdr:to>
    <xdr:sp macro="" textlink="">
      <xdr:nvSpPr>
        <xdr:cNvPr id="260154" name="Line 35">
          <a:extLst>
            <a:ext uri="{FF2B5EF4-FFF2-40B4-BE49-F238E27FC236}">
              <a16:creationId xmlns:a16="http://schemas.microsoft.com/office/drawing/2014/main" id="{00000000-0008-0000-1900-00003AF80300}"/>
            </a:ext>
          </a:extLst>
        </xdr:cNvPr>
        <xdr:cNvSpPr>
          <a:spLocks noChangeShapeType="1"/>
        </xdr:cNvSpPr>
      </xdr:nvSpPr>
      <xdr:spPr bwMode="auto">
        <a:xfrm>
          <a:off x="3000375" y="4210050"/>
          <a:ext cx="1133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32</xdr:row>
      <xdr:rowOff>0</xdr:rowOff>
    </xdr:from>
    <xdr:to>
      <xdr:col>32</xdr:col>
      <xdr:colOff>0</xdr:colOff>
      <xdr:row>32</xdr:row>
      <xdr:rowOff>0</xdr:rowOff>
    </xdr:to>
    <xdr:sp macro="" textlink="">
      <xdr:nvSpPr>
        <xdr:cNvPr id="260155" name="Line 36">
          <a:extLst>
            <a:ext uri="{FF2B5EF4-FFF2-40B4-BE49-F238E27FC236}">
              <a16:creationId xmlns:a16="http://schemas.microsoft.com/office/drawing/2014/main" id="{00000000-0008-0000-1900-00003BF80300}"/>
            </a:ext>
          </a:extLst>
        </xdr:cNvPr>
        <xdr:cNvSpPr>
          <a:spLocks noChangeShapeType="1"/>
        </xdr:cNvSpPr>
      </xdr:nvSpPr>
      <xdr:spPr bwMode="auto">
        <a:xfrm>
          <a:off x="2200275" y="4438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60156" name="Line 37">
          <a:extLst>
            <a:ext uri="{FF2B5EF4-FFF2-40B4-BE49-F238E27FC236}">
              <a16:creationId xmlns:a16="http://schemas.microsoft.com/office/drawing/2014/main" id="{00000000-0008-0000-1900-00003CF8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60157" name="Line 38">
          <a:extLst>
            <a:ext uri="{FF2B5EF4-FFF2-40B4-BE49-F238E27FC236}">
              <a16:creationId xmlns:a16="http://schemas.microsoft.com/office/drawing/2014/main" id="{00000000-0008-0000-1900-00003DF80300}"/>
            </a:ext>
          </a:extLst>
        </xdr:cNvPr>
        <xdr:cNvSpPr>
          <a:spLocks noChangeShapeType="1"/>
        </xdr:cNvSpPr>
      </xdr:nvSpPr>
      <xdr:spPr bwMode="auto">
        <a:xfrm>
          <a:off x="22002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60158" name="Line 39">
          <a:extLst>
            <a:ext uri="{FF2B5EF4-FFF2-40B4-BE49-F238E27FC236}">
              <a16:creationId xmlns:a16="http://schemas.microsoft.com/office/drawing/2014/main" id="{00000000-0008-0000-1900-00003EF8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33</xdr:col>
      <xdr:colOff>0</xdr:colOff>
      <xdr:row>11</xdr:row>
      <xdr:rowOff>0</xdr:rowOff>
    </xdr:to>
    <xdr:sp macro="" textlink="">
      <xdr:nvSpPr>
        <xdr:cNvPr id="260159" name="Line 40">
          <a:extLst>
            <a:ext uri="{FF2B5EF4-FFF2-40B4-BE49-F238E27FC236}">
              <a16:creationId xmlns:a16="http://schemas.microsoft.com/office/drawing/2014/main" id="{00000000-0008-0000-1900-00003FF80300}"/>
            </a:ext>
          </a:extLst>
        </xdr:cNvPr>
        <xdr:cNvSpPr>
          <a:spLocks noChangeShapeType="1"/>
        </xdr:cNvSpPr>
      </xdr:nvSpPr>
      <xdr:spPr bwMode="auto">
        <a:xfrm>
          <a:off x="3000375" y="2038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260160" name="Line 41">
          <a:extLst>
            <a:ext uri="{FF2B5EF4-FFF2-40B4-BE49-F238E27FC236}">
              <a16:creationId xmlns:a16="http://schemas.microsoft.com/office/drawing/2014/main" id="{00000000-0008-0000-1900-000040F80300}"/>
            </a:ext>
          </a:extLst>
        </xdr:cNvPr>
        <xdr:cNvSpPr>
          <a:spLocks noChangeShapeType="1"/>
        </xdr:cNvSpPr>
      </xdr:nvSpPr>
      <xdr:spPr bwMode="auto">
        <a:xfrm>
          <a:off x="27717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60161" name="Line 42">
          <a:extLst>
            <a:ext uri="{FF2B5EF4-FFF2-40B4-BE49-F238E27FC236}">
              <a16:creationId xmlns:a16="http://schemas.microsoft.com/office/drawing/2014/main" id="{00000000-0008-0000-1900-000041F8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60162" name="Line 43">
          <a:extLst>
            <a:ext uri="{FF2B5EF4-FFF2-40B4-BE49-F238E27FC236}">
              <a16:creationId xmlns:a16="http://schemas.microsoft.com/office/drawing/2014/main" id="{00000000-0008-0000-1900-000042F8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60163" name="Line 44">
          <a:extLst>
            <a:ext uri="{FF2B5EF4-FFF2-40B4-BE49-F238E27FC236}">
              <a16:creationId xmlns:a16="http://schemas.microsoft.com/office/drawing/2014/main" id="{00000000-0008-0000-1900-000043F80300}"/>
            </a:ext>
          </a:extLst>
        </xdr:cNvPr>
        <xdr:cNvSpPr>
          <a:spLocks noChangeShapeType="1"/>
        </xdr:cNvSpPr>
      </xdr:nvSpPr>
      <xdr:spPr bwMode="auto">
        <a:xfrm flipV="1">
          <a:off x="27717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260164" name="Line 45">
          <a:extLst>
            <a:ext uri="{FF2B5EF4-FFF2-40B4-BE49-F238E27FC236}">
              <a16:creationId xmlns:a16="http://schemas.microsoft.com/office/drawing/2014/main" id="{00000000-0008-0000-1900-000044F80300}"/>
            </a:ext>
          </a:extLst>
        </xdr:cNvPr>
        <xdr:cNvSpPr>
          <a:spLocks noChangeShapeType="1"/>
        </xdr:cNvSpPr>
      </xdr:nvSpPr>
      <xdr:spPr bwMode="auto">
        <a:xfrm>
          <a:off x="27717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60165" name="Line 46">
          <a:extLst>
            <a:ext uri="{FF2B5EF4-FFF2-40B4-BE49-F238E27FC236}">
              <a16:creationId xmlns:a16="http://schemas.microsoft.com/office/drawing/2014/main" id="{00000000-0008-0000-1900-000045F80300}"/>
            </a:ext>
          </a:extLst>
        </xdr:cNvPr>
        <xdr:cNvSpPr>
          <a:spLocks noChangeShapeType="1"/>
        </xdr:cNvSpPr>
      </xdr:nvSpPr>
      <xdr:spPr bwMode="auto">
        <a:xfrm flipH="1">
          <a:off x="22002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260166" name="Line 47">
          <a:extLst>
            <a:ext uri="{FF2B5EF4-FFF2-40B4-BE49-F238E27FC236}">
              <a16:creationId xmlns:a16="http://schemas.microsoft.com/office/drawing/2014/main" id="{00000000-0008-0000-1900-000046F80300}"/>
            </a:ext>
          </a:extLst>
        </xdr:cNvPr>
        <xdr:cNvSpPr>
          <a:spLocks noChangeShapeType="1"/>
        </xdr:cNvSpPr>
      </xdr:nvSpPr>
      <xdr:spPr bwMode="auto">
        <a:xfrm>
          <a:off x="162877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260167" name="Line 48">
          <a:extLst>
            <a:ext uri="{FF2B5EF4-FFF2-40B4-BE49-F238E27FC236}">
              <a16:creationId xmlns:a16="http://schemas.microsoft.com/office/drawing/2014/main" id="{00000000-0008-0000-1900-000047F80300}"/>
            </a:ext>
          </a:extLst>
        </xdr:cNvPr>
        <xdr:cNvSpPr>
          <a:spLocks noChangeShapeType="1"/>
        </xdr:cNvSpPr>
      </xdr:nvSpPr>
      <xdr:spPr bwMode="auto">
        <a:xfrm>
          <a:off x="27717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60168" name="Line 49">
          <a:extLst>
            <a:ext uri="{FF2B5EF4-FFF2-40B4-BE49-F238E27FC236}">
              <a16:creationId xmlns:a16="http://schemas.microsoft.com/office/drawing/2014/main" id="{00000000-0008-0000-1900-000048F80300}"/>
            </a:ext>
          </a:extLst>
        </xdr:cNvPr>
        <xdr:cNvSpPr>
          <a:spLocks noChangeShapeType="1"/>
        </xdr:cNvSpPr>
      </xdr:nvSpPr>
      <xdr:spPr bwMode="auto">
        <a:xfrm>
          <a:off x="356235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60169" name="Line 50">
          <a:extLst>
            <a:ext uri="{FF2B5EF4-FFF2-40B4-BE49-F238E27FC236}">
              <a16:creationId xmlns:a16="http://schemas.microsoft.com/office/drawing/2014/main" id="{00000000-0008-0000-1900-000049F8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60170" name="Line 51">
          <a:extLst>
            <a:ext uri="{FF2B5EF4-FFF2-40B4-BE49-F238E27FC236}">
              <a16:creationId xmlns:a16="http://schemas.microsoft.com/office/drawing/2014/main" id="{00000000-0008-0000-1900-00004AF8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60171" name="Line 52">
          <a:extLst>
            <a:ext uri="{FF2B5EF4-FFF2-40B4-BE49-F238E27FC236}">
              <a16:creationId xmlns:a16="http://schemas.microsoft.com/office/drawing/2014/main" id="{00000000-0008-0000-1900-00004BF80300}"/>
            </a:ext>
          </a:extLst>
        </xdr:cNvPr>
        <xdr:cNvSpPr>
          <a:spLocks noChangeShapeType="1"/>
        </xdr:cNvSpPr>
      </xdr:nvSpPr>
      <xdr:spPr bwMode="auto">
        <a:xfrm flipV="1">
          <a:off x="608647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60172" name="Line 53">
          <a:extLst>
            <a:ext uri="{FF2B5EF4-FFF2-40B4-BE49-F238E27FC236}">
              <a16:creationId xmlns:a16="http://schemas.microsoft.com/office/drawing/2014/main" id="{00000000-0008-0000-1900-00004CF8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60173" name="Line 54">
          <a:extLst>
            <a:ext uri="{FF2B5EF4-FFF2-40B4-BE49-F238E27FC236}">
              <a16:creationId xmlns:a16="http://schemas.microsoft.com/office/drawing/2014/main" id="{00000000-0008-0000-1900-00004DF8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60174" name="Line 55">
          <a:extLst>
            <a:ext uri="{FF2B5EF4-FFF2-40B4-BE49-F238E27FC236}">
              <a16:creationId xmlns:a16="http://schemas.microsoft.com/office/drawing/2014/main" id="{00000000-0008-0000-1900-00004EF8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60175" name="Line 56">
          <a:extLst>
            <a:ext uri="{FF2B5EF4-FFF2-40B4-BE49-F238E27FC236}">
              <a16:creationId xmlns:a16="http://schemas.microsoft.com/office/drawing/2014/main" id="{00000000-0008-0000-1900-00004FF8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60176" name="Line 57">
          <a:extLst>
            <a:ext uri="{FF2B5EF4-FFF2-40B4-BE49-F238E27FC236}">
              <a16:creationId xmlns:a16="http://schemas.microsoft.com/office/drawing/2014/main" id="{00000000-0008-0000-1900-000050F8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32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260177" name="Line 58">
          <a:extLst>
            <a:ext uri="{FF2B5EF4-FFF2-40B4-BE49-F238E27FC236}">
              <a16:creationId xmlns:a16="http://schemas.microsoft.com/office/drawing/2014/main" id="{00000000-0008-0000-1900-000051F80300}"/>
            </a:ext>
          </a:extLst>
        </xdr:cNvPr>
        <xdr:cNvSpPr>
          <a:spLocks noChangeShapeType="1"/>
        </xdr:cNvSpPr>
      </xdr:nvSpPr>
      <xdr:spPr bwMode="auto">
        <a:xfrm flipV="1">
          <a:off x="6772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60178" name="Line 59">
          <a:extLst>
            <a:ext uri="{FF2B5EF4-FFF2-40B4-BE49-F238E27FC236}">
              <a16:creationId xmlns:a16="http://schemas.microsoft.com/office/drawing/2014/main" id="{00000000-0008-0000-1900-000052F8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32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60179" name="Line 60">
          <a:extLst>
            <a:ext uri="{FF2B5EF4-FFF2-40B4-BE49-F238E27FC236}">
              <a16:creationId xmlns:a16="http://schemas.microsoft.com/office/drawing/2014/main" id="{00000000-0008-0000-1900-000053F80300}"/>
            </a:ext>
          </a:extLst>
        </xdr:cNvPr>
        <xdr:cNvSpPr>
          <a:spLocks noChangeShapeType="1"/>
        </xdr:cNvSpPr>
      </xdr:nvSpPr>
      <xdr:spPr bwMode="auto">
        <a:xfrm>
          <a:off x="6200775" y="4438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60180" name="Line 61">
          <a:extLst>
            <a:ext uri="{FF2B5EF4-FFF2-40B4-BE49-F238E27FC236}">
              <a16:creationId xmlns:a16="http://schemas.microsoft.com/office/drawing/2014/main" id="{00000000-0008-0000-1900-000054F80300}"/>
            </a:ext>
          </a:extLst>
        </xdr:cNvPr>
        <xdr:cNvSpPr>
          <a:spLocks noChangeShapeType="1"/>
        </xdr:cNvSpPr>
      </xdr:nvSpPr>
      <xdr:spPr bwMode="auto">
        <a:xfrm>
          <a:off x="62007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60181" name="Line 62">
          <a:extLst>
            <a:ext uri="{FF2B5EF4-FFF2-40B4-BE49-F238E27FC236}">
              <a16:creationId xmlns:a16="http://schemas.microsoft.com/office/drawing/2014/main" id="{00000000-0008-0000-1900-000055F8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9</xdr:row>
      <xdr:rowOff>95250</xdr:rowOff>
    </xdr:to>
    <xdr:sp macro="" textlink="">
      <xdr:nvSpPr>
        <xdr:cNvPr id="260182" name="Line 63">
          <a:extLst>
            <a:ext uri="{FF2B5EF4-FFF2-40B4-BE49-F238E27FC236}">
              <a16:creationId xmlns:a16="http://schemas.microsoft.com/office/drawing/2014/main" id="{00000000-0008-0000-1900-000056F80300}"/>
            </a:ext>
          </a:extLst>
        </xdr:cNvPr>
        <xdr:cNvSpPr>
          <a:spLocks noChangeShapeType="1"/>
        </xdr:cNvSpPr>
      </xdr:nvSpPr>
      <xdr:spPr bwMode="auto">
        <a:xfrm flipV="1">
          <a:off x="6086475" y="1581150"/>
          <a:ext cx="0" cy="3238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60183" name="Line 64">
          <a:extLst>
            <a:ext uri="{FF2B5EF4-FFF2-40B4-BE49-F238E27FC236}">
              <a16:creationId xmlns:a16="http://schemas.microsoft.com/office/drawing/2014/main" id="{00000000-0008-0000-1900-000057F80300}"/>
            </a:ext>
          </a:extLst>
        </xdr:cNvPr>
        <xdr:cNvSpPr>
          <a:spLocks noChangeShapeType="1"/>
        </xdr:cNvSpPr>
      </xdr:nvSpPr>
      <xdr:spPr bwMode="auto">
        <a:xfrm flipV="1">
          <a:off x="56292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38</xdr:row>
      <xdr:rowOff>0</xdr:rowOff>
    </xdr:to>
    <xdr:sp macro="" textlink="">
      <xdr:nvSpPr>
        <xdr:cNvPr id="260184" name="Line 65">
          <a:extLst>
            <a:ext uri="{FF2B5EF4-FFF2-40B4-BE49-F238E27FC236}">
              <a16:creationId xmlns:a16="http://schemas.microsoft.com/office/drawing/2014/main" id="{00000000-0008-0000-1900-000058F8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60185" name="Line 66">
          <a:extLst>
            <a:ext uri="{FF2B5EF4-FFF2-40B4-BE49-F238E27FC236}">
              <a16:creationId xmlns:a16="http://schemas.microsoft.com/office/drawing/2014/main" id="{00000000-0008-0000-1900-000059F80300}"/>
            </a:ext>
          </a:extLst>
        </xdr:cNvPr>
        <xdr:cNvSpPr>
          <a:spLocks noChangeShapeType="1"/>
        </xdr:cNvSpPr>
      </xdr:nvSpPr>
      <xdr:spPr bwMode="auto">
        <a:xfrm flipV="1">
          <a:off x="6543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60186" name="Line 67">
          <a:extLst>
            <a:ext uri="{FF2B5EF4-FFF2-40B4-BE49-F238E27FC236}">
              <a16:creationId xmlns:a16="http://schemas.microsoft.com/office/drawing/2014/main" id="{00000000-0008-0000-1900-00005AF80300}"/>
            </a:ext>
          </a:extLst>
        </xdr:cNvPr>
        <xdr:cNvSpPr>
          <a:spLocks noChangeShapeType="1"/>
        </xdr:cNvSpPr>
      </xdr:nvSpPr>
      <xdr:spPr bwMode="auto">
        <a:xfrm flipV="1">
          <a:off x="6772275" y="26098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60187" name="Line 68">
          <a:extLst>
            <a:ext uri="{FF2B5EF4-FFF2-40B4-BE49-F238E27FC236}">
              <a16:creationId xmlns:a16="http://schemas.microsoft.com/office/drawing/2014/main" id="{00000000-0008-0000-1900-00005BF8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11</xdr:row>
      <xdr:rowOff>0</xdr:rowOff>
    </xdr:from>
    <xdr:to>
      <xdr:col>57</xdr:col>
      <xdr:colOff>0</xdr:colOff>
      <xdr:row>11</xdr:row>
      <xdr:rowOff>0</xdr:rowOff>
    </xdr:to>
    <xdr:sp macro="" textlink="">
      <xdr:nvSpPr>
        <xdr:cNvPr id="260188" name="Line 73">
          <a:extLst>
            <a:ext uri="{FF2B5EF4-FFF2-40B4-BE49-F238E27FC236}">
              <a16:creationId xmlns:a16="http://schemas.microsoft.com/office/drawing/2014/main" id="{00000000-0008-0000-1900-00005CF80300}"/>
            </a:ext>
          </a:extLst>
        </xdr:cNvPr>
        <xdr:cNvSpPr>
          <a:spLocks noChangeShapeType="1"/>
        </xdr:cNvSpPr>
      </xdr:nvSpPr>
      <xdr:spPr bwMode="auto">
        <a:xfrm>
          <a:off x="5743575" y="2038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260189" name="Line 74">
          <a:extLst>
            <a:ext uri="{FF2B5EF4-FFF2-40B4-BE49-F238E27FC236}">
              <a16:creationId xmlns:a16="http://schemas.microsoft.com/office/drawing/2014/main" id="{00000000-0008-0000-1900-00005DF80300}"/>
            </a:ext>
          </a:extLst>
        </xdr:cNvPr>
        <xdr:cNvSpPr>
          <a:spLocks noChangeShapeType="1"/>
        </xdr:cNvSpPr>
      </xdr:nvSpPr>
      <xdr:spPr bwMode="auto">
        <a:xfrm>
          <a:off x="5524500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60190" name="Line 75">
          <a:extLst>
            <a:ext uri="{FF2B5EF4-FFF2-40B4-BE49-F238E27FC236}">
              <a16:creationId xmlns:a16="http://schemas.microsoft.com/office/drawing/2014/main" id="{00000000-0008-0000-1900-00005EF80300}"/>
            </a:ext>
          </a:extLst>
        </xdr:cNvPr>
        <xdr:cNvSpPr>
          <a:spLocks noChangeShapeType="1"/>
        </xdr:cNvSpPr>
      </xdr:nvSpPr>
      <xdr:spPr bwMode="auto">
        <a:xfrm>
          <a:off x="552450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16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60191" name="Line 76">
          <a:extLst>
            <a:ext uri="{FF2B5EF4-FFF2-40B4-BE49-F238E27FC236}">
              <a16:creationId xmlns:a16="http://schemas.microsoft.com/office/drawing/2014/main" id="{00000000-0008-0000-1900-00005FF80300}"/>
            </a:ext>
          </a:extLst>
        </xdr:cNvPr>
        <xdr:cNvSpPr>
          <a:spLocks noChangeShapeType="1"/>
        </xdr:cNvSpPr>
      </xdr:nvSpPr>
      <xdr:spPr bwMode="auto">
        <a:xfrm>
          <a:off x="62007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60192" name="Line 77">
          <a:extLst>
            <a:ext uri="{FF2B5EF4-FFF2-40B4-BE49-F238E27FC236}">
              <a16:creationId xmlns:a16="http://schemas.microsoft.com/office/drawing/2014/main" id="{00000000-0008-0000-1900-000060F80300}"/>
            </a:ext>
          </a:extLst>
        </xdr:cNvPr>
        <xdr:cNvSpPr>
          <a:spLocks noChangeShapeType="1"/>
        </xdr:cNvSpPr>
      </xdr:nvSpPr>
      <xdr:spPr bwMode="auto">
        <a:xfrm flipV="1">
          <a:off x="6772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9525</xdr:colOff>
      <xdr:row>34</xdr:row>
      <xdr:rowOff>0</xdr:rowOff>
    </xdr:from>
    <xdr:to>
      <xdr:col>53</xdr:col>
      <xdr:colOff>9525</xdr:colOff>
      <xdr:row>38</xdr:row>
      <xdr:rowOff>0</xdr:rowOff>
    </xdr:to>
    <xdr:sp macro="" textlink="">
      <xdr:nvSpPr>
        <xdr:cNvPr id="260193" name="Oval 78">
          <a:extLst>
            <a:ext uri="{FF2B5EF4-FFF2-40B4-BE49-F238E27FC236}">
              <a16:creationId xmlns:a16="http://schemas.microsoft.com/office/drawing/2014/main" id="{00000000-0008-0000-1900-000061F80300}"/>
            </a:ext>
          </a:extLst>
        </xdr:cNvPr>
        <xdr:cNvSpPr>
          <a:spLocks noChangeArrowheads="1"/>
        </xdr:cNvSpPr>
      </xdr:nvSpPr>
      <xdr:spPr bwMode="auto">
        <a:xfrm>
          <a:off x="5295900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60194" name="Line 79">
          <a:extLst>
            <a:ext uri="{FF2B5EF4-FFF2-40B4-BE49-F238E27FC236}">
              <a16:creationId xmlns:a16="http://schemas.microsoft.com/office/drawing/2014/main" id="{00000000-0008-0000-1900-000062F8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60195" name="Line 80">
          <a:extLst>
            <a:ext uri="{FF2B5EF4-FFF2-40B4-BE49-F238E27FC236}">
              <a16:creationId xmlns:a16="http://schemas.microsoft.com/office/drawing/2014/main" id="{00000000-0008-0000-1900-000063F8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56</xdr:col>
      <xdr:colOff>0</xdr:colOff>
      <xdr:row>32</xdr:row>
      <xdr:rowOff>0</xdr:rowOff>
    </xdr:to>
    <xdr:sp macro="" textlink="">
      <xdr:nvSpPr>
        <xdr:cNvPr id="260196" name="Line 81">
          <a:extLst>
            <a:ext uri="{FF2B5EF4-FFF2-40B4-BE49-F238E27FC236}">
              <a16:creationId xmlns:a16="http://schemas.microsoft.com/office/drawing/2014/main" id="{00000000-0008-0000-1900-000064F80300}"/>
            </a:ext>
          </a:extLst>
        </xdr:cNvPr>
        <xdr:cNvSpPr>
          <a:spLocks noChangeShapeType="1"/>
        </xdr:cNvSpPr>
      </xdr:nvSpPr>
      <xdr:spPr bwMode="auto">
        <a:xfrm>
          <a:off x="55149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60197" name="Line 82">
          <a:extLst>
            <a:ext uri="{FF2B5EF4-FFF2-40B4-BE49-F238E27FC236}">
              <a16:creationId xmlns:a16="http://schemas.microsoft.com/office/drawing/2014/main" id="{00000000-0008-0000-1900-000065F8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60198" name="Line 83">
          <a:extLst>
            <a:ext uri="{FF2B5EF4-FFF2-40B4-BE49-F238E27FC236}">
              <a16:creationId xmlns:a16="http://schemas.microsoft.com/office/drawing/2014/main" id="{00000000-0008-0000-1900-000066F8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10</xdr:row>
      <xdr:rowOff>9525</xdr:rowOff>
    </xdr:from>
    <xdr:to>
      <xdr:col>51</xdr:col>
      <xdr:colOff>0</xdr:colOff>
      <xdr:row>39</xdr:row>
      <xdr:rowOff>0</xdr:rowOff>
    </xdr:to>
    <xdr:sp macro="" textlink="">
      <xdr:nvSpPr>
        <xdr:cNvPr id="260199" name="Line 84">
          <a:extLst>
            <a:ext uri="{FF2B5EF4-FFF2-40B4-BE49-F238E27FC236}">
              <a16:creationId xmlns:a16="http://schemas.microsoft.com/office/drawing/2014/main" id="{00000000-0008-0000-1900-000067F80300}"/>
            </a:ext>
          </a:extLst>
        </xdr:cNvPr>
        <xdr:cNvSpPr>
          <a:spLocks noChangeShapeType="1"/>
        </xdr:cNvSpPr>
      </xdr:nvSpPr>
      <xdr:spPr bwMode="auto">
        <a:xfrm>
          <a:off x="5514975" y="1933575"/>
          <a:ext cx="0" cy="3305175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60200" name="Line 85">
          <a:extLst>
            <a:ext uri="{FF2B5EF4-FFF2-40B4-BE49-F238E27FC236}">
              <a16:creationId xmlns:a16="http://schemas.microsoft.com/office/drawing/2014/main" id="{00000000-0008-0000-1900-000068F80300}"/>
            </a:ext>
          </a:extLst>
        </xdr:cNvPr>
        <xdr:cNvSpPr>
          <a:spLocks noChangeShapeType="1"/>
        </xdr:cNvSpPr>
      </xdr:nvSpPr>
      <xdr:spPr bwMode="auto">
        <a:xfrm>
          <a:off x="55149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60201" name="Line 86">
          <a:extLst>
            <a:ext uri="{FF2B5EF4-FFF2-40B4-BE49-F238E27FC236}">
              <a16:creationId xmlns:a16="http://schemas.microsoft.com/office/drawing/2014/main" id="{00000000-0008-0000-1900-000069F8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95121</xdr:colOff>
      <xdr:row>41</xdr:row>
      <xdr:rowOff>1905</xdr:rowOff>
    </xdr:from>
    <xdr:to>
      <xdr:col>56</xdr:col>
      <xdr:colOff>7620</xdr:colOff>
      <xdr:row>41</xdr:row>
      <xdr:rowOff>1905</xdr:rowOff>
    </xdr:to>
    <xdr:sp macro="" textlink="">
      <xdr:nvSpPr>
        <xdr:cNvPr id="260202" name="Line 87">
          <a:extLst>
            <a:ext uri="{FF2B5EF4-FFF2-40B4-BE49-F238E27FC236}">
              <a16:creationId xmlns:a16="http://schemas.microsoft.com/office/drawing/2014/main" id="{00000000-0008-0000-1900-00006AF80300}"/>
            </a:ext>
          </a:extLst>
        </xdr:cNvPr>
        <xdr:cNvSpPr>
          <a:spLocks noChangeShapeType="1"/>
        </xdr:cNvSpPr>
      </xdr:nvSpPr>
      <xdr:spPr bwMode="auto">
        <a:xfrm flipH="1">
          <a:off x="5512941" y="5469255"/>
          <a:ext cx="598299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260203" name="Line 88">
          <a:extLst>
            <a:ext uri="{FF2B5EF4-FFF2-40B4-BE49-F238E27FC236}">
              <a16:creationId xmlns:a16="http://schemas.microsoft.com/office/drawing/2014/main" id="{00000000-0008-0000-1900-00006BF8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60204" name="Line 89">
          <a:extLst>
            <a:ext uri="{FF2B5EF4-FFF2-40B4-BE49-F238E27FC236}">
              <a16:creationId xmlns:a16="http://schemas.microsoft.com/office/drawing/2014/main" id="{00000000-0008-0000-1900-00006CF8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113489</xdr:colOff>
      <xdr:row>6</xdr:row>
      <xdr:rowOff>113489</xdr:rowOff>
    </xdr:from>
    <xdr:to>
      <xdr:col>58</xdr:col>
      <xdr:colOff>113489</xdr:colOff>
      <xdr:row>10</xdr:row>
      <xdr:rowOff>4053</xdr:rowOff>
    </xdr:to>
    <xdr:sp macro="" textlink="">
      <xdr:nvSpPr>
        <xdr:cNvPr id="260205" name="Line 91">
          <a:extLst>
            <a:ext uri="{FF2B5EF4-FFF2-40B4-BE49-F238E27FC236}">
              <a16:creationId xmlns:a16="http://schemas.microsoft.com/office/drawing/2014/main" id="{00000000-0008-0000-1900-00006DF80300}"/>
            </a:ext>
          </a:extLst>
        </xdr:cNvPr>
        <xdr:cNvSpPr>
          <a:spLocks noChangeShapeType="1"/>
        </xdr:cNvSpPr>
      </xdr:nvSpPr>
      <xdr:spPr bwMode="auto">
        <a:xfrm flipV="1">
          <a:off x="6399989" y="1576691"/>
          <a:ext cx="0" cy="34452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260206" name="Line 92">
          <a:extLst>
            <a:ext uri="{FF2B5EF4-FFF2-40B4-BE49-F238E27FC236}">
              <a16:creationId xmlns:a16="http://schemas.microsoft.com/office/drawing/2014/main" id="{00000000-0008-0000-1900-00006EF803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60207" name="Line 96">
          <a:extLst>
            <a:ext uri="{FF2B5EF4-FFF2-40B4-BE49-F238E27FC236}">
              <a16:creationId xmlns:a16="http://schemas.microsoft.com/office/drawing/2014/main" id="{00000000-0008-0000-1900-00006FF8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60208" name="Line 87">
          <a:extLst>
            <a:ext uri="{FF2B5EF4-FFF2-40B4-BE49-F238E27FC236}">
              <a16:creationId xmlns:a16="http://schemas.microsoft.com/office/drawing/2014/main" id="{00000000-0008-0000-1900-000070F8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60210" name="Line 89">
          <a:extLst>
            <a:ext uri="{FF2B5EF4-FFF2-40B4-BE49-F238E27FC236}">
              <a16:creationId xmlns:a16="http://schemas.microsoft.com/office/drawing/2014/main" id="{00000000-0008-0000-1900-000072F8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60211" name="Line 90">
          <a:extLst>
            <a:ext uri="{FF2B5EF4-FFF2-40B4-BE49-F238E27FC236}">
              <a16:creationId xmlns:a16="http://schemas.microsoft.com/office/drawing/2014/main" id="{00000000-0008-0000-1900-000073F8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60212" name="Line 91">
          <a:extLst>
            <a:ext uri="{FF2B5EF4-FFF2-40B4-BE49-F238E27FC236}">
              <a16:creationId xmlns:a16="http://schemas.microsoft.com/office/drawing/2014/main" id="{00000000-0008-0000-1900-000074F8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60213" name="Line 92">
          <a:extLst>
            <a:ext uri="{FF2B5EF4-FFF2-40B4-BE49-F238E27FC236}">
              <a16:creationId xmlns:a16="http://schemas.microsoft.com/office/drawing/2014/main" id="{00000000-0008-0000-1900-000075F8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60214" name="Line 93">
          <a:extLst>
            <a:ext uri="{FF2B5EF4-FFF2-40B4-BE49-F238E27FC236}">
              <a16:creationId xmlns:a16="http://schemas.microsoft.com/office/drawing/2014/main" id="{00000000-0008-0000-1900-000076F8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60215" name="Line 94">
          <a:extLst>
            <a:ext uri="{FF2B5EF4-FFF2-40B4-BE49-F238E27FC236}">
              <a16:creationId xmlns:a16="http://schemas.microsoft.com/office/drawing/2014/main" id="{00000000-0008-0000-1900-000077F8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39</xdr:row>
      <xdr:rowOff>0</xdr:rowOff>
    </xdr:from>
    <xdr:to>
      <xdr:col>56</xdr:col>
      <xdr:colOff>0</xdr:colOff>
      <xdr:row>41</xdr:row>
      <xdr:rowOff>19050</xdr:rowOff>
    </xdr:to>
    <xdr:sp macro="" textlink="">
      <xdr:nvSpPr>
        <xdr:cNvPr id="260216" name="Line 21">
          <a:extLst>
            <a:ext uri="{FF2B5EF4-FFF2-40B4-BE49-F238E27FC236}">
              <a16:creationId xmlns:a16="http://schemas.microsoft.com/office/drawing/2014/main" id="{00000000-0008-0000-1900-000078F80300}"/>
            </a:ext>
          </a:extLst>
        </xdr:cNvPr>
        <xdr:cNvSpPr>
          <a:spLocks noChangeShapeType="1"/>
        </xdr:cNvSpPr>
      </xdr:nvSpPr>
      <xdr:spPr bwMode="auto">
        <a:xfrm flipV="1">
          <a:off x="6086475" y="5238750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60217" name="Line 1">
          <a:extLst>
            <a:ext uri="{FF2B5EF4-FFF2-40B4-BE49-F238E27FC236}">
              <a16:creationId xmlns:a16="http://schemas.microsoft.com/office/drawing/2014/main" id="{00000000-0008-0000-1900-000079F8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29</xdr:col>
      <xdr:colOff>0</xdr:colOff>
      <xdr:row>38</xdr:row>
      <xdr:rowOff>0</xdr:rowOff>
    </xdr:to>
    <xdr:sp macro="" textlink="">
      <xdr:nvSpPr>
        <xdr:cNvPr id="260218" name="Oval 2">
          <a:extLst>
            <a:ext uri="{FF2B5EF4-FFF2-40B4-BE49-F238E27FC236}">
              <a16:creationId xmlns:a16="http://schemas.microsoft.com/office/drawing/2014/main" id="{00000000-0008-0000-1900-00007AF80300}"/>
            </a:ext>
          </a:extLst>
        </xdr:cNvPr>
        <xdr:cNvSpPr>
          <a:spLocks noChangeArrowheads="1"/>
        </xdr:cNvSpPr>
      </xdr:nvSpPr>
      <xdr:spPr bwMode="auto">
        <a:xfrm>
          <a:off x="2543175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60219" name="Line 3">
          <a:extLst>
            <a:ext uri="{FF2B5EF4-FFF2-40B4-BE49-F238E27FC236}">
              <a16:creationId xmlns:a16="http://schemas.microsoft.com/office/drawing/2014/main" id="{00000000-0008-0000-1900-00007BF8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60220" name="Line 4">
          <a:extLst>
            <a:ext uri="{FF2B5EF4-FFF2-40B4-BE49-F238E27FC236}">
              <a16:creationId xmlns:a16="http://schemas.microsoft.com/office/drawing/2014/main" id="{00000000-0008-0000-1900-00007CF8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60221" name="Line 5">
          <a:extLst>
            <a:ext uri="{FF2B5EF4-FFF2-40B4-BE49-F238E27FC236}">
              <a16:creationId xmlns:a16="http://schemas.microsoft.com/office/drawing/2014/main" id="{00000000-0008-0000-1900-00007DF8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60222" name="Line 7">
          <a:extLst>
            <a:ext uri="{FF2B5EF4-FFF2-40B4-BE49-F238E27FC236}">
              <a16:creationId xmlns:a16="http://schemas.microsoft.com/office/drawing/2014/main" id="{00000000-0008-0000-1900-00007EF8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60223" name="Line 8">
          <a:extLst>
            <a:ext uri="{FF2B5EF4-FFF2-40B4-BE49-F238E27FC236}">
              <a16:creationId xmlns:a16="http://schemas.microsoft.com/office/drawing/2014/main" id="{00000000-0008-0000-1900-00007FF8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60224" name="Line 9">
          <a:extLst>
            <a:ext uri="{FF2B5EF4-FFF2-40B4-BE49-F238E27FC236}">
              <a16:creationId xmlns:a16="http://schemas.microsoft.com/office/drawing/2014/main" id="{00000000-0008-0000-1900-000080F8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60225" name="Line 10">
          <a:extLst>
            <a:ext uri="{FF2B5EF4-FFF2-40B4-BE49-F238E27FC236}">
              <a16:creationId xmlns:a16="http://schemas.microsoft.com/office/drawing/2014/main" id="{00000000-0008-0000-1900-000081F8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60226" name="Line 11">
          <a:extLst>
            <a:ext uri="{FF2B5EF4-FFF2-40B4-BE49-F238E27FC236}">
              <a16:creationId xmlns:a16="http://schemas.microsoft.com/office/drawing/2014/main" id="{00000000-0008-0000-1900-000082F8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60227" name="Line 13">
          <a:extLst>
            <a:ext uri="{FF2B5EF4-FFF2-40B4-BE49-F238E27FC236}">
              <a16:creationId xmlns:a16="http://schemas.microsoft.com/office/drawing/2014/main" id="{00000000-0008-0000-1900-000083F8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260228" name="Line 14">
          <a:extLst>
            <a:ext uri="{FF2B5EF4-FFF2-40B4-BE49-F238E27FC236}">
              <a16:creationId xmlns:a16="http://schemas.microsoft.com/office/drawing/2014/main" id="{00000000-0008-0000-1900-000084F80300}"/>
            </a:ext>
          </a:extLst>
        </xdr:cNvPr>
        <xdr:cNvSpPr>
          <a:spLocks noChangeShapeType="1"/>
        </xdr:cNvSpPr>
      </xdr:nvSpPr>
      <xdr:spPr bwMode="auto">
        <a:xfrm flipV="1">
          <a:off x="4486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104775</xdr:colOff>
      <xdr:row>34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60229" name="Line 15">
          <a:extLst>
            <a:ext uri="{FF2B5EF4-FFF2-40B4-BE49-F238E27FC236}">
              <a16:creationId xmlns:a16="http://schemas.microsoft.com/office/drawing/2014/main" id="{00000000-0008-0000-1900-000085F80300}"/>
            </a:ext>
          </a:extLst>
        </xdr:cNvPr>
        <xdr:cNvSpPr>
          <a:spLocks noChangeShapeType="1"/>
        </xdr:cNvSpPr>
      </xdr:nvSpPr>
      <xdr:spPr bwMode="auto">
        <a:xfrm>
          <a:off x="3562350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60230" name="Line 16">
          <a:extLst>
            <a:ext uri="{FF2B5EF4-FFF2-40B4-BE49-F238E27FC236}">
              <a16:creationId xmlns:a16="http://schemas.microsoft.com/office/drawing/2014/main" id="{00000000-0008-0000-1900-000086F80300}"/>
            </a:ext>
          </a:extLst>
        </xdr:cNvPr>
        <xdr:cNvSpPr>
          <a:spLocks noChangeShapeType="1"/>
        </xdr:cNvSpPr>
      </xdr:nvSpPr>
      <xdr:spPr bwMode="auto">
        <a:xfrm>
          <a:off x="3562350" y="44386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60231" name="Line 17">
          <a:extLst>
            <a:ext uri="{FF2B5EF4-FFF2-40B4-BE49-F238E27FC236}">
              <a16:creationId xmlns:a16="http://schemas.microsoft.com/office/drawing/2014/main" id="{00000000-0008-0000-1900-000087F8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60232" name="Line 18">
          <a:extLst>
            <a:ext uri="{FF2B5EF4-FFF2-40B4-BE49-F238E27FC236}">
              <a16:creationId xmlns:a16="http://schemas.microsoft.com/office/drawing/2014/main" id="{00000000-0008-0000-1900-000088F8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60233" name="Line 19">
          <a:extLst>
            <a:ext uri="{FF2B5EF4-FFF2-40B4-BE49-F238E27FC236}">
              <a16:creationId xmlns:a16="http://schemas.microsoft.com/office/drawing/2014/main" id="{00000000-0008-0000-1900-000089F8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60234" name="Line 20">
          <a:extLst>
            <a:ext uri="{FF2B5EF4-FFF2-40B4-BE49-F238E27FC236}">
              <a16:creationId xmlns:a16="http://schemas.microsoft.com/office/drawing/2014/main" id="{00000000-0008-0000-1900-00008AF8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60235" name="Line 21">
          <a:extLst>
            <a:ext uri="{FF2B5EF4-FFF2-40B4-BE49-F238E27FC236}">
              <a16:creationId xmlns:a16="http://schemas.microsoft.com/office/drawing/2014/main" id="{00000000-0008-0000-1900-00008BF8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60236" name="Line 22">
          <a:extLst>
            <a:ext uri="{FF2B5EF4-FFF2-40B4-BE49-F238E27FC236}">
              <a16:creationId xmlns:a16="http://schemas.microsoft.com/office/drawing/2014/main" id="{00000000-0008-0000-1900-00008CF8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60237" name="Line 23">
          <a:extLst>
            <a:ext uri="{FF2B5EF4-FFF2-40B4-BE49-F238E27FC236}">
              <a16:creationId xmlns:a16="http://schemas.microsoft.com/office/drawing/2014/main" id="{00000000-0008-0000-1900-00008DF80300}"/>
            </a:ext>
          </a:extLst>
        </xdr:cNvPr>
        <xdr:cNvSpPr>
          <a:spLocks noChangeShapeType="1"/>
        </xdr:cNvSpPr>
      </xdr:nvSpPr>
      <xdr:spPr bwMode="auto">
        <a:xfrm flipH="1">
          <a:off x="161925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60238" name="Line 24">
          <a:extLst>
            <a:ext uri="{FF2B5EF4-FFF2-40B4-BE49-F238E27FC236}">
              <a16:creationId xmlns:a16="http://schemas.microsoft.com/office/drawing/2014/main" id="{00000000-0008-0000-1900-00008EF8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60239" name="Line 25">
          <a:extLst>
            <a:ext uri="{FF2B5EF4-FFF2-40B4-BE49-F238E27FC236}">
              <a16:creationId xmlns:a16="http://schemas.microsoft.com/office/drawing/2014/main" id="{00000000-0008-0000-1900-00008FF8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60240" name="Line 26">
          <a:extLst>
            <a:ext uri="{FF2B5EF4-FFF2-40B4-BE49-F238E27FC236}">
              <a16:creationId xmlns:a16="http://schemas.microsoft.com/office/drawing/2014/main" id="{00000000-0008-0000-1900-000090F8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4054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60241" name="Line 27">
          <a:extLst>
            <a:ext uri="{FF2B5EF4-FFF2-40B4-BE49-F238E27FC236}">
              <a16:creationId xmlns:a16="http://schemas.microsoft.com/office/drawing/2014/main" id="{00000000-0008-0000-1900-000091F80300}"/>
            </a:ext>
          </a:extLst>
        </xdr:cNvPr>
        <xdr:cNvSpPr>
          <a:spLocks noChangeShapeType="1"/>
        </xdr:cNvSpPr>
      </xdr:nvSpPr>
      <xdr:spPr bwMode="auto">
        <a:xfrm>
          <a:off x="2318426" y="2030649"/>
          <a:ext cx="222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260242" name="Line 28">
          <a:extLst>
            <a:ext uri="{FF2B5EF4-FFF2-40B4-BE49-F238E27FC236}">
              <a16:creationId xmlns:a16="http://schemas.microsoft.com/office/drawing/2014/main" id="{00000000-0008-0000-1900-000092F8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32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60243" name="Line 29">
          <a:extLst>
            <a:ext uri="{FF2B5EF4-FFF2-40B4-BE49-F238E27FC236}">
              <a16:creationId xmlns:a16="http://schemas.microsoft.com/office/drawing/2014/main" id="{00000000-0008-0000-1900-000093F80300}"/>
            </a:ext>
          </a:extLst>
        </xdr:cNvPr>
        <xdr:cNvSpPr>
          <a:spLocks noChangeShapeType="1"/>
        </xdr:cNvSpPr>
      </xdr:nvSpPr>
      <xdr:spPr bwMode="auto">
        <a:xfrm flipV="1">
          <a:off x="4257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60244" name="Line 30">
          <a:extLst>
            <a:ext uri="{FF2B5EF4-FFF2-40B4-BE49-F238E27FC236}">
              <a16:creationId xmlns:a16="http://schemas.microsoft.com/office/drawing/2014/main" id="{00000000-0008-0000-1900-000094F80300}"/>
            </a:ext>
          </a:extLst>
        </xdr:cNvPr>
        <xdr:cNvSpPr>
          <a:spLocks noChangeShapeType="1"/>
        </xdr:cNvSpPr>
      </xdr:nvSpPr>
      <xdr:spPr bwMode="auto">
        <a:xfrm flipV="1">
          <a:off x="4486275" y="26098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60245" name="Line 31">
          <a:extLst>
            <a:ext uri="{FF2B5EF4-FFF2-40B4-BE49-F238E27FC236}">
              <a16:creationId xmlns:a16="http://schemas.microsoft.com/office/drawing/2014/main" id="{00000000-0008-0000-1900-000095F8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60246" name="Line 32">
          <a:extLst>
            <a:ext uri="{FF2B5EF4-FFF2-40B4-BE49-F238E27FC236}">
              <a16:creationId xmlns:a16="http://schemas.microsoft.com/office/drawing/2014/main" id="{00000000-0008-0000-1900-000096F8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60247" name="Line 33">
          <a:extLst>
            <a:ext uri="{FF2B5EF4-FFF2-40B4-BE49-F238E27FC236}">
              <a16:creationId xmlns:a16="http://schemas.microsoft.com/office/drawing/2014/main" id="{00000000-0008-0000-1900-000097F8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28</xdr:row>
      <xdr:rowOff>9525</xdr:rowOff>
    </xdr:from>
    <xdr:to>
      <xdr:col>29</xdr:col>
      <xdr:colOff>0</xdr:colOff>
      <xdr:row>30</xdr:row>
      <xdr:rowOff>0</xdr:rowOff>
    </xdr:to>
    <xdr:sp macro="" textlink="">
      <xdr:nvSpPr>
        <xdr:cNvPr id="260248" name="Line 34">
          <a:extLst>
            <a:ext uri="{FF2B5EF4-FFF2-40B4-BE49-F238E27FC236}">
              <a16:creationId xmlns:a16="http://schemas.microsoft.com/office/drawing/2014/main" id="{00000000-0008-0000-1900-000098F80300}"/>
            </a:ext>
          </a:extLst>
        </xdr:cNvPr>
        <xdr:cNvSpPr>
          <a:spLocks noChangeShapeType="1"/>
        </xdr:cNvSpPr>
      </xdr:nvSpPr>
      <xdr:spPr bwMode="auto">
        <a:xfrm>
          <a:off x="2828925" y="3990975"/>
          <a:ext cx="17145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30</xdr:row>
      <xdr:rowOff>0</xdr:rowOff>
    </xdr:from>
    <xdr:to>
      <xdr:col>38</xdr:col>
      <xdr:colOff>104775</xdr:colOff>
      <xdr:row>30</xdr:row>
      <xdr:rowOff>0</xdr:rowOff>
    </xdr:to>
    <xdr:sp macro="" textlink="">
      <xdr:nvSpPr>
        <xdr:cNvPr id="260249" name="Line 35">
          <a:extLst>
            <a:ext uri="{FF2B5EF4-FFF2-40B4-BE49-F238E27FC236}">
              <a16:creationId xmlns:a16="http://schemas.microsoft.com/office/drawing/2014/main" id="{00000000-0008-0000-1900-000099F80300}"/>
            </a:ext>
          </a:extLst>
        </xdr:cNvPr>
        <xdr:cNvSpPr>
          <a:spLocks noChangeShapeType="1"/>
        </xdr:cNvSpPr>
      </xdr:nvSpPr>
      <xdr:spPr bwMode="auto">
        <a:xfrm>
          <a:off x="3000375" y="4210050"/>
          <a:ext cx="1133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32</xdr:row>
      <xdr:rowOff>0</xdr:rowOff>
    </xdr:from>
    <xdr:to>
      <xdr:col>32</xdr:col>
      <xdr:colOff>0</xdr:colOff>
      <xdr:row>32</xdr:row>
      <xdr:rowOff>0</xdr:rowOff>
    </xdr:to>
    <xdr:sp macro="" textlink="">
      <xdr:nvSpPr>
        <xdr:cNvPr id="260250" name="Line 36">
          <a:extLst>
            <a:ext uri="{FF2B5EF4-FFF2-40B4-BE49-F238E27FC236}">
              <a16:creationId xmlns:a16="http://schemas.microsoft.com/office/drawing/2014/main" id="{00000000-0008-0000-1900-00009AF80300}"/>
            </a:ext>
          </a:extLst>
        </xdr:cNvPr>
        <xdr:cNvSpPr>
          <a:spLocks noChangeShapeType="1"/>
        </xdr:cNvSpPr>
      </xdr:nvSpPr>
      <xdr:spPr bwMode="auto">
        <a:xfrm>
          <a:off x="2200275" y="4438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60251" name="Line 37">
          <a:extLst>
            <a:ext uri="{FF2B5EF4-FFF2-40B4-BE49-F238E27FC236}">
              <a16:creationId xmlns:a16="http://schemas.microsoft.com/office/drawing/2014/main" id="{00000000-0008-0000-1900-00009BF8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60252" name="Line 38">
          <a:extLst>
            <a:ext uri="{FF2B5EF4-FFF2-40B4-BE49-F238E27FC236}">
              <a16:creationId xmlns:a16="http://schemas.microsoft.com/office/drawing/2014/main" id="{00000000-0008-0000-1900-00009CF80300}"/>
            </a:ext>
          </a:extLst>
        </xdr:cNvPr>
        <xdr:cNvSpPr>
          <a:spLocks noChangeShapeType="1"/>
        </xdr:cNvSpPr>
      </xdr:nvSpPr>
      <xdr:spPr bwMode="auto">
        <a:xfrm>
          <a:off x="22002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60253" name="Line 39">
          <a:extLst>
            <a:ext uri="{FF2B5EF4-FFF2-40B4-BE49-F238E27FC236}">
              <a16:creationId xmlns:a16="http://schemas.microsoft.com/office/drawing/2014/main" id="{00000000-0008-0000-1900-00009DF8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37</xdr:col>
      <xdr:colOff>67235</xdr:colOff>
      <xdr:row>11</xdr:row>
      <xdr:rowOff>0</xdr:rowOff>
    </xdr:to>
    <xdr:sp macro="" textlink="">
      <xdr:nvSpPr>
        <xdr:cNvPr id="260254" name="Line 40">
          <a:extLst>
            <a:ext uri="{FF2B5EF4-FFF2-40B4-BE49-F238E27FC236}">
              <a16:creationId xmlns:a16="http://schemas.microsoft.com/office/drawing/2014/main" id="{00000000-0008-0000-1900-00009EF80300}"/>
            </a:ext>
          </a:extLst>
        </xdr:cNvPr>
        <xdr:cNvSpPr>
          <a:spLocks noChangeShapeType="1"/>
        </xdr:cNvSpPr>
      </xdr:nvSpPr>
      <xdr:spPr bwMode="auto">
        <a:xfrm>
          <a:off x="2958353" y="2017059"/>
          <a:ext cx="963706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260255" name="Line 41">
          <a:extLst>
            <a:ext uri="{FF2B5EF4-FFF2-40B4-BE49-F238E27FC236}">
              <a16:creationId xmlns:a16="http://schemas.microsoft.com/office/drawing/2014/main" id="{00000000-0008-0000-1900-00009FF80300}"/>
            </a:ext>
          </a:extLst>
        </xdr:cNvPr>
        <xdr:cNvSpPr>
          <a:spLocks noChangeShapeType="1"/>
        </xdr:cNvSpPr>
      </xdr:nvSpPr>
      <xdr:spPr bwMode="auto">
        <a:xfrm>
          <a:off x="27717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60256" name="Line 42">
          <a:extLst>
            <a:ext uri="{FF2B5EF4-FFF2-40B4-BE49-F238E27FC236}">
              <a16:creationId xmlns:a16="http://schemas.microsoft.com/office/drawing/2014/main" id="{00000000-0008-0000-1900-0000A0F8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60257" name="Line 43">
          <a:extLst>
            <a:ext uri="{FF2B5EF4-FFF2-40B4-BE49-F238E27FC236}">
              <a16:creationId xmlns:a16="http://schemas.microsoft.com/office/drawing/2014/main" id="{00000000-0008-0000-1900-0000A1F8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60258" name="Line 44">
          <a:extLst>
            <a:ext uri="{FF2B5EF4-FFF2-40B4-BE49-F238E27FC236}">
              <a16:creationId xmlns:a16="http://schemas.microsoft.com/office/drawing/2014/main" id="{00000000-0008-0000-1900-0000A2F80300}"/>
            </a:ext>
          </a:extLst>
        </xdr:cNvPr>
        <xdr:cNvSpPr>
          <a:spLocks noChangeShapeType="1"/>
        </xdr:cNvSpPr>
      </xdr:nvSpPr>
      <xdr:spPr bwMode="auto">
        <a:xfrm flipV="1">
          <a:off x="27717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260259" name="Line 45">
          <a:extLst>
            <a:ext uri="{FF2B5EF4-FFF2-40B4-BE49-F238E27FC236}">
              <a16:creationId xmlns:a16="http://schemas.microsoft.com/office/drawing/2014/main" id="{00000000-0008-0000-1900-0000A3F80300}"/>
            </a:ext>
          </a:extLst>
        </xdr:cNvPr>
        <xdr:cNvSpPr>
          <a:spLocks noChangeShapeType="1"/>
        </xdr:cNvSpPr>
      </xdr:nvSpPr>
      <xdr:spPr bwMode="auto">
        <a:xfrm>
          <a:off x="27717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60260" name="Line 46">
          <a:extLst>
            <a:ext uri="{FF2B5EF4-FFF2-40B4-BE49-F238E27FC236}">
              <a16:creationId xmlns:a16="http://schemas.microsoft.com/office/drawing/2014/main" id="{00000000-0008-0000-1900-0000A4F80300}"/>
            </a:ext>
          </a:extLst>
        </xdr:cNvPr>
        <xdr:cNvSpPr>
          <a:spLocks noChangeShapeType="1"/>
        </xdr:cNvSpPr>
      </xdr:nvSpPr>
      <xdr:spPr bwMode="auto">
        <a:xfrm flipH="1">
          <a:off x="22002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260261" name="Line 47">
          <a:extLst>
            <a:ext uri="{FF2B5EF4-FFF2-40B4-BE49-F238E27FC236}">
              <a16:creationId xmlns:a16="http://schemas.microsoft.com/office/drawing/2014/main" id="{00000000-0008-0000-1900-0000A5F80300}"/>
            </a:ext>
          </a:extLst>
        </xdr:cNvPr>
        <xdr:cNvSpPr>
          <a:spLocks noChangeShapeType="1"/>
        </xdr:cNvSpPr>
      </xdr:nvSpPr>
      <xdr:spPr bwMode="auto">
        <a:xfrm>
          <a:off x="162877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260262" name="Line 48">
          <a:extLst>
            <a:ext uri="{FF2B5EF4-FFF2-40B4-BE49-F238E27FC236}">
              <a16:creationId xmlns:a16="http://schemas.microsoft.com/office/drawing/2014/main" id="{00000000-0008-0000-1900-0000A6F80300}"/>
            </a:ext>
          </a:extLst>
        </xdr:cNvPr>
        <xdr:cNvSpPr>
          <a:spLocks noChangeShapeType="1"/>
        </xdr:cNvSpPr>
      </xdr:nvSpPr>
      <xdr:spPr bwMode="auto">
        <a:xfrm>
          <a:off x="27717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60263" name="Line 49">
          <a:extLst>
            <a:ext uri="{FF2B5EF4-FFF2-40B4-BE49-F238E27FC236}">
              <a16:creationId xmlns:a16="http://schemas.microsoft.com/office/drawing/2014/main" id="{00000000-0008-0000-1900-0000A7F80300}"/>
            </a:ext>
          </a:extLst>
        </xdr:cNvPr>
        <xdr:cNvSpPr>
          <a:spLocks noChangeShapeType="1"/>
        </xdr:cNvSpPr>
      </xdr:nvSpPr>
      <xdr:spPr bwMode="auto">
        <a:xfrm>
          <a:off x="356235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60264" name="Line 50">
          <a:extLst>
            <a:ext uri="{FF2B5EF4-FFF2-40B4-BE49-F238E27FC236}">
              <a16:creationId xmlns:a16="http://schemas.microsoft.com/office/drawing/2014/main" id="{00000000-0008-0000-1900-0000A8F8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60265" name="Line 51">
          <a:extLst>
            <a:ext uri="{FF2B5EF4-FFF2-40B4-BE49-F238E27FC236}">
              <a16:creationId xmlns:a16="http://schemas.microsoft.com/office/drawing/2014/main" id="{00000000-0008-0000-1900-0000A9F8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60266" name="Line 52">
          <a:extLst>
            <a:ext uri="{FF2B5EF4-FFF2-40B4-BE49-F238E27FC236}">
              <a16:creationId xmlns:a16="http://schemas.microsoft.com/office/drawing/2014/main" id="{00000000-0008-0000-1900-0000AAF80300}"/>
            </a:ext>
          </a:extLst>
        </xdr:cNvPr>
        <xdr:cNvSpPr>
          <a:spLocks noChangeShapeType="1"/>
        </xdr:cNvSpPr>
      </xdr:nvSpPr>
      <xdr:spPr bwMode="auto">
        <a:xfrm flipV="1">
          <a:off x="608647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60267" name="Line 53">
          <a:extLst>
            <a:ext uri="{FF2B5EF4-FFF2-40B4-BE49-F238E27FC236}">
              <a16:creationId xmlns:a16="http://schemas.microsoft.com/office/drawing/2014/main" id="{00000000-0008-0000-1900-0000ABF8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60268" name="Line 54">
          <a:extLst>
            <a:ext uri="{FF2B5EF4-FFF2-40B4-BE49-F238E27FC236}">
              <a16:creationId xmlns:a16="http://schemas.microsoft.com/office/drawing/2014/main" id="{00000000-0008-0000-1900-0000ACF8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60269" name="Line 55">
          <a:extLst>
            <a:ext uri="{FF2B5EF4-FFF2-40B4-BE49-F238E27FC236}">
              <a16:creationId xmlns:a16="http://schemas.microsoft.com/office/drawing/2014/main" id="{00000000-0008-0000-1900-0000ADF8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60270" name="Line 56">
          <a:extLst>
            <a:ext uri="{FF2B5EF4-FFF2-40B4-BE49-F238E27FC236}">
              <a16:creationId xmlns:a16="http://schemas.microsoft.com/office/drawing/2014/main" id="{00000000-0008-0000-1900-0000AEF8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60271" name="Line 57">
          <a:extLst>
            <a:ext uri="{FF2B5EF4-FFF2-40B4-BE49-F238E27FC236}">
              <a16:creationId xmlns:a16="http://schemas.microsoft.com/office/drawing/2014/main" id="{00000000-0008-0000-1900-0000AFF8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32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260272" name="Line 58">
          <a:extLst>
            <a:ext uri="{FF2B5EF4-FFF2-40B4-BE49-F238E27FC236}">
              <a16:creationId xmlns:a16="http://schemas.microsoft.com/office/drawing/2014/main" id="{00000000-0008-0000-1900-0000B0F80300}"/>
            </a:ext>
          </a:extLst>
        </xdr:cNvPr>
        <xdr:cNvSpPr>
          <a:spLocks noChangeShapeType="1"/>
        </xdr:cNvSpPr>
      </xdr:nvSpPr>
      <xdr:spPr bwMode="auto">
        <a:xfrm flipV="1">
          <a:off x="6772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60273" name="Line 59">
          <a:extLst>
            <a:ext uri="{FF2B5EF4-FFF2-40B4-BE49-F238E27FC236}">
              <a16:creationId xmlns:a16="http://schemas.microsoft.com/office/drawing/2014/main" id="{00000000-0008-0000-1900-0000B1F8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32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60274" name="Line 60">
          <a:extLst>
            <a:ext uri="{FF2B5EF4-FFF2-40B4-BE49-F238E27FC236}">
              <a16:creationId xmlns:a16="http://schemas.microsoft.com/office/drawing/2014/main" id="{00000000-0008-0000-1900-0000B2F80300}"/>
            </a:ext>
          </a:extLst>
        </xdr:cNvPr>
        <xdr:cNvSpPr>
          <a:spLocks noChangeShapeType="1"/>
        </xdr:cNvSpPr>
      </xdr:nvSpPr>
      <xdr:spPr bwMode="auto">
        <a:xfrm>
          <a:off x="6200775" y="4438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60275" name="Line 61">
          <a:extLst>
            <a:ext uri="{FF2B5EF4-FFF2-40B4-BE49-F238E27FC236}">
              <a16:creationId xmlns:a16="http://schemas.microsoft.com/office/drawing/2014/main" id="{00000000-0008-0000-1900-0000B3F80300}"/>
            </a:ext>
          </a:extLst>
        </xdr:cNvPr>
        <xdr:cNvSpPr>
          <a:spLocks noChangeShapeType="1"/>
        </xdr:cNvSpPr>
      </xdr:nvSpPr>
      <xdr:spPr bwMode="auto">
        <a:xfrm>
          <a:off x="62007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60276" name="Line 62">
          <a:extLst>
            <a:ext uri="{FF2B5EF4-FFF2-40B4-BE49-F238E27FC236}">
              <a16:creationId xmlns:a16="http://schemas.microsoft.com/office/drawing/2014/main" id="{00000000-0008-0000-1900-0000B4F8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10</xdr:row>
      <xdr:rowOff>9525</xdr:rowOff>
    </xdr:to>
    <xdr:sp macro="" textlink="">
      <xdr:nvSpPr>
        <xdr:cNvPr id="260277" name="Line 63">
          <a:extLst>
            <a:ext uri="{FF2B5EF4-FFF2-40B4-BE49-F238E27FC236}">
              <a16:creationId xmlns:a16="http://schemas.microsoft.com/office/drawing/2014/main" id="{00000000-0008-0000-1900-0000B5F80300}"/>
            </a:ext>
          </a:extLst>
        </xdr:cNvPr>
        <xdr:cNvSpPr>
          <a:spLocks noChangeShapeType="1"/>
        </xdr:cNvSpPr>
      </xdr:nvSpPr>
      <xdr:spPr bwMode="auto">
        <a:xfrm flipV="1">
          <a:off x="6086475" y="1581150"/>
          <a:ext cx="0" cy="352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60278" name="Line 64">
          <a:extLst>
            <a:ext uri="{FF2B5EF4-FFF2-40B4-BE49-F238E27FC236}">
              <a16:creationId xmlns:a16="http://schemas.microsoft.com/office/drawing/2014/main" id="{00000000-0008-0000-1900-0000B6F80300}"/>
            </a:ext>
          </a:extLst>
        </xdr:cNvPr>
        <xdr:cNvSpPr>
          <a:spLocks noChangeShapeType="1"/>
        </xdr:cNvSpPr>
      </xdr:nvSpPr>
      <xdr:spPr bwMode="auto">
        <a:xfrm flipV="1">
          <a:off x="56292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38</xdr:row>
      <xdr:rowOff>0</xdr:rowOff>
    </xdr:to>
    <xdr:sp macro="" textlink="">
      <xdr:nvSpPr>
        <xdr:cNvPr id="260279" name="Line 65">
          <a:extLst>
            <a:ext uri="{FF2B5EF4-FFF2-40B4-BE49-F238E27FC236}">
              <a16:creationId xmlns:a16="http://schemas.microsoft.com/office/drawing/2014/main" id="{00000000-0008-0000-1900-0000B7F8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60280" name="Line 66">
          <a:extLst>
            <a:ext uri="{FF2B5EF4-FFF2-40B4-BE49-F238E27FC236}">
              <a16:creationId xmlns:a16="http://schemas.microsoft.com/office/drawing/2014/main" id="{00000000-0008-0000-1900-0000B8F80300}"/>
            </a:ext>
          </a:extLst>
        </xdr:cNvPr>
        <xdr:cNvSpPr>
          <a:spLocks noChangeShapeType="1"/>
        </xdr:cNvSpPr>
      </xdr:nvSpPr>
      <xdr:spPr bwMode="auto">
        <a:xfrm flipV="1">
          <a:off x="6543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60281" name="Line 67">
          <a:extLst>
            <a:ext uri="{FF2B5EF4-FFF2-40B4-BE49-F238E27FC236}">
              <a16:creationId xmlns:a16="http://schemas.microsoft.com/office/drawing/2014/main" id="{00000000-0008-0000-1900-0000B9F80300}"/>
            </a:ext>
          </a:extLst>
        </xdr:cNvPr>
        <xdr:cNvSpPr>
          <a:spLocks noChangeShapeType="1"/>
        </xdr:cNvSpPr>
      </xdr:nvSpPr>
      <xdr:spPr bwMode="auto">
        <a:xfrm flipV="1">
          <a:off x="6772275" y="26098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60282" name="Line 68">
          <a:extLst>
            <a:ext uri="{FF2B5EF4-FFF2-40B4-BE49-F238E27FC236}">
              <a16:creationId xmlns:a16="http://schemas.microsoft.com/office/drawing/2014/main" id="{00000000-0008-0000-1900-0000BAF8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11</xdr:row>
      <xdr:rowOff>0</xdr:rowOff>
    </xdr:from>
    <xdr:to>
      <xdr:col>60</xdr:col>
      <xdr:colOff>77010</xdr:colOff>
      <xdr:row>11</xdr:row>
      <xdr:rowOff>0</xdr:rowOff>
    </xdr:to>
    <xdr:sp macro="" textlink="">
      <xdr:nvSpPr>
        <xdr:cNvPr id="260283" name="Line 73">
          <a:extLst>
            <a:ext uri="{FF2B5EF4-FFF2-40B4-BE49-F238E27FC236}">
              <a16:creationId xmlns:a16="http://schemas.microsoft.com/office/drawing/2014/main" id="{00000000-0008-0000-1900-0000BBF80300}"/>
            </a:ext>
          </a:extLst>
        </xdr:cNvPr>
        <xdr:cNvSpPr>
          <a:spLocks noChangeShapeType="1"/>
        </xdr:cNvSpPr>
      </xdr:nvSpPr>
      <xdr:spPr bwMode="auto">
        <a:xfrm>
          <a:off x="5719053" y="2030649"/>
          <a:ext cx="871436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260284" name="Line 74">
          <a:extLst>
            <a:ext uri="{FF2B5EF4-FFF2-40B4-BE49-F238E27FC236}">
              <a16:creationId xmlns:a16="http://schemas.microsoft.com/office/drawing/2014/main" id="{00000000-0008-0000-1900-0000BCF80300}"/>
            </a:ext>
          </a:extLst>
        </xdr:cNvPr>
        <xdr:cNvSpPr>
          <a:spLocks noChangeShapeType="1"/>
        </xdr:cNvSpPr>
      </xdr:nvSpPr>
      <xdr:spPr bwMode="auto">
        <a:xfrm>
          <a:off x="5524500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60285" name="Line 75">
          <a:extLst>
            <a:ext uri="{FF2B5EF4-FFF2-40B4-BE49-F238E27FC236}">
              <a16:creationId xmlns:a16="http://schemas.microsoft.com/office/drawing/2014/main" id="{00000000-0008-0000-1900-0000BDF80300}"/>
            </a:ext>
          </a:extLst>
        </xdr:cNvPr>
        <xdr:cNvSpPr>
          <a:spLocks noChangeShapeType="1"/>
        </xdr:cNvSpPr>
      </xdr:nvSpPr>
      <xdr:spPr bwMode="auto">
        <a:xfrm>
          <a:off x="552450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16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60286" name="Line 76">
          <a:extLst>
            <a:ext uri="{FF2B5EF4-FFF2-40B4-BE49-F238E27FC236}">
              <a16:creationId xmlns:a16="http://schemas.microsoft.com/office/drawing/2014/main" id="{00000000-0008-0000-1900-0000BEF80300}"/>
            </a:ext>
          </a:extLst>
        </xdr:cNvPr>
        <xdr:cNvSpPr>
          <a:spLocks noChangeShapeType="1"/>
        </xdr:cNvSpPr>
      </xdr:nvSpPr>
      <xdr:spPr bwMode="auto">
        <a:xfrm>
          <a:off x="62007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60287" name="Line 77">
          <a:extLst>
            <a:ext uri="{FF2B5EF4-FFF2-40B4-BE49-F238E27FC236}">
              <a16:creationId xmlns:a16="http://schemas.microsoft.com/office/drawing/2014/main" id="{00000000-0008-0000-1900-0000BFF80300}"/>
            </a:ext>
          </a:extLst>
        </xdr:cNvPr>
        <xdr:cNvSpPr>
          <a:spLocks noChangeShapeType="1"/>
        </xdr:cNvSpPr>
      </xdr:nvSpPr>
      <xdr:spPr bwMode="auto">
        <a:xfrm flipV="1">
          <a:off x="6772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9525</xdr:colOff>
      <xdr:row>34</xdr:row>
      <xdr:rowOff>0</xdr:rowOff>
    </xdr:from>
    <xdr:to>
      <xdr:col>53</xdr:col>
      <xdr:colOff>9525</xdr:colOff>
      <xdr:row>38</xdr:row>
      <xdr:rowOff>0</xdr:rowOff>
    </xdr:to>
    <xdr:sp macro="" textlink="">
      <xdr:nvSpPr>
        <xdr:cNvPr id="260288" name="Oval 78">
          <a:extLst>
            <a:ext uri="{FF2B5EF4-FFF2-40B4-BE49-F238E27FC236}">
              <a16:creationId xmlns:a16="http://schemas.microsoft.com/office/drawing/2014/main" id="{00000000-0008-0000-1900-0000C0F80300}"/>
            </a:ext>
          </a:extLst>
        </xdr:cNvPr>
        <xdr:cNvSpPr>
          <a:spLocks noChangeArrowheads="1"/>
        </xdr:cNvSpPr>
      </xdr:nvSpPr>
      <xdr:spPr bwMode="auto">
        <a:xfrm>
          <a:off x="5295900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60289" name="Line 79">
          <a:extLst>
            <a:ext uri="{FF2B5EF4-FFF2-40B4-BE49-F238E27FC236}">
              <a16:creationId xmlns:a16="http://schemas.microsoft.com/office/drawing/2014/main" id="{00000000-0008-0000-1900-0000C1F8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60290" name="Line 80">
          <a:extLst>
            <a:ext uri="{FF2B5EF4-FFF2-40B4-BE49-F238E27FC236}">
              <a16:creationId xmlns:a16="http://schemas.microsoft.com/office/drawing/2014/main" id="{00000000-0008-0000-1900-0000C2F8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56</xdr:col>
      <xdr:colOff>0</xdr:colOff>
      <xdr:row>32</xdr:row>
      <xdr:rowOff>0</xdr:rowOff>
    </xdr:to>
    <xdr:sp macro="" textlink="">
      <xdr:nvSpPr>
        <xdr:cNvPr id="260291" name="Line 81">
          <a:extLst>
            <a:ext uri="{FF2B5EF4-FFF2-40B4-BE49-F238E27FC236}">
              <a16:creationId xmlns:a16="http://schemas.microsoft.com/office/drawing/2014/main" id="{00000000-0008-0000-1900-0000C3F80300}"/>
            </a:ext>
          </a:extLst>
        </xdr:cNvPr>
        <xdr:cNvSpPr>
          <a:spLocks noChangeShapeType="1"/>
        </xdr:cNvSpPr>
      </xdr:nvSpPr>
      <xdr:spPr bwMode="auto">
        <a:xfrm>
          <a:off x="55149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60292" name="Line 82">
          <a:extLst>
            <a:ext uri="{FF2B5EF4-FFF2-40B4-BE49-F238E27FC236}">
              <a16:creationId xmlns:a16="http://schemas.microsoft.com/office/drawing/2014/main" id="{00000000-0008-0000-1900-0000C4F8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60293" name="Line 83">
          <a:extLst>
            <a:ext uri="{FF2B5EF4-FFF2-40B4-BE49-F238E27FC236}">
              <a16:creationId xmlns:a16="http://schemas.microsoft.com/office/drawing/2014/main" id="{00000000-0008-0000-1900-0000C5F8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10</xdr:row>
      <xdr:rowOff>9525</xdr:rowOff>
    </xdr:from>
    <xdr:to>
      <xdr:col>51</xdr:col>
      <xdr:colOff>0</xdr:colOff>
      <xdr:row>39</xdr:row>
      <xdr:rowOff>0</xdr:rowOff>
    </xdr:to>
    <xdr:sp macro="" textlink="">
      <xdr:nvSpPr>
        <xdr:cNvPr id="260294" name="Line 84">
          <a:extLst>
            <a:ext uri="{FF2B5EF4-FFF2-40B4-BE49-F238E27FC236}">
              <a16:creationId xmlns:a16="http://schemas.microsoft.com/office/drawing/2014/main" id="{00000000-0008-0000-1900-0000C6F80300}"/>
            </a:ext>
          </a:extLst>
        </xdr:cNvPr>
        <xdr:cNvSpPr>
          <a:spLocks noChangeShapeType="1"/>
        </xdr:cNvSpPr>
      </xdr:nvSpPr>
      <xdr:spPr bwMode="auto">
        <a:xfrm>
          <a:off x="5514975" y="1933575"/>
          <a:ext cx="0" cy="3305175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60295" name="Line 85">
          <a:extLst>
            <a:ext uri="{FF2B5EF4-FFF2-40B4-BE49-F238E27FC236}">
              <a16:creationId xmlns:a16="http://schemas.microsoft.com/office/drawing/2014/main" id="{00000000-0008-0000-1900-0000C7F80300}"/>
            </a:ext>
          </a:extLst>
        </xdr:cNvPr>
        <xdr:cNvSpPr>
          <a:spLocks noChangeShapeType="1"/>
        </xdr:cNvSpPr>
      </xdr:nvSpPr>
      <xdr:spPr bwMode="auto">
        <a:xfrm>
          <a:off x="55149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60296" name="Line 86">
          <a:extLst>
            <a:ext uri="{FF2B5EF4-FFF2-40B4-BE49-F238E27FC236}">
              <a16:creationId xmlns:a16="http://schemas.microsoft.com/office/drawing/2014/main" id="{00000000-0008-0000-1900-0000C8F8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260298" name="Line 88">
          <a:extLst>
            <a:ext uri="{FF2B5EF4-FFF2-40B4-BE49-F238E27FC236}">
              <a16:creationId xmlns:a16="http://schemas.microsoft.com/office/drawing/2014/main" id="{00000000-0008-0000-1900-0000CAF8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60299" name="Line 89">
          <a:extLst>
            <a:ext uri="{FF2B5EF4-FFF2-40B4-BE49-F238E27FC236}">
              <a16:creationId xmlns:a16="http://schemas.microsoft.com/office/drawing/2014/main" id="{00000000-0008-0000-1900-0000CBF8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113489</xdr:colOff>
      <xdr:row>6</xdr:row>
      <xdr:rowOff>113489</xdr:rowOff>
    </xdr:from>
    <xdr:to>
      <xdr:col>58</xdr:col>
      <xdr:colOff>113489</xdr:colOff>
      <xdr:row>10</xdr:row>
      <xdr:rowOff>12159</xdr:rowOff>
    </xdr:to>
    <xdr:sp macro="" textlink="">
      <xdr:nvSpPr>
        <xdr:cNvPr id="260300" name="Line 91">
          <a:extLst>
            <a:ext uri="{FF2B5EF4-FFF2-40B4-BE49-F238E27FC236}">
              <a16:creationId xmlns:a16="http://schemas.microsoft.com/office/drawing/2014/main" id="{00000000-0008-0000-1900-0000CCF80300}"/>
            </a:ext>
          </a:extLst>
        </xdr:cNvPr>
        <xdr:cNvSpPr>
          <a:spLocks noChangeShapeType="1"/>
        </xdr:cNvSpPr>
      </xdr:nvSpPr>
      <xdr:spPr bwMode="auto">
        <a:xfrm flipV="1">
          <a:off x="6399989" y="1576691"/>
          <a:ext cx="0" cy="352628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260301" name="Line 92">
          <a:extLst>
            <a:ext uri="{FF2B5EF4-FFF2-40B4-BE49-F238E27FC236}">
              <a16:creationId xmlns:a16="http://schemas.microsoft.com/office/drawing/2014/main" id="{00000000-0008-0000-1900-0000CDF803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60302" name="Line 96">
          <a:extLst>
            <a:ext uri="{FF2B5EF4-FFF2-40B4-BE49-F238E27FC236}">
              <a16:creationId xmlns:a16="http://schemas.microsoft.com/office/drawing/2014/main" id="{00000000-0008-0000-1900-0000CEF8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60303" name="Line 87">
          <a:extLst>
            <a:ext uri="{FF2B5EF4-FFF2-40B4-BE49-F238E27FC236}">
              <a16:creationId xmlns:a16="http://schemas.microsoft.com/office/drawing/2014/main" id="{00000000-0008-0000-1900-0000CFF8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60304" name="Line 89">
          <a:extLst>
            <a:ext uri="{FF2B5EF4-FFF2-40B4-BE49-F238E27FC236}">
              <a16:creationId xmlns:a16="http://schemas.microsoft.com/office/drawing/2014/main" id="{00000000-0008-0000-1900-0000D0F8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60305" name="Line 90">
          <a:extLst>
            <a:ext uri="{FF2B5EF4-FFF2-40B4-BE49-F238E27FC236}">
              <a16:creationId xmlns:a16="http://schemas.microsoft.com/office/drawing/2014/main" id="{00000000-0008-0000-1900-0000D1F8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60306" name="Line 91">
          <a:extLst>
            <a:ext uri="{FF2B5EF4-FFF2-40B4-BE49-F238E27FC236}">
              <a16:creationId xmlns:a16="http://schemas.microsoft.com/office/drawing/2014/main" id="{00000000-0008-0000-1900-0000D2F8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60307" name="Line 92">
          <a:extLst>
            <a:ext uri="{FF2B5EF4-FFF2-40B4-BE49-F238E27FC236}">
              <a16:creationId xmlns:a16="http://schemas.microsoft.com/office/drawing/2014/main" id="{00000000-0008-0000-1900-0000D3F8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60308" name="Line 93">
          <a:extLst>
            <a:ext uri="{FF2B5EF4-FFF2-40B4-BE49-F238E27FC236}">
              <a16:creationId xmlns:a16="http://schemas.microsoft.com/office/drawing/2014/main" id="{00000000-0008-0000-1900-0000D4F8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60309" name="Line 94">
          <a:extLst>
            <a:ext uri="{FF2B5EF4-FFF2-40B4-BE49-F238E27FC236}">
              <a16:creationId xmlns:a16="http://schemas.microsoft.com/office/drawing/2014/main" id="{00000000-0008-0000-1900-0000D5F8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46290" name="Line 1">
          <a:extLst>
            <a:ext uri="{FF2B5EF4-FFF2-40B4-BE49-F238E27FC236}">
              <a16:creationId xmlns:a16="http://schemas.microsoft.com/office/drawing/2014/main" id="{00000000-0008-0000-1800-000012C2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34</xdr:row>
      <xdr:rowOff>0</xdr:rowOff>
    </xdr:from>
    <xdr:to>
      <xdr:col>29</xdr:col>
      <xdr:colOff>0</xdr:colOff>
      <xdr:row>38</xdr:row>
      <xdr:rowOff>0</xdr:rowOff>
    </xdr:to>
    <xdr:sp macro="" textlink="">
      <xdr:nvSpPr>
        <xdr:cNvPr id="246291" name="Oval 2">
          <a:extLst>
            <a:ext uri="{FF2B5EF4-FFF2-40B4-BE49-F238E27FC236}">
              <a16:creationId xmlns:a16="http://schemas.microsoft.com/office/drawing/2014/main" id="{00000000-0008-0000-1800-000013C20300}"/>
            </a:ext>
          </a:extLst>
        </xdr:cNvPr>
        <xdr:cNvSpPr>
          <a:spLocks noChangeArrowheads="1"/>
        </xdr:cNvSpPr>
      </xdr:nvSpPr>
      <xdr:spPr bwMode="auto">
        <a:xfrm>
          <a:off x="2543175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46292" name="Line 3">
          <a:extLst>
            <a:ext uri="{FF2B5EF4-FFF2-40B4-BE49-F238E27FC236}">
              <a16:creationId xmlns:a16="http://schemas.microsoft.com/office/drawing/2014/main" id="{00000000-0008-0000-1800-000014C2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46293" name="Line 4">
          <a:extLst>
            <a:ext uri="{FF2B5EF4-FFF2-40B4-BE49-F238E27FC236}">
              <a16:creationId xmlns:a16="http://schemas.microsoft.com/office/drawing/2014/main" id="{00000000-0008-0000-1800-000015C2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46294" name="Line 5">
          <a:extLst>
            <a:ext uri="{FF2B5EF4-FFF2-40B4-BE49-F238E27FC236}">
              <a16:creationId xmlns:a16="http://schemas.microsoft.com/office/drawing/2014/main" id="{00000000-0008-0000-1800-000016C2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46295" name="Line 7">
          <a:extLst>
            <a:ext uri="{FF2B5EF4-FFF2-40B4-BE49-F238E27FC236}">
              <a16:creationId xmlns:a16="http://schemas.microsoft.com/office/drawing/2014/main" id="{00000000-0008-0000-1800-000017C2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46296" name="Line 8">
          <a:extLst>
            <a:ext uri="{FF2B5EF4-FFF2-40B4-BE49-F238E27FC236}">
              <a16:creationId xmlns:a16="http://schemas.microsoft.com/office/drawing/2014/main" id="{00000000-0008-0000-1800-000018C2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46297" name="Line 9">
          <a:extLst>
            <a:ext uri="{FF2B5EF4-FFF2-40B4-BE49-F238E27FC236}">
              <a16:creationId xmlns:a16="http://schemas.microsoft.com/office/drawing/2014/main" id="{00000000-0008-0000-1800-000019C2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46298" name="Line 10">
          <a:extLst>
            <a:ext uri="{FF2B5EF4-FFF2-40B4-BE49-F238E27FC236}">
              <a16:creationId xmlns:a16="http://schemas.microsoft.com/office/drawing/2014/main" id="{00000000-0008-0000-1800-00001AC2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46299" name="Line 11">
          <a:extLst>
            <a:ext uri="{FF2B5EF4-FFF2-40B4-BE49-F238E27FC236}">
              <a16:creationId xmlns:a16="http://schemas.microsoft.com/office/drawing/2014/main" id="{00000000-0008-0000-1800-00001BC2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46300" name="Line 13">
          <a:extLst>
            <a:ext uri="{FF2B5EF4-FFF2-40B4-BE49-F238E27FC236}">
              <a16:creationId xmlns:a16="http://schemas.microsoft.com/office/drawing/2014/main" id="{00000000-0008-0000-1800-00001CC2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32</xdr:row>
      <xdr:rowOff>0</xdr:rowOff>
    </xdr:from>
    <xdr:to>
      <xdr:col>42</xdr:col>
      <xdr:colOff>0</xdr:colOff>
      <xdr:row>38</xdr:row>
      <xdr:rowOff>0</xdr:rowOff>
    </xdr:to>
    <xdr:sp macro="" textlink="">
      <xdr:nvSpPr>
        <xdr:cNvPr id="246301" name="Line 14">
          <a:extLst>
            <a:ext uri="{FF2B5EF4-FFF2-40B4-BE49-F238E27FC236}">
              <a16:creationId xmlns:a16="http://schemas.microsoft.com/office/drawing/2014/main" id="{00000000-0008-0000-1800-00001DC20300}"/>
            </a:ext>
          </a:extLst>
        </xdr:cNvPr>
        <xdr:cNvSpPr>
          <a:spLocks noChangeShapeType="1"/>
        </xdr:cNvSpPr>
      </xdr:nvSpPr>
      <xdr:spPr bwMode="auto">
        <a:xfrm flipV="1">
          <a:off x="4486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104775</xdr:colOff>
      <xdr:row>34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46302" name="Line 15">
          <a:extLst>
            <a:ext uri="{FF2B5EF4-FFF2-40B4-BE49-F238E27FC236}">
              <a16:creationId xmlns:a16="http://schemas.microsoft.com/office/drawing/2014/main" id="{00000000-0008-0000-1800-00001EC20300}"/>
            </a:ext>
          </a:extLst>
        </xdr:cNvPr>
        <xdr:cNvSpPr>
          <a:spLocks noChangeShapeType="1"/>
        </xdr:cNvSpPr>
      </xdr:nvSpPr>
      <xdr:spPr bwMode="auto">
        <a:xfrm>
          <a:off x="3562350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32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46303" name="Line 16">
          <a:extLst>
            <a:ext uri="{FF2B5EF4-FFF2-40B4-BE49-F238E27FC236}">
              <a16:creationId xmlns:a16="http://schemas.microsoft.com/office/drawing/2014/main" id="{00000000-0008-0000-1800-00001FC20300}"/>
            </a:ext>
          </a:extLst>
        </xdr:cNvPr>
        <xdr:cNvSpPr>
          <a:spLocks noChangeShapeType="1"/>
        </xdr:cNvSpPr>
      </xdr:nvSpPr>
      <xdr:spPr bwMode="auto">
        <a:xfrm>
          <a:off x="3562350" y="44386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46304" name="Line 17">
          <a:extLst>
            <a:ext uri="{FF2B5EF4-FFF2-40B4-BE49-F238E27FC236}">
              <a16:creationId xmlns:a16="http://schemas.microsoft.com/office/drawing/2014/main" id="{00000000-0008-0000-1800-000020C2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46305" name="Line 18">
          <a:extLst>
            <a:ext uri="{FF2B5EF4-FFF2-40B4-BE49-F238E27FC236}">
              <a16:creationId xmlns:a16="http://schemas.microsoft.com/office/drawing/2014/main" id="{00000000-0008-0000-1800-000021C2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46306" name="Line 19">
          <a:extLst>
            <a:ext uri="{FF2B5EF4-FFF2-40B4-BE49-F238E27FC236}">
              <a16:creationId xmlns:a16="http://schemas.microsoft.com/office/drawing/2014/main" id="{00000000-0008-0000-1800-000022C2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46307" name="Line 20">
          <a:extLst>
            <a:ext uri="{FF2B5EF4-FFF2-40B4-BE49-F238E27FC236}">
              <a16:creationId xmlns:a16="http://schemas.microsoft.com/office/drawing/2014/main" id="{00000000-0008-0000-1800-000023C2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46308" name="Line 21">
          <a:extLst>
            <a:ext uri="{FF2B5EF4-FFF2-40B4-BE49-F238E27FC236}">
              <a16:creationId xmlns:a16="http://schemas.microsoft.com/office/drawing/2014/main" id="{00000000-0008-0000-1800-000024C2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46309" name="Line 22">
          <a:extLst>
            <a:ext uri="{FF2B5EF4-FFF2-40B4-BE49-F238E27FC236}">
              <a16:creationId xmlns:a16="http://schemas.microsoft.com/office/drawing/2014/main" id="{00000000-0008-0000-1800-000025C2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46310" name="Line 23">
          <a:extLst>
            <a:ext uri="{FF2B5EF4-FFF2-40B4-BE49-F238E27FC236}">
              <a16:creationId xmlns:a16="http://schemas.microsoft.com/office/drawing/2014/main" id="{00000000-0008-0000-1800-000026C20300}"/>
            </a:ext>
          </a:extLst>
        </xdr:cNvPr>
        <xdr:cNvSpPr>
          <a:spLocks noChangeShapeType="1"/>
        </xdr:cNvSpPr>
      </xdr:nvSpPr>
      <xdr:spPr bwMode="auto">
        <a:xfrm flipH="1">
          <a:off x="161925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46311" name="Line 24">
          <a:extLst>
            <a:ext uri="{FF2B5EF4-FFF2-40B4-BE49-F238E27FC236}">
              <a16:creationId xmlns:a16="http://schemas.microsoft.com/office/drawing/2014/main" id="{00000000-0008-0000-1800-000027C2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46312" name="Line 25">
          <a:extLst>
            <a:ext uri="{FF2B5EF4-FFF2-40B4-BE49-F238E27FC236}">
              <a16:creationId xmlns:a16="http://schemas.microsoft.com/office/drawing/2014/main" id="{00000000-0008-0000-1800-000028C2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46313" name="Line 26">
          <a:extLst>
            <a:ext uri="{FF2B5EF4-FFF2-40B4-BE49-F238E27FC236}">
              <a16:creationId xmlns:a16="http://schemas.microsoft.com/office/drawing/2014/main" id="{00000000-0008-0000-1800-000029C2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23232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46314" name="Line 27">
          <a:extLst>
            <a:ext uri="{FF2B5EF4-FFF2-40B4-BE49-F238E27FC236}">
              <a16:creationId xmlns:a16="http://schemas.microsoft.com/office/drawing/2014/main" id="{00000000-0008-0000-1800-00002AC20300}"/>
            </a:ext>
          </a:extLst>
        </xdr:cNvPr>
        <xdr:cNvSpPr>
          <a:spLocks noChangeShapeType="1"/>
        </xdr:cNvSpPr>
      </xdr:nvSpPr>
      <xdr:spPr bwMode="auto">
        <a:xfrm>
          <a:off x="2383573" y="2053683"/>
          <a:ext cx="209086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246315" name="Line 28">
          <a:extLst>
            <a:ext uri="{FF2B5EF4-FFF2-40B4-BE49-F238E27FC236}">
              <a16:creationId xmlns:a16="http://schemas.microsoft.com/office/drawing/2014/main" id="{00000000-0008-0000-1800-00002BC2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32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46316" name="Line 29">
          <a:extLst>
            <a:ext uri="{FF2B5EF4-FFF2-40B4-BE49-F238E27FC236}">
              <a16:creationId xmlns:a16="http://schemas.microsoft.com/office/drawing/2014/main" id="{00000000-0008-0000-1800-00002CC20300}"/>
            </a:ext>
          </a:extLst>
        </xdr:cNvPr>
        <xdr:cNvSpPr>
          <a:spLocks noChangeShapeType="1"/>
        </xdr:cNvSpPr>
      </xdr:nvSpPr>
      <xdr:spPr bwMode="auto">
        <a:xfrm flipV="1">
          <a:off x="4257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32</xdr:row>
      <xdr:rowOff>0</xdr:rowOff>
    </xdr:to>
    <xdr:sp macro="" textlink="">
      <xdr:nvSpPr>
        <xdr:cNvPr id="246317" name="Line 30">
          <a:extLst>
            <a:ext uri="{FF2B5EF4-FFF2-40B4-BE49-F238E27FC236}">
              <a16:creationId xmlns:a16="http://schemas.microsoft.com/office/drawing/2014/main" id="{00000000-0008-0000-1800-00002DC20300}"/>
            </a:ext>
          </a:extLst>
        </xdr:cNvPr>
        <xdr:cNvSpPr>
          <a:spLocks noChangeShapeType="1"/>
        </xdr:cNvSpPr>
      </xdr:nvSpPr>
      <xdr:spPr bwMode="auto">
        <a:xfrm flipV="1">
          <a:off x="4486275" y="26098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46318" name="Line 31">
          <a:extLst>
            <a:ext uri="{FF2B5EF4-FFF2-40B4-BE49-F238E27FC236}">
              <a16:creationId xmlns:a16="http://schemas.microsoft.com/office/drawing/2014/main" id="{00000000-0008-0000-1800-00002EC2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46319" name="Line 32">
          <a:extLst>
            <a:ext uri="{FF2B5EF4-FFF2-40B4-BE49-F238E27FC236}">
              <a16:creationId xmlns:a16="http://schemas.microsoft.com/office/drawing/2014/main" id="{00000000-0008-0000-1800-00002FC2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46320" name="Line 33">
          <a:extLst>
            <a:ext uri="{FF2B5EF4-FFF2-40B4-BE49-F238E27FC236}">
              <a16:creationId xmlns:a16="http://schemas.microsoft.com/office/drawing/2014/main" id="{00000000-0008-0000-1800-000030C2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28</xdr:row>
      <xdr:rowOff>9525</xdr:rowOff>
    </xdr:from>
    <xdr:to>
      <xdr:col>29</xdr:col>
      <xdr:colOff>0</xdr:colOff>
      <xdr:row>30</xdr:row>
      <xdr:rowOff>0</xdr:rowOff>
    </xdr:to>
    <xdr:sp macro="" textlink="">
      <xdr:nvSpPr>
        <xdr:cNvPr id="246321" name="Line 34">
          <a:extLst>
            <a:ext uri="{FF2B5EF4-FFF2-40B4-BE49-F238E27FC236}">
              <a16:creationId xmlns:a16="http://schemas.microsoft.com/office/drawing/2014/main" id="{00000000-0008-0000-1800-000031C20300}"/>
            </a:ext>
          </a:extLst>
        </xdr:cNvPr>
        <xdr:cNvSpPr>
          <a:spLocks noChangeShapeType="1"/>
        </xdr:cNvSpPr>
      </xdr:nvSpPr>
      <xdr:spPr bwMode="auto">
        <a:xfrm>
          <a:off x="2828925" y="3990975"/>
          <a:ext cx="171450" cy="2190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30</xdr:row>
      <xdr:rowOff>0</xdr:rowOff>
    </xdr:from>
    <xdr:to>
      <xdr:col>38</xdr:col>
      <xdr:colOff>104775</xdr:colOff>
      <xdr:row>30</xdr:row>
      <xdr:rowOff>0</xdr:rowOff>
    </xdr:to>
    <xdr:sp macro="" textlink="">
      <xdr:nvSpPr>
        <xdr:cNvPr id="246322" name="Line 35">
          <a:extLst>
            <a:ext uri="{FF2B5EF4-FFF2-40B4-BE49-F238E27FC236}">
              <a16:creationId xmlns:a16="http://schemas.microsoft.com/office/drawing/2014/main" id="{00000000-0008-0000-1800-000032C20300}"/>
            </a:ext>
          </a:extLst>
        </xdr:cNvPr>
        <xdr:cNvSpPr>
          <a:spLocks noChangeShapeType="1"/>
        </xdr:cNvSpPr>
      </xdr:nvSpPr>
      <xdr:spPr bwMode="auto">
        <a:xfrm>
          <a:off x="3000375" y="4210050"/>
          <a:ext cx="11334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32</xdr:row>
      <xdr:rowOff>0</xdr:rowOff>
    </xdr:from>
    <xdr:to>
      <xdr:col>32</xdr:col>
      <xdr:colOff>0</xdr:colOff>
      <xdr:row>32</xdr:row>
      <xdr:rowOff>0</xdr:rowOff>
    </xdr:to>
    <xdr:sp macro="" textlink="">
      <xdr:nvSpPr>
        <xdr:cNvPr id="246323" name="Line 36">
          <a:extLst>
            <a:ext uri="{FF2B5EF4-FFF2-40B4-BE49-F238E27FC236}">
              <a16:creationId xmlns:a16="http://schemas.microsoft.com/office/drawing/2014/main" id="{00000000-0008-0000-1800-000033C20300}"/>
            </a:ext>
          </a:extLst>
        </xdr:cNvPr>
        <xdr:cNvSpPr>
          <a:spLocks noChangeShapeType="1"/>
        </xdr:cNvSpPr>
      </xdr:nvSpPr>
      <xdr:spPr bwMode="auto">
        <a:xfrm>
          <a:off x="2200275" y="4438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46324" name="Line 37">
          <a:extLst>
            <a:ext uri="{FF2B5EF4-FFF2-40B4-BE49-F238E27FC236}">
              <a16:creationId xmlns:a16="http://schemas.microsoft.com/office/drawing/2014/main" id="{00000000-0008-0000-1800-000034C2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46325" name="Line 38">
          <a:extLst>
            <a:ext uri="{FF2B5EF4-FFF2-40B4-BE49-F238E27FC236}">
              <a16:creationId xmlns:a16="http://schemas.microsoft.com/office/drawing/2014/main" id="{00000000-0008-0000-1800-000035C20300}"/>
            </a:ext>
          </a:extLst>
        </xdr:cNvPr>
        <xdr:cNvSpPr>
          <a:spLocks noChangeShapeType="1"/>
        </xdr:cNvSpPr>
      </xdr:nvSpPr>
      <xdr:spPr bwMode="auto">
        <a:xfrm>
          <a:off x="22002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46326" name="Line 39">
          <a:extLst>
            <a:ext uri="{FF2B5EF4-FFF2-40B4-BE49-F238E27FC236}">
              <a16:creationId xmlns:a16="http://schemas.microsoft.com/office/drawing/2014/main" id="{00000000-0008-0000-1800-000036C2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37</xdr:col>
      <xdr:colOff>38100</xdr:colOff>
      <xdr:row>11</xdr:row>
      <xdr:rowOff>0</xdr:rowOff>
    </xdr:to>
    <xdr:sp macro="" textlink="">
      <xdr:nvSpPr>
        <xdr:cNvPr id="246327" name="Line 40">
          <a:extLst>
            <a:ext uri="{FF2B5EF4-FFF2-40B4-BE49-F238E27FC236}">
              <a16:creationId xmlns:a16="http://schemas.microsoft.com/office/drawing/2014/main" id="{00000000-0008-0000-1800-000037C20300}"/>
            </a:ext>
          </a:extLst>
        </xdr:cNvPr>
        <xdr:cNvSpPr>
          <a:spLocks noChangeShapeType="1"/>
        </xdr:cNvSpPr>
      </xdr:nvSpPr>
      <xdr:spPr bwMode="auto">
        <a:xfrm>
          <a:off x="3009900" y="2038350"/>
          <a:ext cx="952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246328" name="Line 41">
          <a:extLst>
            <a:ext uri="{FF2B5EF4-FFF2-40B4-BE49-F238E27FC236}">
              <a16:creationId xmlns:a16="http://schemas.microsoft.com/office/drawing/2014/main" id="{00000000-0008-0000-1800-000038C20300}"/>
            </a:ext>
          </a:extLst>
        </xdr:cNvPr>
        <xdr:cNvSpPr>
          <a:spLocks noChangeShapeType="1"/>
        </xdr:cNvSpPr>
      </xdr:nvSpPr>
      <xdr:spPr bwMode="auto">
        <a:xfrm>
          <a:off x="27717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46329" name="Line 42">
          <a:extLst>
            <a:ext uri="{FF2B5EF4-FFF2-40B4-BE49-F238E27FC236}">
              <a16:creationId xmlns:a16="http://schemas.microsoft.com/office/drawing/2014/main" id="{00000000-0008-0000-1800-000039C2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46330" name="Line 43">
          <a:extLst>
            <a:ext uri="{FF2B5EF4-FFF2-40B4-BE49-F238E27FC236}">
              <a16:creationId xmlns:a16="http://schemas.microsoft.com/office/drawing/2014/main" id="{00000000-0008-0000-1800-00003AC2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46331" name="Line 44">
          <a:extLst>
            <a:ext uri="{FF2B5EF4-FFF2-40B4-BE49-F238E27FC236}">
              <a16:creationId xmlns:a16="http://schemas.microsoft.com/office/drawing/2014/main" id="{00000000-0008-0000-1800-00003BC20300}"/>
            </a:ext>
          </a:extLst>
        </xdr:cNvPr>
        <xdr:cNvSpPr>
          <a:spLocks noChangeShapeType="1"/>
        </xdr:cNvSpPr>
      </xdr:nvSpPr>
      <xdr:spPr bwMode="auto">
        <a:xfrm flipV="1">
          <a:off x="27717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246332" name="Line 45">
          <a:extLst>
            <a:ext uri="{FF2B5EF4-FFF2-40B4-BE49-F238E27FC236}">
              <a16:creationId xmlns:a16="http://schemas.microsoft.com/office/drawing/2014/main" id="{00000000-0008-0000-1800-00003CC20300}"/>
            </a:ext>
          </a:extLst>
        </xdr:cNvPr>
        <xdr:cNvSpPr>
          <a:spLocks noChangeShapeType="1"/>
        </xdr:cNvSpPr>
      </xdr:nvSpPr>
      <xdr:spPr bwMode="auto">
        <a:xfrm>
          <a:off x="27717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46333" name="Line 46">
          <a:extLst>
            <a:ext uri="{FF2B5EF4-FFF2-40B4-BE49-F238E27FC236}">
              <a16:creationId xmlns:a16="http://schemas.microsoft.com/office/drawing/2014/main" id="{00000000-0008-0000-1800-00003DC20300}"/>
            </a:ext>
          </a:extLst>
        </xdr:cNvPr>
        <xdr:cNvSpPr>
          <a:spLocks noChangeShapeType="1"/>
        </xdr:cNvSpPr>
      </xdr:nvSpPr>
      <xdr:spPr bwMode="auto">
        <a:xfrm flipH="1">
          <a:off x="22002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246334" name="Line 47">
          <a:extLst>
            <a:ext uri="{FF2B5EF4-FFF2-40B4-BE49-F238E27FC236}">
              <a16:creationId xmlns:a16="http://schemas.microsoft.com/office/drawing/2014/main" id="{00000000-0008-0000-1800-00003EC20300}"/>
            </a:ext>
          </a:extLst>
        </xdr:cNvPr>
        <xdr:cNvSpPr>
          <a:spLocks noChangeShapeType="1"/>
        </xdr:cNvSpPr>
      </xdr:nvSpPr>
      <xdr:spPr bwMode="auto">
        <a:xfrm>
          <a:off x="162877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246335" name="Line 48">
          <a:extLst>
            <a:ext uri="{FF2B5EF4-FFF2-40B4-BE49-F238E27FC236}">
              <a16:creationId xmlns:a16="http://schemas.microsoft.com/office/drawing/2014/main" id="{00000000-0008-0000-1800-00003FC20300}"/>
            </a:ext>
          </a:extLst>
        </xdr:cNvPr>
        <xdr:cNvSpPr>
          <a:spLocks noChangeShapeType="1"/>
        </xdr:cNvSpPr>
      </xdr:nvSpPr>
      <xdr:spPr bwMode="auto">
        <a:xfrm>
          <a:off x="27717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46336" name="Line 49">
          <a:extLst>
            <a:ext uri="{FF2B5EF4-FFF2-40B4-BE49-F238E27FC236}">
              <a16:creationId xmlns:a16="http://schemas.microsoft.com/office/drawing/2014/main" id="{00000000-0008-0000-1800-000040C20300}"/>
            </a:ext>
          </a:extLst>
        </xdr:cNvPr>
        <xdr:cNvSpPr>
          <a:spLocks noChangeShapeType="1"/>
        </xdr:cNvSpPr>
      </xdr:nvSpPr>
      <xdr:spPr bwMode="auto">
        <a:xfrm>
          <a:off x="356235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46337" name="Line 50">
          <a:extLst>
            <a:ext uri="{FF2B5EF4-FFF2-40B4-BE49-F238E27FC236}">
              <a16:creationId xmlns:a16="http://schemas.microsoft.com/office/drawing/2014/main" id="{00000000-0008-0000-1800-000041C2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46338" name="Line 51">
          <a:extLst>
            <a:ext uri="{FF2B5EF4-FFF2-40B4-BE49-F238E27FC236}">
              <a16:creationId xmlns:a16="http://schemas.microsoft.com/office/drawing/2014/main" id="{00000000-0008-0000-1800-000042C2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46339" name="Line 52">
          <a:extLst>
            <a:ext uri="{FF2B5EF4-FFF2-40B4-BE49-F238E27FC236}">
              <a16:creationId xmlns:a16="http://schemas.microsoft.com/office/drawing/2014/main" id="{00000000-0008-0000-1800-000043C20300}"/>
            </a:ext>
          </a:extLst>
        </xdr:cNvPr>
        <xdr:cNvSpPr>
          <a:spLocks noChangeShapeType="1"/>
        </xdr:cNvSpPr>
      </xdr:nvSpPr>
      <xdr:spPr bwMode="auto">
        <a:xfrm flipV="1">
          <a:off x="608647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46340" name="Line 53">
          <a:extLst>
            <a:ext uri="{FF2B5EF4-FFF2-40B4-BE49-F238E27FC236}">
              <a16:creationId xmlns:a16="http://schemas.microsoft.com/office/drawing/2014/main" id="{00000000-0008-0000-1800-000044C2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46341" name="Line 54">
          <a:extLst>
            <a:ext uri="{FF2B5EF4-FFF2-40B4-BE49-F238E27FC236}">
              <a16:creationId xmlns:a16="http://schemas.microsoft.com/office/drawing/2014/main" id="{00000000-0008-0000-1800-000045C2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46342" name="Line 55">
          <a:extLst>
            <a:ext uri="{FF2B5EF4-FFF2-40B4-BE49-F238E27FC236}">
              <a16:creationId xmlns:a16="http://schemas.microsoft.com/office/drawing/2014/main" id="{00000000-0008-0000-1800-000046C2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46343" name="Line 56">
          <a:extLst>
            <a:ext uri="{FF2B5EF4-FFF2-40B4-BE49-F238E27FC236}">
              <a16:creationId xmlns:a16="http://schemas.microsoft.com/office/drawing/2014/main" id="{00000000-0008-0000-1800-000047C2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46344" name="Line 57">
          <a:extLst>
            <a:ext uri="{FF2B5EF4-FFF2-40B4-BE49-F238E27FC236}">
              <a16:creationId xmlns:a16="http://schemas.microsoft.com/office/drawing/2014/main" id="{00000000-0008-0000-1800-000048C2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32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246345" name="Line 58">
          <a:extLst>
            <a:ext uri="{FF2B5EF4-FFF2-40B4-BE49-F238E27FC236}">
              <a16:creationId xmlns:a16="http://schemas.microsoft.com/office/drawing/2014/main" id="{00000000-0008-0000-1800-000049C20300}"/>
            </a:ext>
          </a:extLst>
        </xdr:cNvPr>
        <xdr:cNvSpPr>
          <a:spLocks noChangeShapeType="1"/>
        </xdr:cNvSpPr>
      </xdr:nvSpPr>
      <xdr:spPr bwMode="auto">
        <a:xfrm flipV="1">
          <a:off x="6772275" y="4438650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46346" name="Line 59">
          <a:extLst>
            <a:ext uri="{FF2B5EF4-FFF2-40B4-BE49-F238E27FC236}">
              <a16:creationId xmlns:a16="http://schemas.microsoft.com/office/drawing/2014/main" id="{00000000-0008-0000-1800-00004AC2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32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46347" name="Line 60">
          <a:extLst>
            <a:ext uri="{FF2B5EF4-FFF2-40B4-BE49-F238E27FC236}">
              <a16:creationId xmlns:a16="http://schemas.microsoft.com/office/drawing/2014/main" id="{00000000-0008-0000-1800-00004BC20300}"/>
            </a:ext>
          </a:extLst>
        </xdr:cNvPr>
        <xdr:cNvSpPr>
          <a:spLocks noChangeShapeType="1"/>
        </xdr:cNvSpPr>
      </xdr:nvSpPr>
      <xdr:spPr bwMode="auto">
        <a:xfrm>
          <a:off x="6200775" y="4438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46348" name="Line 61">
          <a:extLst>
            <a:ext uri="{FF2B5EF4-FFF2-40B4-BE49-F238E27FC236}">
              <a16:creationId xmlns:a16="http://schemas.microsoft.com/office/drawing/2014/main" id="{00000000-0008-0000-1800-00004CC20300}"/>
            </a:ext>
          </a:extLst>
        </xdr:cNvPr>
        <xdr:cNvSpPr>
          <a:spLocks noChangeShapeType="1"/>
        </xdr:cNvSpPr>
      </xdr:nvSpPr>
      <xdr:spPr bwMode="auto">
        <a:xfrm>
          <a:off x="62007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46349" name="Line 62">
          <a:extLst>
            <a:ext uri="{FF2B5EF4-FFF2-40B4-BE49-F238E27FC236}">
              <a16:creationId xmlns:a16="http://schemas.microsoft.com/office/drawing/2014/main" id="{00000000-0008-0000-1800-00004DC2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10</xdr:row>
      <xdr:rowOff>9525</xdr:rowOff>
    </xdr:to>
    <xdr:sp macro="" textlink="">
      <xdr:nvSpPr>
        <xdr:cNvPr id="246350" name="Line 63">
          <a:extLst>
            <a:ext uri="{FF2B5EF4-FFF2-40B4-BE49-F238E27FC236}">
              <a16:creationId xmlns:a16="http://schemas.microsoft.com/office/drawing/2014/main" id="{00000000-0008-0000-1800-00004EC20300}"/>
            </a:ext>
          </a:extLst>
        </xdr:cNvPr>
        <xdr:cNvSpPr>
          <a:spLocks noChangeShapeType="1"/>
        </xdr:cNvSpPr>
      </xdr:nvSpPr>
      <xdr:spPr bwMode="auto">
        <a:xfrm flipV="1">
          <a:off x="6086475" y="1581150"/>
          <a:ext cx="0" cy="352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46351" name="Line 64">
          <a:extLst>
            <a:ext uri="{FF2B5EF4-FFF2-40B4-BE49-F238E27FC236}">
              <a16:creationId xmlns:a16="http://schemas.microsoft.com/office/drawing/2014/main" id="{00000000-0008-0000-1800-00004FC20300}"/>
            </a:ext>
          </a:extLst>
        </xdr:cNvPr>
        <xdr:cNvSpPr>
          <a:spLocks noChangeShapeType="1"/>
        </xdr:cNvSpPr>
      </xdr:nvSpPr>
      <xdr:spPr bwMode="auto">
        <a:xfrm flipV="1">
          <a:off x="56292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38</xdr:row>
      <xdr:rowOff>0</xdr:rowOff>
    </xdr:to>
    <xdr:sp macro="" textlink="">
      <xdr:nvSpPr>
        <xdr:cNvPr id="246352" name="Line 65">
          <a:extLst>
            <a:ext uri="{FF2B5EF4-FFF2-40B4-BE49-F238E27FC236}">
              <a16:creationId xmlns:a16="http://schemas.microsoft.com/office/drawing/2014/main" id="{00000000-0008-0000-1800-000050C2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32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46353" name="Line 66">
          <a:extLst>
            <a:ext uri="{FF2B5EF4-FFF2-40B4-BE49-F238E27FC236}">
              <a16:creationId xmlns:a16="http://schemas.microsoft.com/office/drawing/2014/main" id="{00000000-0008-0000-1800-000051C20300}"/>
            </a:ext>
          </a:extLst>
        </xdr:cNvPr>
        <xdr:cNvSpPr>
          <a:spLocks noChangeShapeType="1"/>
        </xdr:cNvSpPr>
      </xdr:nvSpPr>
      <xdr:spPr bwMode="auto">
        <a:xfrm flipV="1">
          <a:off x="6543675" y="4438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32</xdr:row>
      <xdr:rowOff>0</xdr:rowOff>
    </xdr:to>
    <xdr:sp macro="" textlink="">
      <xdr:nvSpPr>
        <xdr:cNvPr id="246354" name="Line 67">
          <a:extLst>
            <a:ext uri="{FF2B5EF4-FFF2-40B4-BE49-F238E27FC236}">
              <a16:creationId xmlns:a16="http://schemas.microsoft.com/office/drawing/2014/main" id="{00000000-0008-0000-1800-000052C20300}"/>
            </a:ext>
          </a:extLst>
        </xdr:cNvPr>
        <xdr:cNvSpPr>
          <a:spLocks noChangeShapeType="1"/>
        </xdr:cNvSpPr>
      </xdr:nvSpPr>
      <xdr:spPr bwMode="auto">
        <a:xfrm flipV="1">
          <a:off x="6772275" y="26098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46355" name="Line 68">
          <a:extLst>
            <a:ext uri="{FF2B5EF4-FFF2-40B4-BE49-F238E27FC236}">
              <a16:creationId xmlns:a16="http://schemas.microsoft.com/office/drawing/2014/main" id="{00000000-0008-0000-1800-000053C2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11</xdr:row>
      <xdr:rowOff>0</xdr:rowOff>
    </xdr:from>
    <xdr:to>
      <xdr:col>60</xdr:col>
      <xdr:colOff>104775</xdr:colOff>
      <xdr:row>11</xdr:row>
      <xdr:rowOff>0</xdr:rowOff>
    </xdr:to>
    <xdr:sp macro="" textlink="">
      <xdr:nvSpPr>
        <xdr:cNvPr id="246356" name="Line 73">
          <a:extLst>
            <a:ext uri="{FF2B5EF4-FFF2-40B4-BE49-F238E27FC236}">
              <a16:creationId xmlns:a16="http://schemas.microsoft.com/office/drawing/2014/main" id="{00000000-0008-0000-1800-000054C20300}"/>
            </a:ext>
          </a:extLst>
        </xdr:cNvPr>
        <xdr:cNvSpPr>
          <a:spLocks noChangeShapeType="1"/>
        </xdr:cNvSpPr>
      </xdr:nvSpPr>
      <xdr:spPr bwMode="auto">
        <a:xfrm>
          <a:off x="5753100" y="20383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246357" name="Line 74">
          <a:extLst>
            <a:ext uri="{FF2B5EF4-FFF2-40B4-BE49-F238E27FC236}">
              <a16:creationId xmlns:a16="http://schemas.microsoft.com/office/drawing/2014/main" id="{00000000-0008-0000-1800-000055C20300}"/>
            </a:ext>
          </a:extLst>
        </xdr:cNvPr>
        <xdr:cNvSpPr>
          <a:spLocks noChangeShapeType="1"/>
        </xdr:cNvSpPr>
      </xdr:nvSpPr>
      <xdr:spPr bwMode="auto">
        <a:xfrm>
          <a:off x="5524500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46358" name="Line 75">
          <a:extLst>
            <a:ext uri="{FF2B5EF4-FFF2-40B4-BE49-F238E27FC236}">
              <a16:creationId xmlns:a16="http://schemas.microsoft.com/office/drawing/2014/main" id="{00000000-0008-0000-1800-000056C20300}"/>
            </a:ext>
          </a:extLst>
        </xdr:cNvPr>
        <xdr:cNvSpPr>
          <a:spLocks noChangeShapeType="1"/>
        </xdr:cNvSpPr>
      </xdr:nvSpPr>
      <xdr:spPr bwMode="auto">
        <a:xfrm>
          <a:off x="552450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16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46359" name="Line 76">
          <a:extLst>
            <a:ext uri="{FF2B5EF4-FFF2-40B4-BE49-F238E27FC236}">
              <a16:creationId xmlns:a16="http://schemas.microsoft.com/office/drawing/2014/main" id="{00000000-0008-0000-1800-000057C20300}"/>
            </a:ext>
          </a:extLst>
        </xdr:cNvPr>
        <xdr:cNvSpPr>
          <a:spLocks noChangeShapeType="1"/>
        </xdr:cNvSpPr>
      </xdr:nvSpPr>
      <xdr:spPr bwMode="auto">
        <a:xfrm>
          <a:off x="62007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46360" name="Line 77">
          <a:extLst>
            <a:ext uri="{FF2B5EF4-FFF2-40B4-BE49-F238E27FC236}">
              <a16:creationId xmlns:a16="http://schemas.microsoft.com/office/drawing/2014/main" id="{00000000-0008-0000-1800-000058C20300}"/>
            </a:ext>
          </a:extLst>
        </xdr:cNvPr>
        <xdr:cNvSpPr>
          <a:spLocks noChangeShapeType="1"/>
        </xdr:cNvSpPr>
      </xdr:nvSpPr>
      <xdr:spPr bwMode="auto">
        <a:xfrm flipV="1">
          <a:off x="6772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9525</xdr:colOff>
      <xdr:row>34</xdr:row>
      <xdr:rowOff>0</xdr:rowOff>
    </xdr:from>
    <xdr:to>
      <xdr:col>53</xdr:col>
      <xdr:colOff>9525</xdr:colOff>
      <xdr:row>38</xdr:row>
      <xdr:rowOff>0</xdr:rowOff>
    </xdr:to>
    <xdr:sp macro="" textlink="">
      <xdr:nvSpPr>
        <xdr:cNvPr id="246361" name="Oval 78">
          <a:extLst>
            <a:ext uri="{FF2B5EF4-FFF2-40B4-BE49-F238E27FC236}">
              <a16:creationId xmlns:a16="http://schemas.microsoft.com/office/drawing/2014/main" id="{00000000-0008-0000-1800-000059C20300}"/>
            </a:ext>
          </a:extLst>
        </xdr:cNvPr>
        <xdr:cNvSpPr>
          <a:spLocks noChangeArrowheads="1"/>
        </xdr:cNvSpPr>
      </xdr:nvSpPr>
      <xdr:spPr bwMode="auto">
        <a:xfrm>
          <a:off x="5295900" y="4667250"/>
          <a:ext cx="457200" cy="4572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46362" name="Line 79">
          <a:extLst>
            <a:ext uri="{FF2B5EF4-FFF2-40B4-BE49-F238E27FC236}">
              <a16:creationId xmlns:a16="http://schemas.microsoft.com/office/drawing/2014/main" id="{00000000-0008-0000-1800-00005AC2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46363" name="Line 80">
          <a:extLst>
            <a:ext uri="{FF2B5EF4-FFF2-40B4-BE49-F238E27FC236}">
              <a16:creationId xmlns:a16="http://schemas.microsoft.com/office/drawing/2014/main" id="{00000000-0008-0000-1800-00005BC2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32</xdr:row>
      <xdr:rowOff>0</xdr:rowOff>
    </xdr:from>
    <xdr:to>
      <xdr:col>56</xdr:col>
      <xdr:colOff>0</xdr:colOff>
      <xdr:row>32</xdr:row>
      <xdr:rowOff>0</xdr:rowOff>
    </xdr:to>
    <xdr:sp macro="" textlink="">
      <xdr:nvSpPr>
        <xdr:cNvPr id="246364" name="Line 81">
          <a:extLst>
            <a:ext uri="{FF2B5EF4-FFF2-40B4-BE49-F238E27FC236}">
              <a16:creationId xmlns:a16="http://schemas.microsoft.com/office/drawing/2014/main" id="{00000000-0008-0000-1800-00005CC20300}"/>
            </a:ext>
          </a:extLst>
        </xdr:cNvPr>
        <xdr:cNvSpPr>
          <a:spLocks noChangeShapeType="1"/>
        </xdr:cNvSpPr>
      </xdr:nvSpPr>
      <xdr:spPr bwMode="auto">
        <a:xfrm>
          <a:off x="5514975" y="4438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46365" name="Line 82">
          <a:extLst>
            <a:ext uri="{FF2B5EF4-FFF2-40B4-BE49-F238E27FC236}">
              <a16:creationId xmlns:a16="http://schemas.microsoft.com/office/drawing/2014/main" id="{00000000-0008-0000-1800-00005DC2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46366" name="Line 83">
          <a:extLst>
            <a:ext uri="{FF2B5EF4-FFF2-40B4-BE49-F238E27FC236}">
              <a16:creationId xmlns:a16="http://schemas.microsoft.com/office/drawing/2014/main" id="{00000000-0008-0000-1800-00005EC2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10</xdr:row>
      <xdr:rowOff>9525</xdr:rowOff>
    </xdr:from>
    <xdr:to>
      <xdr:col>51</xdr:col>
      <xdr:colOff>0</xdr:colOff>
      <xdr:row>39</xdr:row>
      <xdr:rowOff>0</xdr:rowOff>
    </xdr:to>
    <xdr:sp macro="" textlink="">
      <xdr:nvSpPr>
        <xdr:cNvPr id="246367" name="Line 84">
          <a:extLst>
            <a:ext uri="{FF2B5EF4-FFF2-40B4-BE49-F238E27FC236}">
              <a16:creationId xmlns:a16="http://schemas.microsoft.com/office/drawing/2014/main" id="{00000000-0008-0000-1800-00005FC20300}"/>
            </a:ext>
          </a:extLst>
        </xdr:cNvPr>
        <xdr:cNvSpPr>
          <a:spLocks noChangeShapeType="1"/>
        </xdr:cNvSpPr>
      </xdr:nvSpPr>
      <xdr:spPr bwMode="auto">
        <a:xfrm>
          <a:off x="5514975" y="1933575"/>
          <a:ext cx="0" cy="3305175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46368" name="Line 85">
          <a:extLst>
            <a:ext uri="{FF2B5EF4-FFF2-40B4-BE49-F238E27FC236}">
              <a16:creationId xmlns:a16="http://schemas.microsoft.com/office/drawing/2014/main" id="{00000000-0008-0000-1800-000060C20300}"/>
            </a:ext>
          </a:extLst>
        </xdr:cNvPr>
        <xdr:cNvSpPr>
          <a:spLocks noChangeShapeType="1"/>
        </xdr:cNvSpPr>
      </xdr:nvSpPr>
      <xdr:spPr bwMode="auto">
        <a:xfrm>
          <a:off x="55149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46369" name="Line 86">
          <a:extLst>
            <a:ext uri="{FF2B5EF4-FFF2-40B4-BE49-F238E27FC236}">
              <a16:creationId xmlns:a16="http://schemas.microsoft.com/office/drawing/2014/main" id="{00000000-0008-0000-1800-000061C2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104775</xdr:colOff>
      <xdr:row>41</xdr:row>
      <xdr:rowOff>9525</xdr:rowOff>
    </xdr:from>
    <xdr:to>
      <xdr:col>56</xdr:col>
      <xdr:colOff>0</xdr:colOff>
      <xdr:row>41</xdr:row>
      <xdr:rowOff>9525</xdr:rowOff>
    </xdr:to>
    <xdr:sp macro="" textlink="">
      <xdr:nvSpPr>
        <xdr:cNvPr id="246370" name="Line 87">
          <a:extLst>
            <a:ext uri="{FF2B5EF4-FFF2-40B4-BE49-F238E27FC236}">
              <a16:creationId xmlns:a16="http://schemas.microsoft.com/office/drawing/2014/main" id="{00000000-0008-0000-1800-000062C20300}"/>
            </a:ext>
          </a:extLst>
        </xdr:cNvPr>
        <xdr:cNvSpPr>
          <a:spLocks noChangeShapeType="1"/>
        </xdr:cNvSpPr>
      </xdr:nvSpPr>
      <xdr:spPr bwMode="auto">
        <a:xfrm flipH="1">
          <a:off x="5505450" y="5476875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246371" name="Line 88">
          <a:extLst>
            <a:ext uri="{FF2B5EF4-FFF2-40B4-BE49-F238E27FC236}">
              <a16:creationId xmlns:a16="http://schemas.microsoft.com/office/drawing/2014/main" id="{00000000-0008-0000-1800-000063C2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46372" name="Line 89">
          <a:extLst>
            <a:ext uri="{FF2B5EF4-FFF2-40B4-BE49-F238E27FC236}">
              <a16:creationId xmlns:a16="http://schemas.microsoft.com/office/drawing/2014/main" id="{00000000-0008-0000-1800-000064C2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7</xdr:row>
      <xdr:rowOff>0</xdr:rowOff>
    </xdr:from>
    <xdr:to>
      <xdr:col>59</xdr:col>
      <xdr:colOff>0</xdr:colOff>
      <xdr:row>10</xdr:row>
      <xdr:rowOff>13939</xdr:rowOff>
    </xdr:to>
    <xdr:sp macro="" textlink="">
      <xdr:nvSpPr>
        <xdr:cNvPr id="246373" name="Line 91">
          <a:extLst>
            <a:ext uri="{FF2B5EF4-FFF2-40B4-BE49-F238E27FC236}">
              <a16:creationId xmlns:a16="http://schemas.microsoft.com/office/drawing/2014/main" id="{00000000-0008-0000-1800-000065C20300}"/>
            </a:ext>
          </a:extLst>
        </xdr:cNvPr>
        <xdr:cNvSpPr>
          <a:spLocks noChangeShapeType="1"/>
        </xdr:cNvSpPr>
      </xdr:nvSpPr>
      <xdr:spPr bwMode="auto">
        <a:xfrm flipV="1">
          <a:off x="6532756" y="1589049"/>
          <a:ext cx="0" cy="36241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246374" name="Line 92">
          <a:extLst>
            <a:ext uri="{FF2B5EF4-FFF2-40B4-BE49-F238E27FC236}">
              <a16:creationId xmlns:a16="http://schemas.microsoft.com/office/drawing/2014/main" id="{00000000-0008-0000-1800-000066C203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46375" name="Line 96">
          <a:extLst>
            <a:ext uri="{FF2B5EF4-FFF2-40B4-BE49-F238E27FC236}">
              <a16:creationId xmlns:a16="http://schemas.microsoft.com/office/drawing/2014/main" id="{00000000-0008-0000-1800-000067C2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46376" name="Line 87">
          <a:extLst>
            <a:ext uri="{FF2B5EF4-FFF2-40B4-BE49-F238E27FC236}">
              <a16:creationId xmlns:a16="http://schemas.microsoft.com/office/drawing/2014/main" id="{00000000-0008-0000-1800-000068C2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46378" name="Line 89">
          <a:extLst>
            <a:ext uri="{FF2B5EF4-FFF2-40B4-BE49-F238E27FC236}">
              <a16:creationId xmlns:a16="http://schemas.microsoft.com/office/drawing/2014/main" id="{00000000-0008-0000-1800-00006AC2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46379" name="Line 90">
          <a:extLst>
            <a:ext uri="{FF2B5EF4-FFF2-40B4-BE49-F238E27FC236}">
              <a16:creationId xmlns:a16="http://schemas.microsoft.com/office/drawing/2014/main" id="{00000000-0008-0000-1800-00006BC2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46380" name="Line 91">
          <a:extLst>
            <a:ext uri="{FF2B5EF4-FFF2-40B4-BE49-F238E27FC236}">
              <a16:creationId xmlns:a16="http://schemas.microsoft.com/office/drawing/2014/main" id="{00000000-0008-0000-1800-00006CC2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46381" name="Line 92">
          <a:extLst>
            <a:ext uri="{FF2B5EF4-FFF2-40B4-BE49-F238E27FC236}">
              <a16:creationId xmlns:a16="http://schemas.microsoft.com/office/drawing/2014/main" id="{00000000-0008-0000-1800-00006DC2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46382" name="Line 93">
          <a:extLst>
            <a:ext uri="{FF2B5EF4-FFF2-40B4-BE49-F238E27FC236}">
              <a16:creationId xmlns:a16="http://schemas.microsoft.com/office/drawing/2014/main" id="{00000000-0008-0000-1800-00006EC2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46383" name="Line 94">
          <a:extLst>
            <a:ext uri="{FF2B5EF4-FFF2-40B4-BE49-F238E27FC236}">
              <a16:creationId xmlns:a16="http://schemas.microsoft.com/office/drawing/2014/main" id="{00000000-0008-0000-1800-00006FC2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55</xdr:col>
      <xdr:colOff>104775</xdr:colOff>
      <xdr:row>39</xdr:row>
      <xdr:rowOff>9525</xdr:rowOff>
    </xdr:from>
    <xdr:to>
      <xdr:col>55</xdr:col>
      <xdr:colOff>104775</xdr:colOff>
      <xdr:row>41</xdr:row>
      <xdr:rowOff>28575</xdr:rowOff>
    </xdr:to>
    <xdr:sp macro="" textlink="">
      <xdr:nvSpPr>
        <xdr:cNvPr id="246384" name="Line 21">
          <a:extLst>
            <a:ext uri="{FF2B5EF4-FFF2-40B4-BE49-F238E27FC236}">
              <a16:creationId xmlns:a16="http://schemas.microsoft.com/office/drawing/2014/main" id="{00000000-0008-0000-1800-000070C20300}"/>
            </a:ext>
          </a:extLst>
        </xdr:cNvPr>
        <xdr:cNvSpPr>
          <a:spLocks noChangeShapeType="1"/>
        </xdr:cNvSpPr>
      </xdr:nvSpPr>
      <xdr:spPr bwMode="auto">
        <a:xfrm flipV="1">
          <a:off x="6076950" y="524827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38290" name="Line 1">
          <a:extLst>
            <a:ext uri="{FF2B5EF4-FFF2-40B4-BE49-F238E27FC236}">
              <a16:creationId xmlns:a16="http://schemas.microsoft.com/office/drawing/2014/main" id="{00000000-0008-0000-1A00-0000D2A2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34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238291" name="Oval 2">
          <a:extLst>
            <a:ext uri="{FF2B5EF4-FFF2-40B4-BE49-F238E27FC236}">
              <a16:creationId xmlns:a16="http://schemas.microsoft.com/office/drawing/2014/main" id="{00000000-0008-0000-1A00-0000D3A20300}"/>
            </a:ext>
          </a:extLst>
        </xdr:cNvPr>
        <xdr:cNvSpPr>
          <a:spLocks noChangeArrowheads="1"/>
        </xdr:cNvSpPr>
      </xdr:nvSpPr>
      <xdr:spPr bwMode="auto">
        <a:xfrm>
          <a:off x="2657475" y="46672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38292" name="Line 3">
          <a:extLst>
            <a:ext uri="{FF2B5EF4-FFF2-40B4-BE49-F238E27FC236}">
              <a16:creationId xmlns:a16="http://schemas.microsoft.com/office/drawing/2014/main" id="{00000000-0008-0000-1A00-0000D4A2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38293" name="Line 4">
          <a:extLst>
            <a:ext uri="{FF2B5EF4-FFF2-40B4-BE49-F238E27FC236}">
              <a16:creationId xmlns:a16="http://schemas.microsoft.com/office/drawing/2014/main" id="{00000000-0008-0000-1A00-0000D5A2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38294" name="Line 5">
          <a:extLst>
            <a:ext uri="{FF2B5EF4-FFF2-40B4-BE49-F238E27FC236}">
              <a16:creationId xmlns:a16="http://schemas.microsoft.com/office/drawing/2014/main" id="{00000000-0008-0000-1A00-0000D6A2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38295" name="Line 7">
          <a:extLst>
            <a:ext uri="{FF2B5EF4-FFF2-40B4-BE49-F238E27FC236}">
              <a16:creationId xmlns:a16="http://schemas.microsoft.com/office/drawing/2014/main" id="{00000000-0008-0000-1A00-0000D7A2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38296" name="Line 8">
          <a:extLst>
            <a:ext uri="{FF2B5EF4-FFF2-40B4-BE49-F238E27FC236}">
              <a16:creationId xmlns:a16="http://schemas.microsoft.com/office/drawing/2014/main" id="{00000000-0008-0000-1A00-0000D8A2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38297" name="Line 9">
          <a:extLst>
            <a:ext uri="{FF2B5EF4-FFF2-40B4-BE49-F238E27FC236}">
              <a16:creationId xmlns:a16="http://schemas.microsoft.com/office/drawing/2014/main" id="{00000000-0008-0000-1A00-0000D9A2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38298" name="Line 10">
          <a:extLst>
            <a:ext uri="{FF2B5EF4-FFF2-40B4-BE49-F238E27FC236}">
              <a16:creationId xmlns:a16="http://schemas.microsoft.com/office/drawing/2014/main" id="{00000000-0008-0000-1A00-0000DAA2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38299" name="Line 11">
          <a:extLst>
            <a:ext uri="{FF2B5EF4-FFF2-40B4-BE49-F238E27FC236}">
              <a16:creationId xmlns:a16="http://schemas.microsoft.com/office/drawing/2014/main" id="{00000000-0008-0000-1A00-0000DBA2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38300" name="Line 13">
          <a:extLst>
            <a:ext uri="{FF2B5EF4-FFF2-40B4-BE49-F238E27FC236}">
              <a16:creationId xmlns:a16="http://schemas.microsoft.com/office/drawing/2014/main" id="{00000000-0008-0000-1A00-0000DCA2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30</xdr:row>
      <xdr:rowOff>9525</xdr:rowOff>
    </xdr:from>
    <xdr:to>
      <xdr:col>42</xdr:col>
      <xdr:colOff>0</xdr:colOff>
      <xdr:row>38</xdr:row>
      <xdr:rowOff>0</xdr:rowOff>
    </xdr:to>
    <xdr:sp macro="" textlink="">
      <xdr:nvSpPr>
        <xdr:cNvPr id="238301" name="Line 14">
          <a:extLst>
            <a:ext uri="{FF2B5EF4-FFF2-40B4-BE49-F238E27FC236}">
              <a16:creationId xmlns:a16="http://schemas.microsoft.com/office/drawing/2014/main" id="{00000000-0008-0000-1A00-0000DDA20300}"/>
            </a:ext>
          </a:extLst>
        </xdr:cNvPr>
        <xdr:cNvSpPr>
          <a:spLocks noChangeShapeType="1"/>
        </xdr:cNvSpPr>
      </xdr:nvSpPr>
      <xdr:spPr bwMode="auto">
        <a:xfrm flipV="1">
          <a:off x="448627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34</xdr:row>
      <xdr:rowOff>0</xdr:rowOff>
    </xdr:from>
    <xdr:to>
      <xdr:col>40</xdr:col>
      <xdr:colOff>9525</xdr:colOff>
      <xdr:row>34</xdr:row>
      <xdr:rowOff>0</xdr:rowOff>
    </xdr:to>
    <xdr:sp macro="" textlink="">
      <xdr:nvSpPr>
        <xdr:cNvPr id="238302" name="Line 15">
          <a:extLst>
            <a:ext uri="{FF2B5EF4-FFF2-40B4-BE49-F238E27FC236}">
              <a16:creationId xmlns:a16="http://schemas.microsoft.com/office/drawing/2014/main" id="{00000000-0008-0000-1A00-0000DEA20300}"/>
            </a:ext>
          </a:extLst>
        </xdr:cNvPr>
        <xdr:cNvSpPr>
          <a:spLocks noChangeShapeType="1"/>
        </xdr:cNvSpPr>
      </xdr:nvSpPr>
      <xdr:spPr bwMode="auto">
        <a:xfrm>
          <a:off x="3571875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30</xdr:row>
      <xdr:rowOff>0</xdr:rowOff>
    </xdr:from>
    <xdr:to>
      <xdr:col>42</xdr:col>
      <xdr:colOff>9525</xdr:colOff>
      <xdr:row>30</xdr:row>
      <xdr:rowOff>0</xdr:rowOff>
    </xdr:to>
    <xdr:sp macro="" textlink="">
      <xdr:nvSpPr>
        <xdr:cNvPr id="238303" name="Line 16">
          <a:extLst>
            <a:ext uri="{FF2B5EF4-FFF2-40B4-BE49-F238E27FC236}">
              <a16:creationId xmlns:a16="http://schemas.microsoft.com/office/drawing/2014/main" id="{00000000-0008-0000-1A00-0000DFA20300}"/>
            </a:ext>
          </a:extLst>
        </xdr:cNvPr>
        <xdr:cNvSpPr>
          <a:spLocks noChangeShapeType="1"/>
        </xdr:cNvSpPr>
      </xdr:nvSpPr>
      <xdr:spPr bwMode="auto">
        <a:xfrm>
          <a:off x="3571875" y="42100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38304" name="Line 17">
          <a:extLst>
            <a:ext uri="{FF2B5EF4-FFF2-40B4-BE49-F238E27FC236}">
              <a16:creationId xmlns:a16="http://schemas.microsoft.com/office/drawing/2014/main" id="{00000000-0008-0000-1A00-0000E0A2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38305" name="Line 18">
          <a:extLst>
            <a:ext uri="{FF2B5EF4-FFF2-40B4-BE49-F238E27FC236}">
              <a16:creationId xmlns:a16="http://schemas.microsoft.com/office/drawing/2014/main" id="{00000000-0008-0000-1A00-0000E1A2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38306" name="Line 19">
          <a:extLst>
            <a:ext uri="{FF2B5EF4-FFF2-40B4-BE49-F238E27FC236}">
              <a16:creationId xmlns:a16="http://schemas.microsoft.com/office/drawing/2014/main" id="{00000000-0008-0000-1A00-0000E2A2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38307" name="Line 20">
          <a:extLst>
            <a:ext uri="{FF2B5EF4-FFF2-40B4-BE49-F238E27FC236}">
              <a16:creationId xmlns:a16="http://schemas.microsoft.com/office/drawing/2014/main" id="{00000000-0008-0000-1A00-0000E3A2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38308" name="Line 21">
          <a:extLst>
            <a:ext uri="{FF2B5EF4-FFF2-40B4-BE49-F238E27FC236}">
              <a16:creationId xmlns:a16="http://schemas.microsoft.com/office/drawing/2014/main" id="{00000000-0008-0000-1A00-0000E4A2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38309" name="Line 22">
          <a:extLst>
            <a:ext uri="{FF2B5EF4-FFF2-40B4-BE49-F238E27FC236}">
              <a16:creationId xmlns:a16="http://schemas.microsoft.com/office/drawing/2014/main" id="{00000000-0008-0000-1A00-0000E5A2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38310" name="Line 23">
          <a:extLst>
            <a:ext uri="{FF2B5EF4-FFF2-40B4-BE49-F238E27FC236}">
              <a16:creationId xmlns:a16="http://schemas.microsoft.com/office/drawing/2014/main" id="{00000000-0008-0000-1A00-0000E6A20300}"/>
            </a:ext>
          </a:extLst>
        </xdr:cNvPr>
        <xdr:cNvSpPr>
          <a:spLocks noChangeShapeType="1"/>
        </xdr:cNvSpPr>
      </xdr:nvSpPr>
      <xdr:spPr bwMode="auto">
        <a:xfrm flipH="1">
          <a:off x="161925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38311" name="Line 24">
          <a:extLst>
            <a:ext uri="{FF2B5EF4-FFF2-40B4-BE49-F238E27FC236}">
              <a16:creationId xmlns:a16="http://schemas.microsoft.com/office/drawing/2014/main" id="{00000000-0008-0000-1A00-0000E7A2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38312" name="Line 25">
          <a:extLst>
            <a:ext uri="{FF2B5EF4-FFF2-40B4-BE49-F238E27FC236}">
              <a16:creationId xmlns:a16="http://schemas.microsoft.com/office/drawing/2014/main" id="{00000000-0008-0000-1A00-0000E8A2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38313" name="Line 26">
          <a:extLst>
            <a:ext uri="{FF2B5EF4-FFF2-40B4-BE49-F238E27FC236}">
              <a16:creationId xmlns:a16="http://schemas.microsoft.com/office/drawing/2014/main" id="{00000000-0008-0000-1A00-0000E9A2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10025</xdr:colOff>
      <xdr:row>10</xdr:row>
      <xdr:rowOff>115302</xdr:rowOff>
    </xdr:from>
    <xdr:to>
      <xdr:col>22</xdr:col>
      <xdr:colOff>115301</xdr:colOff>
      <xdr:row>10</xdr:row>
      <xdr:rowOff>115302</xdr:rowOff>
    </xdr:to>
    <xdr:sp macro="" textlink="">
      <xdr:nvSpPr>
        <xdr:cNvPr id="238314" name="Line 27">
          <a:extLst>
            <a:ext uri="{FF2B5EF4-FFF2-40B4-BE49-F238E27FC236}">
              <a16:creationId xmlns:a16="http://schemas.microsoft.com/office/drawing/2014/main" id="{00000000-0008-0000-1A00-0000EAA20300}"/>
            </a:ext>
          </a:extLst>
        </xdr:cNvPr>
        <xdr:cNvSpPr>
          <a:spLocks noChangeShapeType="1"/>
        </xdr:cNvSpPr>
      </xdr:nvSpPr>
      <xdr:spPr bwMode="auto">
        <a:xfrm>
          <a:off x="2356183" y="2045368"/>
          <a:ext cx="22057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36</xdr:row>
      <xdr:rowOff>0</xdr:rowOff>
    </xdr:to>
    <xdr:sp macro="" textlink="">
      <xdr:nvSpPr>
        <xdr:cNvPr id="238315" name="Line 28">
          <a:extLst>
            <a:ext uri="{FF2B5EF4-FFF2-40B4-BE49-F238E27FC236}">
              <a16:creationId xmlns:a16="http://schemas.microsoft.com/office/drawing/2014/main" id="{00000000-0008-0000-1A00-0000EBA2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30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38316" name="Line 29">
          <a:extLst>
            <a:ext uri="{FF2B5EF4-FFF2-40B4-BE49-F238E27FC236}">
              <a16:creationId xmlns:a16="http://schemas.microsoft.com/office/drawing/2014/main" id="{00000000-0008-0000-1A00-0000ECA20300}"/>
            </a:ext>
          </a:extLst>
        </xdr:cNvPr>
        <xdr:cNvSpPr>
          <a:spLocks noChangeShapeType="1"/>
        </xdr:cNvSpPr>
      </xdr:nvSpPr>
      <xdr:spPr bwMode="auto">
        <a:xfrm flipV="1">
          <a:off x="4257675" y="42100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30</xdr:row>
      <xdr:rowOff>9525</xdr:rowOff>
    </xdr:to>
    <xdr:sp macro="" textlink="">
      <xdr:nvSpPr>
        <xdr:cNvPr id="238317" name="Line 30">
          <a:extLst>
            <a:ext uri="{FF2B5EF4-FFF2-40B4-BE49-F238E27FC236}">
              <a16:creationId xmlns:a16="http://schemas.microsoft.com/office/drawing/2014/main" id="{00000000-0008-0000-1A00-0000EDA20300}"/>
            </a:ext>
          </a:extLst>
        </xdr:cNvPr>
        <xdr:cNvSpPr>
          <a:spLocks noChangeShapeType="1"/>
        </xdr:cNvSpPr>
      </xdr:nvSpPr>
      <xdr:spPr bwMode="auto">
        <a:xfrm flipV="1">
          <a:off x="4486275" y="2609850"/>
          <a:ext cx="0" cy="16097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38318" name="Line 31">
          <a:extLst>
            <a:ext uri="{FF2B5EF4-FFF2-40B4-BE49-F238E27FC236}">
              <a16:creationId xmlns:a16="http://schemas.microsoft.com/office/drawing/2014/main" id="{00000000-0008-0000-1A00-0000EEA2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38319" name="Line 32">
          <a:extLst>
            <a:ext uri="{FF2B5EF4-FFF2-40B4-BE49-F238E27FC236}">
              <a16:creationId xmlns:a16="http://schemas.microsoft.com/office/drawing/2014/main" id="{00000000-0008-0000-1A00-0000EFA2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38320" name="Line 33">
          <a:extLst>
            <a:ext uri="{FF2B5EF4-FFF2-40B4-BE49-F238E27FC236}">
              <a16:creationId xmlns:a16="http://schemas.microsoft.com/office/drawing/2014/main" id="{00000000-0008-0000-1A00-0000F0A2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29</xdr:col>
      <xdr:colOff>0</xdr:colOff>
      <xdr:row>28</xdr:row>
      <xdr:rowOff>9525</xdr:rowOff>
    </xdr:to>
    <xdr:sp macro="" textlink="">
      <xdr:nvSpPr>
        <xdr:cNvPr id="238321" name="Line 34">
          <a:extLst>
            <a:ext uri="{FF2B5EF4-FFF2-40B4-BE49-F238E27FC236}">
              <a16:creationId xmlns:a16="http://schemas.microsoft.com/office/drawing/2014/main" id="{00000000-0008-0000-1A00-0000F1A20300}"/>
            </a:ext>
          </a:extLst>
        </xdr:cNvPr>
        <xdr:cNvSpPr>
          <a:spLocks noChangeShapeType="1"/>
        </xdr:cNvSpPr>
      </xdr:nvSpPr>
      <xdr:spPr bwMode="auto">
        <a:xfrm flipV="1">
          <a:off x="2828925" y="3752850"/>
          <a:ext cx="1714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26</xdr:row>
      <xdr:rowOff>0</xdr:rowOff>
    </xdr:from>
    <xdr:to>
      <xdr:col>39</xdr:col>
      <xdr:colOff>9525</xdr:colOff>
      <xdr:row>26</xdr:row>
      <xdr:rowOff>0</xdr:rowOff>
    </xdr:to>
    <xdr:sp macro="" textlink="">
      <xdr:nvSpPr>
        <xdr:cNvPr id="238322" name="Line 35">
          <a:extLst>
            <a:ext uri="{FF2B5EF4-FFF2-40B4-BE49-F238E27FC236}">
              <a16:creationId xmlns:a16="http://schemas.microsoft.com/office/drawing/2014/main" id="{00000000-0008-0000-1A00-0000F2A20300}"/>
            </a:ext>
          </a:extLst>
        </xdr:cNvPr>
        <xdr:cNvSpPr>
          <a:spLocks noChangeShapeType="1"/>
        </xdr:cNvSpPr>
      </xdr:nvSpPr>
      <xdr:spPr bwMode="auto">
        <a:xfrm>
          <a:off x="3000375" y="37528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32</xdr:col>
      <xdr:colOff>0</xdr:colOff>
      <xdr:row>30</xdr:row>
      <xdr:rowOff>0</xdr:rowOff>
    </xdr:to>
    <xdr:sp macro="" textlink="">
      <xdr:nvSpPr>
        <xdr:cNvPr id="238323" name="Line 36">
          <a:extLst>
            <a:ext uri="{FF2B5EF4-FFF2-40B4-BE49-F238E27FC236}">
              <a16:creationId xmlns:a16="http://schemas.microsoft.com/office/drawing/2014/main" id="{00000000-0008-0000-1A00-0000F3A20300}"/>
            </a:ext>
          </a:extLst>
        </xdr:cNvPr>
        <xdr:cNvSpPr>
          <a:spLocks noChangeShapeType="1"/>
        </xdr:cNvSpPr>
      </xdr:nvSpPr>
      <xdr:spPr bwMode="auto">
        <a:xfrm>
          <a:off x="2200275" y="4210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38324" name="Line 37">
          <a:extLst>
            <a:ext uri="{FF2B5EF4-FFF2-40B4-BE49-F238E27FC236}">
              <a16:creationId xmlns:a16="http://schemas.microsoft.com/office/drawing/2014/main" id="{00000000-0008-0000-1A00-0000F4A2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38325" name="Line 38">
          <a:extLst>
            <a:ext uri="{FF2B5EF4-FFF2-40B4-BE49-F238E27FC236}">
              <a16:creationId xmlns:a16="http://schemas.microsoft.com/office/drawing/2014/main" id="{00000000-0008-0000-1A00-0000F5A20300}"/>
            </a:ext>
          </a:extLst>
        </xdr:cNvPr>
        <xdr:cNvSpPr>
          <a:spLocks noChangeShapeType="1"/>
        </xdr:cNvSpPr>
      </xdr:nvSpPr>
      <xdr:spPr bwMode="auto">
        <a:xfrm>
          <a:off x="22002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38326" name="Line 39">
          <a:extLst>
            <a:ext uri="{FF2B5EF4-FFF2-40B4-BE49-F238E27FC236}">
              <a16:creationId xmlns:a16="http://schemas.microsoft.com/office/drawing/2014/main" id="{00000000-0008-0000-1A00-0000F6A2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29</xdr:col>
      <xdr:colOff>2734</xdr:colOff>
      <xdr:row>11</xdr:row>
      <xdr:rowOff>2734</xdr:rowOff>
    </xdr:from>
    <xdr:to>
      <xdr:col>37</xdr:col>
      <xdr:colOff>47625</xdr:colOff>
      <xdr:row>11</xdr:row>
      <xdr:rowOff>2734</xdr:rowOff>
    </xdr:to>
    <xdr:sp macro="" textlink="">
      <xdr:nvSpPr>
        <xdr:cNvPr id="238327" name="Line 40">
          <a:extLst>
            <a:ext uri="{FF2B5EF4-FFF2-40B4-BE49-F238E27FC236}">
              <a16:creationId xmlns:a16="http://schemas.microsoft.com/office/drawing/2014/main" id="{00000000-0008-0000-1A00-0000F7A20300}"/>
            </a:ext>
          </a:extLst>
        </xdr:cNvPr>
        <xdr:cNvSpPr>
          <a:spLocks noChangeShapeType="1"/>
        </xdr:cNvSpPr>
      </xdr:nvSpPr>
      <xdr:spPr bwMode="auto">
        <a:xfrm>
          <a:off x="3012634" y="2041084"/>
          <a:ext cx="95929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238328" name="Line 41">
          <a:extLst>
            <a:ext uri="{FF2B5EF4-FFF2-40B4-BE49-F238E27FC236}">
              <a16:creationId xmlns:a16="http://schemas.microsoft.com/office/drawing/2014/main" id="{00000000-0008-0000-1A00-0000F8A20300}"/>
            </a:ext>
          </a:extLst>
        </xdr:cNvPr>
        <xdr:cNvSpPr>
          <a:spLocks noChangeShapeType="1"/>
        </xdr:cNvSpPr>
      </xdr:nvSpPr>
      <xdr:spPr bwMode="auto">
        <a:xfrm>
          <a:off x="27717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38329" name="Line 42">
          <a:extLst>
            <a:ext uri="{FF2B5EF4-FFF2-40B4-BE49-F238E27FC236}">
              <a16:creationId xmlns:a16="http://schemas.microsoft.com/office/drawing/2014/main" id="{00000000-0008-0000-1A00-0000F9A2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38330" name="Line 43">
          <a:extLst>
            <a:ext uri="{FF2B5EF4-FFF2-40B4-BE49-F238E27FC236}">
              <a16:creationId xmlns:a16="http://schemas.microsoft.com/office/drawing/2014/main" id="{00000000-0008-0000-1A00-0000FAA2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38331" name="Line 44">
          <a:extLst>
            <a:ext uri="{FF2B5EF4-FFF2-40B4-BE49-F238E27FC236}">
              <a16:creationId xmlns:a16="http://schemas.microsoft.com/office/drawing/2014/main" id="{00000000-0008-0000-1A00-0000FBA20300}"/>
            </a:ext>
          </a:extLst>
        </xdr:cNvPr>
        <xdr:cNvSpPr>
          <a:spLocks noChangeShapeType="1"/>
        </xdr:cNvSpPr>
      </xdr:nvSpPr>
      <xdr:spPr bwMode="auto">
        <a:xfrm flipV="1">
          <a:off x="27717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238332" name="Line 45">
          <a:extLst>
            <a:ext uri="{FF2B5EF4-FFF2-40B4-BE49-F238E27FC236}">
              <a16:creationId xmlns:a16="http://schemas.microsoft.com/office/drawing/2014/main" id="{00000000-0008-0000-1A00-0000FCA20300}"/>
            </a:ext>
          </a:extLst>
        </xdr:cNvPr>
        <xdr:cNvSpPr>
          <a:spLocks noChangeShapeType="1"/>
        </xdr:cNvSpPr>
      </xdr:nvSpPr>
      <xdr:spPr bwMode="auto">
        <a:xfrm>
          <a:off x="27717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38333" name="Line 46">
          <a:extLst>
            <a:ext uri="{FF2B5EF4-FFF2-40B4-BE49-F238E27FC236}">
              <a16:creationId xmlns:a16="http://schemas.microsoft.com/office/drawing/2014/main" id="{00000000-0008-0000-1A00-0000FDA20300}"/>
            </a:ext>
          </a:extLst>
        </xdr:cNvPr>
        <xdr:cNvSpPr>
          <a:spLocks noChangeShapeType="1"/>
        </xdr:cNvSpPr>
      </xdr:nvSpPr>
      <xdr:spPr bwMode="auto">
        <a:xfrm flipH="1">
          <a:off x="22002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238334" name="Line 47">
          <a:extLst>
            <a:ext uri="{FF2B5EF4-FFF2-40B4-BE49-F238E27FC236}">
              <a16:creationId xmlns:a16="http://schemas.microsoft.com/office/drawing/2014/main" id="{00000000-0008-0000-1A00-0000FEA20300}"/>
            </a:ext>
          </a:extLst>
        </xdr:cNvPr>
        <xdr:cNvSpPr>
          <a:spLocks noChangeShapeType="1"/>
        </xdr:cNvSpPr>
      </xdr:nvSpPr>
      <xdr:spPr bwMode="auto">
        <a:xfrm>
          <a:off x="162877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238335" name="Line 48">
          <a:extLst>
            <a:ext uri="{FF2B5EF4-FFF2-40B4-BE49-F238E27FC236}">
              <a16:creationId xmlns:a16="http://schemas.microsoft.com/office/drawing/2014/main" id="{00000000-0008-0000-1A00-0000FFA20300}"/>
            </a:ext>
          </a:extLst>
        </xdr:cNvPr>
        <xdr:cNvSpPr>
          <a:spLocks noChangeShapeType="1"/>
        </xdr:cNvSpPr>
      </xdr:nvSpPr>
      <xdr:spPr bwMode="auto">
        <a:xfrm>
          <a:off x="27717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38336" name="Line 49">
          <a:extLst>
            <a:ext uri="{FF2B5EF4-FFF2-40B4-BE49-F238E27FC236}">
              <a16:creationId xmlns:a16="http://schemas.microsoft.com/office/drawing/2014/main" id="{00000000-0008-0000-1A00-000000A30300}"/>
            </a:ext>
          </a:extLst>
        </xdr:cNvPr>
        <xdr:cNvSpPr>
          <a:spLocks noChangeShapeType="1"/>
        </xdr:cNvSpPr>
      </xdr:nvSpPr>
      <xdr:spPr bwMode="auto">
        <a:xfrm>
          <a:off x="356235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38337" name="Line 50">
          <a:extLst>
            <a:ext uri="{FF2B5EF4-FFF2-40B4-BE49-F238E27FC236}">
              <a16:creationId xmlns:a16="http://schemas.microsoft.com/office/drawing/2014/main" id="{00000000-0008-0000-1A00-000001A3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38338" name="Line 51">
          <a:extLst>
            <a:ext uri="{FF2B5EF4-FFF2-40B4-BE49-F238E27FC236}">
              <a16:creationId xmlns:a16="http://schemas.microsoft.com/office/drawing/2014/main" id="{00000000-0008-0000-1A00-000002A3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38339" name="Line 52">
          <a:extLst>
            <a:ext uri="{FF2B5EF4-FFF2-40B4-BE49-F238E27FC236}">
              <a16:creationId xmlns:a16="http://schemas.microsoft.com/office/drawing/2014/main" id="{00000000-0008-0000-1A00-000003A30300}"/>
            </a:ext>
          </a:extLst>
        </xdr:cNvPr>
        <xdr:cNvSpPr>
          <a:spLocks noChangeShapeType="1"/>
        </xdr:cNvSpPr>
      </xdr:nvSpPr>
      <xdr:spPr bwMode="auto">
        <a:xfrm flipV="1">
          <a:off x="608647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38340" name="Line 53">
          <a:extLst>
            <a:ext uri="{FF2B5EF4-FFF2-40B4-BE49-F238E27FC236}">
              <a16:creationId xmlns:a16="http://schemas.microsoft.com/office/drawing/2014/main" id="{00000000-0008-0000-1A00-000004A3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38341" name="Line 54">
          <a:extLst>
            <a:ext uri="{FF2B5EF4-FFF2-40B4-BE49-F238E27FC236}">
              <a16:creationId xmlns:a16="http://schemas.microsoft.com/office/drawing/2014/main" id="{00000000-0008-0000-1A00-000005A3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38342" name="Line 55">
          <a:extLst>
            <a:ext uri="{FF2B5EF4-FFF2-40B4-BE49-F238E27FC236}">
              <a16:creationId xmlns:a16="http://schemas.microsoft.com/office/drawing/2014/main" id="{00000000-0008-0000-1A00-000006A3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38343" name="Line 56">
          <a:extLst>
            <a:ext uri="{FF2B5EF4-FFF2-40B4-BE49-F238E27FC236}">
              <a16:creationId xmlns:a16="http://schemas.microsoft.com/office/drawing/2014/main" id="{00000000-0008-0000-1A00-000007A3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38344" name="Line 57">
          <a:extLst>
            <a:ext uri="{FF2B5EF4-FFF2-40B4-BE49-F238E27FC236}">
              <a16:creationId xmlns:a16="http://schemas.microsoft.com/office/drawing/2014/main" id="{00000000-0008-0000-1A00-000008A3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30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238345" name="Line 58">
          <a:extLst>
            <a:ext uri="{FF2B5EF4-FFF2-40B4-BE49-F238E27FC236}">
              <a16:creationId xmlns:a16="http://schemas.microsoft.com/office/drawing/2014/main" id="{00000000-0008-0000-1A00-000009A30300}"/>
            </a:ext>
          </a:extLst>
        </xdr:cNvPr>
        <xdr:cNvSpPr>
          <a:spLocks noChangeShapeType="1"/>
        </xdr:cNvSpPr>
      </xdr:nvSpPr>
      <xdr:spPr bwMode="auto">
        <a:xfrm flipV="1">
          <a:off x="6772275" y="42100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38346" name="Line 59">
          <a:extLst>
            <a:ext uri="{FF2B5EF4-FFF2-40B4-BE49-F238E27FC236}">
              <a16:creationId xmlns:a16="http://schemas.microsoft.com/office/drawing/2014/main" id="{00000000-0008-0000-1A00-00000AA3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30</xdr:row>
      <xdr:rowOff>0</xdr:rowOff>
    </xdr:from>
    <xdr:to>
      <xdr:col>62</xdr:col>
      <xdr:colOff>9525</xdr:colOff>
      <xdr:row>30</xdr:row>
      <xdr:rowOff>0</xdr:rowOff>
    </xdr:to>
    <xdr:sp macro="" textlink="">
      <xdr:nvSpPr>
        <xdr:cNvPr id="238347" name="Line 60">
          <a:extLst>
            <a:ext uri="{FF2B5EF4-FFF2-40B4-BE49-F238E27FC236}">
              <a16:creationId xmlns:a16="http://schemas.microsoft.com/office/drawing/2014/main" id="{00000000-0008-0000-1A00-00000BA30300}"/>
            </a:ext>
          </a:extLst>
        </xdr:cNvPr>
        <xdr:cNvSpPr>
          <a:spLocks noChangeShapeType="1"/>
        </xdr:cNvSpPr>
      </xdr:nvSpPr>
      <xdr:spPr bwMode="auto">
        <a:xfrm>
          <a:off x="6210300" y="4210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38348" name="Line 61">
          <a:extLst>
            <a:ext uri="{FF2B5EF4-FFF2-40B4-BE49-F238E27FC236}">
              <a16:creationId xmlns:a16="http://schemas.microsoft.com/office/drawing/2014/main" id="{00000000-0008-0000-1A00-00000CA30300}"/>
            </a:ext>
          </a:extLst>
        </xdr:cNvPr>
        <xdr:cNvSpPr>
          <a:spLocks noChangeShapeType="1"/>
        </xdr:cNvSpPr>
      </xdr:nvSpPr>
      <xdr:spPr bwMode="auto">
        <a:xfrm>
          <a:off x="62007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38349" name="Line 62">
          <a:extLst>
            <a:ext uri="{FF2B5EF4-FFF2-40B4-BE49-F238E27FC236}">
              <a16:creationId xmlns:a16="http://schemas.microsoft.com/office/drawing/2014/main" id="{00000000-0008-0000-1A00-00000DA3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10</xdr:row>
      <xdr:rowOff>9525</xdr:rowOff>
    </xdr:to>
    <xdr:sp macro="" textlink="">
      <xdr:nvSpPr>
        <xdr:cNvPr id="238350" name="Line 63">
          <a:extLst>
            <a:ext uri="{FF2B5EF4-FFF2-40B4-BE49-F238E27FC236}">
              <a16:creationId xmlns:a16="http://schemas.microsoft.com/office/drawing/2014/main" id="{00000000-0008-0000-1A00-00000EA30300}"/>
            </a:ext>
          </a:extLst>
        </xdr:cNvPr>
        <xdr:cNvSpPr>
          <a:spLocks noChangeShapeType="1"/>
        </xdr:cNvSpPr>
      </xdr:nvSpPr>
      <xdr:spPr bwMode="auto">
        <a:xfrm flipV="1">
          <a:off x="6086475" y="1581150"/>
          <a:ext cx="0" cy="352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38351" name="Line 64">
          <a:extLst>
            <a:ext uri="{FF2B5EF4-FFF2-40B4-BE49-F238E27FC236}">
              <a16:creationId xmlns:a16="http://schemas.microsoft.com/office/drawing/2014/main" id="{00000000-0008-0000-1A00-00000FA30300}"/>
            </a:ext>
          </a:extLst>
        </xdr:cNvPr>
        <xdr:cNvSpPr>
          <a:spLocks noChangeShapeType="1"/>
        </xdr:cNvSpPr>
      </xdr:nvSpPr>
      <xdr:spPr bwMode="auto">
        <a:xfrm flipV="1">
          <a:off x="56292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36</xdr:row>
      <xdr:rowOff>0</xdr:rowOff>
    </xdr:to>
    <xdr:sp macro="" textlink="">
      <xdr:nvSpPr>
        <xdr:cNvPr id="238352" name="Line 65">
          <a:extLst>
            <a:ext uri="{FF2B5EF4-FFF2-40B4-BE49-F238E27FC236}">
              <a16:creationId xmlns:a16="http://schemas.microsoft.com/office/drawing/2014/main" id="{00000000-0008-0000-1A00-000010A3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30</xdr:row>
      <xdr:rowOff>9525</xdr:rowOff>
    </xdr:from>
    <xdr:to>
      <xdr:col>60</xdr:col>
      <xdr:colOff>0</xdr:colOff>
      <xdr:row>34</xdr:row>
      <xdr:rowOff>0</xdr:rowOff>
    </xdr:to>
    <xdr:sp macro="" textlink="">
      <xdr:nvSpPr>
        <xdr:cNvPr id="238353" name="Line 66">
          <a:extLst>
            <a:ext uri="{FF2B5EF4-FFF2-40B4-BE49-F238E27FC236}">
              <a16:creationId xmlns:a16="http://schemas.microsoft.com/office/drawing/2014/main" id="{00000000-0008-0000-1A00-000011A30300}"/>
            </a:ext>
          </a:extLst>
        </xdr:cNvPr>
        <xdr:cNvSpPr>
          <a:spLocks noChangeShapeType="1"/>
        </xdr:cNvSpPr>
      </xdr:nvSpPr>
      <xdr:spPr bwMode="auto">
        <a:xfrm flipV="1">
          <a:off x="6543675" y="421957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29</xdr:row>
      <xdr:rowOff>104775</xdr:rowOff>
    </xdr:to>
    <xdr:sp macro="" textlink="">
      <xdr:nvSpPr>
        <xdr:cNvPr id="238354" name="Line 67">
          <a:extLst>
            <a:ext uri="{FF2B5EF4-FFF2-40B4-BE49-F238E27FC236}">
              <a16:creationId xmlns:a16="http://schemas.microsoft.com/office/drawing/2014/main" id="{00000000-0008-0000-1A00-000012A30300}"/>
            </a:ext>
          </a:extLst>
        </xdr:cNvPr>
        <xdr:cNvSpPr>
          <a:spLocks noChangeShapeType="1"/>
        </xdr:cNvSpPr>
      </xdr:nvSpPr>
      <xdr:spPr bwMode="auto">
        <a:xfrm flipV="1">
          <a:off x="6772275" y="2609850"/>
          <a:ext cx="0" cy="1590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38355" name="Line 68">
          <a:extLst>
            <a:ext uri="{FF2B5EF4-FFF2-40B4-BE49-F238E27FC236}">
              <a16:creationId xmlns:a16="http://schemas.microsoft.com/office/drawing/2014/main" id="{00000000-0008-0000-1A00-000013A3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52</xdr:col>
      <xdr:colOff>112566</xdr:colOff>
      <xdr:row>11</xdr:row>
      <xdr:rowOff>0</xdr:rowOff>
    </xdr:from>
    <xdr:to>
      <xdr:col>60</xdr:col>
      <xdr:colOff>95249</xdr:colOff>
      <xdr:row>11</xdr:row>
      <xdr:rowOff>0</xdr:rowOff>
    </xdr:to>
    <xdr:sp macro="" textlink="">
      <xdr:nvSpPr>
        <xdr:cNvPr id="238356" name="Line 73">
          <a:extLst>
            <a:ext uri="{FF2B5EF4-FFF2-40B4-BE49-F238E27FC236}">
              <a16:creationId xmlns:a16="http://schemas.microsoft.com/office/drawing/2014/main" id="{00000000-0008-0000-1A00-000014A30300}"/>
            </a:ext>
          </a:extLst>
        </xdr:cNvPr>
        <xdr:cNvSpPr>
          <a:spLocks noChangeShapeType="1"/>
        </xdr:cNvSpPr>
      </xdr:nvSpPr>
      <xdr:spPr bwMode="auto">
        <a:xfrm>
          <a:off x="5751366" y="2038350"/>
          <a:ext cx="897083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9</xdr:row>
      <xdr:rowOff>0</xdr:rowOff>
    </xdr:from>
    <xdr:to>
      <xdr:col>55</xdr:col>
      <xdr:colOff>9525</xdr:colOff>
      <xdr:row>9</xdr:row>
      <xdr:rowOff>0</xdr:rowOff>
    </xdr:to>
    <xdr:sp macro="" textlink="">
      <xdr:nvSpPr>
        <xdr:cNvPr id="238357" name="Line 74">
          <a:extLst>
            <a:ext uri="{FF2B5EF4-FFF2-40B4-BE49-F238E27FC236}">
              <a16:creationId xmlns:a16="http://schemas.microsoft.com/office/drawing/2014/main" id="{00000000-0008-0000-1A00-000015A30300}"/>
            </a:ext>
          </a:extLst>
        </xdr:cNvPr>
        <xdr:cNvSpPr>
          <a:spLocks noChangeShapeType="1"/>
        </xdr:cNvSpPr>
      </xdr:nvSpPr>
      <xdr:spPr bwMode="auto">
        <a:xfrm>
          <a:off x="5534025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38358" name="Line 75">
          <a:extLst>
            <a:ext uri="{FF2B5EF4-FFF2-40B4-BE49-F238E27FC236}">
              <a16:creationId xmlns:a16="http://schemas.microsoft.com/office/drawing/2014/main" id="{00000000-0008-0000-1A00-000016A30300}"/>
            </a:ext>
          </a:extLst>
        </xdr:cNvPr>
        <xdr:cNvSpPr>
          <a:spLocks noChangeShapeType="1"/>
        </xdr:cNvSpPr>
      </xdr:nvSpPr>
      <xdr:spPr bwMode="auto">
        <a:xfrm>
          <a:off x="552450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105276</xdr:colOff>
      <xdr:row>15</xdr:row>
      <xdr:rowOff>100263</xdr:rowOff>
    </xdr:from>
    <xdr:to>
      <xdr:col>61</xdr:col>
      <xdr:colOff>105275</xdr:colOff>
      <xdr:row>15</xdr:row>
      <xdr:rowOff>100263</xdr:rowOff>
    </xdr:to>
    <xdr:sp macro="" textlink="">
      <xdr:nvSpPr>
        <xdr:cNvPr id="238359" name="Line 76">
          <a:extLst>
            <a:ext uri="{FF2B5EF4-FFF2-40B4-BE49-F238E27FC236}">
              <a16:creationId xmlns:a16="http://schemas.microsoft.com/office/drawing/2014/main" id="{00000000-0008-0000-1A00-000017A30300}"/>
            </a:ext>
          </a:extLst>
        </xdr:cNvPr>
        <xdr:cNvSpPr>
          <a:spLocks noChangeShapeType="1"/>
        </xdr:cNvSpPr>
      </xdr:nvSpPr>
      <xdr:spPr bwMode="auto">
        <a:xfrm>
          <a:off x="6246394" y="2606842"/>
          <a:ext cx="576513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38360" name="Line 77">
          <a:extLst>
            <a:ext uri="{FF2B5EF4-FFF2-40B4-BE49-F238E27FC236}">
              <a16:creationId xmlns:a16="http://schemas.microsoft.com/office/drawing/2014/main" id="{00000000-0008-0000-1A00-000018A30300}"/>
            </a:ext>
          </a:extLst>
        </xdr:cNvPr>
        <xdr:cNvSpPr>
          <a:spLocks noChangeShapeType="1"/>
        </xdr:cNvSpPr>
      </xdr:nvSpPr>
      <xdr:spPr bwMode="auto">
        <a:xfrm flipV="1">
          <a:off x="6772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33</xdr:row>
      <xdr:rowOff>104775</xdr:rowOff>
    </xdr:from>
    <xdr:to>
      <xdr:col>52</xdr:col>
      <xdr:colOff>0</xdr:colOff>
      <xdr:row>35</xdr:row>
      <xdr:rowOff>104775</xdr:rowOff>
    </xdr:to>
    <xdr:sp macro="" textlink="">
      <xdr:nvSpPr>
        <xdr:cNvPr id="238361" name="Oval 78">
          <a:extLst>
            <a:ext uri="{FF2B5EF4-FFF2-40B4-BE49-F238E27FC236}">
              <a16:creationId xmlns:a16="http://schemas.microsoft.com/office/drawing/2014/main" id="{00000000-0008-0000-1A00-000019A30300}"/>
            </a:ext>
          </a:extLst>
        </xdr:cNvPr>
        <xdr:cNvSpPr>
          <a:spLocks noChangeArrowheads="1"/>
        </xdr:cNvSpPr>
      </xdr:nvSpPr>
      <xdr:spPr bwMode="auto">
        <a:xfrm>
          <a:off x="5400675" y="4657725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38362" name="Line 79">
          <a:extLst>
            <a:ext uri="{FF2B5EF4-FFF2-40B4-BE49-F238E27FC236}">
              <a16:creationId xmlns:a16="http://schemas.microsoft.com/office/drawing/2014/main" id="{00000000-0008-0000-1A00-00001AA3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38363" name="Line 80">
          <a:extLst>
            <a:ext uri="{FF2B5EF4-FFF2-40B4-BE49-F238E27FC236}">
              <a16:creationId xmlns:a16="http://schemas.microsoft.com/office/drawing/2014/main" id="{00000000-0008-0000-1A00-00001BA3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56</xdr:col>
      <xdr:colOff>0</xdr:colOff>
      <xdr:row>30</xdr:row>
      <xdr:rowOff>0</xdr:rowOff>
    </xdr:to>
    <xdr:sp macro="" textlink="">
      <xdr:nvSpPr>
        <xdr:cNvPr id="238364" name="Line 81">
          <a:extLst>
            <a:ext uri="{FF2B5EF4-FFF2-40B4-BE49-F238E27FC236}">
              <a16:creationId xmlns:a16="http://schemas.microsoft.com/office/drawing/2014/main" id="{00000000-0008-0000-1A00-00001CA30300}"/>
            </a:ext>
          </a:extLst>
        </xdr:cNvPr>
        <xdr:cNvSpPr>
          <a:spLocks noChangeShapeType="1"/>
        </xdr:cNvSpPr>
      </xdr:nvSpPr>
      <xdr:spPr bwMode="auto">
        <a:xfrm>
          <a:off x="5514975" y="4210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38365" name="Line 82">
          <a:extLst>
            <a:ext uri="{FF2B5EF4-FFF2-40B4-BE49-F238E27FC236}">
              <a16:creationId xmlns:a16="http://schemas.microsoft.com/office/drawing/2014/main" id="{00000000-0008-0000-1A00-00001DA3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38366" name="Line 83">
          <a:extLst>
            <a:ext uri="{FF2B5EF4-FFF2-40B4-BE49-F238E27FC236}">
              <a16:creationId xmlns:a16="http://schemas.microsoft.com/office/drawing/2014/main" id="{00000000-0008-0000-1A00-00001EA3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11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238367" name="Line 84">
          <a:extLst>
            <a:ext uri="{FF2B5EF4-FFF2-40B4-BE49-F238E27FC236}">
              <a16:creationId xmlns:a16="http://schemas.microsoft.com/office/drawing/2014/main" id="{00000000-0008-0000-1A00-00001FA30300}"/>
            </a:ext>
          </a:extLst>
        </xdr:cNvPr>
        <xdr:cNvSpPr>
          <a:spLocks noChangeShapeType="1"/>
        </xdr:cNvSpPr>
      </xdr:nvSpPr>
      <xdr:spPr bwMode="auto">
        <a:xfrm>
          <a:off x="55149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38368" name="Line 85">
          <a:extLst>
            <a:ext uri="{FF2B5EF4-FFF2-40B4-BE49-F238E27FC236}">
              <a16:creationId xmlns:a16="http://schemas.microsoft.com/office/drawing/2014/main" id="{00000000-0008-0000-1A00-000020A30300}"/>
            </a:ext>
          </a:extLst>
        </xdr:cNvPr>
        <xdr:cNvSpPr>
          <a:spLocks noChangeShapeType="1"/>
        </xdr:cNvSpPr>
      </xdr:nvSpPr>
      <xdr:spPr bwMode="auto">
        <a:xfrm>
          <a:off x="55149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38369" name="Line 86">
          <a:extLst>
            <a:ext uri="{FF2B5EF4-FFF2-40B4-BE49-F238E27FC236}">
              <a16:creationId xmlns:a16="http://schemas.microsoft.com/office/drawing/2014/main" id="{00000000-0008-0000-1A00-000021A3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104775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238370" name="Line 87">
          <a:extLst>
            <a:ext uri="{FF2B5EF4-FFF2-40B4-BE49-F238E27FC236}">
              <a16:creationId xmlns:a16="http://schemas.microsoft.com/office/drawing/2014/main" id="{00000000-0008-0000-1A00-000022A30300}"/>
            </a:ext>
          </a:extLst>
        </xdr:cNvPr>
        <xdr:cNvSpPr>
          <a:spLocks noChangeShapeType="1"/>
        </xdr:cNvSpPr>
      </xdr:nvSpPr>
      <xdr:spPr bwMode="auto">
        <a:xfrm flipH="1">
          <a:off x="5505450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238371" name="Line 88">
          <a:extLst>
            <a:ext uri="{FF2B5EF4-FFF2-40B4-BE49-F238E27FC236}">
              <a16:creationId xmlns:a16="http://schemas.microsoft.com/office/drawing/2014/main" id="{00000000-0008-0000-1A00-000023A3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38372" name="Line 89">
          <a:extLst>
            <a:ext uri="{FF2B5EF4-FFF2-40B4-BE49-F238E27FC236}">
              <a16:creationId xmlns:a16="http://schemas.microsoft.com/office/drawing/2014/main" id="{00000000-0008-0000-1A00-000024A3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7</xdr:row>
      <xdr:rowOff>0</xdr:rowOff>
    </xdr:from>
    <xdr:to>
      <xdr:col>59</xdr:col>
      <xdr:colOff>0</xdr:colOff>
      <xdr:row>10</xdr:row>
      <xdr:rowOff>4329</xdr:rowOff>
    </xdr:to>
    <xdr:sp macro="" textlink="">
      <xdr:nvSpPr>
        <xdr:cNvPr id="238373" name="Line 91">
          <a:extLst>
            <a:ext uri="{FF2B5EF4-FFF2-40B4-BE49-F238E27FC236}">
              <a16:creationId xmlns:a16="http://schemas.microsoft.com/office/drawing/2014/main" id="{00000000-0008-0000-1A00-000025A30300}"/>
            </a:ext>
          </a:extLst>
        </xdr:cNvPr>
        <xdr:cNvSpPr>
          <a:spLocks noChangeShapeType="1"/>
        </xdr:cNvSpPr>
      </xdr:nvSpPr>
      <xdr:spPr bwMode="auto">
        <a:xfrm flipV="1">
          <a:off x="6351443" y="1571625"/>
          <a:ext cx="0" cy="34203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238374" name="Line 92">
          <a:extLst>
            <a:ext uri="{FF2B5EF4-FFF2-40B4-BE49-F238E27FC236}">
              <a16:creationId xmlns:a16="http://schemas.microsoft.com/office/drawing/2014/main" id="{00000000-0008-0000-1A00-000026A303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38375" name="Line 96">
          <a:extLst>
            <a:ext uri="{FF2B5EF4-FFF2-40B4-BE49-F238E27FC236}">
              <a16:creationId xmlns:a16="http://schemas.microsoft.com/office/drawing/2014/main" id="{00000000-0008-0000-1A00-000027A3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38376" name="Line 87">
          <a:extLst>
            <a:ext uri="{FF2B5EF4-FFF2-40B4-BE49-F238E27FC236}">
              <a16:creationId xmlns:a16="http://schemas.microsoft.com/office/drawing/2014/main" id="{00000000-0008-0000-1A00-000028A3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38378" name="Line 89">
          <a:extLst>
            <a:ext uri="{FF2B5EF4-FFF2-40B4-BE49-F238E27FC236}">
              <a16:creationId xmlns:a16="http://schemas.microsoft.com/office/drawing/2014/main" id="{00000000-0008-0000-1A00-00002AA3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38379" name="Line 90">
          <a:extLst>
            <a:ext uri="{FF2B5EF4-FFF2-40B4-BE49-F238E27FC236}">
              <a16:creationId xmlns:a16="http://schemas.microsoft.com/office/drawing/2014/main" id="{00000000-0008-0000-1A00-00002BA3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38380" name="Line 91">
          <a:extLst>
            <a:ext uri="{FF2B5EF4-FFF2-40B4-BE49-F238E27FC236}">
              <a16:creationId xmlns:a16="http://schemas.microsoft.com/office/drawing/2014/main" id="{00000000-0008-0000-1A00-00002CA3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38381" name="Line 92">
          <a:extLst>
            <a:ext uri="{FF2B5EF4-FFF2-40B4-BE49-F238E27FC236}">
              <a16:creationId xmlns:a16="http://schemas.microsoft.com/office/drawing/2014/main" id="{00000000-0008-0000-1A00-00002DA3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38382" name="Line 93">
          <a:extLst>
            <a:ext uri="{FF2B5EF4-FFF2-40B4-BE49-F238E27FC236}">
              <a16:creationId xmlns:a16="http://schemas.microsoft.com/office/drawing/2014/main" id="{00000000-0008-0000-1A00-00002EA3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38383" name="Line 94">
          <a:extLst>
            <a:ext uri="{FF2B5EF4-FFF2-40B4-BE49-F238E27FC236}">
              <a16:creationId xmlns:a16="http://schemas.microsoft.com/office/drawing/2014/main" id="{00000000-0008-0000-1A00-00002FA3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36</xdr:row>
      <xdr:rowOff>0</xdr:rowOff>
    </xdr:from>
    <xdr:to>
      <xdr:col>40</xdr:col>
      <xdr:colOff>9525</xdr:colOff>
      <xdr:row>36</xdr:row>
      <xdr:rowOff>0</xdr:rowOff>
    </xdr:to>
    <xdr:sp macro="" textlink="">
      <xdr:nvSpPr>
        <xdr:cNvPr id="238384" name="Line 15">
          <a:extLst>
            <a:ext uri="{FF2B5EF4-FFF2-40B4-BE49-F238E27FC236}">
              <a16:creationId xmlns:a16="http://schemas.microsoft.com/office/drawing/2014/main" id="{00000000-0008-0000-1A00-000030A30300}"/>
            </a:ext>
          </a:extLst>
        </xdr:cNvPr>
        <xdr:cNvSpPr>
          <a:spLocks noChangeShapeType="1"/>
        </xdr:cNvSpPr>
      </xdr:nvSpPr>
      <xdr:spPr bwMode="auto">
        <a:xfrm>
          <a:off x="3571875" y="48958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36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238385" name="Line 28">
          <a:extLst>
            <a:ext uri="{FF2B5EF4-FFF2-40B4-BE49-F238E27FC236}">
              <a16:creationId xmlns:a16="http://schemas.microsoft.com/office/drawing/2014/main" id="{00000000-0008-0000-1A00-000031A30300}"/>
            </a:ext>
          </a:extLst>
        </xdr:cNvPr>
        <xdr:cNvSpPr>
          <a:spLocks noChangeShapeType="1"/>
        </xdr:cNvSpPr>
      </xdr:nvSpPr>
      <xdr:spPr bwMode="auto">
        <a:xfrm flipV="1">
          <a:off x="42576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9525</xdr:colOff>
      <xdr:row>36</xdr:row>
      <xdr:rowOff>0</xdr:rowOff>
    </xdr:from>
    <xdr:to>
      <xdr:col>60</xdr:col>
      <xdr:colOff>9525</xdr:colOff>
      <xdr:row>36</xdr:row>
      <xdr:rowOff>0</xdr:rowOff>
    </xdr:to>
    <xdr:sp macro="" textlink="">
      <xdr:nvSpPr>
        <xdr:cNvPr id="238386" name="Line 59">
          <a:extLst>
            <a:ext uri="{FF2B5EF4-FFF2-40B4-BE49-F238E27FC236}">
              <a16:creationId xmlns:a16="http://schemas.microsoft.com/office/drawing/2014/main" id="{00000000-0008-0000-1A00-000032A30300}"/>
            </a:ext>
          </a:extLst>
        </xdr:cNvPr>
        <xdr:cNvSpPr>
          <a:spLocks noChangeShapeType="1"/>
        </xdr:cNvSpPr>
      </xdr:nvSpPr>
      <xdr:spPr bwMode="auto">
        <a:xfrm>
          <a:off x="6210300" y="4895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36</xdr:row>
      <xdr:rowOff>9525</xdr:rowOff>
    </xdr:from>
    <xdr:to>
      <xdr:col>60</xdr:col>
      <xdr:colOff>0</xdr:colOff>
      <xdr:row>38</xdr:row>
      <xdr:rowOff>9525</xdr:rowOff>
    </xdr:to>
    <xdr:sp macro="" textlink="">
      <xdr:nvSpPr>
        <xdr:cNvPr id="238387" name="Line 65">
          <a:extLst>
            <a:ext uri="{FF2B5EF4-FFF2-40B4-BE49-F238E27FC236}">
              <a16:creationId xmlns:a16="http://schemas.microsoft.com/office/drawing/2014/main" id="{00000000-0008-0000-1A00-000033A30300}"/>
            </a:ext>
          </a:extLst>
        </xdr:cNvPr>
        <xdr:cNvSpPr>
          <a:spLocks noChangeShapeType="1"/>
        </xdr:cNvSpPr>
      </xdr:nvSpPr>
      <xdr:spPr bwMode="auto">
        <a:xfrm flipV="1">
          <a:off x="6543675" y="49053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55</xdr:col>
      <xdr:colOff>104775</xdr:colOff>
      <xdr:row>38</xdr:row>
      <xdr:rowOff>104775</xdr:rowOff>
    </xdr:from>
    <xdr:to>
      <xdr:col>55</xdr:col>
      <xdr:colOff>104775</xdr:colOff>
      <xdr:row>41</xdr:row>
      <xdr:rowOff>9525</xdr:rowOff>
    </xdr:to>
    <xdr:sp macro="" textlink="">
      <xdr:nvSpPr>
        <xdr:cNvPr id="238388" name="Line 21">
          <a:extLst>
            <a:ext uri="{FF2B5EF4-FFF2-40B4-BE49-F238E27FC236}">
              <a16:creationId xmlns:a16="http://schemas.microsoft.com/office/drawing/2014/main" id="{00000000-0008-0000-1A00-000034A30300}"/>
            </a:ext>
          </a:extLst>
        </xdr:cNvPr>
        <xdr:cNvSpPr>
          <a:spLocks noChangeShapeType="1"/>
        </xdr:cNvSpPr>
      </xdr:nvSpPr>
      <xdr:spPr bwMode="auto">
        <a:xfrm flipV="1">
          <a:off x="6076950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57310" name="Line 1">
          <a:extLst>
            <a:ext uri="{FF2B5EF4-FFF2-40B4-BE49-F238E27FC236}">
              <a16:creationId xmlns:a16="http://schemas.microsoft.com/office/drawing/2014/main" id="{00000000-0008-0000-1B00-00001EED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34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257311" name="Oval 2">
          <a:extLst>
            <a:ext uri="{FF2B5EF4-FFF2-40B4-BE49-F238E27FC236}">
              <a16:creationId xmlns:a16="http://schemas.microsoft.com/office/drawing/2014/main" id="{00000000-0008-0000-1B00-00001FED0300}"/>
            </a:ext>
          </a:extLst>
        </xdr:cNvPr>
        <xdr:cNvSpPr>
          <a:spLocks noChangeArrowheads="1"/>
        </xdr:cNvSpPr>
      </xdr:nvSpPr>
      <xdr:spPr bwMode="auto">
        <a:xfrm>
          <a:off x="2657475" y="46672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57312" name="Line 3">
          <a:extLst>
            <a:ext uri="{FF2B5EF4-FFF2-40B4-BE49-F238E27FC236}">
              <a16:creationId xmlns:a16="http://schemas.microsoft.com/office/drawing/2014/main" id="{00000000-0008-0000-1B00-000020ED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57313" name="Line 4">
          <a:extLst>
            <a:ext uri="{FF2B5EF4-FFF2-40B4-BE49-F238E27FC236}">
              <a16:creationId xmlns:a16="http://schemas.microsoft.com/office/drawing/2014/main" id="{00000000-0008-0000-1B00-000021ED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57314" name="Line 5">
          <a:extLst>
            <a:ext uri="{FF2B5EF4-FFF2-40B4-BE49-F238E27FC236}">
              <a16:creationId xmlns:a16="http://schemas.microsoft.com/office/drawing/2014/main" id="{00000000-0008-0000-1B00-000022ED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57315" name="Line 7">
          <a:extLst>
            <a:ext uri="{FF2B5EF4-FFF2-40B4-BE49-F238E27FC236}">
              <a16:creationId xmlns:a16="http://schemas.microsoft.com/office/drawing/2014/main" id="{00000000-0008-0000-1B00-000023ED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57316" name="Line 8">
          <a:extLst>
            <a:ext uri="{FF2B5EF4-FFF2-40B4-BE49-F238E27FC236}">
              <a16:creationId xmlns:a16="http://schemas.microsoft.com/office/drawing/2014/main" id="{00000000-0008-0000-1B00-000024ED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57317" name="Line 9">
          <a:extLst>
            <a:ext uri="{FF2B5EF4-FFF2-40B4-BE49-F238E27FC236}">
              <a16:creationId xmlns:a16="http://schemas.microsoft.com/office/drawing/2014/main" id="{00000000-0008-0000-1B00-000025ED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57318" name="Line 10">
          <a:extLst>
            <a:ext uri="{FF2B5EF4-FFF2-40B4-BE49-F238E27FC236}">
              <a16:creationId xmlns:a16="http://schemas.microsoft.com/office/drawing/2014/main" id="{00000000-0008-0000-1B00-000026ED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57319" name="Line 11">
          <a:extLst>
            <a:ext uri="{FF2B5EF4-FFF2-40B4-BE49-F238E27FC236}">
              <a16:creationId xmlns:a16="http://schemas.microsoft.com/office/drawing/2014/main" id="{00000000-0008-0000-1B00-000027ED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57320" name="Line 13">
          <a:extLst>
            <a:ext uri="{FF2B5EF4-FFF2-40B4-BE49-F238E27FC236}">
              <a16:creationId xmlns:a16="http://schemas.microsoft.com/office/drawing/2014/main" id="{00000000-0008-0000-1B00-000028ED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30</xdr:row>
      <xdr:rowOff>9525</xdr:rowOff>
    </xdr:from>
    <xdr:to>
      <xdr:col>42</xdr:col>
      <xdr:colOff>0</xdr:colOff>
      <xdr:row>38</xdr:row>
      <xdr:rowOff>0</xdr:rowOff>
    </xdr:to>
    <xdr:sp macro="" textlink="">
      <xdr:nvSpPr>
        <xdr:cNvPr id="257321" name="Line 14">
          <a:extLst>
            <a:ext uri="{FF2B5EF4-FFF2-40B4-BE49-F238E27FC236}">
              <a16:creationId xmlns:a16="http://schemas.microsoft.com/office/drawing/2014/main" id="{00000000-0008-0000-1B00-000029ED0300}"/>
            </a:ext>
          </a:extLst>
        </xdr:cNvPr>
        <xdr:cNvSpPr>
          <a:spLocks noChangeShapeType="1"/>
        </xdr:cNvSpPr>
      </xdr:nvSpPr>
      <xdr:spPr bwMode="auto">
        <a:xfrm flipV="1">
          <a:off x="448627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34</xdr:row>
      <xdr:rowOff>0</xdr:rowOff>
    </xdr:from>
    <xdr:to>
      <xdr:col>40</xdr:col>
      <xdr:colOff>9525</xdr:colOff>
      <xdr:row>34</xdr:row>
      <xdr:rowOff>0</xdr:rowOff>
    </xdr:to>
    <xdr:sp macro="" textlink="">
      <xdr:nvSpPr>
        <xdr:cNvPr id="257322" name="Line 15">
          <a:extLst>
            <a:ext uri="{FF2B5EF4-FFF2-40B4-BE49-F238E27FC236}">
              <a16:creationId xmlns:a16="http://schemas.microsoft.com/office/drawing/2014/main" id="{00000000-0008-0000-1B00-00002AED0300}"/>
            </a:ext>
          </a:extLst>
        </xdr:cNvPr>
        <xdr:cNvSpPr>
          <a:spLocks noChangeShapeType="1"/>
        </xdr:cNvSpPr>
      </xdr:nvSpPr>
      <xdr:spPr bwMode="auto">
        <a:xfrm>
          <a:off x="3571875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30</xdr:row>
      <xdr:rowOff>0</xdr:rowOff>
    </xdr:from>
    <xdr:to>
      <xdr:col>42</xdr:col>
      <xdr:colOff>9525</xdr:colOff>
      <xdr:row>30</xdr:row>
      <xdr:rowOff>0</xdr:rowOff>
    </xdr:to>
    <xdr:sp macro="" textlink="">
      <xdr:nvSpPr>
        <xdr:cNvPr id="257323" name="Line 16">
          <a:extLst>
            <a:ext uri="{FF2B5EF4-FFF2-40B4-BE49-F238E27FC236}">
              <a16:creationId xmlns:a16="http://schemas.microsoft.com/office/drawing/2014/main" id="{00000000-0008-0000-1B00-00002BED0300}"/>
            </a:ext>
          </a:extLst>
        </xdr:cNvPr>
        <xdr:cNvSpPr>
          <a:spLocks noChangeShapeType="1"/>
        </xdr:cNvSpPr>
      </xdr:nvSpPr>
      <xdr:spPr bwMode="auto">
        <a:xfrm>
          <a:off x="3571875" y="42100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57324" name="Line 17">
          <a:extLst>
            <a:ext uri="{FF2B5EF4-FFF2-40B4-BE49-F238E27FC236}">
              <a16:creationId xmlns:a16="http://schemas.microsoft.com/office/drawing/2014/main" id="{00000000-0008-0000-1B00-00002CED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57325" name="Line 18">
          <a:extLst>
            <a:ext uri="{FF2B5EF4-FFF2-40B4-BE49-F238E27FC236}">
              <a16:creationId xmlns:a16="http://schemas.microsoft.com/office/drawing/2014/main" id="{00000000-0008-0000-1B00-00002DED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57326" name="Line 19">
          <a:extLst>
            <a:ext uri="{FF2B5EF4-FFF2-40B4-BE49-F238E27FC236}">
              <a16:creationId xmlns:a16="http://schemas.microsoft.com/office/drawing/2014/main" id="{00000000-0008-0000-1B00-00002EED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57327" name="Line 20">
          <a:extLst>
            <a:ext uri="{FF2B5EF4-FFF2-40B4-BE49-F238E27FC236}">
              <a16:creationId xmlns:a16="http://schemas.microsoft.com/office/drawing/2014/main" id="{00000000-0008-0000-1B00-00002FED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57328" name="Line 21">
          <a:extLst>
            <a:ext uri="{FF2B5EF4-FFF2-40B4-BE49-F238E27FC236}">
              <a16:creationId xmlns:a16="http://schemas.microsoft.com/office/drawing/2014/main" id="{00000000-0008-0000-1B00-000030ED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57329" name="Line 22">
          <a:extLst>
            <a:ext uri="{FF2B5EF4-FFF2-40B4-BE49-F238E27FC236}">
              <a16:creationId xmlns:a16="http://schemas.microsoft.com/office/drawing/2014/main" id="{00000000-0008-0000-1B00-000031ED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57330" name="Line 23">
          <a:extLst>
            <a:ext uri="{FF2B5EF4-FFF2-40B4-BE49-F238E27FC236}">
              <a16:creationId xmlns:a16="http://schemas.microsoft.com/office/drawing/2014/main" id="{00000000-0008-0000-1B00-000032ED0300}"/>
            </a:ext>
          </a:extLst>
        </xdr:cNvPr>
        <xdr:cNvSpPr>
          <a:spLocks noChangeShapeType="1"/>
        </xdr:cNvSpPr>
      </xdr:nvSpPr>
      <xdr:spPr bwMode="auto">
        <a:xfrm flipH="1">
          <a:off x="161925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57331" name="Line 24">
          <a:extLst>
            <a:ext uri="{FF2B5EF4-FFF2-40B4-BE49-F238E27FC236}">
              <a16:creationId xmlns:a16="http://schemas.microsoft.com/office/drawing/2014/main" id="{00000000-0008-0000-1B00-000033ED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57332" name="Line 25">
          <a:extLst>
            <a:ext uri="{FF2B5EF4-FFF2-40B4-BE49-F238E27FC236}">
              <a16:creationId xmlns:a16="http://schemas.microsoft.com/office/drawing/2014/main" id="{00000000-0008-0000-1B00-000034ED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57333" name="Line 26">
          <a:extLst>
            <a:ext uri="{FF2B5EF4-FFF2-40B4-BE49-F238E27FC236}">
              <a16:creationId xmlns:a16="http://schemas.microsoft.com/office/drawing/2014/main" id="{00000000-0008-0000-1B00-000035ED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21647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57334" name="Line 27">
          <a:extLst>
            <a:ext uri="{FF2B5EF4-FFF2-40B4-BE49-F238E27FC236}">
              <a16:creationId xmlns:a16="http://schemas.microsoft.com/office/drawing/2014/main" id="{00000000-0008-0000-1B00-000036ED0300}"/>
            </a:ext>
          </a:extLst>
        </xdr:cNvPr>
        <xdr:cNvSpPr>
          <a:spLocks noChangeShapeType="1"/>
        </xdr:cNvSpPr>
      </xdr:nvSpPr>
      <xdr:spPr bwMode="auto">
        <a:xfrm>
          <a:off x="2329295" y="2021898"/>
          <a:ext cx="20348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36</xdr:row>
      <xdr:rowOff>0</xdr:rowOff>
    </xdr:to>
    <xdr:sp macro="" textlink="">
      <xdr:nvSpPr>
        <xdr:cNvPr id="257335" name="Line 28">
          <a:extLst>
            <a:ext uri="{FF2B5EF4-FFF2-40B4-BE49-F238E27FC236}">
              <a16:creationId xmlns:a16="http://schemas.microsoft.com/office/drawing/2014/main" id="{00000000-0008-0000-1B00-000037ED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30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57336" name="Line 29">
          <a:extLst>
            <a:ext uri="{FF2B5EF4-FFF2-40B4-BE49-F238E27FC236}">
              <a16:creationId xmlns:a16="http://schemas.microsoft.com/office/drawing/2014/main" id="{00000000-0008-0000-1B00-000038ED0300}"/>
            </a:ext>
          </a:extLst>
        </xdr:cNvPr>
        <xdr:cNvSpPr>
          <a:spLocks noChangeShapeType="1"/>
        </xdr:cNvSpPr>
      </xdr:nvSpPr>
      <xdr:spPr bwMode="auto">
        <a:xfrm flipV="1">
          <a:off x="4257675" y="42100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30</xdr:row>
      <xdr:rowOff>9525</xdr:rowOff>
    </xdr:to>
    <xdr:sp macro="" textlink="">
      <xdr:nvSpPr>
        <xdr:cNvPr id="257337" name="Line 30">
          <a:extLst>
            <a:ext uri="{FF2B5EF4-FFF2-40B4-BE49-F238E27FC236}">
              <a16:creationId xmlns:a16="http://schemas.microsoft.com/office/drawing/2014/main" id="{00000000-0008-0000-1B00-000039ED0300}"/>
            </a:ext>
          </a:extLst>
        </xdr:cNvPr>
        <xdr:cNvSpPr>
          <a:spLocks noChangeShapeType="1"/>
        </xdr:cNvSpPr>
      </xdr:nvSpPr>
      <xdr:spPr bwMode="auto">
        <a:xfrm flipV="1">
          <a:off x="4486275" y="2609850"/>
          <a:ext cx="0" cy="16097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57338" name="Line 31">
          <a:extLst>
            <a:ext uri="{FF2B5EF4-FFF2-40B4-BE49-F238E27FC236}">
              <a16:creationId xmlns:a16="http://schemas.microsoft.com/office/drawing/2014/main" id="{00000000-0008-0000-1B00-00003AED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57339" name="Line 32">
          <a:extLst>
            <a:ext uri="{FF2B5EF4-FFF2-40B4-BE49-F238E27FC236}">
              <a16:creationId xmlns:a16="http://schemas.microsoft.com/office/drawing/2014/main" id="{00000000-0008-0000-1B00-00003BED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57340" name="Line 33">
          <a:extLst>
            <a:ext uri="{FF2B5EF4-FFF2-40B4-BE49-F238E27FC236}">
              <a16:creationId xmlns:a16="http://schemas.microsoft.com/office/drawing/2014/main" id="{00000000-0008-0000-1B00-00003CED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29</xdr:col>
      <xdr:colOff>0</xdr:colOff>
      <xdr:row>28</xdr:row>
      <xdr:rowOff>9525</xdr:rowOff>
    </xdr:to>
    <xdr:sp macro="" textlink="">
      <xdr:nvSpPr>
        <xdr:cNvPr id="257341" name="Line 34">
          <a:extLst>
            <a:ext uri="{FF2B5EF4-FFF2-40B4-BE49-F238E27FC236}">
              <a16:creationId xmlns:a16="http://schemas.microsoft.com/office/drawing/2014/main" id="{00000000-0008-0000-1B00-00003DED0300}"/>
            </a:ext>
          </a:extLst>
        </xdr:cNvPr>
        <xdr:cNvSpPr>
          <a:spLocks noChangeShapeType="1"/>
        </xdr:cNvSpPr>
      </xdr:nvSpPr>
      <xdr:spPr bwMode="auto">
        <a:xfrm flipV="1">
          <a:off x="2828925" y="3752850"/>
          <a:ext cx="1714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26</xdr:row>
      <xdr:rowOff>0</xdr:rowOff>
    </xdr:from>
    <xdr:to>
      <xdr:col>39</xdr:col>
      <xdr:colOff>9525</xdr:colOff>
      <xdr:row>26</xdr:row>
      <xdr:rowOff>0</xdr:rowOff>
    </xdr:to>
    <xdr:sp macro="" textlink="">
      <xdr:nvSpPr>
        <xdr:cNvPr id="257342" name="Line 35">
          <a:extLst>
            <a:ext uri="{FF2B5EF4-FFF2-40B4-BE49-F238E27FC236}">
              <a16:creationId xmlns:a16="http://schemas.microsoft.com/office/drawing/2014/main" id="{00000000-0008-0000-1B00-00003EED0300}"/>
            </a:ext>
          </a:extLst>
        </xdr:cNvPr>
        <xdr:cNvSpPr>
          <a:spLocks noChangeShapeType="1"/>
        </xdr:cNvSpPr>
      </xdr:nvSpPr>
      <xdr:spPr bwMode="auto">
        <a:xfrm>
          <a:off x="3000375" y="37528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32</xdr:col>
      <xdr:colOff>0</xdr:colOff>
      <xdr:row>30</xdr:row>
      <xdr:rowOff>0</xdr:rowOff>
    </xdr:to>
    <xdr:sp macro="" textlink="">
      <xdr:nvSpPr>
        <xdr:cNvPr id="257343" name="Line 36">
          <a:extLst>
            <a:ext uri="{FF2B5EF4-FFF2-40B4-BE49-F238E27FC236}">
              <a16:creationId xmlns:a16="http://schemas.microsoft.com/office/drawing/2014/main" id="{00000000-0008-0000-1B00-00003FED0300}"/>
            </a:ext>
          </a:extLst>
        </xdr:cNvPr>
        <xdr:cNvSpPr>
          <a:spLocks noChangeShapeType="1"/>
        </xdr:cNvSpPr>
      </xdr:nvSpPr>
      <xdr:spPr bwMode="auto">
        <a:xfrm>
          <a:off x="2200275" y="4210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57344" name="Line 37">
          <a:extLst>
            <a:ext uri="{FF2B5EF4-FFF2-40B4-BE49-F238E27FC236}">
              <a16:creationId xmlns:a16="http://schemas.microsoft.com/office/drawing/2014/main" id="{00000000-0008-0000-1B00-000040ED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57345" name="Line 38">
          <a:extLst>
            <a:ext uri="{FF2B5EF4-FFF2-40B4-BE49-F238E27FC236}">
              <a16:creationId xmlns:a16="http://schemas.microsoft.com/office/drawing/2014/main" id="{00000000-0008-0000-1B00-000041ED0300}"/>
            </a:ext>
          </a:extLst>
        </xdr:cNvPr>
        <xdr:cNvSpPr>
          <a:spLocks noChangeShapeType="1"/>
        </xdr:cNvSpPr>
      </xdr:nvSpPr>
      <xdr:spPr bwMode="auto">
        <a:xfrm>
          <a:off x="22002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57346" name="Line 39">
          <a:extLst>
            <a:ext uri="{FF2B5EF4-FFF2-40B4-BE49-F238E27FC236}">
              <a16:creationId xmlns:a16="http://schemas.microsoft.com/office/drawing/2014/main" id="{00000000-0008-0000-1B00-000042ED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33</xdr:col>
      <xdr:colOff>0</xdr:colOff>
      <xdr:row>11</xdr:row>
      <xdr:rowOff>0</xdr:rowOff>
    </xdr:to>
    <xdr:sp macro="" textlink="">
      <xdr:nvSpPr>
        <xdr:cNvPr id="257347" name="Line 40">
          <a:extLst>
            <a:ext uri="{FF2B5EF4-FFF2-40B4-BE49-F238E27FC236}">
              <a16:creationId xmlns:a16="http://schemas.microsoft.com/office/drawing/2014/main" id="{00000000-0008-0000-1B00-000043ED0300}"/>
            </a:ext>
          </a:extLst>
        </xdr:cNvPr>
        <xdr:cNvSpPr>
          <a:spLocks noChangeShapeType="1"/>
        </xdr:cNvSpPr>
      </xdr:nvSpPr>
      <xdr:spPr bwMode="auto">
        <a:xfrm>
          <a:off x="3000375" y="2038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257348" name="Line 41">
          <a:extLst>
            <a:ext uri="{FF2B5EF4-FFF2-40B4-BE49-F238E27FC236}">
              <a16:creationId xmlns:a16="http://schemas.microsoft.com/office/drawing/2014/main" id="{00000000-0008-0000-1B00-000044ED0300}"/>
            </a:ext>
          </a:extLst>
        </xdr:cNvPr>
        <xdr:cNvSpPr>
          <a:spLocks noChangeShapeType="1"/>
        </xdr:cNvSpPr>
      </xdr:nvSpPr>
      <xdr:spPr bwMode="auto">
        <a:xfrm>
          <a:off x="27717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57349" name="Line 42">
          <a:extLst>
            <a:ext uri="{FF2B5EF4-FFF2-40B4-BE49-F238E27FC236}">
              <a16:creationId xmlns:a16="http://schemas.microsoft.com/office/drawing/2014/main" id="{00000000-0008-0000-1B00-000045ED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57350" name="Line 43">
          <a:extLst>
            <a:ext uri="{FF2B5EF4-FFF2-40B4-BE49-F238E27FC236}">
              <a16:creationId xmlns:a16="http://schemas.microsoft.com/office/drawing/2014/main" id="{00000000-0008-0000-1B00-000046ED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57351" name="Line 44">
          <a:extLst>
            <a:ext uri="{FF2B5EF4-FFF2-40B4-BE49-F238E27FC236}">
              <a16:creationId xmlns:a16="http://schemas.microsoft.com/office/drawing/2014/main" id="{00000000-0008-0000-1B00-000047ED0300}"/>
            </a:ext>
          </a:extLst>
        </xdr:cNvPr>
        <xdr:cNvSpPr>
          <a:spLocks noChangeShapeType="1"/>
        </xdr:cNvSpPr>
      </xdr:nvSpPr>
      <xdr:spPr bwMode="auto">
        <a:xfrm flipV="1">
          <a:off x="27717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257352" name="Line 45">
          <a:extLst>
            <a:ext uri="{FF2B5EF4-FFF2-40B4-BE49-F238E27FC236}">
              <a16:creationId xmlns:a16="http://schemas.microsoft.com/office/drawing/2014/main" id="{00000000-0008-0000-1B00-000048ED0300}"/>
            </a:ext>
          </a:extLst>
        </xdr:cNvPr>
        <xdr:cNvSpPr>
          <a:spLocks noChangeShapeType="1"/>
        </xdr:cNvSpPr>
      </xdr:nvSpPr>
      <xdr:spPr bwMode="auto">
        <a:xfrm>
          <a:off x="27717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57353" name="Line 46">
          <a:extLst>
            <a:ext uri="{FF2B5EF4-FFF2-40B4-BE49-F238E27FC236}">
              <a16:creationId xmlns:a16="http://schemas.microsoft.com/office/drawing/2014/main" id="{00000000-0008-0000-1B00-000049ED0300}"/>
            </a:ext>
          </a:extLst>
        </xdr:cNvPr>
        <xdr:cNvSpPr>
          <a:spLocks noChangeShapeType="1"/>
        </xdr:cNvSpPr>
      </xdr:nvSpPr>
      <xdr:spPr bwMode="auto">
        <a:xfrm flipH="1">
          <a:off x="22002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257354" name="Line 47">
          <a:extLst>
            <a:ext uri="{FF2B5EF4-FFF2-40B4-BE49-F238E27FC236}">
              <a16:creationId xmlns:a16="http://schemas.microsoft.com/office/drawing/2014/main" id="{00000000-0008-0000-1B00-00004AED0300}"/>
            </a:ext>
          </a:extLst>
        </xdr:cNvPr>
        <xdr:cNvSpPr>
          <a:spLocks noChangeShapeType="1"/>
        </xdr:cNvSpPr>
      </xdr:nvSpPr>
      <xdr:spPr bwMode="auto">
        <a:xfrm>
          <a:off x="162877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257355" name="Line 48">
          <a:extLst>
            <a:ext uri="{FF2B5EF4-FFF2-40B4-BE49-F238E27FC236}">
              <a16:creationId xmlns:a16="http://schemas.microsoft.com/office/drawing/2014/main" id="{00000000-0008-0000-1B00-00004BED0300}"/>
            </a:ext>
          </a:extLst>
        </xdr:cNvPr>
        <xdr:cNvSpPr>
          <a:spLocks noChangeShapeType="1"/>
        </xdr:cNvSpPr>
      </xdr:nvSpPr>
      <xdr:spPr bwMode="auto">
        <a:xfrm>
          <a:off x="27717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57356" name="Line 49">
          <a:extLst>
            <a:ext uri="{FF2B5EF4-FFF2-40B4-BE49-F238E27FC236}">
              <a16:creationId xmlns:a16="http://schemas.microsoft.com/office/drawing/2014/main" id="{00000000-0008-0000-1B00-00004CED0300}"/>
            </a:ext>
          </a:extLst>
        </xdr:cNvPr>
        <xdr:cNvSpPr>
          <a:spLocks noChangeShapeType="1"/>
        </xdr:cNvSpPr>
      </xdr:nvSpPr>
      <xdr:spPr bwMode="auto">
        <a:xfrm>
          <a:off x="356235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57357" name="Line 50">
          <a:extLst>
            <a:ext uri="{FF2B5EF4-FFF2-40B4-BE49-F238E27FC236}">
              <a16:creationId xmlns:a16="http://schemas.microsoft.com/office/drawing/2014/main" id="{00000000-0008-0000-1B00-00004DED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57358" name="Line 51">
          <a:extLst>
            <a:ext uri="{FF2B5EF4-FFF2-40B4-BE49-F238E27FC236}">
              <a16:creationId xmlns:a16="http://schemas.microsoft.com/office/drawing/2014/main" id="{00000000-0008-0000-1B00-00004EED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57359" name="Line 52">
          <a:extLst>
            <a:ext uri="{FF2B5EF4-FFF2-40B4-BE49-F238E27FC236}">
              <a16:creationId xmlns:a16="http://schemas.microsoft.com/office/drawing/2014/main" id="{00000000-0008-0000-1B00-00004FED0300}"/>
            </a:ext>
          </a:extLst>
        </xdr:cNvPr>
        <xdr:cNvSpPr>
          <a:spLocks noChangeShapeType="1"/>
        </xdr:cNvSpPr>
      </xdr:nvSpPr>
      <xdr:spPr bwMode="auto">
        <a:xfrm flipV="1">
          <a:off x="608647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57360" name="Line 53">
          <a:extLst>
            <a:ext uri="{FF2B5EF4-FFF2-40B4-BE49-F238E27FC236}">
              <a16:creationId xmlns:a16="http://schemas.microsoft.com/office/drawing/2014/main" id="{00000000-0008-0000-1B00-000050ED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57361" name="Line 54">
          <a:extLst>
            <a:ext uri="{FF2B5EF4-FFF2-40B4-BE49-F238E27FC236}">
              <a16:creationId xmlns:a16="http://schemas.microsoft.com/office/drawing/2014/main" id="{00000000-0008-0000-1B00-000051ED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57362" name="Line 55">
          <a:extLst>
            <a:ext uri="{FF2B5EF4-FFF2-40B4-BE49-F238E27FC236}">
              <a16:creationId xmlns:a16="http://schemas.microsoft.com/office/drawing/2014/main" id="{00000000-0008-0000-1B00-000052ED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57363" name="Line 56">
          <a:extLst>
            <a:ext uri="{FF2B5EF4-FFF2-40B4-BE49-F238E27FC236}">
              <a16:creationId xmlns:a16="http://schemas.microsoft.com/office/drawing/2014/main" id="{00000000-0008-0000-1B00-000053ED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57364" name="Line 57">
          <a:extLst>
            <a:ext uri="{FF2B5EF4-FFF2-40B4-BE49-F238E27FC236}">
              <a16:creationId xmlns:a16="http://schemas.microsoft.com/office/drawing/2014/main" id="{00000000-0008-0000-1B00-000054ED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30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257365" name="Line 58">
          <a:extLst>
            <a:ext uri="{FF2B5EF4-FFF2-40B4-BE49-F238E27FC236}">
              <a16:creationId xmlns:a16="http://schemas.microsoft.com/office/drawing/2014/main" id="{00000000-0008-0000-1B00-000055ED0300}"/>
            </a:ext>
          </a:extLst>
        </xdr:cNvPr>
        <xdr:cNvSpPr>
          <a:spLocks noChangeShapeType="1"/>
        </xdr:cNvSpPr>
      </xdr:nvSpPr>
      <xdr:spPr bwMode="auto">
        <a:xfrm flipV="1">
          <a:off x="6772275" y="42100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57366" name="Line 59">
          <a:extLst>
            <a:ext uri="{FF2B5EF4-FFF2-40B4-BE49-F238E27FC236}">
              <a16:creationId xmlns:a16="http://schemas.microsoft.com/office/drawing/2014/main" id="{00000000-0008-0000-1B00-000056ED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30</xdr:row>
      <xdr:rowOff>0</xdr:rowOff>
    </xdr:from>
    <xdr:to>
      <xdr:col>62</xdr:col>
      <xdr:colOff>9525</xdr:colOff>
      <xdr:row>30</xdr:row>
      <xdr:rowOff>0</xdr:rowOff>
    </xdr:to>
    <xdr:sp macro="" textlink="">
      <xdr:nvSpPr>
        <xdr:cNvPr id="257367" name="Line 60">
          <a:extLst>
            <a:ext uri="{FF2B5EF4-FFF2-40B4-BE49-F238E27FC236}">
              <a16:creationId xmlns:a16="http://schemas.microsoft.com/office/drawing/2014/main" id="{00000000-0008-0000-1B00-000057ED0300}"/>
            </a:ext>
          </a:extLst>
        </xdr:cNvPr>
        <xdr:cNvSpPr>
          <a:spLocks noChangeShapeType="1"/>
        </xdr:cNvSpPr>
      </xdr:nvSpPr>
      <xdr:spPr bwMode="auto">
        <a:xfrm>
          <a:off x="6210300" y="4210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57368" name="Line 61">
          <a:extLst>
            <a:ext uri="{FF2B5EF4-FFF2-40B4-BE49-F238E27FC236}">
              <a16:creationId xmlns:a16="http://schemas.microsoft.com/office/drawing/2014/main" id="{00000000-0008-0000-1B00-000058ED0300}"/>
            </a:ext>
          </a:extLst>
        </xdr:cNvPr>
        <xdr:cNvSpPr>
          <a:spLocks noChangeShapeType="1"/>
        </xdr:cNvSpPr>
      </xdr:nvSpPr>
      <xdr:spPr bwMode="auto">
        <a:xfrm>
          <a:off x="62007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57369" name="Line 62">
          <a:extLst>
            <a:ext uri="{FF2B5EF4-FFF2-40B4-BE49-F238E27FC236}">
              <a16:creationId xmlns:a16="http://schemas.microsoft.com/office/drawing/2014/main" id="{00000000-0008-0000-1B00-000059ED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10</xdr:row>
      <xdr:rowOff>0</xdr:rowOff>
    </xdr:to>
    <xdr:sp macro="" textlink="">
      <xdr:nvSpPr>
        <xdr:cNvPr id="257370" name="Line 63">
          <a:extLst>
            <a:ext uri="{FF2B5EF4-FFF2-40B4-BE49-F238E27FC236}">
              <a16:creationId xmlns:a16="http://schemas.microsoft.com/office/drawing/2014/main" id="{00000000-0008-0000-1B00-00005AED0300}"/>
            </a:ext>
          </a:extLst>
        </xdr:cNvPr>
        <xdr:cNvSpPr>
          <a:spLocks noChangeShapeType="1"/>
        </xdr:cNvSpPr>
      </xdr:nvSpPr>
      <xdr:spPr bwMode="auto">
        <a:xfrm flipV="1">
          <a:off x="6086475" y="15811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57371" name="Line 64">
          <a:extLst>
            <a:ext uri="{FF2B5EF4-FFF2-40B4-BE49-F238E27FC236}">
              <a16:creationId xmlns:a16="http://schemas.microsoft.com/office/drawing/2014/main" id="{00000000-0008-0000-1B00-00005BED0300}"/>
            </a:ext>
          </a:extLst>
        </xdr:cNvPr>
        <xdr:cNvSpPr>
          <a:spLocks noChangeShapeType="1"/>
        </xdr:cNvSpPr>
      </xdr:nvSpPr>
      <xdr:spPr bwMode="auto">
        <a:xfrm flipV="1">
          <a:off x="56292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36</xdr:row>
      <xdr:rowOff>0</xdr:rowOff>
    </xdr:to>
    <xdr:sp macro="" textlink="">
      <xdr:nvSpPr>
        <xdr:cNvPr id="257372" name="Line 65">
          <a:extLst>
            <a:ext uri="{FF2B5EF4-FFF2-40B4-BE49-F238E27FC236}">
              <a16:creationId xmlns:a16="http://schemas.microsoft.com/office/drawing/2014/main" id="{00000000-0008-0000-1B00-00005CED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30</xdr:row>
      <xdr:rowOff>9525</xdr:rowOff>
    </xdr:from>
    <xdr:to>
      <xdr:col>60</xdr:col>
      <xdr:colOff>0</xdr:colOff>
      <xdr:row>34</xdr:row>
      <xdr:rowOff>0</xdr:rowOff>
    </xdr:to>
    <xdr:sp macro="" textlink="">
      <xdr:nvSpPr>
        <xdr:cNvPr id="257373" name="Line 66">
          <a:extLst>
            <a:ext uri="{FF2B5EF4-FFF2-40B4-BE49-F238E27FC236}">
              <a16:creationId xmlns:a16="http://schemas.microsoft.com/office/drawing/2014/main" id="{00000000-0008-0000-1B00-00005DED0300}"/>
            </a:ext>
          </a:extLst>
        </xdr:cNvPr>
        <xdr:cNvSpPr>
          <a:spLocks noChangeShapeType="1"/>
        </xdr:cNvSpPr>
      </xdr:nvSpPr>
      <xdr:spPr bwMode="auto">
        <a:xfrm flipV="1">
          <a:off x="6543675" y="421957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29</xdr:row>
      <xdr:rowOff>104775</xdr:rowOff>
    </xdr:to>
    <xdr:sp macro="" textlink="">
      <xdr:nvSpPr>
        <xdr:cNvPr id="257374" name="Line 67">
          <a:extLst>
            <a:ext uri="{FF2B5EF4-FFF2-40B4-BE49-F238E27FC236}">
              <a16:creationId xmlns:a16="http://schemas.microsoft.com/office/drawing/2014/main" id="{00000000-0008-0000-1B00-00005EED0300}"/>
            </a:ext>
          </a:extLst>
        </xdr:cNvPr>
        <xdr:cNvSpPr>
          <a:spLocks noChangeShapeType="1"/>
        </xdr:cNvSpPr>
      </xdr:nvSpPr>
      <xdr:spPr bwMode="auto">
        <a:xfrm flipV="1">
          <a:off x="6772275" y="2609850"/>
          <a:ext cx="0" cy="1590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57375" name="Line 68">
          <a:extLst>
            <a:ext uri="{FF2B5EF4-FFF2-40B4-BE49-F238E27FC236}">
              <a16:creationId xmlns:a16="http://schemas.microsoft.com/office/drawing/2014/main" id="{00000000-0008-0000-1B00-00005FED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11</xdr:row>
      <xdr:rowOff>0</xdr:rowOff>
    </xdr:from>
    <xdr:to>
      <xdr:col>56</xdr:col>
      <xdr:colOff>104775</xdr:colOff>
      <xdr:row>11</xdr:row>
      <xdr:rowOff>0</xdr:rowOff>
    </xdr:to>
    <xdr:sp macro="" textlink="">
      <xdr:nvSpPr>
        <xdr:cNvPr id="257376" name="Line 73">
          <a:extLst>
            <a:ext uri="{FF2B5EF4-FFF2-40B4-BE49-F238E27FC236}">
              <a16:creationId xmlns:a16="http://schemas.microsoft.com/office/drawing/2014/main" id="{00000000-0008-0000-1B00-000060ED0300}"/>
            </a:ext>
          </a:extLst>
        </xdr:cNvPr>
        <xdr:cNvSpPr>
          <a:spLocks noChangeShapeType="1"/>
        </xdr:cNvSpPr>
      </xdr:nvSpPr>
      <xdr:spPr bwMode="auto">
        <a:xfrm>
          <a:off x="5743575" y="20383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9</xdr:row>
      <xdr:rowOff>0</xdr:rowOff>
    </xdr:from>
    <xdr:to>
      <xdr:col>55</xdr:col>
      <xdr:colOff>9525</xdr:colOff>
      <xdr:row>9</xdr:row>
      <xdr:rowOff>0</xdr:rowOff>
    </xdr:to>
    <xdr:sp macro="" textlink="">
      <xdr:nvSpPr>
        <xdr:cNvPr id="257377" name="Line 74">
          <a:extLst>
            <a:ext uri="{FF2B5EF4-FFF2-40B4-BE49-F238E27FC236}">
              <a16:creationId xmlns:a16="http://schemas.microsoft.com/office/drawing/2014/main" id="{00000000-0008-0000-1B00-000061ED0300}"/>
            </a:ext>
          </a:extLst>
        </xdr:cNvPr>
        <xdr:cNvSpPr>
          <a:spLocks noChangeShapeType="1"/>
        </xdr:cNvSpPr>
      </xdr:nvSpPr>
      <xdr:spPr bwMode="auto">
        <a:xfrm>
          <a:off x="5534025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57378" name="Line 75">
          <a:extLst>
            <a:ext uri="{FF2B5EF4-FFF2-40B4-BE49-F238E27FC236}">
              <a16:creationId xmlns:a16="http://schemas.microsoft.com/office/drawing/2014/main" id="{00000000-0008-0000-1B00-000062ED0300}"/>
            </a:ext>
          </a:extLst>
        </xdr:cNvPr>
        <xdr:cNvSpPr>
          <a:spLocks noChangeShapeType="1"/>
        </xdr:cNvSpPr>
      </xdr:nvSpPr>
      <xdr:spPr bwMode="auto">
        <a:xfrm>
          <a:off x="552450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16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57379" name="Line 76">
          <a:extLst>
            <a:ext uri="{FF2B5EF4-FFF2-40B4-BE49-F238E27FC236}">
              <a16:creationId xmlns:a16="http://schemas.microsoft.com/office/drawing/2014/main" id="{00000000-0008-0000-1B00-000063ED0300}"/>
            </a:ext>
          </a:extLst>
        </xdr:cNvPr>
        <xdr:cNvSpPr>
          <a:spLocks noChangeShapeType="1"/>
        </xdr:cNvSpPr>
      </xdr:nvSpPr>
      <xdr:spPr bwMode="auto">
        <a:xfrm>
          <a:off x="62007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57380" name="Line 77">
          <a:extLst>
            <a:ext uri="{FF2B5EF4-FFF2-40B4-BE49-F238E27FC236}">
              <a16:creationId xmlns:a16="http://schemas.microsoft.com/office/drawing/2014/main" id="{00000000-0008-0000-1B00-000064ED0300}"/>
            </a:ext>
          </a:extLst>
        </xdr:cNvPr>
        <xdr:cNvSpPr>
          <a:spLocks noChangeShapeType="1"/>
        </xdr:cNvSpPr>
      </xdr:nvSpPr>
      <xdr:spPr bwMode="auto">
        <a:xfrm flipV="1">
          <a:off x="6772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33</xdr:row>
      <xdr:rowOff>104775</xdr:rowOff>
    </xdr:from>
    <xdr:to>
      <xdr:col>52</xdr:col>
      <xdr:colOff>0</xdr:colOff>
      <xdr:row>35</xdr:row>
      <xdr:rowOff>104775</xdr:rowOff>
    </xdr:to>
    <xdr:sp macro="" textlink="">
      <xdr:nvSpPr>
        <xdr:cNvPr id="257381" name="Oval 78">
          <a:extLst>
            <a:ext uri="{FF2B5EF4-FFF2-40B4-BE49-F238E27FC236}">
              <a16:creationId xmlns:a16="http://schemas.microsoft.com/office/drawing/2014/main" id="{00000000-0008-0000-1B00-000065ED0300}"/>
            </a:ext>
          </a:extLst>
        </xdr:cNvPr>
        <xdr:cNvSpPr>
          <a:spLocks noChangeArrowheads="1"/>
        </xdr:cNvSpPr>
      </xdr:nvSpPr>
      <xdr:spPr bwMode="auto">
        <a:xfrm>
          <a:off x="5400675" y="4657725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57382" name="Line 79">
          <a:extLst>
            <a:ext uri="{FF2B5EF4-FFF2-40B4-BE49-F238E27FC236}">
              <a16:creationId xmlns:a16="http://schemas.microsoft.com/office/drawing/2014/main" id="{00000000-0008-0000-1B00-000066ED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57383" name="Line 80">
          <a:extLst>
            <a:ext uri="{FF2B5EF4-FFF2-40B4-BE49-F238E27FC236}">
              <a16:creationId xmlns:a16="http://schemas.microsoft.com/office/drawing/2014/main" id="{00000000-0008-0000-1B00-000067ED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56</xdr:col>
      <xdr:colOff>0</xdr:colOff>
      <xdr:row>30</xdr:row>
      <xdr:rowOff>0</xdr:rowOff>
    </xdr:to>
    <xdr:sp macro="" textlink="">
      <xdr:nvSpPr>
        <xdr:cNvPr id="257384" name="Line 81">
          <a:extLst>
            <a:ext uri="{FF2B5EF4-FFF2-40B4-BE49-F238E27FC236}">
              <a16:creationId xmlns:a16="http://schemas.microsoft.com/office/drawing/2014/main" id="{00000000-0008-0000-1B00-000068ED0300}"/>
            </a:ext>
          </a:extLst>
        </xdr:cNvPr>
        <xdr:cNvSpPr>
          <a:spLocks noChangeShapeType="1"/>
        </xdr:cNvSpPr>
      </xdr:nvSpPr>
      <xdr:spPr bwMode="auto">
        <a:xfrm>
          <a:off x="5514975" y="4210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57385" name="Line 82">
          <a:extLst>
            <a:ext uri="{FF2B5EF4-FFF2-40B4-BE49-F238E27FC236}">
              <a16:creationId xmlns:a16="http://schemas.microsoft.com/office/drawing/2014/main" id="{00000000-0008-0000-1B00-000069ED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57386" name="Line 83">
          <a:extLst>
            <a:ext uri="{FF2B5EF4-FFF2-40B4-BE49-F238E27FC236}">
              <a16:creationId xmlns:a16="http://schemas.microsoft.com/office/drawing/2014/main" id="{00000000-0008-0000-1B00-00006AED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11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257387" name="Line 84">
          <a:extLst>
            <a:ext uri="{FF2B5EF4-FFF2-40B4-BE49-F238E27FC236}">
              <a16:creationId xmlns:a16="http://schemas.microsoft.com/office/drawing/2014/main" id="{00000000-0008-0000-1B00-00006BED0300}"/>
            </a:ext>
          </a:extLst>
        </xdr:cNvPr>
        <xdr:cNvSpPr>
          <a:spLocks noChangeShapeType="1"/>
        </xdr:cNvSpPr>
      </xdr:nvSpPr>
      <xdr:spPr bwMode="auto">
        <a:xfrm>
          <a:off x="55149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57388" name="Line 85">
          <a:extLst>
            <a:ext uri="{FF2B5EF4-FFF2-40B4-BE49-F238E27FC236}">
              <a16:creationId xmlns:a16="http://schemas.microsoft.com/office/drawing/2014/main" id="{00000000-0008-0000-1B00-00006CED0300}"/>
            </a:ext>
          </a:extLst>
        </xdr:cNvPr>
        <xdr:cNvSpPr>
          <a:spLocks noChangeShapeType="1"/>
        </xdr:cNvSpPr>
      </xdr:nvSpPr>
      <xdr:spPr bwMode="auto">
        <a:xfrm>
          <a:off x="55149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57389" name="Line 86">
          <a:extLst>
            <a:ext uri="{FF2B5EF4-FFF2-40B4-BE49-F238E27FC236}">
              <a16:creationId xmlns:a16="http://schemas.microsoft.com/office/drawing/2014/main" id="{00000000-0008-0000-1B00-00006DED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104775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257390" name="Line 87">
          <a:extLst>
            <a:ext uri="{FF2B5EF4-FFF2-40B4-BE49-F238E27FC236}">
              <a16:creationId xmlns:a16="http://schemas.microsoft.com/office/drawing/2014/main" id="{00000000-0008-0000-1B00-00006EED0300}"/>
            </a:ext>
          </a:extLst>
        </xdr:cNvPr>
        <xdr:cNvSpPr>
          <a:spLocks noChangeShapeType="1"/>
        </xdr:cNvSpPr>
      </xdr:nvSpPr>
      <xdr:spPr bwMode="auto">
        <a:xfrm flipH="1">
          <a:off x="5505450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257391" name="Line 88">
          <a:extLst>
            <a:ext uri="{FF2B5EF4-FFF2-40B4-BE49-F238E27FC236}">
              <a16:creationId xmlns:a16="http://schemas.microsoft.com/office/drawing/2014/main" id="{00000000-0008-0000-1B00-00006FED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57392" name="Line 89">
          <a:extLst>
            <a:ext uri="{FF2B5EF4-FFF2-40B4-BE49-F238E27FC236}">
              <a16:creationId xmlns:a16="http://schemas.microsoft.com/office/drawing/2014/main" id="{00000000-0008-0000-1B00-000070ED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112568</xdr:colOff>
      <xdr:row>7</xdr:row>
      <xdr:rowOff>0</xdr:rowOff>
    </xdr:from>
    <xdr:to>
      <xdr:col>58</xdr:col>
      <xdr:colOff>112568</xdr:colOff>
      <xdr:row>10</xdr:row>
      <xdr:rowOff>8659</xdr:rowOff>
    </xdr:to>
    <xdr:sp macro="" textlink="">
      <xdr:nvSpPr>
        <xdr:cNvPr id="257393" name="Line 91">
          <a:extLst>
            <a:ext uri="{FF2B5EF4-FFF2-40B4-BE49-F238E27FC236}">
              <a16:creationId xmlns:a16="http://schemas.microsoft.com/office/drawing/2014/main" id="{00000000-0008-0000-1B00-000071ED0300}"/>
            </a:ext>
          </a:extLst>
        </xdr:cNvPr>
        <xdr:cNvSpPr>
          <a:spLocks noChangeShapeType="1"/>
        </xdr:cNvSpPr>
      </xdr:nvSpPr>
      <xdr:spPr bwMode="auto">
        <a:xfrm flipV="1">
          <a:off x="6360102" y="1571625"/>
          <a:ext cx="0" cy="346364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257394" name="Line 92">
          <a:extLst>
            <a:ext uri="{FF2B5EF4-FFF2-40B4-BE49-F238E27FC236}">
              <a16:creationId xmlns:a16="http://schemas.microsoft.com/office/drawing/2014/main" id="{00000000-0008-0000-1B00-000072ED03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57395" name="Line 96">
          <a:extLst>
            <a:ext uri="{FF2B5EF4-FFF2-40B4-BE49-F238E27FC236}">
              <a16:creationId xmlns:a16="http://schemas.microsoft.com/office/drawing/2014/main" id="{00000000-0008-0000-1B00-000073ED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57396" name="Line 87">
          <a:extLst>
            <a:ext uri="{FF2B5EF4-FFF2-40B4-BE49-F238E27FC236}">
              <a16:creationId xmlns:a16="http://schemas.microsoft.com/office/drawing/2014/main" id="{00000000-0008-0000-1B00-000074ED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57398" name="Line 89">
          <a:extLst>
            <a:ext uri="{FF2B5EF4-FFF2-40B4-BE49-F238E27FC236}">
              <a16:creationId xmlns:a16="http://schemas.microsoft.com/office/drawing/2014/main" id="{00000000-0008-0000-1B00-000076ED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57399" name="Line 90">
          <a:extLst>
            <a:ext uri="{FF2B5EF4-FFF2-40B4-BE49-F238E27FC236}">
              <a16:creationId xmlns:a16="http://schemas.microsoft.com/office/drawing/2014/main" id="{00000000-0008-0000-1B00-000077ED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57400" name="Line 91">
          <a:extLst>
            <a:ext uri="{FF2B5EF4-FFF2-40B4-BE49-F238E27FC236}">
              <a16:creationId xmlns:a16="http://schemas.microsoft.com/office/drawing/2014/main" id="{00000000-0008-0000-1B00-000078ED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57401" name="Line 92">
          <a:extLst>
            <a:ext uri="{FF2B5EF4-FFF2-40B4-BE49-F238E27FC236}">
              <a16:creationId xmlns:a16="http://schemas.microsoft.com/office/drawing/2014/main" id="{00000000-0008-0000-1B00-000079ED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57402" name="Line 93">
          <a:extLst>
            <a:ext uri="{FF2B5EF4-FFF2-40B4-BE49-F238E27FC236}">
              <a16:creationId xmlns:a16="http://schemas.microsoft.com/office/drawing/2014/main" id="{00000000-0008-0000-1B00-00007AED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57403" name="Line 94">
          <a:extLst>
            <a:ext uri="{FF2B5EF4-FFF2-40B4-BE49-F238E27FC236}">
              <a16:creationId xmlns:a16="http://schemas.microsoft.com/office/drawing/2014/main" id="{00000000-0008-0000-1B00-00007BED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36</xdr:row>
      <xdr:rowOff>0</xdr:rowOff>
    </xdr:from>
    <xdr:to>
      <xdr:col>40</xdr:col>
      <xdr:colOff>9525</xdr:colOff>
      <xdr:row>36</xdr:row>
      <xdr:rowOff>0</xdr:rowOff>
    </xdr:to>
    <xdr:sp macro="" textlink="">
      <xdr:nvSpPr>
        <xdr:cNvPr id="257404" name="Line 15">
          <a:extLst>
            <a:ext uri="{FF2B5EF4-FFF2-40B4-BE49-F238E27FC236}">
              <a16:creationId xmlns:a16="http://schemas.microsoft.com/office/drawing/2014/main" id="{00000000-0008-0000-1B00-00007CED0300}"/>
            </a:ext>
          </a:extLst>
        </xdr:cNvPr>
        <xdr:cNvSpPr>
          <a:spLocks noChangeShapeType="1"/>
        </xdr:cNvSpPr>
      </xdr:nvSpPr>
      <xdr:spPr bwMode="auto">
        <a:xfrm>
          <a:off x="3571875" y="48958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36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257405" name="Line 28">
          <a:extLst>
            <a:ext uri="{FF2B5EF4-FFF2-40B4-BE49-F238E27FC236}">
              <a16:creationId xmlns:a16="http://schemas.microsoft.com/office/drawing/2014/main" id="{00000000-0008-0000-1B00-00007DED0300}"/>
            </a:ext>
          </a:extLst>
        </xdr:cNvPr>
        <xdr:cNvSpPr>
          <a:spLocks noChangeShapeType="1"/>
        </xdr:cNvSpPr>
      </xdr:nvSpPr>
      <xdr:spPr bwMode="auto">
        <a:xfrm flipV="1">
          <a:off x="42576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9525</xdr:colOff>
      <xdr:row>36</xdr:row>
      <xdr:rowOff>0</xdr:rowOff>
    </xdr:from>
    <xdr:to>
      <xdr:col>60</xdr:col>
      <xdr:colOff>9525</xdr:colOff>
      <xdr:row>36</xdr:row>
      <xdr:rowOff>0</xdr:rowOff>
    </xdr:to>
    <xdr:sp macro="" textlink="">
      <xdr:nvSpPr>
        <xdr:cNvPr id="257406" name="Line 59">
          <a:extLst>
            <a:ext uri="{FF2B5EF4-FFF2-40B4-BE49-F238E27FC236}">
              <a16:creationId xmlns:a16="http://schemas.microsoft.com/office/drawing/2014/main" id="{00000000-0008-0000-1B00-00007EED0300}"/>
            </a:ext>
          </a:extLst>
        </xdr:cNvPr>
        <xdr:cNvSpPr>
          <a:spLocks noChangeShapeType="1"/>
        </xdr:cNvSpPr>
      </xdr:nvSpPr>
      <xdr:spPr bwMode="auto">
        <a:xfrm>
          <a:off x="6210300" y="4895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36</xdr:row>
      <xdr:rowOff>9525</xdr:rowOff>
    </xdr:from>
    <xdr:to>
      <xdr:col>60</xdr:col>
      <xdr:colOff>0</xdr:colOff>
      <xdr:row>38</xdr:row>
      <xdr:rowOff>9525</xdr:rowOff>
    </xdr:to>
    <xdr:sp macro="" textlink="">
      <xdr:nvSpPr>
        <xdr:cNvPr id="257407" name="Line 65">
          <a:extLst>
            <a:ext uri="{FF2B5EF4-FFF2-40B4-BE49-F238E27FC236}">
              <a16:creationId xmlns:a16="http://schemas.microsoft.com/office/drawing/2014/main" id="{00000000-0008-0000-1B00-00007FED0300}"/>
            </a:ext>
          </a:extLst>
        </xdr:cNvPr>
        <xdr:cNvSpPr>
          <a:spLocks noChangeShapeType="1"/>
        </xdr:cNvSpPr>
      </xdr:nvSpPr>
      <xdr:spPr bwMode="auto">
        <a:xfrm flipV="1">
          <a:off x="6543675" y="49053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55</xdr:col>
      <xdr:colOff>104775</xdr:colOff>
      <xdr:row>38</xdr:row>
      <xdr:rowOff>104775</xdr:rowOff>
    </xdr:from>
    <xdr:to>
      <xdr:col>55</xdr:col>
      <xdr:colOff>104775</xdr:colOff>
      <xdr:row>41</xdr:row>
      <xdr:rowOff>9525</xdr:rowOff>
    </xdr:to>
    <xdr:sp macro="" textlink="">
      <xdr:nvSpPr>
        <xdr:cNvPr id="257408" name="Line 21">
          <a:extLst>
            <a:ext uri="{FF2B5EF4-FFF2-40B4-BE49-F238E27FC236}">
              <a16:creationId xmlns:a16="http://schemas.microsoft.com/office/drawing/2014/main" id="{00000000-0008-0000-1B00-000080ED0300}"/>
            </a:ext>
          </a:extLst>
        </xdr:cNvPr>
        <xdr:cNvSpPr>
          <a:spLocks noChangeShapeType="1"/>
        </xdr:cNvSpPr>
      </xdr:nvSpPr>
      <xdr:spPr bwMode="auto">
        <a:xfrm flipV="1">
          <a:off x="6076950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57409" name="Line 1">
          <a:extLst>
            <a:ext uri="{FF2B5EF4-FFF2-40B4-BE49-F238E27FC236}">
              <a16:creationId xmlns:a16="http://schemas.microsoft.com/office/drawing/2014/main" id="{00000000-0008-0000-1B00-000081ED0300}"/>
            </a:ext>
          </a:extLst>
        </xdr:cNvPr>
        <xdr:cNvSpPr>
          <a:spLocks noChangeShapeType="1"/>
        </xdr:cNvSpPr>
      </xdr:nvSpPr>
      <xdr:spPr bwMode="auto">
        <a:xfrm flipV="1">
          <a:off x="3343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34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257410" name="Oval 2">
          <a:extLst>
            <a:ext uri="{FF2B5EF4-FFF2-40B4-BE49-F238E27FC236}">
              <a16:creationId xmlns:a16="http://schemas.microsoft.com/office/drawing/2014/main" id="{00000000-0008-0000-1B00-000082ED0300}"/>
            </a:ext>
          </a:extLst>
        </xdr:cNvPr>
        <xdr:cNvSpPr>
          <a:spLocks noChangeArrowheads="1"/>
        </xdr:cNvSpPr>
      </xdr:nvSpPr>
      <xdr:spPr bwMode="auto">
        <a:xfrm>
          <a:off x="2657475" y="46672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257411" name="Line 3">
          <a:extLst>
            <a:ext uri="{FF2B5EF4-FFF2-40B4-BE49-F238E27FC236}">
              <a16:creationId xmlns:a16="http://schemas.microsoft.com/office/drawing/2014/main" id="{00000000-0008-0000-1B00-000083ED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57412" name="Line 4">
          <a:extLst>
            <a:ext uri="{FF2B5EF4-FFF2-40B4-BE49-F238E27FC236}">
              <a16:creationId xmlns:a16="http://schemas.microsoft.com/office/drawing/2014/main" id="{00000000-0008-0000-1B00-000084ED0300}"/>
            </a:ext>
          </a:extLst>
        </xdr:cNvPr>
        <xdr:cNvSpPr>
          <a:spLocks noChangeShapeType="1"/>
        </xdr:cNvSpPr>
      </xdr:nvSpPr>
      <xdr:spPr bwMode="auto">
        <a:xfrm>
          <a:off x="220027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257413" name="Line 5">
          <a:extLst>
            <a:ext uri="{FF2B5EF4-FFF2-40B4-BE49-F238E27FC236}">
              <a16:creationId xmlns:a16="http://schemas.microsoft.com/office/drawing/2014/main" id="{00000000-0008-0000-1B00-000085ED0300}"/>
            </a:ext>
          </a:extLst>
        </xdr:cNvPr>
        <xdr:cNvSpPr>
          <a:spLocks noChangeShapeType="1"/>
        </xdr:cNvSpPr>
      </xdr:nvSpPr>
      <xdr:spPr bwMode="auto">
        <a:xfrm>
          <a:off x="255270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257414" name="Line 7">
          <a:extLst>
            <a:ext uri="{FF2B5EF4-FFF2-40B4-BE49-F238E27FC236}">
              <a16:creationId xmlns:a16="http://schemas.microsoft.com/office/drawing/2014/main" id="{00000000-0008-0000-1B00-000086ED0300}"/>
            </a:ext>
          </a:extLst>
        </xdr:cNvPr>
        <xdr:cNvSpPr>
          <a:spLocks noChangeShapeType="1"/>
        </xdr:cNvSpPr>
      </xdr:nvSpPr>
      <xdr:spPr bwMode="auto">
        <a:xfrm>
          <a:off x="27146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257415" name="Line 8">
          <a:extLst>
            <a:ext uri="{FF2B5EF4-FFF2-40B4-BE49-F238E27FC236}">
              <a16:creationId xmlns:a16="http://schemas.microsoft.com/office/drawing/2014/main" id="{00000000-0008-0000-1B00-000087ED0300}"/>
            </a:ext>
          </a:extLst>
        </xdr:cNvPr>
        <xdr:cNvSpPr>
          <a:spLocks noChangeShapeType="1"/>
        </xdr:cNvSpPr>
      </xdr:nvSpPr>
      <xdr:spPr bwMode="auto">
        <a:xfrm flipV="1">
          <a:off x="27717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257416" name="Line 9">
          <a:extLst>
            <a:ext uri="{FF2B5EF4-FFF2-40B4-BE49-F238E27FC236}">
              <a16:creationId xmlns:a16="http://schemas.microsoft.com/office/drawing/2014/main" id="{00000000-0008-0000-1B00-000088ED0300}"/>
            </a:ext>
          </a:extLst>
        </xdr:cNvPr>
        <xdr:cNvSpPr>
          <a:spLocks noChangeShapeType="1"/>
        </xdr:cNvSpPr>
      </xdr:nvSpPr>
      <xdr:spPr bwMode="auto">
        <a:xfrm flipV="1">
          <a:off x="28289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257417" name="Line 10">
          <a:extLst>
            <a:ext uri="{FF2B5EF4-FFF2-40B4-BE49-F238E27FC236}">
              <a16:creationId xmlns:a16="http://schemas.microsoft.com/office/drawing/2014/main" id="{00000000-0008-0000-1B00-000089ED0300}"/>
            </a:ext>
          </a:extLst>
        </xdr:cNvPr>
        <xdr:cNvSpPr>
          <a:spLocks noChangeShapeType="1"/>
        </xdr:cNvSpPr>
      </xdr:nvSpPr>
      <xdr:spPr bwMode="auto">
        <a:xfrm flipV="1">
          <a:off x="271462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257418" name="Line 11">
          <a:extLst>
            <a:ext uri="{FF2B5EF4-FFF2-40B4-BE49-F238E27FC236}">
              <a16:creationId xmlns:a16="http://schemas.microsoft.com/office/drawing/2014/main" id="{00000000-0008-0000-1B00-00008AED0300}"/>
            </a:ext>
          </a:extLst>
        </xdr:cNvPr>
        <xdr:cNvSpPr>
          <a:spLocks noChangeShapeType="1"/>
        </xdr:cNvSpPr>
      </xdr:nvSpPr>
      <xdr:spPr bwMode="auto">
        <a:xfrm>
          <a:off x="269557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57419" name="Line 13">
          <a:extLst>
            <a:ext uri="{FF2B5EF4-FFF2-40B4-BE49-F238E27FC236}">
              <a16:creationId xmlns:a16="http://schemas.microsoft.com/office/drawing/2014/main" id="{00000000-0008-0000-1B00-00008BED0300}"/>
            </a:ext>
          </a:extLst>
        </xdr:cNvPr>
        <xdr:cNvSpPr>
          <a:spLocks noChangeShapeType="1"/>
        </xdr:cNvSpPr>
      </xdr:nvSpPr>
      <xdr:spPr bwMode="auto">
        <a:xfrm>
          <a:off x="359092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30</xdr:row>
      <xdr:rowOff>9525</xdr:rowOff>
    </xdr:from>
    <xdr:to>
      <xdr:col>42</xdr:col>
      <xdr:colOff>0</xdr:colOff>
      <xdr:row>38</xdr:row>
      <xdr:rowOff>0</xdr:rowOff>
    </xdr:to>
    <xdr:sp macro="" textlink="">
      <xdr:nvSpPr>
        <xdr:cNvPr id="257420" name="Line 14">
          <a:extLst>
            <a:ext uri="{FF2B5EF4-FFF2-40B4-BE49-F238E27FC236}">
              <a16:creationId xmlns:a16="http://schemas.microsoft.com/office/drawing/2014/main" id="{00000000-0008-0000-1B00-00008CED0300}"/>
            </a:ext>
          </a:extLst>
        </xdr:cNvPr>
        <xdr:cNvSpPr>
          <a:spLocks noChangeShapeType="1"/>
        </xdr:cNvSpPr>
      </xdr:nvSpPr>
      <xdr:spPr bwMode="auto">
        <a:xfrm flipV="1">
          <a:off x="448627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34</xdr:row>
      <xdr:rowOff>0</xdr:rowOff>
    </xdr:from>
    <xdr:to>
      <xdr:col>40</xdr:col>
      <xdr:colOff>9525</xdr:colOff>
      <xdr:row>34</xdr:row>
      <xdr:rowOff>0</xdr:rowOff>
    </xdr:to>
    <xdr:sp macro="" textlink="">
      <xdr:nvSpPr>
        <xdr:cNvPr id="257421" name="Line 15">
          <a:extLst>
            <a:ext uri="{FF2B5EF4-FFF2-40B4-BE49-F238E27FC236}">
              <a16:creationId xmlns:a16="http://schemas.microsoft.com/office/drawing/2014/main" id="{00000000-0008-0000-1B00-00008DED0300}"/>
            </a:ext>
          </a:extLst>
        </xdr:cNvPr>
        <xdr:cNvSpPr>
          <a:spLocks noChangeShapeType="1"/>
        </xdr:cNvSpPr>
      </xdr:nvSpPr>
      <xdr:spPr bwMode="auto">
        <a:xfrm>
          <a:off x="3571875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30</xdr:row>
      <xdr:rowOff>0</xdr:rowOff>
    </xdr:from>
    <xdr:to>
      <xdr:col>42</xdr:col>
      <xdr:colOff>9525</xdr:colOff>
      <xdr:row>30</xdr:row>
      <xdr:rowOff>0</xdr:rowOff>
    </xdr:to>
    <xdr:sp macro="" textlink="">
      <xdr:nvSpPr>
        <xdr:cNvPr id="257422" name="Line 16">
          <a:extLst>
            <a:ext uri="{FF2B5EF4-FFF2-40B4-BE49-F238E27FC236}">
              <a16:creationId xmlns:a16="http://schemas.microsoft.com/office/drawing/2014/main" id="{00000000-0008-0000-1B00-00008EED0300}"/>
            </a:ext>
          </a:extLst>
        </xdr:cNvPr>
        <xdr:cNvSpPr>
          <a:spLocks noChangeShapeType="1"/>
        </xdr:cNvSpPr>
      </xdr:nvSpPr>
      <xdr:spPr bwMode="auto">
        <a:xfrm>
          <a:off x="3571875" y="42100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257423" name="Line 17">
          <a:extLst>
            <a:ext uri="{FF2B5EF4-FFF2-40B4-BE49-F238E27FC236}">
              <a16:creationId xmlns:a16="http://schemas.microsoft.com/office/drawing/2014/main" id="{00000000-0008-0000-1B00-00008FED0300}"/>
            </a:ext>
          </a:extLst>
        </xdr:cNvPr>
        <xdr:cNvSpPr>
          <a:spLocks noChangeShapeType="1"/>
        </xdr:cNvSpPr>
      </xdr:nvSpPr>
      <xdr:spPr bwMode="auto">
        <a:xfrm>
          <a:off x="357187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257424" name="Line 18">
          <a:extLst>
            <a:ext uri="{FF2B5EF4-FFF2-40B4-BE49-F238E27FC236}">
              <a16:creationId xmlns:a16="http://schemas.microsoft.com/office/drawing/2014/main" id="{00000000-0008-0000-1B00-000090ED0300}"/>
            </a:ext>
          </a:extLst>
        </xdr:cNvPr>
        <xdr:cNvSpPr>
          <a:spLocks noChangeShapeType="1"/>
        </xdr:cNvSpPr>
      </xdr:nvSpPr>
      <xdr:spPr bwMode="auto">
        <a:xfrm>
          <a:off x="357187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257425" name="Line 19">
          <a:extLst>
            <a:ext uri="{FF2B5EF4-FFF2-40B4-BE49-F238E27FC236}">
              <a16:creationId xmlns:a16="http://schemas.microsoft.com/office/drawing/2014/main" id="{00000000-0008-0000-1B00-000091ED0300}"/>
            </a:ext>
          </a:extLst>
        </xdr:cNvPr>
        <xdr:cNvSpPr>
          <a:spLocks noChangeShapeType="1"/>
        </xdr:cNvSpPr>
      </xdr:nvSpPr>
      <xdr:spPr bwMode="auto">
        <a:xfrm flipV="1">
          <a:off x="4714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257426" name="Line 20">
          <a:extLst>
            <a:ext uri="{FF2B5EF4-FFF2-40B4-BE49-F238E27FC236}">
              <a16:creationId xmlns:a16="http://schemas.microsoft.com/office/drawing/2014/main" id="{00000000-0008-0000-1B00-000092ED0300}"/>
            </a:ext>
          </a:extLst>
        </xdr:cNvPr>
        <xdr:cNvSpPr>
          <a:spLocks noChangeShapeType="1"/>
        </xdr:cNvSpPr>
      </xdr:nvSpPr>
      <xdr:spPr bwMode="auto">
        <a:xfrm flipV="1">
          <a:off x="2200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57427" name="Line 21">
          <a:extLst>
            <a:ext uri="{FF2B5EF4-FFF2-40B4-BE49-F238E27FC236}">
              <a16:creationId xmlns:a16="http://schemas.microsoft.com/office/drawing/2014/main" id="{00000000-0008-0000-1B00-000093ED0300}"/>
            </a:ext>
          </a:extLst>
        </xdr:cNvPr>
        <xdr:cNvSpPr>
          <a:spLocks noChangeShapeType="1"/>
        </xdr:cNvSpPr>
      </xdr:nvSpPr>
      <xdr:spPr bwMode="auto">
        <a:xfrm flipV="1">
          <a:off x="334327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57428" name="Line 22">
          <a:extLst>
            <a:ext uri="{FF2B5EF4-FFF2-40B4-BE49-F238E27FC236}">
              <a16:creationId xmlns:a16="http://schemas.microsoft.com/office/drawing/2014/main" id="{00000000-0008-0000-1B00-000094ED0300}"/>
            </a:ext>
          </a:extLst>
        </xdr:cNvPr>
        <xdr:cNvSpPr>
          <a:spLocks noChangeShapeType="1"/>
        </xdr:cNvSpPr>
      </xdr:nvSpPr>
      <xdr:spPr bwMode="auto">
        <a:xfrm flipH="1">
          <a:off x="219075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57429" name="Line 23">
          <a:extLst>
            <a:ext uri="{FF2B5EF4-FFF2-40B4-BE49-F238E27FC236}">
              <a16:creationId xmlns:a16="http://schemas.microsoft.com/office/drawing/2014/main" id="{00000000-0008-0000-1B00-000095ED0300}"/>
            </a:ext>
          </a:extLst>
        </xdr:cNvPr>
        <xdr:cNvSpPr>
          <a:spLocks noChangeShapeType="1"/>
        </xdr:cNvSpPr>
      </xdr:nvSpPr>
      <xdr:spPr bwMode="auto">
        <a:xfrm flipH="1">
          <a:off x="161925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57430" name="Line 24">
          <a:extLst>
            <a:ext uri="{FF2B5EF4-FFF2-40B4-BE49-F238E27FC236}">
              <a16:creationId xmlns:a16="http://schemas.microsoft.com/office/drawing/2014/main" id="{00000000-0008-0000-1B00-000096ED0300}"/>
            </a:ext>
          </a:extLst>
        </xdr:cNvPr>
        <xdr:cNvSpPr>
          <a:spLocks noChangeShapeType="1"/>
        </xdr:cNvSpPr>
      </xdr:nvSpPr>
      <xdr:spPr bwMode="auto">
        <a:xfrm>
          <a:off x="128587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57431" name="Line 25">
          <a:extLst>
            <a:ext uri="{FF2B5EF4-FFF2-40B4-BE49-F238E27FC236}">
              <a16:creationId xmlns:a16="http://schemas.microsoft.com/office/drawing/2014/main" id="{00000000-0008-0000-1B00-000097ED0300}"/>
            </a:ext>
          </a:extLst>
        </xdr:cNvPr>
        <xdr:cNvSpPr>
          <a:spLocks noChangeShapeType="1"/>
        </xdr:cNvSpPr>
      </xdr:nvSpPr>
      <xdr:spPr bwMode="auto">
        <a:xfrm>
          <a:off x="128587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57432" name="Line 26">
          <a:extLst>
            <a:ext uri="{FF2B5EF4-FFF2-40B4-BE49-F238E27FC236}">
              <a16:creationId xmlns:a16="http://schemas.microsoft.com/office/drawing/2014/main" id="{00000000-0008-0000-1B00-000098ED0300}"/>
            </a:ext>
          </a:extLst>
        </xdr:cNvPr>
        <xdr:cNvSpPr>
          <a:spLocks noChangeShapeType="1"/>
        </xdr:cNvSpPr>
      </xdr:nvSpPr>
      <xdr:spPr bwMode="auto">
        <a:xfrm flipV="1">
          <a:off x="28860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12988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57433" name="Line 27">
          <a:extLst>
            <a:ext uri="{FF2B5EF4-FFF2-40B4-BE49-F238E27FC236}">
              <a16:creationId xmlns:a16="http://schemas.microsoft.com/office/drawing/2014/main" id="{00000000-0008-0000-1B00-000099ED0300}"/>
            </a:ext>
          </a:extLst>
        </xdr:cNvPr>
        <xdr:cNvSpPr>
          <a:spLocks noChangeShapeType="1"/>
        </xdr:cNvSpPr>
      </xdr:nvSpPr>
      <xdr:spPr bwMode="auto">
        <a:xfrm>
          <a:off x="2320636" y="2021898"/>
          <a:ext cx="212148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36</xdr:row>
      <xdr:rowOff>0</xdr:rowOff>
    </xdr:to>
    <xdr:sp macro="" textlink="">
      <xdr:nvSpPr>
        <xdr:cNvPr id="257434" name="Line 28">
          <a:extLst>
            <a:ext uri="{FF2B5EF4-FFF2-40B4-BE49-F238E27FC236}">
              <a16:creationId xmlns:a16="http://schemas.microsoft.com/office/drawing/2014/main" id="{00000000-0008-0000-1B00-00009AED0300}"/>
            </a:ext>
          </a:extLst>
        </xdr:cNvPr>
        <xdr:cNvSpPr>
          <a:spLocks noChangeShapeType="1"/>
        </xdr:cNvSpPr>
      </xdr:nvSpPr>
      <xdr:spPr bwMode="auto">
        <a:xfrm flipV="1">
          <a:off x="42576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30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57435" name="Line 29">
          <a:extLst>
            <a:ext uri="{FF2B5EF4-FFF2-40B4-BE49-F238E27FC236}">
              <a16:creationId xmlns:a16="http://schemas.microsoft.com/office/drawing/2014/main" id="{00000000-0008-0000-1B00-00009BED0300}"/>
            </a:ext>
          </a:extLst>
        </xdr:cNvPr>
        <xdr:cNvSpPr>
          <a:spLocks noChangeShapeType="1"/>
        </xdr:cNvSpPr>
      </xdr:nvSpPr>
      <xdr:spPr bwMode="auto">
        <a:xfrm flipV="1">
          <a:off x="4257675" y="42100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30</xdr:row>
      <xdr:rowOff>9525</xdr:rowOff>
    </xdr:to>
    <xdr:sp macro="" textlink="">
      <xdr:nvSpPr>
        <xdr:cNvPr id="257436" name="Line 30">
          <a:extLst>
            <a:ext uri="{FF2B5EF4-FFF2-40B4-BE49-F238E27FC236}">
              <a16:creationId xmlns:a16="http://schemas.microsoft.com/office/drawing/2014/main" id="{00000000-0008-0000-1B00-00009CED0300}"/>
            </a:ext>
          </a:extLst>
        </xdr:cNvPr>
        <xdr:cNvSpPr>
          <a:spLocks noChangeShapeType="1"/>
        </xdr:cNvSpPr>
      </xdr:nvSpPr>
      <xdr:spPr bwMode="auto">
        <a:xfrm flipV="1">
          <a:off x="4486275" y="2609850"/>
          <a:ext cx="0" cy="16097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257437" name="Line 31">
          <a:extLst>
            <a:ext uri="{FF2B5EF4-FFF2-40B4-BE49-F238E27FC236}">
              <a16:creationId xmlns:a16="http://schemas.microsoft.com/office/drawing/2014/main" id="{00000000-0008-0000-1B00-00009DED0300}"/>
            </a:ext>
          </a:extLst>
        </xdr:cNvPr>
        <xdr:cNvSpPr>
          <a:spLocks noChangeShapeType="1"/>
        </xdr:cNvSpPr>
      </xdr:nvSpPr>
      <xdr:spPr bwMode="auto">
        <a:xfrm flipV="1">
          <a:off x="4486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257438" name="Line 32">
          <a:extLst>
            <a:ext uri="{FF2B5EF4-FFF2-40B4-BE49-F238E27FC236}">
              <a16:creationId xmlns:a16="http://schemas.microsoft.com/office/drawing/2014/main" id="{00000000-0008-0000-1B00-00009EED0300}"/>
            </a:ext>
          </a:extLst>
        </xdr:cNvPr>
        <xdr:cNvSpPr>
          <a:spLocks noChangeShapeType="1"/>
        </xdr:cNvSpPr>
      </xdr:nvSpPr>
      <xdr:spPr bwMode="auto">
        <a:xfrm flipV="1">
          <a:off x="283845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257439" name="Line 33">
          <a:extLst>
            <a:ext uri="{FF2B5EF4-FFF2-40B4-BE49-F238E27FC236}">
              <a16:creationId xmlns:a16="http://schemas.microsoft.com/office/drawing/2014/main" id="{00000000-0008-0000-1B00-00009FED0300}"/>
            </a:ext>
          </a:extLst>
        </xdr:cNvPr>
        <xdr:cNvSpPr>
          <a:spLocks noChangeShapeType="1"/>
        </xdr:cNvSpPr>
      </xdr:nvSpPr>
      <xdr:spPr bwMode="auto">
        <a:xfrm>
          <a:off x="300037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29</xdr:col>
      <xdr:colOff>0</xdr:colOff>
      <xdr:row>28</xdr:row>
      <xdr:rowOff>9525</xdr:rowOff>
    </xdr:to>
    <xdr:sp macro="" textlink="">
      <xdr:nvSpPr>
        <xdr:cNvPr id="257440" name="Line 34">
          <a:extLst>
            <a:ext uri="{FF2B5EF4-FFF2-40B4-BE49-F238E27FC236}">
              <a16:creationId xmlns:a16="http://schemas.microsoft.com/office/drawing/2014/main" id="{00000000-0008-0000-1B00-0000A0ED0300}"/>
            </a:ext>
          </a:extLst>
        </xdr:cNvPr>
        <xdr:cNvSpPr>
          <a:spLocks noChangeShapeType="1"/>
        </xdr:cNvSpPr>
      </xdr:nvSpPr>
      <xdr:spPr bwMode="auto">
        <a:xfrm flipV="1">
          <a:off x="2828925" y="3752850"/>
          <a:ext cx="1714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26</xdr:row>
      <xdr:rowOff>0</xdr:rowOff>
    </xdr:from>
    <xdr:to>
      <xdr:col>39</xdr:col>
      <xdr:colOff>9525</xdr:colOff>
      <xdr:row>26</xdr:row>
      <xdr:rowOff>0</xdr:rowOff>
    </xdr:to>
    <xdr:sp macro="" textlink="">
      <xdr:nvSpPr>
        <xdr:cNvPr id="257441" name="Line 35">
          <a:extLst>
            <a:ext uri="{FF2B5EF4-FFF2-40B4-BE49-F238E27FC236}">
              <a16:creationId xmlns:a16="http://schemas.microsoft.com/office/drawing/2014/main" id="{00000000-0008-0000-1B00-0000A1ED0300}"/>
            </a:ext>
          </a:extLst>
        </xdr:cNvPr>
        <xdr:cNvSpPr>
          <a:spLocks noChangeShapeType="1"/>
        </xdr:cNvSpPr>
      </xdr:nvSpPr>
      <xdr:spPr bwMode="auto">
        <a:xfrm>
          <a:off x="3000375" y="37528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32</xdr:col>
      <xdr:colOff>0</xdr:colOff>
      <xdr:row>30</xdr:row>
      <xdr:rowOff>0</xdr:rowOff>
    </xdr:to>
    <xdr:sp macro="" textlink="">
      <xdr:nvSpPr>
        <xdr:cNvPr id="257442" name="Line 36">
          <a:extLst>
            <a:ext uri="{FF2B5EF4-FFF2-40B4-BE49-F238E27FC236}">
              <a16:creationId xmlns:a16="http://schemas.microsoft.com/office/drawing/2014/main" id="{00000000-0008-0000-1B00-0000A2ED0300}"/>
            </a:ext>
          </a:extLst>
        </xdr:cNvPr>
        <xdr:cNvSpPr>
          <a:spLocks noChangeShapeType="1"/>
        </xdr:cNvSpPr>
      </xdr:nvSpPr>
      <xdr:spPr bwMode="auto">
        <a:xfrm>
          <a:off x="2200275" y="4210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257443" name="Line 37">
          <a:extLst>
            <a:ext uri="{FF2B5EF4-FFF2-40B4-BE49-F238E27FC236}">
              <a16:creationId xmlns:a16="http://schemas.microsoft.com/office/drawing/2014/main" id="{00000000-0008-0000-1B00-0000A3ED0300}"/>
            </a:ext>
          </a:extLst>
        </xdr:cNvPr>
        <xdr:cNvSpPr>
          <a:spLocks noChangeShapeType="1"/>
        </xdr:cNvSpPr>
      </xdr:nvSpPr>
      <xdr:spPr bwMode="auto">
        <a:xfrm>
          <a:off x="220027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257444" name="Line 38">
          <a:extLst>
            <a:ext uri="{FF2B5EF4-FFF2-40B4-BE49-F238E27FC236}">
              <a16:creationId xmlns:a16="http://schemas.microsoft.com/office/drawing/2014/main" id="{00000000-0008-0000-1B00-0000A4ED0300}"/>
            </a:ext>
          </a:extLst>
        </xdr:cNvPr>
        <xdr:cNvSpPr>
          <a:spLocks noChangeShapeType="1"/>
        </xdr:cNvSpPr>
      </xdr:nvSpPr>
      <xdr:spPr bwMode="auto">
        <a:xfrm>
          <a:off x="22002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257445" name="Line 39">
          <a:extLst>
            <a:ext uri="{FF2B5EF4-FFF2-40B4-BE49-F238E27FC236}">
              <a16:creationId xmlns:a16="http://schemas.microsoft.com/office/drawing/2014/main" id="{00000000-0008-0000-1B00-0000A5ED0300}"/>
            </a:ext>
          </a:extLst>
        </xdr:cNvPr>
        <xdr:cNvSpPr>
          <a:spLocks noChangeShapeType="1"/>
        </xdr:cNvSpPr>
      </xdr:nvSpPr>
      <xdr:spPr bwMode="auto">
        <a:xfrm flipH="1" flipV="1">
          <a:off x="25431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37</xdr:col>
      <xdr:colOff>57150</xdr:colOff>
      <xdr:row>11</xdr:row>
      <xdr:rowOff>0</xdr:rowOff>
    </xdr:to>
    <xdr:sp macro="" textlink="">
      <xdr:nvSpPr>
        <xdr:cNvPr id="257446" name="Line 40">
          <a:extLst>
            <a:ext uri="{FF2B5EF4-FFF2-40B4-BE49-F238E27FC236}">
              <a16:creationId xmlns:a16="http://schemas.microsoft.com/office/drawing/2014/main" id="{00000000-0008-0000-1B00-0000A6ED0300}"/>
            </a:ext>
          </a:extLst>
        </xdr:cNvPr>
        <xdr:cNvSpPr>
          <a:spLocks noChangeShapeType="1"/>
        </xdr:cNvSpPr>
      </xdr:nvSpPr>
      <xdr:spPr bwMode="auto">
        <a:xfrm>
          <a:off x="3019425" y="2038350"/>
          <a:ext cx="9715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257447" name="Line 41">
          <a:extLst>
            <a:ext uri="{FF2B5EF4-FFF2-40B4-BE49-F238E27FC236}">
              <a16:creationId xmlns:a16="http://schemas.microsoft.com/office/drawing/2014/main" id="{00000000-0008-0000-1B00-0000A7ED0300}"/>
            </a:ext>
          </a:extLst>
        </xdr:cNvPr>
        <xdr:cNvSpPr>
          <a:spLocks noChangeShapeType="1"/>
        </xdr:cNvSpPr>
      </xdr:nvSpPr>
      <xdr:spPr bwMode="auto">
        <a:xfrm>
          <a:off x="27717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257448" name="Line 42">
          <a:extLst>
            <a:ext uri="{FF2B5EF4-FFF2-40B4-BE49-F238E27FC236}">
              <a16:creationId xmlns:a16="http://schemas.microsoft.com/office/drawing/2014/main" id="{00000000-0008-0000-1B00-0000A8ED0300}"/>
            </a:ext>
          </a:extLst>
        </xdr:cNvPr>
        <xdr:cNvSpPr>
          <a:spLocks noChangeShapeType="1"/>
        </xdr:cNvSpPr>
      </xdr:nvSpPr>
      <xdr:spPr bwMode="auto">
        <a:xfrm flipV="1">
          <a:off x="162877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57449" name="Line 43">
          <a:extLst>
            <a:ext uri="{FF2B5EF4-FFF2-40B4-BE49-F238E27FC236}">
              <a16:creationId xmlns:a16="http://schemas.microsoft.com/office/drawing/2014/main" id="{00000000-0008-0000-1B00-0000A9ED0300}"/>
            </a:ext>
          </a:extLst>
        </xdr:cNvPr>
        <xdr:cNvSpPr>
          <a:spLocks noChangeShapeType="1"/>
        </xdr:cNvSpPr>
      </xdr:nvSpPr>
      <xdr:spPr bwMode="auto">
        <a:xfrm flipH="1">
          <a:off x="12858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57450" name="Line 44">
          <a:extLst>
            <a:ext uri="{FF2B5EF4-FFF2-40B4-BE49-F238E27FC236}">
              <a16:creationId xmlns:a16="http://schemas.microsoft.com/office/drawing/2014/main" id="{00000000-0008-0000-1B00-0000AAED0300}"/>
            </a:ext>
          </a:extLst>
        </xdr:cNvPr>
        <xdr:cNvSpPr>
          <a:spLocks noChangeShapeType="1"/>
        </xdr:cNvSpPr>
      </xdr:nvSpPr>
      <xdr:spPr bwMode="auto">
        <a:xfrm flipV="1">
          <a:off x="27717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257451" name="Line 45">
          <a:extLst>
            <a:ext uri="{FF2B5EF4-FFF2-40B4-BE49-F238E27FC236}">
              <a16:creationId xmlns:a16="http://schemas.microsoft.com/office/drawing/2014/main" id="{00000000-0008-0000-1B00-0000ABED0300}"/>
            </a:ext>
          </a:extLst>
        </xdr:cNvPr>
        <xdr:cNvSpPr>
          <a:spLocks noChangeShapeType="1"/>
        </xdr:cNvSpPr>
      </xdr:nvSpPr>
      <xdr:spPr bwMode="auto">
        <a:xfrm>
          <a:off x="27717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57452" name="Line 46">
          <a:extLst>
            <a:ext uri="{FF2B5EF4-FFF2-40B4-BE49-F238E27FC236}">
              <a16:creationId xmlns:a16="http://schemas.microsoft.com/office/drawing/2014/main" id="{00000000-0008-0000-1B00-0000ACED0300}"/>
            </a:ext>
          </a:extLst>
        </xdr:cNvPr>
        <xdr:cNvSpPr>
          <a:spLocks noChangeShapeType="1"/>
        </xdr:cNvSpPr>
      </xdr:nvSpPr>
      <xdr:spPr bwMode="auto">
        <a:xfrm flipH="1">
          <a:off x="22002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257453" name="Line 47">
          <a:extLst>
            <a:ext uri="{FF2B5EF4-FFF2-40B4-BE49-F238E27FC236}">
              <a16:creationId xmlns:a16="http://schemas.microsoft.com/office/drawing/2014/main" id="{00000000-0008-0000-1B00-0000ADED0300}"/>
            </a:ext>
          </a:extLst>
        </xdr:cNvPr>
        <xdr:cNvSpPr>
          <a:spLocks noChangeShapeType="1"/>
        </xdr:cNvSpPr>
      </xdr:nvSpPr>
      <xdr:spPr bwMode="auto">
        <a:xfrm>
          <a:off x="162877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257454" name="Line 48">
          <a:extLst>
            <a:ext uri="{FF2B5EF4-FFF2-40B4-BE49-F238E27FC236}">
              <a16:creationId xmlns:a16="http://schemas.microsoft.com/office/drawing/2014/main" id="{00000000-0008-0000-1B00-0000AEED0300}"/>
            </a:ext>
          </a:extLst>
        </xdr:cNvPr>
        <xdr:cNvSpPr>
          <a:spLocks noChangeShapeType="1"/>
        </xdr:cNvSpPr>
      </xdr:nvSpPr>
      <xdr:spPr bwMode="auto">
        <a:xfrm>
          <a:off x="27717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57455" name="Line 49">
          <a:extLst>
            <a:ext uri="{FF2B5EF4-FFF2-40B4-BE49-F238E27FC236}">
              <a16:creationId xmlns:a16="http://schemas.microsoft.com/office/drawing/2014/main" id="{00000000-0008-0000-1B00-0000AFED0300}"/>
            </a:ext>
          </a:extLst>
        </xdr:cNvPr>
        <xdr:cNvSpPr>
          <a:spLocks noChangeShapeType="1"/>
        </xdr:cNvSpPr>
      </xdr:nvSpPr>
      <xdr:spPr bwMode="auto">
        <a:xfrm>
          <a:off x="356235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257456" name="Line 50">
          <a:extLst>
            <a:ext uri="{FF2B5EF4-FFF2-40B4-BE49-F238E27FC236}">
              <a16:creationId xmlns:a16="http://schemas.microsoft.com/office/drawing/2014/main" id="{00000000-0008-0000-1B00-0000B0ED0300}"/>
            </a:ext>
          </a:extLst>
        </xdr:cNvPr>
        <xdr:cNvSpPr>
          <a:spLocks noChangeShapeType="1"/>
        </xdr:cNvSpPr>
      </xdr:nvSpPr>
      <xdr:spPr bwMode="auto">
        <a:xfrm flipV="1">
          <a:off x="4486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257457" name="Line 51">
          <a:extLst>
            <a:ext uri="{FF2B5EF4-FFF2-40B4-BE49-F238E27FC236}">
              <a16:creationId xmlns:a16="http://schemas.microsoft.com/office/drawing/2014/main" id="{00000000-0008-0000-1B00-0000B1ED0300}"/>
            </a:ext>
          </a:extLst>
        </xdr:cNvPr>
        <xdr:cNvSpPr>
          <a:spLocks noChangeShapeType="1"/>
        </xdr:cNvSpPr>
      </xdr:nvSpPr>
      <xdr:spPr bwMode="auto">
        <a:xfrm flipV="1">
          <a:off x="151447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57458" name="Line 52">
          <a:extLst>
            <a:ext uri="{FF2B5EF4-FFF2-40B4-BE49-F238E27FC236}">
              <a16:creationId xmlns:a16="http://schemas.microsoft.com/office/drawing/2014/main" id="{00000000-0008-0000-1B00-0000B2ED0300}"/>
            </a:ext>
          </a:extLst>
        </xdr:cNvPr>
        <xdr:cNvSpPr>
          <a:spLocks noChangeShapeType="1"/>
        </xdr:cNvSpPr>
      </xdr:nvSpPr>
      <xdr:spPr bwMode="auto">
        <a:xfrm flipV="1">
          <a:off x="608647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257459" name="Line 53">
          <a:extLst>
            <a:ext uri="{FF2B5EF4-FFF2-40B4-BE49-F238E27FC236}">
              <a16:creationId xmlns:a16="http://schemas.microsoft.com/office/drawing/2014/main" id="{00000000-0008-0000-1B00-0000B3ED0300}"/>
            </a:ext>
          </a:extLst>
        </xdr:cNvPr>
        <xdr:cNvSpPr>
          <a:spLocks noChangeShapeType="1"/>
        </xdr:cNvSpPr>
      </xdr:nvSpPr>
      <xdr:spPr bwMode="auto">
        <a:xfrm flipV="1">
          <a:off x="551497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257460" name="Line 54">
          <a:extLst>
            <a:ext uri="{FF2B5EF4-FFF2-40B4-BE49-F238E27FC236}">
              <a16:creationId xmlns:a16="http://schemas.microsoft.com/office/drawing/2014/main" id="{00000000-0008-0000-1B00-0000B4ED0300}"/>
            </a:ext>
          </a:extLst>
        </xdr:cNvPr>
        <xdr:cNvSpPr>
          <a:spLocks noChangeShapeType="1"/>
        </xdr:cNvSpPr>
      </xdr:nvSpPr>
      <xdr:spPr bwMode="auto">
        <a:xfrm flipV="1">
          <a:off x="557212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257461" name="Line 55">
          <a:extLst>
            <a:ext uri="{FF2B5EF4-FFF2-40B4-BE49-F238E27FC236}">
              <a16:creationId xmlns:a16="http://schemas.microsoft.com/office/drawing/2014/main" id="{00000000-0008-0000-1B00-0000B5ED0300}"/>
            </a:ext>
          </a:extLst>
        </xdr:cNvPr>
        <xdr:cNvSpPr>
          <a:spLocks noChangeShapeType="1"/>
        </xdr:cNvSpPr>
      </xdr:nvSpPr>
      <xdr:spPr bwMode="auto">
        <a:xfrm>
          <a:off x="552450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257462" name="Line 56">
          <a:extLst>
            <a:ext uri="{FF2B5EF4-FFF2-40B4-BE49-F238E27FC236}">
              <a16:creationId xmlns:a16="http://schemas.microsoft.com/office/drawing/2014/main" id="{00000000-0008-0000-1B00-0000B6ED0300}"/>
            </a:ext>
          </a:extLst>
        </xdr:cNvPr>
        <xdr:cNvSpPr>
          <a:spLocks noChangeShapeType="1"/>
        </xdr:cNvSpPr>
      </xdr:nvSpPr>
      <xdr:spPr bwMode="auto">
        <a:xfrm>
          <a:off x="559117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57463" name="Line 57">
          <a:extLst>
            <a:ext uri="{FF2B5EF4-FFF2-40B4-BE49-F238E27FC236}">
              <a16:creationId xmlns:a16="http://schemas.microsoft.com/office/drawing/2014/main" id="{00000000-0008-0000-1B00-0000B7ED0300}"/>
            </a:ext>
          </a:extLst>
        </xdr:cNvPr>
        <xdr:cNvSpPr>
          <a:spLocks noChangeShapeType="1"/>
        </xdr:cNvSpPr>
      </xdr:nvSpPr>
      <xdr:spPr bwMode="auto">
        <a:xfrm>
          <a:off x="620077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30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257464" name="Line 58">
          <a:extLst>
            <a:ext uri="{FF2B5EF4-FFF2-40B4-BE49-F238E27FC236}">
              <a16:creationId xmlns:a16="http://schemas.microsoft.com/office/drawing/2014/main" id="{00000000-0008-0000-1B00-0000B8ED0300}"/>
            </a:ext>
          </a:extLst>
        </xdr:cNvPr>
        <xdr:cNvSpPr>
          <a:spLocks noChangeShapeType="1"/>
        </xdr:cNvSpPr>
      </xdr:nvSpPr>
      <xdr:spPr bwMode="auto">
        <a:xfrm flipV="1">
          <a:off x="6772275" y="42100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257465" name="Line 59">
          <a:extLst>
            <a:ext uri="{FF2B5EF4-FFF2-40B4-BE49-F238E27FC236}">
              <a16:creationId xmlns:a16="http://schemas.microsoft.com/office/drawing/2014/main" id="{00000000-0008-0000-1B00-0000B9ED0300}"/>
            </a:ext>
          </a:extLst>
        </xdr:cNvPr>
        <xdr:cNvSpPr>
          <a:spLocks noChangeShapeType="1"/>
        </xdr:cNvSpPr>
      </xdr:nvSpPr>
      <xdr:spPr bwMode="auto">
        <a:xfrm>
          <a:off x="620077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30</xdr:row>
      <xdr:rowOff>0</xdr:rowOff>
    </xdr:from>
    <xdr:to>
      <xdr:col>62</xdr:col>
      <xdr:colOff>9525</xdr:colOff>
      <xdr:row>30</xdr:row>
      <xdr:rowOff>0</xdr:rowOff>
    </xdr:to>
    <xdr:sp macro="" textlink="">
      <xdr:nvSpPr>
        <xdr:cNvPr id="257466" name="Line 60">
          <a:extLst>
            <a:ext uri="{FF2B5EF4-FFF2-40B4-BE49-F238E27FC236}">
              <a16:creationId xmlns:a16="http://schemas.microsoft.com/office/drawing/2014/main" id="{00000000-0008-0000-1B00-0000BAED0300}"/>
            </a:ext>
          </a:extLst>
        </xdr:cNvPr>
        <xdr:cNvSpPr>
          <a:spLocks noChangeShapeType="1"/>
        </xdr:cNvSpPr>
      </xdr:nvSpPr>
      <xdr:spPr bwMode="auto">
        <a:xfrm>
          <a:off x="6210300" y="4210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257467" name="Line 61">
          <a:extLst>
            <a:ext uri="{FF2B5EF4-FFF2-40B4-BE49-F238E27FC236}">
              <a16:creationId xmlns:a16="http://schemas.microsoft.com/office/drawing/2014/main" id="{00000000-0008-0000-1B00-0000BBED0300}"/>
            </a:ext>
          </a:extLst>
        </xdr:cNvPr>
        <xdr:cNvSpPr>
          <a:spLocks noChangeShapeType="1"/>
        </xdr:cNvSpPr>
      </xdr:nvSpPr>
      <xdr:spPr bwMode="auto">
        <a:xfrm>
          <a:off x="62007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257468" name="Line 62">
          <a:extLst>
            <a:ext uri="{FF2B5EF4-FFF2-40B4-BE49-F238E27FC236}">
              <a16:creationId xmlns:a16="http://schemas.microsoft.com/office/drawing/2014/main" id="{00000000-0008-0000-1B00-0000BCED0300}"/>
            </a:ext>
          </a:extLst>
        </xdr:cNvPr>
        <xdr:cNvSpPr>
          <a:spLocks noChangeShapeType="1"/>
        </xdr:cNvSpPr>
      </xdr:nvSpPr>
      <xdr:spPr bwMode="auto">
        <a:xfrm>
          <a:off x="620077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10</xdr:row>
      <xdr:rowOff>9525</xdr:rowOff>
    </xdr:to>
    <xdr:sp macro="" textlink="">
      <xdr:nvSpPr>
        <xdr:cNvPr id="257469" name="Line 63">
          <a:extLst>
            <a:ext uri="{FF2B5EF4-FFF2-40B4-BE49-F238E27FC236}">
              <a16:creationId xmlns:a16="http://schemas.microsoft.com/office/drawing/2014/main" id="{00000000-0008-0000-1B00-0000BDED0300}"/>
            </a:ext>
          </a:extLst>
        </xdr:cNvPr>
        <xdr:cNvSpPr>
          <a:spLocks noChangeShapeType="1"/>
        </xdr:cNvSpPr>
      </xdr:nvSpPr>
      <xdr:spPr bwMode="auto">
        <a:xfrm flipV="1">
          <a:off x="6086475" y="1581150"/>
          <a:ext cx="0" cy="352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57470" name="Line 64">
          <a:extLst>
            <a:ext uri="{FF2B5EF4-FFF2-40B4-BE49-F238E27FC236}">
              <a16:creationId xmlns:a16="http://schemas.microsoft.com/office/drawing/2014/main" id="{00000000-0008-0000-1B00-0000BEED0300}"/>
            </a:ext>
          </a:extLst>
        </xdr:cNvPr>
        <xdr:cNvSpPr>
          <a:spLocks noChangeShapeType="1"/>
        </xdr:cNvSpPr>
      </xdr:nvSpPr>
      <xdr:spPr bwMode="auto">
        <a:xfrm flipV="1">
          <a:off x="562927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36</xdr:row>
      <xdr:rowOff>0</xdr:rowOff>
    </xdr:to>
    <xdr:sp macro="" textlink="">
      <xdr:nvSpPr>
        <xdr:cNvPr id="257471" name="Line 65">
          <a:extLst>
            <a:ext uri="{FF2B5EF4-FFF2-40B4-BE49-F238E27FC236}">
              <a16:creationId xmlns:a16="http://schemas.microsoft.com/office/drawing/2014/main" id="{00000000-0008-0000-1B00-0000BFED0300}"/>
            </a:ext>
          </a:extLst>
        </xdr:cNvPr>
        <xdr:cNvSpPr>
          <a:spLocks noChangeShapeType="1"/>
        </xdr:cNvSpPr>
      </xdr:nvSpPr>
      <xdr:spPr bwMode="auto">
        <a:xfrm flipV="1">
          <a:off x="65436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30</xdr:row>
      <xdr:rowOff>9525</xdr:rowOff>
    </xdr:from>
    <xdr:to>
      <xdr:col>60</xdr:col>
      <xdr:colOff>0</xdr:colOff>
      <xdr:row>34</xdr:row>
      <xdr:rowOff>0</xdr:rowOff>
    </xdr:to>
    <xdr:sp macro="" textlink="">
      <xdr:nvSpPr>
        <xdr:cNvPr id="257472" name="Line 66">
          <a:extLst>
            <a:ext uri="{FF2B5EF4-FFF2-40B4-BE49-F238E27FC236}">
              <a16:creationId xmlns:a16="http://schemas.microsoft.com/office/drawing/2014/main" id="{00000000-0008-0000-1B00-0000C0ED0300}"/>
            </a:ext>
          </a:extLst>
        </xdr:cNvPr>
        <xdr:cNvSpPr>
          <a:spLocks noChangeShapeType="1"/>
        </xdr:cNvSpPr>
      </xdr:nvSpPr>
      <xdr:spPr bwMode="auto">
        <a:xfrm flipV="1">
          <a:off x="6543675" y="421957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29</xdr:row>
      <xdr:rowOff>104775</xdr:rowOff>
    </xdr:to>
    <xdr:sp macro="" textlink="">
      <xdr:nvSpPr>
        <xdr:cNvPr id="257473" name="Line 67">
          <a:extLst>
            <a:ext uri="{FF2B5EF4-FFF2-40B4-BE49-F238E27FC236}">
              <a16:creationId xmlns:a16="http://schemas.microsoft.com/office/drawing/2014/main" id="{00000000-0008-0000-1B00-0000C1ED0300}"/>
            </a:ext>
          </a:extLst>
        </xdr:cNvPr>
        <xdr:cNvSpPr>
          <a:spLocks noChangeShapeType="1"/>
        </xdr:cNvSpPr>
      </xdr:nvSpPr>
      <xdr:spPr bwMode="auto">
        <a:xfrm flipV="1">
          <a:off x="6772275" y="2609850"/>
          <a:ext cx="0" cy="1590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257474" name="Line 68">
          <a:extLst>
            <a:ext uri="{FF2B5EF4-FFF2-40B4-BE49-F238E27FC236}">
              <a16:creationId xmlns:a16="http://schemas.microsoft.com/office/drawing/2014/main" id="{00000000-0008-0000-1B00-0000C2ED0300}"/>
            </a:ext>
          </a:extLst>
        </xdr:cNvPr>
        <xdr:cNvSpPr>
          <a:spLocks noChangeShapeType="1"/>
        </xdr:cNvSpPr>
      </xdr:nvSpPr>
      <xdr:spPr bwMode="auto">
        <a:xfrm flipV="1">
          <a:off x="67722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52</xdr:col>
      <xdr:colOff>112567</xdr:colOff>
      <xdr:row>11</xdr:row>
      <xdr:rowOff>0</xdr:rowOff>
    </xdr:from>
    <xdr:to>
      <xdr:col>60</xdr:col>
      <xdr:colOff>60613</xdr:colOff>
      <xdr:row>11</xdr:row>
      <xdr:rowOff>0</xdr:rowOff>
    </xdr:to>
    <xdr:sp macro="" textlink="">
      <xdr:nvSpPr>
        <xdr:cNvPr id="257475" name="Line 73">
          <a:extLst>
            <a:ext uri="{FF2B5EF4-FFF2-40B4-BE49-F238E27FC236}">
              <a16:creationId xmlns:a16="http://schemas.microsoft.com/office/drawing/2014/main" id="{00000000-0008-0000-1B00-0000C3ED0300}"/>
            </a:ext>
          </a:extLst>
        </xdr:cNvPr>
        <xdr:cNvSpPr>
          <a:spLocks noChangeShapeType="1"/>
        </xdr:cNvSpPr>
      </xdr:nvSpPr>
      <xdr:spPr bwMode="auto">
        <a:xfrm>
          <a:off x="5684692" y="2021898"/>
          <a:ext cx="84859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9</xdr:row>
      <xdr:rowOff>0</xdr:rowOff>
    </xdr:from>
    <xdr:to>
      <xdr:col>55</xdr:col>
      <xdr:colOff>9525</xdr:colOff>
      <xdr:row>9</xdr:row>
      <xdr:rowOff>0</xdr:rowOff>
    </xdr:to>
    <xdr:sp macro="" textlink="">
      <xdr:nvSpPr>
        <xdr:cNvPr id="257476" name="Line 74">
          <a:extLst>
            <a:ext uri="{FF2B5EF4-FFF2-40B4-BE49-F238E27FC236}">
              <a16:creationId xmlns:a16="http://schemas.microsoft.com/office/drawing/2014/main" id="{00000000-0008-0000-1B00-0000C4ED0300}"/>
            </a:ext>
          </a:extLst>
        </xdr:cNvPr>
        <xdr:cNvSpPr>
          <a:spLocks noChangeShapeType="1"/>
        </xdr:cNvSpPr>
      </xdr:nvSpPr>
      <xdr:spPr bwMode="auto">
        <a:xfrm>
          <a:off x="5534025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57477" name="Line 75">
          <a:extLst>
            <a:ext uri="{FF2B5EF4-FFF2-40B4-BE49-F238E27FC236}">
              <a16:creationId xmlns:a16="http://schemas.microsoft.com/office/drawing/2014/main" id="{00000000-0008-0000-1B00-0000C5ED0300}"/>
            </a:ext>
          </a:extLst>
        </xdr:cNvPr>
        <xdr:cNvSpPr>
          <a:spLocks noChangeShapeType="1"/>
        </xdr:cNvSpPr>
      </xdr:nvSpPr>
      <xdr:spPr bwMode="auto">
        <a:xfrm>
          <a:off x="552450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16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57478" name="Line 76">
          <a:extLst>
            <a:ext uri="{FF2B5EF4-FFF2-40B4-BE49-F238E27FC236}">
              <a16:creationId xmlns:a16="http://schemas.microsoft.com/office/drawing/2014/main" id="{00000000-0008-0000-1B00-0000C6ED0300}"/>
            </a:ext>
          </a:extLst>
        </xdr:cNvPr>
        <xdr:cNvSpPr>
          <a:spLocks noChangeShapeType="1"/>
        </xdr:cNvSpPr>
      </xdr:nvSpPr>
      <xdr:spPr bwMode="auto">
        <a:xfrm>
          <a:off x="62007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257479" name="Line 77">
          <a:extLst>
            <a:ext uri="{FF2B5EF4-FFF2-40B4-BE49-F238E27FC236}">
              <a16:creationId xmlns:a16="http://schemas.microsoft.com/office/drawing/2014/main" id="{00000000-0008-0000-1B00-0000C7ED0300}"/>
            </a:ext>
          </a:extLst>
        </xdr:cNvPr>
        <xdr:cNvSpPr>
          <a:spLocks noChangeShapeType="1"/>
        </xdr:cNvSpPr>
      </xdr:nvSpPr>
      <xdr:spPr bwMode="auto">
        <a:xfrm flipV="1">
          <a:off x="67722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33</xdr:row>
      <xdr:rowOff>104775</xdr:rowOff>
    </xdr:from>
    <xdr:to>
      <xdr:col>52</xdr:col>
      <xdr:colOff>0</xdr:colOff>
      <xdr:row>35</xdr:row>
      <xdr:rowOff>104775</xdr:rowOff>
    </xdr:to>
    <xdr:sp macro="" textlink="">
      <xdr:nvSpPr>
        <xdr:cNvPr id="257480" name="Oval 78">
          <a:extLst>
            <a:ext uri="{FF2B5EF4-FFF2-40B4-BE49-F238E27FC236}">
              <a16:creationId xmlns:a16="http://schemas.microsoft.com/office/drawing/2014/main" id="{00000000-0008-0000-1B00-0000C8ED0300}"/>
            </a:ext>
          </a:extLst>
        </xdr:cNvPr>
        <xdr:cNvSpPr>
          <a:spLocks noChangeArrowheads="1"/>
        </xdr:cNvSpPr>
      </xdr:nvSpPr>
      <xdr:spPr bwMode="auto">
        <a:xfrm>
          <a:off x="5400675" y="4657725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257481" name="Line 79">
          <a:extLst>
            <a:ext uri="{FF2B5EF4-FFF2-40B4-BE49-F238E27FC236}">
              <a16:creationId xmlns:a16="http://schemas.microsoft.com/office/drawing/2014/main" id="{00000000-0008-0000-1B00-0000C9ED0300}"/>
            </a:ext>
          </a:extLst>
        </xdr:cNvPr>
        <xdr:cNvSpPr>
          <a:spLocks noChangeShapeType="1"/>
        </xdr:cNvSpPr>
      </xdr:nvSpPr>
      <xdr:spPr bwMode="auto">
        <a:xfrm>
          <a:off x="552450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257482" name="Line 80">
          <a:extLst>
            <a:ext uri="{FF2B5EF4-FFF2-40B4-BE49-F238E27FC236}">
              <a16:creationId xmlns:a16="http://schemas.microsoft.com/office/drawing/2014/main" id="{00000000-0008-0000-1B00-0000CAED0300}"/>
            </a:ext>
          </a:extLst>
        </xdr:cNvPr>
        <xdr:cNvSpPr>
          <a:spLocks noChangeShapeType="1"/>
        </xdr:cNvSpPr>
      </xdr:nvSpPr>
      <xdr:spPr bwMode="auto">
        <a:xfrm>
          <a:off x="551497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56</xdr:col>
      <xdr:colOff>0</xdr:colOff>
      <xdr:row>30</xdr:row>
      <xdr:rowOff>0</xdr:rowOff>
    </xdr:to>
    <xdr:sp macro="" textlink="">
      <xdr:nvSpPr>
        <xdr:cNvPr id="257483" name="Line 81">
          <a:extLst>
            <a:ext uri="{FF2B5EF4-FFF2-40B4-BE49-F238E27FC236}">
              <a16:creationId xmlns:a16="http://schemas.microsoft.com/office/drawing/2014/main" id="{00000000-0008-0000-1B00-0000CBED0300}"/>
            </a:ext>
          </a:extLst>
        </xdr:cNvPr>
        <xdr:cNvSpPr>
          <a:spLocks noChangeShapeType="1"/>
        </xdr:cNvSpPr>
      </xdr:nvSpPr>
      <xdr:spPr bwMode="auto">
        <a:xfrm>
          <a:off x="5514975" y="4210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57484" name="Line 82">
          <a:extLst>
            <a:ext uri="{FF2B5EF4-FFF2-40B4-BE49-F238E27FC236}">
              <a16:creationId xmlns:a16="http://schemas.microsoft.com/office/drawing/2014/main" id="{00000000-0008-0000-1B00-0000CCED0300}"/>
            </a:ext>
          </a:extLst>
        </xdr:cNvPr>
        <xdr:cNvSpPr>
          <a:spLocks noChangeShapeType="1"/>
        </xdr:cNvSpPr>
      </xdr:nvSpPr>
      <xdr:spPr bwMode="auto">
        <a:xfrm>
          <a:off x="55149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257485" name="Line 83">
          <a:extLst>
            <a:ext uri="{FF2B5EF4-FFF2-40B4-BE49-F238E27FC236}">
              <a16:creationId xmlns:a16="http://schemas.microsoft.com/office/drawing/2014/main" id="{00000000-0008-0000-1B00-0000CDED0300}"/>
            </a:ext>
          </a:extLst>
        </xdr:cNvPr>
        <xdr:cNvSpPr>
          <a:spLocks noChangeShapeType="1"/>
        </xdr:cNvSpPr>
      </xdr:nvSpPr>
      <xdr:spPr bwMode="auto">
        <a:xfrm>
          <a:off x="55149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11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257486" name="Line 84">
          <a:extLst>
            <a:ext uri="{FF2B5EF4-FFF2-40B4-BE49-F238E27FC236}">
              <a16:creationId xmlns:a16="http://schemas.microsoft.com/office/drawing/2014/main" id="{00000000-0008-0000-1B00-0000CEED0300}"/>
            </a:ext>
          </a:extLst>
        </xdr:cNvPr>
        <xdr:cNvSpPr>
          <a:spLocks noChangeShapeType="1"/>
        </xdr:cNvSpPr>
      </xdr:nvSpPr>
      <xdr:spPr bwMode="auto">
        <a:xfrm>
          <a:off x="551497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257487" name="Line 85">
          <a:extLst>
            <a:ext uri="{FF2B5EF4-FFF2-40B4-BE49-F238E27FC236}">
              <a16:creationId xmlns:a16="http://schemas.microsoft.com/office/drawing/2014/main" id="{00000000-0008-0000-1B00-0000CFED0300}"/>
            </a:ext>
          </a:extLst>
        </xdr:cNvPr>
        <xdr:cNvSpPr>
          <a:spLocks noChangeShapeType="1"/>
        </xdr:cNvSpPr>
      </xdr:nvSpPr>
      <xdr:spPr bwMode="auto">
        <a:xfrm>
          <a:off x="55149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257488" name="Line 86">
          <a:extLst>
            <a:ext uri="{FF2B5EF4-FFF2-40B4-BE49-F238E27FC236}">
              <a16:creationId xmlns:a16="http://schemas.microsoft.com/office/drawing/2014/main" id="{00000000-0008-0000-1B00-0000D0ED0300}"/>
            </a:ext>
          </a:extLst>
        </xdr:cNvPr>
        <xdr:cNvSpPr>
          <a:spLocks noChangeShapeType="1"/>
        </xdr:cNvSpPr>
      </xdr:nvSpPr>
      <xdr:spPr bwMode="auto">
        <a:xfrm>
          <a:off x="642937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104775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257489" name="Line 87">
          <a:extLst>
            <a:ext uri="{FF2B5EF4-FFF2-40B4-BE49-F238E27FC236}">
              <a16:creationId xmlns:a16="http://schemas.microsoft.com/office/drawing/2014/main" id="{00000000-0008-0000-1B00-0000D1ED0300}"/>
            </a:ext>
          </a:extLst>
        </xdr:cNvPr>
        <xdr:cNvSpPr>
          <a:spLocks noChangeShapeType="1"/>
        </xdr:cNvSpPr>
      </xdr:nvSpPr>
      <xdr:spPr bwMode="auto">
        <a:xfrm flipH="1">
          <a:off x="5505450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257490" name="Line 88">
          <a:extLst>
            <a:ext uri="{FF2B5EF4-FFF2-40B4-BE49-F238E27FC236}">
              <a16:creationId xmlns:a16="http://schemas.microsoft.com/office/drawing/2014/main" id="{00000000-0008-0000-1B00-0000D2ED0300}"/>
            </a:ext>
          </a:extLst>
        </xdr:cNvPr>
        <xdr:cNvSpPr>
          <a:spLocks noChangeShapeType="1"/>
        </xdr:cNvSpPr>
      </xdr:nvSpPr>
      <xdr:spPr bwMode="auto">
        <a:xfrm>
          <a:off x="55149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257491" name="Line 89">
          <a:extLst>
            <a:ext uri="{FF2B5EF4-FFF2-40B4-BE49-F238E27FC236}">
              <a16:creationId xmlns:a16="http://schemas.microsoft.com/office/drawing/2014/main" id="{00000000-0008-0000-1B00-0000D3ED0300}"/>
            </a:ext>
          </a:extLst>
        </xdr:cNvPr>
        <xdr:cNvSpPr>
          <a:spLocks noChangeShapeType="1"/>
        </xdr:cNvSpPr>
      </xdr:nvSpPr>
      <xdr:spPr bwMode="auto">
        <a:xfrm>
          <a:off x="153352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112568</xdr:colOff>
      <xdr:row>6</xdr:row>
      <xdr:rowOff>112567</xdr:rowOff>
    </xdr:from>
    <xdr:to>
      <xdr:col>58</xdr:col>
      <xdr:colOff>112568</xdr:colOff>
      <xdr:row>9</xdr:row>
      <xdr:rowOff>112568</xdr:rowOff>
    </xdr:to>
    <xdr:sp macro="" textlink="">
      <xdr:nvSpPr>
        <xdr:cNvPr id="257492" name="Line 91">
          <a:extLst>
            <a:ext uri="{FF2B5EF4-FFF2-40B4-BE49-F238E27FC236}">
              <a16:creationId xmlns:a16="http://schemas.microsoft.com/office/drawing/2014/main" id="{00000000-0008-0000-1B00-0000D4ED0300}"/>
            </a:ext>
          </a:extLst>
        </xdr:cNvPr>
        <xdr:cNvSpPr>
          <a:spLocks noChangeShapeType="1"/>
        </xdr:cNvSpPr>
      </xdr:nvSpPr>
      <xdr:spPr bwMode="auto">
        <a:xfrm flipV="1">
          <a:off x="6360102" y="1571624"/>
          <a:ext cx="0" cy="3377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257493" name="Line 92">
          <a:extLst>
            <a:ext uri="{FF2B5EF4-FFF2-40B4-BE49-F238E27FC236}">
              <a16:creationId xmlns:a16="http://schemas.microsoft.com/office/drawing/2014/main" id="{00000000-0008-0000-1B00-0000D5ED0300}"/>
            </a:ext>
          </a:extLst>
        </xdr:cNvPr>
        <xdr:cNvSpPr>
          <a:spLocks noChangeShapeType="1"/>
        </xdr:cNvSpPr>
      </xdr:nvSpPr>
      <xdr:spPr bwMode="auto">
        <a:xfrm>
          <a:off x="608647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257494" name="Line 96">
          <a:extLst>
            <a:ext uri="{FF2B5EF4-FFF2-40B4-BE49-F238E27FC236}">
              <a16:creationId xmlns:a16="http://schemas.microsoft.com/office/drawing/2014/main" id="{00000000-0008-0000-1B00-0000D6ED0300}"/>
            </a:ext>
          </a:extLst>
        </xdr:cNvPr>
        <xdr:cNvSpPr>
          <a:spLocks noChangeShapeType="1"/>
        </xdr:cNvSpPr>
      </xdr:nvSpPr>
      <xdr:spPr bwMode="auto">
        <a:xfrm flipV="1">
          <a:off x="700087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257495" name="Line 87">
          <a:extLst>
            <a:ext uri="{FF2B5EF4-FFF2-40B4-BE49-F238E27FC236}">
              <a16:creationId xmlns:a16="http://schemas.microsoft.com/office/drawing/2014/main" id="{00000000-0008-0000-1B00-0000D7ED0300}"/>
            </a:ext>
          </a:extLst>
        </xdr:cNvPr>
        <xdr:cNvSpPr>
          <a:spLocks noChangeShapeType="1"/>
        </xdr:cNvSpPr>
      </xdr:nvSpPr>
      <xdr:spPr bwMode="auto">
        <a:xfrm flipV="1">
          <a:off x="26955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257496" name="Line 89">
          <a:extLst>
            <a:ext uri="{FF2B5EF4-FFF2-40B4-BE49-F238E27FC236}">
              <a16:creationId xmlns:a16="http://schemas.microsoft.com/office/drawing/2014/main" id="{00000000-0008-0000-1B00-0000D8ED0300}"/>
            </a:ext>
          </a:extLst>
        </xdr:cNvPr>
        <xdr:cNvSpPr>
          <a:spLocks noChangeShapeType="1"/>
        </xdr:cNvSpPr>
      </xdr:nvSpPr>
      <xdr:spPr bwMode="auto">
        <a:xfrm>
          <a:off x="284797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257497" name="Line 90">
          <a:extLst>
            <a:ext uri="{FF2B5EF4-FFF2-40B4-BE49-F238E27FC236}">
              <a16:creationId xmlns:a16="http://schemas.microsoft.com/office/drawing/2014/main" id="{00000000-0008-0000-1B00-0000D9ED0300}"/>
            </a:ext>
          </a:extLst>
        </xdr:cNvPr>
        <xdr:cNvSpPr>
          <a:spLocks noChangeShapeType="1"/>
        </xdr:cNvSpPr>
      </xdr:nvSpPr>
      <xdr:spPr bwMode="auto">
        <a:xfrm flipH="1">
          <a:off x="26955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257498" name="Line 91">
          <a:extLst>
            <a:ext uri="{FF2B5EF4-FFF2-40B4-BE49-F238E27FC236}">
              <a16:creationId xmlns:a16="http://schemas.microsoft.com/office/drawing/2014/main" id="{00000000-0008-0000-1B00-0000DAED0300}"/>
            </a:ext>
          </a:extLst>
        </xdr:cNvPr>
        <xdr:cNvSpPr>
          <a:spLocks noChangeShapeType="1"/>
        </xdr:cNvSpPr>
      </xdr:nvSpPr>
      <xdr:spPr bwMode="auto">
        <a:xfrm>
          <a:off x="28289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257499" name="Line 92">
          <a:extLst>
            <a:ext uri="{FF2B5EF4-FFF2-40B4-BE49-F238E27FC236}">
              <a16:creationId xmlns:a16="http://schemas.microsoft.com/office/drawing/2014/main" id="{00000000-0008-0000-1B00-0000DBED0300}"/>
            </a:ext>
          </a:extLst>
        </xdr:cNvPr>
        <xdr:cNvSpPr>
          <a:spLocks noChangeShapeType="1"/>
        </xdr:cNvSpPr>
      </xdr:nvSpPr>
      <xdr:spPr bwMode="auto">
        <a:xfrm flipH="1">
          <a:off x="558165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257500" name="Line 93">
          <a:extLst>
            <a:ext uri="{FF2B5EF4-FFF2-40B4-BE49-F238E27FC236}">
              <a16:creationId xmlns:a16="http://schemas.microsoft.com/office/drawing/2014/main" id="{00000000-0008-0000-1B00-0000DCED0300}"/>
            </a:ext>
          </a:extLst>
        </xdr:cNvPr>
        <xdr:cNvSpPr>
          <a:spLocks noChangeShapeType="1"/>
        </xdr:cNvSpPr>
      </xdr:nvSpPr>
      <xdr:spPr bwMode="auto">
        <a:xfrm flipH="1">
          <a:off x="149542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257501" name="Line 94">
          <a:extLst>
            <a:ext uri="{FF2B5EF4-FFF2-40B4-BE49-F238E27FC236}">
              <a16:creationId xmlns:a16="http://schemas.microsoft.com/office/drawing/2014/main" id="{00000000-0008-0000-1B00-0000DDED0300}"/>
            </a:ext>
          </a:extLst>
        </xdr:cNvPr>
        <xdr:cNvSpPr>
          <a:spLocks noChangeShapeType="1"/>
        </xdr:cNvSpPr>
      </xdr:nvSpPr>
      <xdr:spPr bwMode="auto">
        <a:xfrm>
          <a:off x="151447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36</xdr:row>
      <xdr:rowOff>0</xdr:rowOff>
    </xdr:from>
    <xdr:to>
      <xdr:col>40</xdr:col>
      <xdr:colOff>9525</xdr:colOff>
      <xdr:row>36</xdr:row>
      <xdr:rowOff>0</xdr:rowOff>
    </xdr:to>
    <xdr:sp macro="" textlink="">
      <xdr:nvSpPr>
        <xdr:cNvPr id="257502" name="Line 15">
          <a:extLst>
            <a:ext uri="{FF2B5EF4-FFF2-40B4-BE49-F238E27FC236}">
              <a16:creationId xmlns:a16="http://schemas.microsoft.com/office/drawing/2014/main" id="{00000000-0008-0000-1B00-0000DEED0300}"/>
            </a:ext>
          </a:extLst>
        </xdr:cNvPr>
        <xdr:cNvSpPr>
          <a:spLocks noChangeShapeType="1"/>
        </xdr:cNvSpPr>
      </xdr:nvSpPr>
      <xdr:spPr bwMode="auto">
        <a:xfrm>
          <a:off x="3571875" y="48958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36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257503" name="Line 28">
          <a:extLst>
            <a:ext uri="{FF2B5EF4-FFF2-40B4-BE49-F238E27FC236}">
              <a16:creationId xmlns:a16="http://schemas.microsoft.com/office/drawing/2014/main" id="{00000000-0008-0000-1B00-0000DFED0300}"/>
            </a:ext>
          </a:extLst>
        </xdr:cNvPr>
        <xdr:cNvSpPr>
          <a:spLocks noChangeShapeType="1"/>
        </xdr:cNvSpPr>
      </xdr:nvSpPr>
      <xdr:spPr bwMode="auto">
        <a:xfrm flipV="1">
          <a:off x="42576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9525</xdr:colOff>
      <xdr:row>36</xdr:row>
      <xdr:rowOff>0</xdr:rowOff>
    </xdr:from>
    <xdr:to>
      <xdr:col>60</xdr:col>
      <xdr:colOff>9525</xdr:colOff>
      <xdr:row>36</xdr:row>
      <xdr:rowOff>0</xdr:rowOff>
    </xdr:to>
    <xdr:sp macro="" textlink="">
      <xdr:nvSpPr>
        <xdr:cNvPr id="257504" name="Line 59">
          <a:extLst>
            <a:ext uri="{FF2B5EF4-FFF2-40B4-BE49-F238E27FC236}">
              <a16:creationId xmlns:a16="http://schemas.microsoft.com/office/drawing/2014/main" id="{00000000-0008-0000-1B00-0000E0ED0300}"/>
            </a:ext>
          </a:extLst>
        </xdr:cNvPr>
        <xdr:cNvSpPr>
          <a:spLocks noChangeShapeType="1"/>
        </xdr:cNvSpPr>
      </xdr:nvSpPr>
      <xdr:spPr bwMode="auto">
        <a:xfrm>
          <a:off x="6210300" y="4895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36</xdr:row>
      <xdr:rowOff>9525</xdr:rowOff>
    </xdr:from>
    <xdr:to>
      <xdr:col>60</xdr:col>
      <xdr:colOff>0</xdr:colOff>
      <xdr:row>38</xdr:row>
      <xdr:rowOff>9525</xdr:rowOff>
    </xdr:to>
    <xdr:sp macro="" textlink="">
      <xdr:nvSpPr>
        <xdr:cNvPr id="257505" name="Line 65">
          <a:extLst>
            <a:ext uri="{FF2B5EF4-FFF2-40B4-BE49-F238E27FC236}">
              <a16:creationId xmlns:a16="http://schemas.microsoft.com/office/drawing/2014/main" id="{00000000-0008-0000-1B00-0000E1ED0300}"/>
            </a:ext>
          </a:extLst>
        </xdr:cNvPr>
        <xdr:cNvSpPr>
          <a:spLocks noChangeShapeType="1"/>
        </xdr:cNvSpPr>
      </xdr:nvSpPr>
      <xdr:spPr bwMode="auto">
        <a:xfrm flipV="1">
          <a:off x="6543675" y="49053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55</xdr:col>
      <xdr:colOff>104775</xdr:colOff>
      <xdr:row>38</xdr:row>
      <xdr:rowOff>104775</xdr:rowOff>
    </xdr:from>
    <xdr:to>
      <xdr:col>55</xdr:col>
      <xdr:colOff>104775</xdr:colOff>
      <xdr:row>41</xdr:row>
      <xdr:rowOff>9525</xdr:rowOff>
    </xdr:to>
    <xdr:sp macro="" textlink="">
      <xdr:nvSpPr>
        <xdr:cNvPr id="257506" name="Line 21">
          <a:extLst>
            <a:ext uri="{FF2B5EF4-FFF2-40B4-BE49-F238E27FC236}">
              <a16:creationId xmlns:a16="http://schemas.microsoft.com/office/drawing/2014/main" id="{00000000-0008-0000-1B00-0000E2ED0300}"/>
            </a:ext>
          </a:extLst>
        </xdr:cNvPr>
        <xdr:cNvSpPr>
          <a:spLocks noChangeShapeType="1"/>
        </xdr:cNvSpPr>
      </xdr:nvSpPr>
      <xdr:spPr bwMode="auto">
        <a:xfrm flipV="1">
          <a:off x="6076950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B00-00001EED0300}"/>
            </a:ext>
          </a:extLst>
        </xdr:cNvPr>
        <xdr:cNvSpPr>
          <a:spLocks noChangeShapeType="1"/>
        </xdr:cNvSpPr>
      </xdr:nvSpPr>
      <xdr:spPr bwMode="auto">
        <a:xfrm flipV="1">
          <a:off x="336232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34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1B00-00001FED0300}"/>
            </a:ext>
          </a:extLst>
        </xdr:cNvPr>
        <xdr:cNvSpPr>
          <a:spLocks noChangeArrowheads="1"/>
        </xdr:cNvSpPr>
      </xdr:nvSpPr>
      <xdr:spPr bwMode="auto">
        <a:xfrm>
          <a:off x="2676525" y="46672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B00-000020ED0300}"/>
            </a:ext>
          </a:extLst>
        </xdr:cNvPr>
        <xdr:cNvSpPr>
          <a:spLocks noChangeShapeType="1"/>
        </xdr:cNvSpPr>
      </xdr:nvSpPr>
      <xdr:spPr bwMode="auto">
        <a:xfrm>
          <a:off x="221932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B00-000021ED0300}"/>
            </a:ext>
          </a:extLst>
        </xdr:cNvPr>
        <xdr:cNvSpPr>
          <a:spLocks noChangeShapeType="1"/>
        </xdr:cNvSpPr>
      </xdr:nvSpPr>
      <xdr:spPr bwMode="auto">
        <a:xfrm>
          <a:off x="221932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B00-000022ED0300}"/>
            </a:ext>
          </a:extLst>
        </xdr:cNvPr>
        <xdr:cNvSpPr>
          <a:spLocks noChangeShapeType="1"/>
        </xdr:cNvSpPr>
      </xdr:nvSpPr>
      <xdr:spPr bwMode="auto">
        <a:xfrm>
          <a:off x="257175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1B00-000023ED0300}"/>
            </a:ext>
          </a:extLst>
        </xdr:cNvPr>
        <xdr:cNvSpPr>
          <a:spLocks noChangeShapeType="1"/>
        </xdr:cNvSpPr>
      </xdr:nvSpPr>
      <xdr:spPr bwMode="auto">
        <a:xfrm>
          <a:off x="27336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1B00-000024ED0300}"/>
            </a:ext>
          </a:extLst>
        </xdr:cNvPr>
        <xdr:cNvSpPr>
          <a:spLocks noChangeShapeType="1"/>
        </xdr:cNvSpPr>
      </xdr:nvSpPr>
      <xdr:spPr bwMode="auto">
        <a:xfrm flipV="1">
          <a:off x="27908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1B00-000025ED0300}"/>
            </a:ext>
          </a:extLst>
        </xdr:cNvPr>
        <xdr:cNvSpPr>
          <a:spLocks noChangeShapeType="1"/>
        </xdr:cNvSpPr>
      </xdr:nvSpPr>
      <xdr:spPr bwMode="auto">
        <a:xfrm flipV="1">
          <a:off x="284797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1B00-000026ED0300}"/>
            </a:ext>
          </a:extLst>
        </xdr:cNvPr>
        <xdr:cNvSpPr>
          <a:spLocks noChangeShapeType="1"/>
        </xdr:cNvSpPr>
      </xdr:nvSpPr>
      <xdr:spPr bwMode="auto">
        <a:xfrm flipV="1">
          <a:off x="273367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11" name="Line 11">
          <a:extLst>
            <a:ext uri="{FF2B5EF4-FFF2-40B4-BE49-F238E27FC236}">
              <a16:creationId xmlns:a16="http://schemas.microsoft.com/office/drawing/2014/main" id="{00000000-0008-0000-1B00-000027ED0300}"/>
            </a:ext>
          </a:extLst>
        </xdr:cNvPr>
        <xdr:cNvSpPr>
          <a:spLocks noChangeShapeType="1"/>
        </xdr:cNvSpPr>
      </xdr:nvSpPr>
      <xdr:spPr bwMode="auto">
        <a:xfrm>
          <a:off x="271462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00000000-0008-0000-1B00-000028ED0300}"/>
            </a:ext>
          </a:extLst>
        </xdr:cNvPr>
        <xdr:cNvSpPr>
          <a:spLocks noChangeShapeType="1"/>
        </xdr:cNvSpPr>
      </xdr:nvSpPr>
      <xdr:spPr bwMode="auto">
        <a:xfrm>
          <a:off x="360997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30</xdr:row>
      <xdr:rowOff>9525</xdr:rowOff>
    </xdr:from>
    <xdr:to>
      <xdr:col>42</xdr:col>
      <xdr:colOff>0</xdr:colOff>
      <xdr:row>38</xdr:row>
      <xdr:rowOff>0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00000000-0008-0000-1B00-000029ED0300}"/>
            </a:ext>
          </a:extLst>
        </xdr:cNvPr>
        <xdr:cNvSpPr>
          <a:spLocks noChangeShapeType="1"/>
        </xdr:cNvSpPr>
      </xdr:nvSpPr>
      <xdr:spPr bwMode="auto">
        <a:xfrm flipV="1">
          <a:off x="450532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34</xdr:row>
      <xdr:rowOff>0</xdr:rowOff>
    </xdr:from>
    <xdr:to>
      <xdr:col>40</xdr:col>
      <xdr:colOff>9525</xdr:colOff>
      <xdr:row>34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1B00-00002AED0300}"/>
            </a:ext>
          </a:extLst>
        </xdr:cNvPr>
        <xdr:cNvSpPr>
          <a:spLocks noChangeShapeType="1"/>
        </xdr:cNvSpPr>
      </xdr:nvSpPr>
      <xdr:spPr bwMode="auto">
        <a:xfrm>
          <a:off x="3590925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30</xdr:row>
      <xdr:rowOff>0</xdr:rowOff>
    </xdr:from>
    <xdr:to>
      <xdr:col>42</xdr:col>
      <xdr:colOff>9525</xdr:colOff>
      <xdr:row>30</xdr:row>
      <xdr:rowOff>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00000000-0008-0000-1B00-00002BED0300}"/>
            </a:ext>
          </a:extLst>
        </xdr:cNvPr>
        <xdr:cNvSpPr>
          <a:spLocks noChangeShapeType="1"/>
        </xdr:cNvSpPr>
      </xdr:nvSpPr>
      <xdr:spPr bwMode="auto">
        <a:xfrm>
          <a:off x="3590925" y="42100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1B00-00002CED0300}"/>
            </a:ext>
          </a:extLst>
        </xdr:cNvPr>
        <xdr:cNvSpPr>
          <a:spLocks noChangeShapeType="1"/>
        </xdr:cNvSpPr>
      </xdr:nvSpPr>
      <xdr:spPr bwMode="auto">
        <a:xfrm>
          <a:off x="359092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0000000-0008-0000-1B00-00002DED0300}"/>
            </a:ext>
          </a:extLst>
        </xdr:cNvPr>
        <xdr:cNvSpPr>
          <a:spLocks noChangeShapeType="1"/>
        </xdr:cNvSpPr>
      </xdr:nvSpPr>
      <xdr:spPr bwMode="auto">
        <a:xfrm>
          <a:off x="359092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18" name="Line 19">
          <a:extLst>
            <a:ext uri="{FF2B5EF4-FFF2-40B4-BE49-F238E27FC236}">
              <a16:creationId xmlns:a16="http://schemas.microsoft.com/office/drawing/2014/main" id="{00000000-0008-0000-1B00-00002EED0300}"/>
            </a:ext>
          </a:extLst>
        </xdr:cNvPr>
        <xdr:cNvSpPr>
          <a:spLocks noChangeShapeType="1"/>
        </xdr:cNvSpPr>
      </xdr:nvSpPr>
      <xdr:spPr bwMode="auto">
        <a:xfrm flipV="1">
          <a:off x="473392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19" name="Line 20">
          <a:extLst>
            <a:ext uri="{FF2B5EF4-FFF2-40B4-BE49-F238E27FC236}">
              <a16:creationId xmlns:a16="http://schemas.microsoft.com/office/drawing/2014/main" id="{00000000-0008-0000-1B00-00002FED0300}"/>
            </a:ext>
          </a:extLst>
        </xdr:cNvPr>
        <xdr:cNvSpPr>
          <a:spLocks noChangeShapeType="1"/>
        </xdr:cNvSpPr>
      </xdr:nvSpPr>
      <xdr:spPr bwMode="auto">
        <a:xfrm flipV="1">
          <a:off x="221932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20" name="Line 21">
          <a:extLst>
            <a:ext uri="{FF2B5EF4-FFF2-40B4-BE49-F238E27FC236}">
              <a16:creationId xmlns:a16="http://schemas.microsoft.com/office/drawing/2014/main" id="{00000000-0008-0000-1B00-000030ED0300}"/>
            </a:ext>
          </a:extLst>
        </xdr:cNvPr>
        <xdr:cNvSpPr>
          <a:spLocks noChangeShapeType="1"/>
        </xdr:cNvSpPr>
      </xdr:nvSpPr>
      <xdr:spPr bwMode="auto">
        <a:xfrm flipV="1">
          <a:off x="336232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21" name="Line 22">
          <a:extLst>
            <a:ext uri="{FF2B5EF4-FFF2-40B4-BE49-F238E27FC236}">
              <a16:creationId xmlns:a16="http://schemas.microsoft.com/office/drawing/2014/main" id="{00000000-0008-0000-1B00-000031ED0300}"/>
            </a:ext>
          </a:extLst>
        </xdr:cNvPr>
        <xdr:cNvSpPr>
          <a:spLocks noChangeShapeType="1"/>
        </xdr:cNvSpPr>
      </xdr:nvSpPr>
      <xdr:spPr bwMode="auto">
        <a:xfrm flipH="1">
          <a:off x="220980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2" name="Line 23">
          <a:extLst>
            <a:ext uri="{FF2B5EF4-FFF2-40B4-BE49-F238E27FC236}">
              <a16:creationId xmlns:a16="http://schemas.microsoft.com/office/drawing/2014/main" id="{00000000-0008-0000-1B00-000032ED0300}"/>
            </a:ext>
          </a:extLst>
        </xdr:cNvPr>
        <xdr:cNvSpPr>
          <a:spLocks noChangeShapeType="1"/>
        </xdr:cNvSpPr>
      </xdr:nvSpPr>
      <xdr:spPr bwMode="auto">
        <a:xfrm flipH="1">
          <a:off x="163830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23" name="Line 24">
          <a:extLst>
            <a:ext uri="{FF2B5EF4-FFF2-40B4-BE49-F238E27FC236}">
              <a16:creationId xmlns:a16="http://schemas.microsoft.com/office/drawing/2014/main" id="{00000000-0008-0000-1B00-000033ED0300}"/>
            </a:ext>
          </a:extLst>
        </xdr:cNvPr>
        <xdr:cNvSpPr>
          <a:spLocks noChangeShapeType="1"/>
        </xdr:cNvSpPr>
      </xdr:nvSpPr>
      <xdr:spPr bwMode="auto">
        <a:xfrm>
          <a:off x="130492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24" name="Line 25">
          <a:extLst>
            <a:ext uri="{FF2B5EF4-FFF2-40B4-BE49-F238E27FC236}">
              <a16:creationId xmlns:a16="http://schemas.microsoft.com/office/drawing/2014/main" id="{00000000-0008-0000-1B00-000034ED0300}"/>
            </a:ext>
          </a:extLst>
        </xdr:cNvPr>
        <xdr:cNvSpPr>
          <a:spLocks noChangeShapeType="1"/>
        </xdr:cNvSpPr>
      </xdr:nvSpPr>
      <xdr:spPr bwMode="auto">
        <a:xfrm>
          <a:off x="130492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00000000-0008-0000-1B00-000035ED0300}"/>
            </a:ext>
          </a:extLst>
        </xdr:cNvPr>
        <xdr:cNvSpPr>
          <a:spLocks noChangeShapeType="1"/>
        </xdr:cNvSpPr>
      </xdr:nvSpPr>
      <xdr:spPr bwMode="auto">
        <a:xfrm flipV="1">
          <a:off x="290512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21647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26" name="Line 27">
          <a:extLst>
            <a:ext uri="{FF2B5EF4-FFF2-40B4-BE49-F238E27FC236}">
              <a16:creationId xmlns:a16="http://schemas.microsoft.com/office/drawing/2014/main" id="{00000000-0008-0000-1B00-000036ED0300}"/>
            </a:ext>
          </a:extLst>
        </xdr:cNvPr>
        <xdr:cNvSpPr>
          <a:spLocks noChangeShapeType="1"/>
        </xdr:cNvSpPr>
      </xdr:nvSpPr>
      <xdr:spPr bwMode="auto">
        <a:xfrm>
          <a:off x="2355272" y="2038350"/>
          <a:ext cx="206953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36</xdr:row>
      <xdr:rowOff>0</xdr:rowOff>
    </xdr:to>
    <xdr:sp macro="" textlink="">
      <xdr:nvSpPr>
        <xdr:cNvPr id="27" name="Line 28">
          <a:extLst>
            <a:ext uri="{FF2B5EF4-FFF2-40B4-BE49-F238E27FC236}">
              <a16:creationId xmlns:a16="http://schemas.microsoft.com/office/drawing/2014/main" id="{00000000-0008-0000-1B00-000037ED0300}"/>
            </a:ext>
          </a:extLst>
        </xdr:cNvPr>
        <xdr:cNvSpPr>
          <a:spLocks noChangeShapeType="1"/>
        </xdr:cNvSpPr>
      </xdr:nvSpPr>
      <xdr:spPr bwMode="auto">
        <a:xfrm flipV="1">
          <a:off x="427672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30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28" name="Line 29">
          <a:extLst>
            <a:ext uri="{FF2B5EF4-FFF2-40B4-BE49-F238E27FC236}">
              <a16:creationId xmlns:a16="http://schemas.microsoft.com/office/drawing/2014/main" id="{00000000-0008-0000-1B00-000038ED0300}"/>
            </a:ext>
          </a:extLst>
        </xdr:cNvPr>
        <xdr:cNvSpPr>
          <a:spLocks noChangeShapeType="1"/>
        </xdr:cNvSpPr>
      </xdr:nvSpPr>
      <xdr:spPr bwMode="auto">
        <a:xfrm flipV="1">
          <a:off x="4276725" y="42100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30</xdr:row>
      <xdr:rowOff>9525</xdr:rowOff>
    </xdr:to>
    <xdr:sp macro="" textlink="">
      <xdr:nvSpPr>
        <xdr:cNvPr id="29" name="Line 30">
          <a:extLst>
            <a:ext uri="{FF2B5EF4-FFF2-40B4-BE49-F238E27FC236}">
              <a16:creationId xmlns:a16="http://schemas.microsoft.com/office/drawing/2014/main" id="{00000000-0008-0000-1B00-000039ED0300}"/>
            </a:ext>
          </a:extLst>
        </xdr:cNvPr>
        <xdr:cNvSpPr>
          <a:spLocks noChangeShapeType="1"/>
        </xdr:cNvSpPr>
      </xdr:nvSpPr>
      <xdr:spPr bwMode="auto">
        <a:xfrm flipV="1">
          <a:off x="4505325" y="2609850"/>
          <a:ext cx="0" cy="16097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30" name="Line 31">
          <a:extLst>
            <a:ext uri="{FF2B5EF4-FFF2-40B4-BE49-F238E27FC236}">
              <a16:creationId xmlns:a16="http://schemas.microsoft.com/office/drawing/2014/main" id="{00000000-0008-0000-1B00-00003AED0300}"/>
            </a:ext>
          </a:extLst>
        </xdr:cNvPr>
        <xdr:cNvSpPr>
          <a:spLocks noChangeShapeType="1"/>
        </xdr:cNvSpPr>
      </xdr:nvSpPr>
      <xdr:spPr bwMode="auto">
        <a:xfrm flipV="1">
          <a:off x="450532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31" name="Line 32">
          <a:extLst>
            <a:ext uri="{FF2B5EF4-FFF2-40B4-BE49-F238E27FC236}">
              <a16:creationId xmlns:a16="http://schemas.microsoft.com/office/drawing/2014/main" id="{00000000-0008-0000-1B00-00003BED0300}"/>
            </a:ext>
          </a:extLst>
        </xdr:cNvPr>
        <xdr:cNvSpPr>
          <a:spLocks noChangeShapeType="1"/>
        </xdr:cNvSpPr>
      </xdr:nvSpPr>
      <xdr:spPr bwMode="auto">
        <a:xfrm flipV="1">
          <a:off x="285750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32" name="Line 33">
          <a:extLst>
            <a:ext uri="{FF2B5EF4-FFF2-40B4-BE49-F238E27FC236}">
              <a16:creationId xmlns:a16="http://schemas.microsoft.com/office/drawing/2014/main" id="{00000000-0008-0000-1B00-00003CED0300}"/>
            </a:ext>
          </a:extLst>
        </xdr:cNvPr>
        <xdr:cNvSpPr>
          <a:spLocks noChangeShapeType="1"/>
        </xdr:cNvSpPr>
      </xdr:nvSpPr>
      <xdr:spPr bwMode="auto">
        <a:xfrm>
          <a:off x="301942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29</xdr:col>
      <xdr:colOff>0</xdr:colOff>
      <xdr:row>28</xdr:row>
      <xdr:rowOff>9525</xdr:rowOff>
    </xdr:to>
    <xdr:sp macro="" textlink="">
      <xdr:nvSpPr>
        <xdr:cNvPr id="33" name="Line 34">
          <a:extLst>
            <a:ext uri="{FF2B5EF4-FFF2-40B4-BE49-F238E27FC236}">
              <a16:creationId xmlns:a16="http://schemas.microsoft.com/office/drawing/2014/main" id="{00000000-0008-0000-1B00-00003DED0300}"/>
            </a:ext>
          </a:extLst>
        </xdr:cNvPr>
        <xdr:cNvSpPr>
          <a:spLocks noChangeShapeType="1"/>
        </xdr:cNvSpPr>
      </xdr:nvSpPr>
      <xdr:spPr bwMode="auto">
        <a:xfrm flipV="1">
          <a:off x="2847975" y="3752850"/>
          <a:ext cx="1714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26</xdr:row>
      <xdr:rowOff>0</xdr:rowOff>
    </xdr:from>
    <xdr:to>
      <xdr:col>39</xdr:col>
      <xdr:colOff>9525</xdr:colOff>
      <xdr:row>26</xdr:row>
      <xdr:rowOff>0</xdr:rowOff>
    </xdr:to>
    <xdr:sp macro="" textlink="">
      <xdr:nvSpPr>
        <xdr:cNvPr id="34" name="Line 35">
          <a:extLst>
            <a:ext uri="{FF2B5EF4-FFF2-40B4-BE49-F238E27FC236}">
              <a16:creationId xmlns:a16="http://schemas.microsoft.com/office/drawing/2014/main" id="{00000000-0008-0000-1B00-00003EED0300}"/>
            </a:ext>
          </a:extLst>
        </xdr:cNvPr>
        <xdr:cNvSpPr>
          <a:spLocks noChangeShapeType="1"/>
        </xdr:cNvSpPr>
      </xdr:nvSpPr>
      <xdr:spPr bwMode="auto">
        <a:xfrm>
          <a:off x="3019425" y="37528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32</xdr:col>
      <xdr:colOff>0</xdr:colOff>
      <xdr:row>30</xdr:row>
      <xdr:rowOff>0</xdr:rowOff>
    </xdr:to>
    <xdr:sp macro="" textlink="">
      <xdr:nvSpPr>
        <xdr:cNvPr id="35" name="Line 36">
          <a:extLst>
            <a:ext uri="{FF2B5EF4-FFF2-40B4-BE49-F238E27FC236}">
              <a16:creationId xmlns:a16="http://schemas.microsoft.com/office/drawing/2014/main" id="{00000000-0008-0000-1B00-00003FED0300}"/>
            </a:ext>
          </a:extLst>
        </xdr:cNvPr>
        <xdr:cNvSpPr>
          <a:spLocks noChangeShapeType="1"/>
        </xdr:cNvSpPr>
      </xdr:nvSpPr>
      <xdr:spPr bwMode="auto">
        <a:xfrm>
          <a:off x="2219325" y="4210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36" name="Line 37">
          <a:extLst>
            <a:ext uri="{FF2B5EF4-FFF2-40B4-BE49-F238E27FC236}">
              <a16:creationId xmlns:a16="http://schemas.microsoft.com/office/drawing/2014/main" id="{00000000-0008-0000-1B00-000040ED0300}"/>
            </a:ext>
          </a:extLst>
        </xdr:cNvPr>
        <xdr:cNvSpPr>
          <a:spLocks noChangeShapeType="1"/>
        </xdr:cNvSpPr>
      </xdr:nvSpPr>
      <xdr:spPr bwMode="auto">
        <a:xfrm>
          <a:off x="221932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37" name="Line 38">
          <a:extLst>
            <a:ext uri="{FF2B5EF4-FFF2-40B4-BE49-F238E27FC236}">
              <a16:creationId xmlns:a16="http://schemas.microsoft.com/office/drawing/2014/main" id="{00000000-0008-0000-1B00-000041ED0300}"/>
            </a:ext>
          </a:extLst>
        </xdr:cNvPr>
        <xdr:cNvSpPr>
          <a:spLocks noChangeShapeType="1"/>
        </xdr:cNvSpPr>
      </xdr:nvSpPr>
      <xdr:spPr bwMode="auto">
        <a:xfrm>
          <a:off x="221932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38" name="Line 39">
          <a:extLst>
            <a:ext uri="{FF2B5EF4-FFF2-40B4-BE49-F238E27FC236}">
              <a16:creationId xmlns:a16="http://schemas.microsoft.com/office/drawing/2014/main" id="{00000000-0008-0000-1B00-000042ED0300}"/>
            </a:ext>
          </a:extLst>
        </xdr:cNvPr>
        <xdr:cNvSpPr>
          <a:spLocks noChangeShapeType="1"/>
        </xdr:cNvSpPr>
      </xdr:nvSpPr>
      <xdr:spPr bwMode="auto">
        <a:xfrm flipH="1" flipV="1">
          <a:off x="256222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33</xdr:col>
      <xdr:colOff>0</xdr:colOff>
      <xdr:row>11</xdr:row>
      <xdr:rowOff>0</xdr:rowOff>
    </xdr:to>
    <xdr:sp macro="" textlink="">
      <xdr:nvSpPr>
        <xdr:cNvPr id="39" name="Line 40">
          <a:extLst>
            <a:ext uri="{FF2B5EF4-FFF2-40B4-BE49-F238E27FC236}">
              <a16:creationId xmlns:a16="http://schemas.microsoft.com/office/drawing/2014/main" id="{00000000-0008-0000-1B00-000043ED0300}"/>
            </a:ext>
          </a:extLst>
        </xdr:cNvPr>
        <xdr:cNvSpPr>
          <a:spLocks noChangeShapeType="1"/>
        </xdr:cNvSpPr>
      </xdr:nvSpPr>
      <xdr:spPr bwMode="auto">
        <a:xfrm>
          <a:off x="3019425" y="2038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40" name="Line 41">
          <a:extLst>
            <a:ext uri="{FF2B5EF4-FFF2-40B4-BE49-F238E27FC236}">
              <a16:creationId xmlns:a16="http://schemas.microsoft.com/office/drawing/2014/main" id="{00000000-0008-0000-1B00-000044ED0300}"/>
            </a:ext>
          </a:extLst>
        </xdr:cNvPr>
        <xdr:cNvSpPr>
          <a:spLocks noChangeShapeType="1"/>
        </xdr:cNvSpPr>
      </xdr:nvSpPr>
      <xdr:spPr bwMode="auto">
        <a:xfrm>
          <a:off x="279082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41" name="Line 42">
          <a:extLst>
            <a:ext uri="{FF2B5EF4-FFF2-40B4-BE49-F238E27FC236}">
              <a16:creationId xmlns:a16="http://schemas.microsoft.com/office/drawing/2014/main" id="{00000000-0008-0000-1B00-000045ED0300}"/>
            </a:ext>
          </a:extLst>
        </xdr:cNvPr>
        <xdr:cNvSpPr>
          <a:spLocks noChangeShapeType="1"/>
        </xdr:cNvSpPr>
      </xdr:nvSpPr>
      <xdr:spPr bwMode="auto">
        <a:xfrm flipV="1">
          <a:off x="164782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42" name="Line 43">
          <a:extLst>
            <a:ext uri="{FF2B5EF4-FFF2-40B4-BE49-F238E27FC236}">
              <a16:creationId xmlns:a16="http://schemas.microsoft.com/office/drawing/2014/main" id="{00000000-0008-0000-1B00-000046ED0300}"/>
            </a:ext>
          </a:extLst>
        </xdr:cNvPr>
        <xdr:cNvSpPr>
          <a:spLocks noChangeShapeType="1"/>
        </xdr:cNvSpPr>
      </xdr:nvSpPr>
      <xdr:spPr bwMode="auto">
        <a:xfrm flipH="1">
          <a:off x="130492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43" name="Line 44">
          <a:extLst>
            <a:ext uri="{FF2B5EF4-FFF2-40B4-BE49-F238E27FC236}">
              <a16:creationId xmlns:a16="http://schemas.microsoft.com/office/drawing/2014/main" id="{00000000-0008-0000-1B00-000047ED0300}"/>
            </a:ext>
          </a:extLst>
        </xdr:cNvPr>
        <xdr:cNvSpPr>
          <a:spLocks noChangeShapeType="1"/>
        </xdr:cNvSpPr>
      </xdr:nvSpPr>
      <xdr:spPr bwMode="auto">
        <a:xfrm flipV="1">
          <a:off x="279082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44" name="Line 45">
          <a:extLst>
            <a:ext uri="{FF2B5EF4-FFF2-40B4-BE49-F238E27FC236}">
              <a16:creationId xmlns:a16="http://schemas.microsoft.com/office/drawing/2014/main" id="{00000000-0008-0000-1B00-000048ED0300}"/>
            </a:ext>
          </a:extLst>
        </xdr:cNvPr>
        <xdr:cNvSpPr>
          <a:spLocks noChangeShapeType="1"/>
        </xdr:cNvSpPr>
      </xdr:nvSpPr>
      <xdr:spPr bwMode="auto">
        <a:xfrm>
          <a:off x="279082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45" name="Line 46">
          <a:extLst>
            <a:ext uri="{FF2B5EF4-FFF2-40B4-BE49-F238E27FC236}">
              <a16:creationId xmlns:a16="http://schemas.microsoft.com/office/drawing/2014/main" id="{00000000-0008-0000-1B00-000049ED0300}"/>
            </a:ext>
          </a:extLst>
        </xdr:cNvPr>
        <xdr:cNvSpPr>
          <a:spLocks noChangeShapeType="1"/>
        </xdr:cNvSpPr>
      </xdr:nvSpPr>
      <xdr:spPr bwMode="auto">
        <a:xfrm flipH="1">
          <a:off x="221932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46" name="Line 47">
          <a:extLst>
            <a:ext uri="{FF2B5EF4-FFF2-40B4-BE49-F238E27FC236}">
              <a16:creationId xmlns:a16="http://schemas.microsoft.com/office/drawing/2014/main" id="{00000000-0008-0000-1B00-00004AED0300}"/>
            </a:ext>
          </a:extLst>
        </xdr:cNvPr>
        <xdr:cNvSpPr>
          <a:spLocks noChangeShapeType="1"/>
        </xdr:cNvSpPr>
      </xdr:nvSpPr>
      <xdr:spPr bwMode="auto">
        <a:xfrm>
          <a:off x="164782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47" name="Line 48">
          <a:extLst>
            <a:ext uri="{FF2B5EF4-FFF2-40B4-BE49-F238E27FC236}">
              <a16:creationId xmlns:a16="http://schemas.microsoft.com/office/drawing/2014/main" id="{00000000-0008-0000-1B00-00004BED0300}"/>
            </a:ext>
          </a:extLst>
        </xdr:cNvPr>
        <xdr:cNvSpPr>
          <a:spLocks noChangeShapeType="1"/>
        </xdr:cNvSpPr>
      </xdr:nvSpPr>
      <xdr:spPr bwMode="auto">
        <a:xfrm>
          <a:off x="279082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8" name="Line 49">
          <a:extLst>
            <a:ext uri="{FF2B5EF4-FFF2-40B4-BE49-F238E27FC236}">
              <a16:creationId xmlns:a16="http://schemas.microsoft.com/office/drawing/2014/main" id="{00000000-0008-0000-1B00-00004CED0300}"/>
            </a:ext>
          </a:extLst>
        </xdr:cNvPr>
        <xdr:cNvSpPr>
          <a:spLocks noChangeShapeType="1"/>
        </xdr:cNvSpPr>
      </xdr:nvSpPr>
      <xdr:spPr bwMode="auto">
        <a:xfrm>
          <a:off x="358140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49" name="Line 50">
          <a:extLst>
            <a:ext uri="{FF2B5EF4-FFF2-40B4-BE49-F238E27FC236}">
              <a16:creationId xmlns:a16="http://schemas.microsoft.com/office/drawing/2014/main" id="{00000000-0008-0000-1B00-00004DED0300}"/>
            </a:ext>
          </a:extLst>
        </xdr:cNvPr>
        <xdr:cNvSpPr>
          <a:spLocks noChangeShapeType="1"/>
        </xdr:cNvSpPr>
      </xdr:nvSpPr>
      <xdr:spPr bwMode="auto">
        <a:xfrm flipV="1">
          <a:off x="450532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50" name="Line 51">
          <a:extLst>
            <a:ext uri="{FF2B5EF4-FFF2-40B4-BE49-F238E27FC236}">
              <a16:creationId xmlns:a16="http://schemas.microsoft.com/office/drawing/2014/main" id="{00000000-0008-0000-1B00-00004EED0300}"/>
            </a:ext>
          </a:extLst>
        </xdr:cNvPr>
        <xdr:cNvSpPr>
          <a:spLocks noChangeShapeType="1"/>
        </xdr:cNvSpPr>
      </xdr:nvSpPr>
      <xdr:spPr bwMode="auto">
        <a:xfrm flipV="1">
          <a:off x="153352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51" name="Line 52">
          <a:extLst>
            <a:ext uri="{FF2B5EF4-FFF2-40B4-BE49-F238E27FC236}">
              <a16:creationId xmlns:a16="http://schemas.microsoft.com/office/drawing/2014/main" id="{00000000-0008-0000-1B00-00004FED0300}"/>
            </a:ext>
          </a:extLst>
        </xdr:cNvPr>
        <xdr:cNvSpPr>
          <a:spLocks noChangeShapeType="1"/>
        </xdr:cNvSpPr>
      </xdr:nvSpPr>
      <xdr:spPr bwMode="auto">
        <a:xfrm flipV="1">
          <a:off x="610552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52" name="Line 53">
          <a:extLst>
            <a:ext uri="{FF2B5EF4-FFF2-40B4-BE49-F238E27FC236}">
              <a16:creationId xmlns:a16="http://schemas.microsoft.com/office/drawing/2014/main" id="{00000000-0008-0000-1B00-000050ED0300}"/>
            </a:ext>
          </a:extLst>
        </xdr:cNvPr>
        <xdr:cNvSpPr>
          <a:spLocks noChangeShapeType="1"/>
        </xdr:cNvSpPr>
      </xdr:nvSpPr>
      <xdr:spPr bwMode="auto">
        <a:xfrm flipV="1">
          <a:off x="553402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53" name="Line 54">
          <a:extLst>
            <a:ext uri="{FF2B5EF4-FFF2-40B4-BE49-F238E27FC236}">
              <a16:creationId xmlns:a16="http://schemas.microsoft.com/office/drawing/2014/main" id="{00000000-0008-0000-1B00-000051ED0300}"/>
            </a:ext>
          </a:extLst>
        </xdr:cNvPr>
        <xdr:cNvSpPr>
          <a:spLocks noChangeShapeType="1"/>
        </xdr:cNvSpPr>
      </xdr:nvSpPr>
      <xdr:spPr bwMode="auto">
        <a:xfrm flipV="1">
          <a:off x="559117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54" name="Line 55">
          <a:extLst>
            <a:ext uri="{FF2B5EF4-FFF2-40B4-BE49-F238E27FC236}">
              <a16:creationId xmlns:a16="http://schemas.microsoft.com/office/drawing/2014/main" id="{00000000-0008-0000-1B00-000052ED0300}"/>
            </a:ext>
          </a:extLst>
        </xdr:cNvPr>
        <xdr:cNvSpPr>
          <a:spLocks noChangeShapeType="1"/>
        </xdr:cNvSpPr>
      </xdr:nvSpPr>
      <xdr:spPr bwMode="auto">
        <a:xfrm>
          <a:off x="554355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55" name="Line 56">
          <a:extLst>
            <a:ext uri="{FF2B5EF4-FFF2-40B4-BE49-F238E27FC236}">
              <a16:creationId xmlns:a16="http://schemas.microsoft.com/office/drawing/2014/main" id="{00000000-0008-0000-1B00-000053ED0300}"/>
            </a:ext>
          </a:extLst>
        </xdr:cNvPr>
        <xdr:cNvSpPr>
          <a:spLocks noChangeShapeType="1"/>
        </xdr:cNvSpPr>
      </xdr:nvSpPr>
      <xdr:spPr bwMode="auto">
        <a:xfrm>
          <a:off x="561022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56" name="Line 57">
          <a:extLst>
            <a:ext uri="{FF2B5EF4-FFF2-40B4-BE49-F238E27FC236}">
              <a16:creationId xmlns:a16="http://schemas.microsoft.com/office/drawing/2014/main" id="{00000000-0008-0000-1B00-000054ED0300}"/>
            </a:ext>
          </a:extLst>
        </xdr:cNvPr>
        <xdr:cNvSpPr>
          <a:spLocks noChangeShapeType="1"/>
        </xdr:cNvSpPr>
      </xdr:nvSpPr>
      <xdr:spPr bwMode="auto">
        <a:xfrm>
          <a:off x="621982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30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57" name="Line 58">
          <a:extLst>
            <a:ext uri="{FF2B5EF4-FFF2-40B4-BE49-F238E27FC236}">
              <a16:creationId xmlns:a16="http://schemas.microsoft.com/office/drawing/2014/main" id="{00000000-0008-0000-1B00-000055ED0300}"/>
            </a:ext>
          </a:extLst>
        </xdr:cNvPr>
        <xdr:cNvSpPr>
          <a:spLocks noChangeShapeType="1"/>
        </xdr:cNvSpPr>
      </xdr:nvSpPr>
      <xdr:spPr bwMode="auto">
        <a:xfrm flipV="1">
          <a:off x="6791325" y="42100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58" name="Line 59">
          <a:extLst>
            <a:ext uri="{FF2B5EF4-FFF2-40B4-BE49-F238E27FC236}">
              <a16:creationId xmlns:a16="http://schemas.microsoft.com/office/drawing/2014/main" id="{00000000-0008-0000-1B00-000056ED0300}"/>
            </a:ext>
          </a:extLst>
        </xdr:cNvPr>
        <xdr:cNvSpPr>
          <a:spLocks noChangeShapeType="1"/>
        </xdr:cNvSpPr>
      </xdr:nvSpPr>
      <xdr:spPr bwMode="auto">
        <a:xfrm>
          <a:off x="621982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30</xdr:row>
      <xdr:rowOff>0</xdr:rowOff>
    </xdr:from>
    <xdr:to>
      <xdr:col>62</xdr:col>
      <xdr:colOff>9525</xdr:colOff>
      <xdr:row>30</xdr:row>
      <xdr:rowOff>0</xdr:rowOff>
    </xdr:to>
    <xdr:sp macro="" textlink="">
      <xdr:nvSpPr>
        <xdr:cNvPr id="59" name="Line 60">
          <a:extLst>
            <a:ext uri="{FF2B5EF4-FFF2-40B4-BE49-F238E27FC236}">
              <a16:creationId xmlns:a16="http://schemas.microsoft.com/office/drawing/2014/main" id="{00000000-0008-0000-1B00-000057ED0300}"/>
            </a:ext>
          </a:extLst>
        </xdr:cNvPr>
        <xdr:cNvSpPr>
          <a:spLocks noChangeShapeType="1"/>
        </xdr:cNvSpPr>
      </xdr:nvSpPr>
      <xdr:spPr bwMode="auto">
        <a:xfrm>
          <a:off x="6229350" y="4210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60" name="Line 61">
          <a:extLst>
            <a:ext uri="{FF2B5EF4-FFF2-40B4-BE49-F238E27FC236}">
              <a16:creationId xmlns:a16="http://schemas.microsoft.com/office/drawing/2014/main" id="{00000000-0008-0000-1B00-000058ED0300}"/>
            </a:ext>
          </a:extLst>
        </xdr:cNvPr>
        <xdr:cNvSpPr>
          <a:spLocks noChangeShapeType="1"/>
        </xdr:cNvSpPr>
      </xdr:nvSpPr>
      <xdr:spPr bwMode="auto">
        <a:xfrm>
          <a:off x="621982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61" name="Line 62">
          <a:extLst>
            <a:ext uri="{FF2B5EF4-FFF2-40B4-BE49-F238E27FC236}">
              <a16:creationId xmlns:a16="http://schemas.microsoft.com/office/drawing/2014/main" id="{00000000-0008-0000-1B00-000059ED0300}"/>
            </a:ext>
          </a:extLst>
        </xdr:cNvPr>
        <xdr:cNvSpPr>
          <a:spLocks noChangeShapeType="1"/>
        </xdr:cNvSpPr>
      </xdr:nvSpPr>
      <xdr:spPr bwMode="auto">
        <a:xfrm>
          <a:off x="621982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10</xdr:row>
      <xdr:rowOff>0</xdr:rowOff>
    </xdr:to>
    <xdr:sp macro="" textlink="">
      <xdr:nvSpPr>
        <xdr:cNvPr id="62" name="Line 63">
          <a:extLst>
            <a:ext uri="{FF2B5EF4-FFF2-40B4-BE49-F238E27FC236}">
              <a16:creationId xmlns:a16="http://schemas.microsoft.com/office/drawing/2014/main" id="{00000000-0008-0000-1B00-00005AED0300}"/>
            </a:ext>
          </a:extLst>
        </xdr:cNvPr>
        <xdr:cNvSpPr>
          <a:spLocks noChangeShapeType="1"/>
        </xdr:cNvSpPr>
      </xdr:nvSpPr>
      <xdr:spPr bwMode="auto">
        <a:xfrm flipV="1">
          <a:off x="6105525" y="15811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63" name="Line 64">
          <a:extLst>
            <a:ext uri="{FF2B5EF4-FFF2-40B4-BE49-F238E27FC236}">
              <a16:creationId xmlns:a16="http://schemas.microsoft.com/office/drawing/2014/main" id="{00000000-0008-0000-1B00-00005BED0300}"/>
            </a:ext>
          </a:extLst>
        </xdr:cNvPr>
        <xdr:cNvSpPr>
          <a:spLocks noChangeShapeType="1"/>
        </xdr:cNvSpPr>
      </xdr:nvSpPr>
      <xdr:spPr bwMode="auto">
        <a:xfrm flipV="1">
          <a:off x="564832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36</xdr:row>
      <xdr:rowOff>0</xdr:rowOff>
    </xdr:to>
    <xdr:sp macro="" textlink="">
      <xdr:nvSpPr>
        <xdr:cNvPr id="64" name="Line 65">
          <a:extLst>
            <a:ext uri="{FF2B5EF4-FFF2-40B4-BE49-F238E27FC236}">
              <a16:creationId xmlns:a16="http://schemas.microsoft.com/office/drawing/2014/main" id="{00000000-0008-0000-1B00-00005CED0300}"/>
            </a:ext>
          </a:extLst>
        </xdr:cNvPr>
        <xdr:cNvSpPr>
          <a:spLocks noChangeShapeType="1"/>
        </xdr:cNvSpPr>
      </xdr:nvSpPr>
      <xdr:spPr bwMode="auto">
        <a:xfrm flipV="1">
          <a:off x="656272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30</xdr:row>
      <xdr:rowOff>9525</xdr:rowOff>
    </xdr:from>
    <xdr:to>
      <xdr:col>60</xdr:col>
      <xdr:colOff>0</xdr:colOff>
      <xdr:row>34</xdr:row>
      <xdr:rowOff>0</xdr:rowOff>
    </xdr:to>
    <xdr:sp macro="" textlink="">
      <xdr:nvSpPr>
        <xdr:cNvPr id="65" name="Line 66">
          <a:extLst>
            <a:ext uri="{FF2B5EF4-FFF2-40B4-BE49-F238E27FC236}">
              <a16:creationId xmlns:a16="http://schemas.microsoft.com/office/drawing/2014/main" id="{00000000-0008-0000-1B00-00005DED0300}"/>
            </a:ext>
          </a:extLst>
        </xdr:cNvPr>
        <xdr:cNvSpPr>
          <a:spLocks noChangeShapeType="1"/>
        </xdr:cNvSpPr>
      </xdr:nvSpPr>
      <xdr:spPr bwMode="auto">
        <a:xfrm flipV="1">
          <a:off x="6562725" y="421957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29</xdr:row>
      <xdr:rowOff>104775</xdr:rowOff>
    </xdr:to>
    <xdr:sp macro="" textlink="">
      <xdr:nvSpPr>
        <xdr:cNvPr id="66" name="Line 67">
          <a:extLst>
            <a:ext uri="{FF2B5EF4-FFF2-40B4-BE49-F238E27FC236}">
              <a16:creationId xmlns:a16="http://schemas.microsoft.com/office/drawing/2014/main" id="{00000000-0008-0000-1B00-00005EED0300}"/>
            </a:ext>
          </a:extLst>
        </xdr:cNvPr>
        <xdr:cNvSpPr>
          <a:spLocks noChangeShapeType="1"/>
        </xdr:cNvSpPr>
      </xdr:nvSpPr>
      <xdr:spPr bwMode="auto">
        <a:xfrm flipV="1">
          <a:off x="6791325" y="2609850"/>
          <a:ext cx="0" cy="1590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67" name="Line 68">
          <a:extLst>
            <a:ext uri="{FF2B5EF4-FFF2-40B4-BE49-F238E27FC236}">
              <a16:creationId xmlns:a16="http://schemas.microsoft.com/office/drawing/2014/main" id="{00000000-0008-0000-1B00-00005FED0300}"/>
            </a:ext>
          </a:extLst>
        </xdr:cNvPr>
        <xdr:cNvSpPr>
          <a:spLocks noChangeShapeType="1"/>
        </xdr:cNvSpPr>
      </xdr:nvSpPr>
      <xdr:spPr bwMode="auto">
        <a:xfrm flipV="1">
          <a:off x="679132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11</xdr:row>
      <xdr:rowOff>0</xdr:rowOff>
    </xdr:from>
    <xdr:to>
      <xdr:col>56</xdr:col>
      <xdr:colOff>104775</xdr:colOff>
      <xdr:row>11</xdr:row>
      <xdr:rowOff>0</xdr:rowOff>
    </xdr:to>
    <xdr:sp macro="" textlink="">
      <xdr:nvSpPr>
        <xdr:cNvPr id="68" name="Line 73">
          <a:extLst>
            <a:ext uri="{FF2B5EF4-FFF2-40B4-BE49-F238E27FC236}">
              <a16:creationId xmlns:a16="http://schemas.microsoft.com/office/drawing/2014/main" id="{00000000-0008-0000-1B00-000060ED0300}"/>
            </a:ext>
          </a:extLst>
        </xdr:cNvPr>
        <xdr:cNvSpPr>
          <a:spLocks noChangeShapeType="1"/>
        </xdr:cNvSpPr>
      </xdr:nvSpPr>
      <xdr:spPr bwMode="auto">
        <a:xfrm>
          <a:off x="5762625" y="20383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9</xdr:row>
      <xdr:rowOff>0</xdr:rowOff>
    </xdr:from>
    <xdr:to>
      <xdr:col>55</xdr:col>
      <xdr:colOff>9525</xdr:colOff>
      <xdr:row>9</xdr:row>
      <xdr:rowOff>0</xdr:rowOff>
    </xdr:to>
    <xdr:sp macro="" textlink="">
      <xdr:nvSpPr>
        <xdr:cNvPr id="69" name="Line 74">
          <a:extLst>
            <a:ext uri="{FF2B5EF4-FFF2-40B4-BE49-F238E27FC236}">
              <a16:creationId xmlns:a16="http://schemas.microsoft.com/office/drawing/2014/main" id="{00000000-0008-0000-1B00-000061ED0300}"/>
            </a:ext>
          </a:extLst>
        </xdr:cNvPr>
        <xdr:cNvSpPr>
          <a:spLocks noChangeShapeType="1"/>
        </xdr:cNvSpPr>
      </xdr:nvSpPr>
      <xdr:spPr bwMode="auto">
        <a:xfrm>
          <a:off x="5553075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70" name="Line 75">
          <a:extLst>
            <a:ext uri="{FF2B5EF4-FFF2-40B4-BE49-F238E27FC236}">
              <a16:creationId xmlns:a16="http://schemas.microsoft.com/office/drawing/2014/main" id="{00000000-0008-0000-1B00-000062ED0300}"/>
            </a:ext>
          </a:extLst>
        </xdr:cNvPr>
        <xdr:cNvSpPr>
          <a:spLocks noChangeShapeType="1"/>
        </xdr:cNvSpPr>
      </xdr:nvSpPr>
      <xdr:spPr bwMode="auto">
        <a:xfrm>
          <a:off x="554355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16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71" name="Line 76">
          <a:extLst>
            <a:ext uri="{FF2B5EF4-FFF2-40B4-BE49-F238E27FC236}">
              <a16:creationId xmlns:a16="http://schemas.microsoft.com/office/drawing/2014/main" id="{00000000-0008-0000-1B00-000063ED0300}"/>
            </a:ext>
          </a:extLst>
        </xdr:cNvPr>
        <xdr:cNvSpPr>
          <a:spLocks noChangeShapeType="1"/>
        </xdr:cNvSpPr>
      </xdr:nvSpPr>
      <xdr:spPr bwMode="auto">
        <a:xfrm>
          <a:off x="621982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72" name="Line 77">
          <a:extLst>
            <a:ext uri="{FF2B5EF4-FFF2-40B4-BE49-F238E27FC236}">
              <a16:creationId xmlns:a16="http://schemas.microsoft.com/office/drawing/2014/main" id="{00000000-0008-0000-1B00-000064ED0300}"/>
            </a:ext>
          </a:extLst>
        </xdr:cNvPr>
        <xdr:cNvSpPr>
          <a:spLocks noChangeShapeType="1"/>
        </xdr:cNvSpPr>
      </xdr:nvSpPr>
      <xdr:spPr bwMode="auto">
        <a:xfrm flipV="1">
          <a:off x="679132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33</xdr:row>
      <xdr:rowOff>104775</xdr:rowOff>
    </xdr:from>
    <xdr:to>
      <xdr:col>52</xdr:col>
      <xdr:colOff>0</xdr:colOff>
      <xdr:row>35</xdr:row>
      <xdr:rowOff>104775</xdr:rowOff>
    </xdr:to>
    <xdr:sp macro="" textlink="">
      <xdr:nvSpPr>
        <xdr:cNvPr id="73" name="Oval 78">
          <a:extLst>
            <a:ext uri="{FF2B5EF4-FFF2-40B4-BE49-F238E27FC236}">
              <a16:creationId xmlns:a16="http://schemas.microsoft.com/office/drawing/2014/main" id="{00000000-0008-0000-1B00-000065ED0300}"/>
            </a:ext>
          </a:extLst>
        </xdr:cNvPr>
        <xdr:cNvSpPr>
          <a:spLocks noChangeArrowheads="1"/>
        </xdr:cNvSpPr>
      </xdr:nvSpPr>
      <xdr:spPr bwMode="auto">
        <a:xfrm>
          <a:off x="5419725" y="4657725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74" name="Line 79">
          <a:extLst>
            <a:ext uri="{FF2B5EF4-FFF2-40B4-BE49-F238E27FC236}">
              <a16:creationId xmlns:a16="http://schemas.microsoft.com/office/drawing/2014/main" id="{00000000-0008-0000-1B00-000066ED0300}"/>
            </a:ext>
          </a:extLst>
        </xdr:cNvPr>
        <xdr:cNvSpPr>
          <a:spLocks noChangeShapeType="1"/>
        </xdr:cNvSpPr>
      </xdr:nvSpPr>
      <xdr:spPr bwMode="auto">
        <a:xfrm>
          <a:off x="554355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75" name="Line 80">
          <a:extLst>
            <a:ext uri="{FF2B5EF4-FFF2-40B4-BE49-F238E27FC236}">
              <a16:creationId xmlns:a16="http://schemas.microsoft.com/office/drawing/2014/main" id="{00000000-0008-0000-1B00-000067ED0300}"/>
            </a:ext>
          </a:extLst>
        </xdr:cNvPr>
        <xdr:cNvSpPr>
          <a:spLocks noChangeShapeType="1"/>
        </xdr:cNvSpPr>
      </xdr:nvSpPr>
      <xdr:spPr bwMode="auto">
        <a:xfrm>
          <a:off x="553402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56</xdr:col>
      <xdr:colOff>0</xdr:colOff>
      <xdr:row>30</xdr:row>
      <xdr:rowOff>0</xdr:rowOff>
    </xdr:to>
    <xdr:sp macro="" textlink="">
      <xdr:nvSpPr>
        <xdr:cNvPr id="76" name="Line 81">
          <a:extLst>
            <a:ext uri="{FF2B5EF4-FFF2-40B4-BE49-F238E27FC236}">
              <a16:creationId xmlns:a16="http://schemas.microsoft.com/office/drawing/2014/main" id="{00000000-0008-0000-1B00-000068ED0300}"/>
            </a:ext>
          </a:extLst>
        </xdr:cNvPr>
        <xdr:cNvSpPr>
          <a:spLocks noChangeShapeType="1"/>
        </xdr:cNvSpPr>
      </xdr:nvSpPr>
      <xdr:spPr bwMode="auto">
        <a:xfrm>
          <a:off x="5534025" y="4210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77" name="Line 82">
          <a:extLst>
            <a:ext uri="{FF2B5EF4-FFF2-40B4-BE49-F238E27FC236}">
              <a16:creationId xmlns:a16="http://schemas.microsoft.com/office/drawing/2014/main" id="{00000000-0008-0000-1B00-000069ED0300}"/>
            </a:ext>
          </a:extLst>
        </xdr:cNvPr>
        <xdr:cNvSpPr>
          <a:spLocks noChangeShapeType="1"/>
        </xdr:cNvSpPr>
      </xdr:nvSpPr>
      <xdr:spPr bwMode="auto">
        <a:xfrm>
          <a:off x="553402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78" name="Line 83">
          <a:extLst>
            <a:ext uri="{FF2B5EF4-FFF2-40B4-BE49-F238E27FC236}">
              <a16:creationId xmlns:a16="http://schemas.microsoft.com/office/drawing/2014/main" id="{00000000-0008-0000-1B00-00006AED0300}"/>
            </a:ext>
          </a:extLst>
        </xdr:cNvPr>
        <xdr:cNvSpPr>
          <a:spLocks noChangeShapeType="1"/>
        </xdr:cNvSpPr>
      </xdr:nvSpPr>
      <xdr:spPr bwMode="auto">
        <a:xfrm>
          <a:off x="553402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11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79" name="Line 84">
          <a:extLst>
            <a:ext uri="{FF2B5EF4-FFF2-40B4-BE49-F238E27FC236}">
              <a16:creationId xmlns:a16="http://schemas.microsoft.com/office/drawing/2014/main" id="{00000000-0008-0000-1B00-00006BED0300}"/>
            </a:ext>
          </a:extLst>
        </xdr:cNvPr>
        <xdr:cNvSpPr>
          <a:spLocks noChangeShapeType="1"/>
        </xdr:cNvSpPr>
      </xdr:nvSpPr>
      <xdr:spPr bwMode="auto">
        <a:xfrm>
          <a:off x="553402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80" name="Line 85">
          <a:extLst>
            <a:ext uri="{FF2B5EF4-FFF2-40B4-BE49-F238E27FC236}">
              <a16:creationId xmlns:a16="http://schemas.microsoft.com/office/drawing/2014/main" id="{00000000-0008-0000-1B00-00006CED0300}"/>
            </a:ext>
          </a:extLst>
        </xdr:cNvPr>
        <xdr:cNvSpPr>
          <a:spLocks noChangeShapeType="1"/>
        </xdr:cNvSpPr>
      </xdr:nvSpPr>
      <xdr:spPr bwMode="auto">
        <a:xfrm>
          <a:off x="553402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81" name="Line 86">
          <a:extLst>
            <a:ext uri="{FF2B5EF4-FFF2-40B4-BE49-F238E27FC236}">
              <a16:creationId xmlns:a16="http://schemas.microsoft.com/office/drawing/2014/main" id="{00000000-0008-0000-1B00-00006DED0300}"/>
            </a:ext>
          </a:extLst>
        </xdr:cNvPr>
        <xdr:cNvSpPr>
          <a:spLocks noChangeShapeType="1"/>
        </xdr:cNvSpPr>
      </xdr:nvSpPr>
      <xdr:spPr bwMode="auto">
        <a:xfrm>
          <a:off x="644842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104775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82" name="Line 87">
          <a:extLst>
            <a:ext uri="{FF2B5EF4-FFF2-40B4-BE49-F238E27FC236}">
              <a16:creationId xmlns:a16="http://schemas.microsoft.com/office/drawing/2014/main" id="{00000000-0008-0000-1B00-00006EED0300}"/>
            </a:ext>
          </a:extLst>
        </xdr:cNvPr>
        <xdr:cNvSpPr>
          <a:spLocks noChangeShapeType="1"/>
        </xdr:cNvSpPr>
      </xdr:nvSpPr>
      <xdr:spPr bwMode="auto">
        <a:xfrm flipH="1">
          <a:off x="5524500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83" name="Line 88">
          <a:extLst>
            <a:ext uri="{FF2B5EF4-FFF2-40B4-BE49-F238E27FC236}">
              <a16:creationId xmlns:a16="http://schemas.microsoft.com/office/drawing/2014/main" id="{00000000-0008-0000-1B00-00006FED0300}"/>
            </a:ext>
          </a:extLst>
        </xdr:cNvPr>
        <xdr:cNvSpPr>
          <a:spLocks noChangeShapeType="1"/>
        </xdr:cNvSpPr>
      </xdr:nvSpPr>
      <xdr:spPr bwMode="auto">
        <a:xfrm>
          <a:off x="553402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84" name="Line 89">
          <a:extLst>
            <a:ext uri="{FF2B5EF4-FFF2-40B4-BE49-F238E27FC236}">
              <a16:creationId xmlns:a16="http://schemas.microsoft.com/office/drawing/2014/main" id="{00000000-0008-0000-1B00-000070ED0300}"/>
            </a:ext>
          </a:extLst>
        </xdr:cNvPr>
        <xdr:cNvSpPr>
          <a:spLocks noChangeShapeType="1"/>
        </xdr:cNvSpPr>
      </xdr:nvSpPr>
      <xdr:spPr bwMode="auto">
        <a:xfrm>
          <a:off x="155257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112568</xdr:colOff>
      <xdr:row>7</xdr:row>
      <xdr:rowOff>0</xdr:rowOff>
    </xdr:from>
    <xdr:to>
      <xdr:col>58</xdr:col>
      <xdr:colOff>112568</xdr:colOff>
      <xdr:row>10</xdr:row>
      <xdr:rowOff>8659</xdr:rowOff>
    </xdr:to>
    <xdr:sp macro="" textlink="">
      <xdr:nvSpPr>
        <xdr:cNvPr id="85" name="Line 91">
          <a:extLst>
            <a:ext uri="{FF2B5EF4-FFF2-40B4-BE49-F238E27FC236}">
              <a16:creationId xmlns:a16="http://schemas.microsoft.com/office/drawing/2014/main" id="{00000000-0008-0000-1B00-000071ED0300}"/>
            </a:ext>
          </a:extLst>
        </xdr:cNvPr>
        <xdr:cNvSpPr>
          <a:spLocks noChangeShapeType="1"/>
        </xdr:cNvSpPr>
      </xdr:nvSpPr>
      <xdr:spPr bwMode="auto">
        <a:xfrm flipV="1">
          <a:off x="6446693" y="1581150"/>
          <a:ext cx="0" cy="35155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86" name="Line 92">
          <a:extLst>
            <a:ext uri="{FF2B5EF4-FFF2-40B4-BE49-F238E27FC236}">
              <a16:creationId xmlns:a16="http://schemas.microsoft.com/office/drawing/2014/main" id="{00000000-0008-0000-1B00-000072ED0300}"/>
            </a:ext>
          </a:extLst>
        </xdr:cNvPr>
        <xdr:cNvSpPr>
          <a:spLocks noChangeShapeType="1"/>
        </xdr:cNvSpPr>
      </xdr:nvSpPr>
      <xdr:spPr bwMode="auto">
        <a:xfrm>
          <a:off x="610552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87" name="Line 96">
          <a:extLst>
            <a:ext uri="{FF2B5EF4-FFF2-40B4-BE49-F238E27FC236}">
              <a16:creationId xmlns:a16="http://schemas.microsoft.com/office/drawing/2014/main" id="{00000000-0008-0000-1B00-000073ED0300}"/>
            </a:ext>
          </a:extLst>
        </xdr:cNvPr>
        <xdr:cNvSpPr>
          <a:spLocks noChangeShapeType="1"/>
        </xdr:cNvSpPr>
      </xdr:nvSpPr>
      <xdr:spPr bwMode="auto">
        <a:xfrm flipV="1">
          <a:off x="701992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1B00-000074ED0300}"/>
            </a:ext>
          </a:extLst>
        </xdr:cNvPr>
        <xdr:cNvSpPr>
          <a:spLocks noChangeShapeType="1"/>
        </xdr:cNvSpPr>
      </xdr:nvSpPr>
      <xdr:spPr bwMode="auto">
        <a:xfrm flipV="1">
          <a:off x="271462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89" name="Line 89">
          <a:extLst>
            <a:ext uri="{FF2B5EF4-FFF2-40B4-BE49-F238E27FC236}">
              <a16:creationId xmlns:a16="http://schemas.microsoft.com/office/drawing/2014/main" id="{00000000-0008-0000-1B00-000076ED0300}"/>
            </a:ext>
          </a:extLst>
        </xdr:cNvPr>
        <xdr:cNvSpPr>
          <a:spLocks noChangeShapeType="1"/>
        </xdr:cNvSpPr>
      </xdr:nvSpPr>
      <xdr:spPr bwMode="auto">
        <a:xfrm>
          <a:off x="286702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90" name="Line 90">
          <a:extLst>
            <a:ext uri="{FF2B5EF4-FFF2-40B4-BE49-F238E27FC236}">
              <a16:creationId xmlns:a16="http://schemas.microsoft.com/office/drawing/2014/main" id="{00000000-0008-0000-1B00-000077ED0300}"/>
            </a:ext>
          </a:extLst>
        </xdr:cNvPr>
        <xdr:cNvSpPr>
          <a:spLocks noChangeShapeType="1"/>
        </xdr:cNvSpPr>
      </xdr:nvSpPr>
      <xdr:spPr bwMode="auto">
        <a:xfrm flipH="1">
          <a:off x="27146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91" name="Line 91">
          <a:extLst>
            <a:ext uri="{FF2B5EF4-FFF2-40B4-BE49-F238E27FC236}">
              <a16:creationId xmlns:a16="http://schemas.microsoft.com/office/drawing/2014/main" id="{00000000-0008-0000-1B00-000078ED0300}"/>
            </a:ext>
          </a:extLst>
        </xdr:cNvPr>
        <xdr:cNvSpPr>
          <a:spLocks noChangeShapeType="1"/>
        </xdr:cNvSpPr>
      </xdr:nvSpPr>
      <xdr:spPr bwMode="auto">
        <a:xfrm>
          <a:off x="28479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92" name="Line 92">
          <a:extLst>
            <a:ext uri="{FF2B5EF4-FFF2-40B4-BE49-F238E27FC236}">
              <a16:creationId xmlns:a16="http://schemas.microsoft.com/office/drawing/2014/main" id="{00000000-0008-0000-1B00-000079ED0300}"/>
            </a:ext>
          </a:extLst>
        </xdr:cNvPr>
        <xdr:cNvSpPr>
          <a:spLocks noChangeShapeType="1"/>
        </xdr:cNvSpPr>
      </xdr:nvSpPr>
      <xdr:spPr bwMode="auto">
        <a:xfrm flipH="1">
          <a:off x="560070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93" name="Line 93">
          <a:extLst>
            <a:ext uri="{FF2B5EF4-FFF2-40B4-BE49-F238E27FC236}">
              <a16:creationId xmlns:a16="http://schemas.microsoft.com/office/drawing/2014/main" id="{00000000-0008-0000-1B00-00007AED0300}"/>
            </a:ext>
          </a:extLst>
        </xdr:cNvPr>
        <xdr:cNvSpPr>
          <a:spLocks noChangeShapeType="1"/>
        </xdr:cNvSpPr>
      </xdr:nvSpPr>
      <xdr:spPr bwMode="auto">
        <a:xfrm flipH="1">
          <a:off x="151447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94" name="Line 94">
          <a:extLst>
            <a:ext uri="{FF2B5EF4-FFF2-40B4-BE49-F238E27FC236}">
              <a16:creationId xmlns:a16="http://schemas.microsoft.com/office/drawing/2014/main" id="{00000000-0008-0000-1B00-00007BED0300}"/>
            </a:ext>
          </a:extLst>
        </xdr:cNvPr>
        <xdr:cNvSpPr>
          <a:spLocks noChangeShapeType="1"/>
        </xdr:cNvSpPr>
      </xdr:nvSpPr>
      <xdr:spPr bwMode="auto">
        <a:xfrm>
          <a:off x="153352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36</xdr:row>
      <xdr:rowOff>0</xdr:rowOff>
    </xdr:from>
    <xdr:to>
      <xdr:col>40</xdr:col>
      <xdr:colOff>9525</xdr:colOff>
      <xdr:row>36</xdr:row>
      <xdr:rowOff>0</xdr:rowOff>
    </xdr:to>
    <xdr:sp macro="" textlink="">
      <xdr:nvSpPr>
        <xdr:cNvPr id="95" name="Line 15">
          <a:extLst>
            <a:ext uri="{FF2B5EF4-FFF2-40B4-BE49-F238E27FC236}">
              <a16:creationId xmlns:a16="http://schemas.microsoft.com/office/drawing/2014/main" id="{00000000-0008-0000-1B00-00007CED0300}"/>
            </a:ext>
          </a:extLst>
        </xdr:cNvPr>
        <xdr:cNvSpPr>
          <a:spLocks noChangeShapeType="1"/>
        </xdr:cNvSpPr>
      </xdr:nvSpPr>
      <xdr:spPr bwMode="auto">
        <a:xfrm>
          <a:off x="3590925" y="48958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36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96" name="Line 28">
          <a:extLst>
            <a:ext uri="{FF2B5EF4-FFF2-40B4-BE49-F238E27FC236}">
              <a16:creationId xmlns:a16="http://schemas.microsoft.com/office/drawing/2014/main" id="{00000000-0008-0000-1B00-00007DED0300}"/>
            </a:ext>
          </a:extLst>
        </xdr:cNvPr>
        <xdr:cNvSpPr>
          <a:spLocks noChangeShapeType="1"/>
        </xdr:cNvSpPr>
      </xdr:nvSpPr>
      <xdr:spPr bwMode="auto">
        <a:xfrm flipV="1">
          <a:off x="427672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9525</xdr:colOff>
      <xdr:row>36</xdr:row>
      <xdr:rowOff>0</xdr:rowOff>
    </xdr:from>
    <xdr:to>
      <xdr:col>60</xdr:col>
      <xdr:colOff>9525</xdr:colOff>
      <xdr:row>36</xdr:row>
      <xdr:rowOff>0</xdr:rowOff>
    </xdr:to>
    <xdr:sp macro="" textlink="">
      <xdr:nvSpPr>
        <xdr:cNvPr id="97" name="Line 59">
          <a:extLst>
            <a:ext uri="{FF2B5EF4-FFF2-40B4-BE49-F238E27FC236}">
              <a16:creationId xmlns:a16="http://schemas.microsoft.com/office/drawing/2014/main" id="{00000000-0008-0000-1B00-00007EED0300}"/>
            </a:ext>
          </a:extLst>
        </xdr:cNvPr>
        <xdr:cNvSpPr>
          <a:spLocks noChangeShapeType="1"/>
        </xdr:cNvSpPr>
      </xdr:nvSpPr>
      <xdr:spPr bwMode="auto">
        <a:xfrm>
          <a:off x="6229350" y="4895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36</xdr:row>
      <xdr:rowOff>9525</xdr:rowOff>
    </xdr:from>
    <xdr:to>
      <xdr:col>60</xdr:col>
      <xdr:colOff>0</xdr:colOff>
      <xdr:row>38</xdr:row>
      <xdr:rowOff>9525</xdr:rowOff>
    </xdr:to>
    <xdr:sp macro="" textlink="">
      <xdr:nvSpPr>
        <xdr:cNvPr id="98" name="Line 65">
          <a:extLst>
            <a:ext uri="{FF2B5EF4-FFF2-40B4-BE49-F238E27FC236}">
              <a16:creationId xmlns:a16="http://schemas.microsoft.com/office/drawing/2014/main" id="{00000000-0008-0000-1B00-00007FED0300}"/>
            </a:ext>
          </a:extLst>
        </xdr:cNvPr>
        <xdr:cNvSpPr>
          <a:spLocks noChangeShapeType="1"/>
        </xdr:cNvSpPr>
      </xdr:nvSpPr>
      <xdr:spPr bwMode="auto">
        <a:xfrm flipV="1">
          <a:off x="6562725" y="49053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55</xdr:col>
      <xdr:colOff>104775</xdr:colOff>
      <xdr:row>38</xdr:row>
      <xdr:rowOff>104775</xdr:rowOff>
    </xdr:from>
    <xdr:to>
      <xdr:col>55</xdr:col>
      <xdr:colOff>104775</xdr:colOff>
      <xdr:row>41</xdr:row>
      <xdr:rowOff>9525</xdr:rowOff>
    </xdr:to>
    <xdr:sp macro="" textlink="">
      <xdr:nvSpPr>
        <xdr:cNvPr id="99" name="Line 21">
          <a:extLst>
            <a:ext uri="{FF2B5EF4-FFF2-40B4-BE49-F238E27FC236}">
              <a16:creationId xmlns:a16="http://schemas.microsoft.com/office/drawing/2014/main" id="{00000000-0008-0000-1B00-000080ED0300}"/>
            </a:ext>
          </a:extLst>
        </xdr:cNvPr>
        <xdr:cNvSpPr>
          <a:spLocks noChangeShapeType="1"/>
        </xdr:cNvSpPr>
      </xdr:nvSpPr>
      <xdr:spPr bwMode="auto">
        <a:xfrm flipV="1">
          <a:off x="6096000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12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100" name="Line 1">
          <a:extLst>
            <a:ext uri="{FF2B5EF4-FFF2-40B4-BE49-F238E27FC236}">
              <a16:creationId xmlns:a16="http://schemas.microsoft.com/office/drawing/2014/main" id="{00000000-0008-0000-1B00-000081ED0300}"/>
            </a:ext>
          </a:extLst>
        </xdr:cNvPr>
        <xdr:cNvSpPr>
          <a:spLocks noChangeShapeType="1"/>
        </xdr:cNvSpPr>
      </xdr:nvSpPr>
      <xdr:spPr bwMode="auto">
        <a:xfrm flipV="1">
          <a:off x="336232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34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101" name="Oval 2">
          <a:extLst>
            <a:ext uri="{FF2B5EF4-FFF2-40B4-BE49-F238E27FC236}">
              <a16:creationId xmlns:a16="http://schemas.microsoft.com/office/drawing/2014/main" id="{00000000-0008-0000-1B00-000082ED0300}"/>
            </a:ext>
          </a:extLst>
        </xdr:cNvPr>
        <xdr:cNvSpPr>
          <a:spLocks noChangeArrowheads="1"/>
        </xdr:cNvSpPr>
      </xdr:nvSpPr>
      <xdr:spPr bwMode="auto">
        <a:xfrm>
          <a:off x="2676525" y="46672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20</xdr:col>
      <xdr:colOff>0</xdr:colOff>
      <xdr:row>38</xdr:row>
      <xdr:rowOff>0</xdr:rowOff>
    </xdr:to>
    <xdr:sp macro="" textlink="">
      <xdr:nvSpPr>
        <xdr:cNvPr id="102" name="Line 3">
          <a:extLst>
            <a:ext uri="{FF2B5EF4-FFF2-40B4-BE49-F238E27FC236}">
              <a16:creationId xmlns:a16="http://schemas.microsoft.com/office/drawing/2014/main" id="{00000000-0008-0000-1B00-000083ED0300}"/>
            </a:ext>
          </a:extLst>
        </xdr:cNvPr>
        <xdr:cNvSpPr>
          <a:spLocks noChangeShapeType="1"/>
        </xdr:cNvSpPr>
      </xdr:nvSpPr>
      <xdr:spPr bwMode="auto">
        <a:xfrm>
          <a:off x="2219325" y="2152650"/>
          <a:ext cx="0" cy="2971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38</xdr:row>
      <xdr:rowOff>0</xdr:rowOff>
    </xdr:from>
    <xdr:to>
      <xdr:col>32</xdr:col>
      <xdr:colOff>0</xdr:colOff>
      <xdr:row>38</xdr:row>
      <xdr:rowOff>0</xdr:rowOff>
    </xdr:to>
    <xdr:sp macro="" textlink="">
      <xdr:nvSpPr>
        <xdr:cNvPr id="103" name="Line 4">
          <a:extLst>
            <a:ext uri="{FF2B5EF4-FFF2-40B4-BE49-F238E27FC236}">
              <a16:creationId xmlns:a16="http://schemas.microsoft.com/office/drawing/2014/main" id="{00000000-0008-0000-1B00-000084ED0300}"/>
            </a:ext>
          </a:extLst>
        </xdr:cNvPr>
        <xdr:cNvSpPr>
          <a:spLocks noChangeShapeType="1"/>
        </xdr:cNvSpPr>
      </xdr:nvSpPr>
      <xdr:spPr bwMode="auto">
        <a:xfrm>
          <a:off x="2219325" y="51244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9525</xdr:colOff>
      <xdr:row>28</xdr:row>
      <xdr:rowOff>0</xdr:rowOff>
    </xdr:from>
    <xdr:to>
      <xdr:col>29</xdr:col>
      <xdr:colOff>9525</xdr:colOff>
      <xdr:row>28</xdr:row>
      <xdr:rowOff>0</xdr:rowOff>
    </xdr:to>
    <xdr:sp macro="" textlink="">
      <xdr:nvSpPr>
        <xdr:cNvPr id="104" name="Line 5">
          <a:extLst>
            <a:ext uri="{FF2B5EF4-FFF2-40B4-BE49-F238E27FC236}">
              <a16:creationId xmlns:a16="http://schemas.microsoft.com/office/drawing/2014/main" id="{00000000-0008-0000-1B00-000085ED0300}"/>
            </a:ext>
          </a:extLst>
        </xdr:cNvPr>
        <xdr:cNvSpPr>
          <a:spLocks noChangeShapeType="1"/>
        </xdr:cNvSpPr>
      </xdr:nvSpPr>
      <xdr:spPr bwMode="auto">
        <a:xfrm>
          <a:off x="2571750" y="39814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26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05" name="Line 7">
          <a:extLst>
            <a:ext uri="{FF2B5EF4-FFF2-40B4-BE49-F238E27FC236}">
              <a16:creationId xmlns:a16="http://schemas.microsoft.com/office/drawing/2014/main" id="{00000000-0008-0000-1B00-000086ED0300}"/>
            </a:ext>
          </a:extLst>
        </xdr:cNvPr>
        <xdr:cNvSpPr>
          <a:spLocks noChangeShapeType="1"/>
        </xdr:cNvSpPr>
      </xdr:nvSpPr>
      <xdr:spPr bwMode="auto">
        <a:xfrm>
          <a:off x="273367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27</xdr:row>
      <xdr:rowOff>0</xdr:rowOff>
    </xdr:to>
    <xdr:sp macro="" textlink="">
      <xdr:nvSpPr>
        <xdr:cNvPr id="106" name="Line 8">
          <a:extLst>
            <a:ext uri="{FF2B5EF4-FFF2-40B4-BE49-F238E27FC236}">
              <a16:creationId xmlns:a16="http://schemas.microsoft.com/office/drawing/2014/main" id="{00000000-0008-0000-1B00-000087ED0300}"/>
            </a:ext>
          </a:extLst>
        </xdr:cNvPr>
        <xdr:cNvSpPr>
          <a:spLocks noChangeShapeType="1"/>
        </xdr:cNvSpPr>
      </xdr:nvSpPr>
      <xdr:spPr bwMode="auto">
        <a:xfrm flipV="1">
          <a:off x="2790825" y="3752850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0</xdr:colOff>
      <xdr:row>25</xdr:row>
      <xdr:rowOff>104775</xdr:rowOff>
    </xdr:to>
    <xdr:sp macro="" textlink="">
      <xdr:nvSpPr>
        <xdr:cNvPr id="107" name="Line 9">
          <a:extLst>
            <a:ext uri="{FF2B5EF4-FFF2-40B4-BE49-F238E27FC236}">
              <a16:creationId xmlns:a16="http://schemas.microsoft.com/office/drawing/2014/main" id="{00000000-0008-0000-1B00-000088ED0300}"/>
            </a:ext>
          </a:extLst>
        </xdr:cNvPr>
        <xdr:cNvSpPr>
          <a:spLocks noChangeShapeType="1"/>
        </xdr:cNvSpPr>
      </xdr:nvSpPr>
      <xdr:spPr bwMode="auto">
        <a:xfrm flipV="1">
          <a:off x="284797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24</xdr:row>
      <xdr:rowOff>0</xdr:rowOff>
    </xdr:from>
    <xdr:to>
      <xdr:col>25</xdr:col>
      <xdr:colOff>0</xdr:colOff>
      <xdr:row>25</xdr:row>
      <xdr:rowOff>104775</xdr:rowOff>
    </xdr:to>
    <xdr:sp macro="" textlink="">
      <xdr:nvSpPr>
        <xdr:cNvPr id="108" name="Line 10">
          <a:extLst>
            <a:ext uri="{FF2B5EF4-FFF2-40B4-BE49-F238E27FC236}">
              <a16:creationId xmlns:a16="http://schemas.microsoft.com/office/drawing/2014/main" id="{00000000-0008-0000-1B00-000089ED0300}"/>
            </a:ext>
          </a:extLst>
        </xdr:cNvPr>
        <xdr:cNvSpPr>
          <a:spLocks noChangeShapeType="1"/>
        </xdr:cNvSpPr>
      </xdr:nvSpPr>
      <xdr:spPr bwMode="auto">
        <a:xfrm flipV="1">
          <a:off x="2733675" y="35242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27</xdr:col>
      <xdr:colOff>19050</xdr:colOff>
      <xdr:row>23</xdr:row>
      <xdr:rowOff>57150</xdr:rowOff>
    </xdr:to>
    <xdr:sp macro="" textlink="">
      <xdr:nvSpPr>
        <xdr:cNvPr id="109" name="Line 11">
          <a:extLst>
            <a:ext uri="{FF2B5EF4-FFF2-40B4-BE49-F238E27FC236}">
              <a16:creationId xmlns:a16="http://schemas.microsoft.com/office/drawing/2014/main" id="{00000000-0008-0000-1B00-00008AED0300}"/>
            </a:ext>
          </a:extLst>
        </xdr:cNvPr>
        <xdr:cNvSpPr>
          <a:spLocks noChangeShapeType="1"/>
        </xdr:cNvSpPr>
      </xdr:nvSpPr>
      <xdr:spPr bwMode="auto">
        <a:xfrm>
          <a:off x="2714625" y="34671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19050</xdr:colOff>
      <xdr:row>38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110" name="Line 13">
          <a:extLst>
            <a:ext uri="{FF2B5EF4-FFF2-40B4-BE49-F238E27FC236}">
              <a16:creationId xmlns:a16="http://schemas.microsoft.com/office/drawing/2014/main" id="{00000000-0008-0000-1B00-00008BED0300}"/>
            </a:ext>
          </a:extLst>
        </xdr:cNvPr>
        <xdr:cNvSpPr>
          <a:spLocks noChangeShapeType="1"/>
        </xdr:cNvSpPr>
      </xdr:nvSpPr>
      <xdr:spPr bwMode="auto">
        <a:xfrm>
          <a:off x="3609975" y="5124450"/>
          <a:ext cx="1123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30</xdr:row>
      <xdr:rowOff>9525</xdr:rowOff>
    </xdr:from>
    <xdr:to>
      <xdr:col>42</xdr:col>
      <xdr:colOff>0</xdr:colOff>
      <xdr:row>38</xdr:row>
      <xdr:rowOff>0</xdr:rowOff>
    </xdr:to>
    <xdr:sp macro="" textlink="">
      <xdr:nvSpPr>
        <xdr:cNvPr id="111" name="Line 14">
          <a:extLst>
            <a:ext uri="{FF2B5EF4-FFF2-40B4-BE49-F238E27FC236}">
              <a16:creationId xmlns:a16="http://schemas.microsoft.com/office/drawing/2014/main" id="{00000000-0008-0000-1B00-00008CED0300}"/>
            </a:ext>
          </a:extLst>
        </xdr:cNvPr>
        <xdr:cNvSpPr>
          <a:spLocks noChangeShapeType="1"/>
        </xdr:cNvSpPr>
      </xdr:nvSpPr>
      <xdr:spPr bwMode="auto">
        <a:xfrm flipV="1">
          <a:off x="4505325" y="4219575"/>
          <a:ext cx="0" cy="9048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34</xdr:row>
      <xdr:rowOff>0</xdr:rowOff>
    </xdr:from>
    <xdr:to>
      <xdr:col>40</xdr:col>
      <xdr:colOff>9525</xdr:colOff>
      <xdr:row>34</xdr:row>
      <xdr:rowOff>0</xdr:rowOff>
    </xdr:to>
    <xdr:sp macro="" textlink="">
      <xdr:nvSpPr>
        <xdr:cNvPr id="112" name="Line 15">
          <a:extLst>
            <a:ext uri="{FF2B5EF4-FFF2-40B4-BE49-F238E27FC236}">
              <a16:creationId xmlns:a16="http://schemas.microsoft.com/office/drawing/2014/main" id="{00000000-0008-0000-1B00-00008DED0300}"/>
            </a:ext>
          </a:extLst>
        </xdr:cNvPr>
        <xdr:cNvSpPr>
          <a:spLocks noChangeShapeType="1"/>
        </xdr:cNvSpPr>
      </xdr:nvSpPr>
      <xdr:spPr bwMode="auto">
        <a:xfrm>
          <a:off x="3590925" y="46672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30</xdr:row>
      <xdr:rowOff>0</xdr:rowOff>
    </xdr:from>
    <xdr:to>
      <xdr:col>42</xdr:col>
      <xdr:colOff>9525</xdr:colOff>
      <xdr:row>30</xdr:row>
      <xdr:rowOff>0</xdr:rowOff>
    </xdr:to>
    <xdr:sp macro="" textlink="">
      <xdr:nvSpPr>
        <xdr:cNvPr id="113" name="Line 16">
          <a:extLst>
            <a:ext uri="{FF2B5EF4-FFF2-40B4-BE49-F238E27FC236}">
              <a16:creationId xmlns:a16="http://schemas.microsoft.com/office/drawing/2014/main" id="{00000000-0008-0000-1B00-00008EED0300}"/>
            </a:ext>
          </a:extLst>
        </xdr:cNvPr>
        <xdr:cNvSpPr>
          <a:spLocks noChangeShapeType="1"/>
        </xdr:cNvSpPr>
      </xdr:nvSpPr>
      <xdr:spPr bwMode="auto">
        <a:xfrm>
          <a:off x="3590925" y="42100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13</xdr:row>
      <xdr:rowOff>0</xdr:rowOff>
    </xdr:from>
    <xdr:to>
      <xdr:col>42</xdr:col>
      <xdr:colOff>0</xdr:colOff>
      <xdr:row>13</xdr:row>
      <xdr:rowOff>0</xdr:rowOff>
    </xdr:to>
    <xdr:sp macro="" textlink="">
      <xdr:nvSpPr>
        <xdr:cNvPr id="114" name="Line 17">
          <a:extLst>
            <a:ext uri="{FF2B5EF4-FFF2-40B4-BE49-F238E27FC236}">
              <a16:creationId xmlns:a16="http://schemas.microsoft.com/office/drawing/2014/main" id="{00000000-0008-0000-1B00-00008FED0300}"/>
            </a:ext>
          </a:extLst>
        </xdr:cNvPr>
        <xdr:cNvSpPr>
          <a:spLocks noChangeShapeType="1"/>
        </xdr:cNvSpPr>
      </xdr:nvSpPr>
      <xdr:spPr bwMode="auto">
        <a:xfrm>
          <a:off x="3590925" y="2266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12</xdr:row>
      <xdr:rowOff>0</xdr:rowOff>
    </xdr:from>
    <xdr:to>
      <xdr:col>44</xdr:col>
      <xdr:colOff>0</xdr:colOff>
      <xdr:row>12</xdr:row>
      <xdr:rowOff>0</xdr:rowOff>
    </xdr:to>
    <xdr:sp macro="" textlink="">
      <xdr:nvSpPr>
        <xdr:cNvPr id="115" name="Line 18">
          <a:extLst>
            <a:ext uri="{FF2B5EF4-FFF2-40B4-BE49-F238E27FC236}">
              <a16:creationId xmlns:a16="http://schemas.microsoft.com/office/drawing/2014/main" id="{00000000-0008-0000-1B00-000090ED0300}"/>
            </a:ext>
          </a:extLst>
        </xdr:cNvPr>
        <xdr:cNvSpPr>
          <a:spLocks noChangeShapeType="1"/>
        </xdr:cNvSpPr>
      </xdr:nvSpPr>
      <xdr:spPr bwMode="auto">
        <a:xfrm>
          <a:off x="3590925" y="21526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0</xdr:colOff>
      <xdr:row>38</xdr:row>
      <xdr:rowOff>0</xdr:rowOff>
    </xdr:to>
    <xdr:sp macro="" textlink="">
      <xdr:nvSpPr>
        <xdr:cNvPr id="116" name="Line 19">
          <a:extLst>
            <a:ext uri="{FF2B5EF4-FFF2-40B4-BE49-F238E27FC236}">
              <a16:creationId xmlns:a16="http://schemas.microsoft.com/office/drawing/2014/main" id="{00000000-0008-0000-1B00-000091ED0300}"/>
            </a:ext>
          </a:extLst>
        </xdr:cNvPr>
        <xdr:cNvSpPr>
          <a:spLocks noChangeShapeType="1"/>
        </xdr:cNvSpPr>
      </xdr:nvSpPr>
      <xdr:spPr bwMode="auto">
        <a:xfrm flipV="1">
          <a:off x="473392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20</xdr:col>
      <xdr:colOff>0</xdr:colOff>
      <xdr:row>38</xdr:row>
      <xdr:rowOff>104775</xdr:rowOff>
    </xdr:from>
    <xdr:to>
      <xdr:col>20</xdr:col>
      <xdr:colOff>0</xdr:colOff>
      <xdr:row>41</xdr:row>
      <xdr:rowOff>9525</xdr:rowOff>
    </xdr:to>
    <xdr:sp macro="" textlink="">
      <xdr:nvSpPr>
        <xdr:cNvPr id="117" name="Line 20">
          <a:extLst>
            <a:ext uri="{FF2B5EF4-FFF2-40B4-BE49-F238E27FC236}">
              <a16:creationId xmlns:a16="http://schemas.microsoft.com/office/drawing/2014/main" id="{00000000-0008-0000-1B00-000092ED0300}"/>
            </a:ext>
          </a:extLst>
        </xdr:cNvPr>
        <xdr:cNvSpPr>
          <a:spLocks noChangeShapeType="1"/>
        </xdr:cNvSpPr>
      </xdr:nvSpPr>
      <xdr:spPr bwMode="auto">
        <a:xfrm flipV="1">
          <a:off x="221932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38</xdr:row>
      <xdr:rowOff>104775</xdr:rowOff>
    </xdr:from>
    <xdr:to>
      <xdr:col>32</xdr:col>
      <xdr:colOff>0</xdr:colOff>
      <xdr:row>41</xdr:row>
      <xdr:rowOff>9525</xdr:rowOff>
    </xdr:to>
    <xdr:sp macro="" textlink="">
      <xdr:nvSpPr>
        <xdr:cNvPr id="118" name="Line 21">
          <a:extLst>
            <a:ext uri="{FF2B5EF4-FFF2-40B4-BE49-F238E27FC236}">
              <a16:creationId xmlns:a16="http://schemas.microsoft.com/office/drawing/2014/main" id="{00000000-0008-0000-1B00-000093ED0300}"/>
            </a:ext>
          </a:extLst>
        </xdr:cNvPr>
        <xdr:cNvSpPr>
          <a:spLocks noChangeShapeType="1"/>
        </xdr:cNvSpPr>
      </xdr:nvSpPr>
      <xdr:spPr bwMode="auto">
        <a:xfrm flipV="1">
          <a:off x="3362325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104775</xdr:colOff>
      <xdr:row>41</xdr:row>
      <xdr:rowOff>0</xdr:rowOff>
    </xdr:from>
    <xdr:to>
      <xdr:col>32</xdr:col>
      <xdr:colOff>0</xdr:colOff>
      <xdr:row>41</xdr:row>
      <xdr:rowOff>0</xdr:rowOff>
    </xdr:to>
    <xdr:sp macro="" textlink="">
      <xdr:nvSpPr>
        <xdr:cNvPr id="119" name="Line 22">
          <a:extLst>
            <a:ext uri="{FF2B5EF4-FFF2-40B4-BE49-F238E27FC236}">
              <a16:creationId xmlns:a16="http://schemas.microsoft.com/office/drawing/2014/main" id="{00000000-0008-0000-1B00-000094ED0300}"/>
            </a:ext>
          </a:extLst>
        </xdr:cNvPr>
        <xdr:cNvSpPr>
          <a:spLocks noChangeShapeType="1"/>
        </xdr:cNvSpPr>
      </xdr:nvSpPr>
      <xdr:spPr bwMode="auto">
        <a:xfrm flipH="1">
          <a:off x="2209800" y="54673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104775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120" name="Line 23">
          <a:extLst>
            <a:ext uri="{FF2B5EF4-FFF2-40B4-BE49-F238E27FC236}">
              <a16:creationId xmlns:a16="http://schemas.microsoft.com/office/drawing/2014/main" id="{00000000-0008-0000-1B00-000095ED0300}"/>
            </a:ext>
          </a:extLst>
        </xdr:cNvPr>
        <xdr:cNvSpPr>
          <a:spLocks noChangeShapeType="1"/>
        </xdr:cNvSpPr>
      </xdr:nvSpPr>
      <xdr:spPr bwMode="auto">
        <a:xfrm flipH="1">
          <a:off x="1638300" y="2266950"/>
          <a:ext cx="2381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12</xdr:col>
      <xdr:colOff>0</xdr:colOff>
      <xdr:row>34</xdr:row>
      <xdr:rowOff>0</xdr:rowOff>
    </xdr:to>
    <xdr:sp macro="" textlink="">
      <xdr:nvSpPr>
        <xdr:cNvPr id="121" name="Line 24">
          <a:extLst>
            <a:ext uri="{FF2B5EF4-FFF2-40B4-BE49-F238E27FC236}">
              <a16:creationId xmlns:a16="http://schemas.microsoft.com/office/drawing/2014/main" id="{00000000-0008-0000-1B00-000096ED0300}"/>
            </a:ext>
          </a:extLst>
        </xdr:cNvPr>
        <xdr:cNvSpPr>
          <a:spLocks noChangeShapeType="1"/>
        </xdr:cNvSpPr>
      </xdr:nvSpPr>
      <xdr:spPr bwMode="auto">
        <a:xfrm>
          <a:off x="1304925" y="21526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12</xdr:col>
      <xdr:colOff>0</xdr:colOff>
      <xdr:row>34</xdr:row>
      <xdr:rowOff>0</xdr:rowOff>
    </xdr:from>
    <xdr:to>
      <xdr:col>17</xdr:col>
      <xdr:colOff>0</xdr:colOff>
      <xdr:row>34</xdr:row>
      <xdr:rowOff>0</xdr:rowOff>
    </xdr:to>
    <xdr:sp macro="" textlink="">
      <xdr:nvSpPr>
        <xdr:cNvPr id="122" name="Line 25">
          <a:extLst>
            <a:ext uri="{FF2B5EF4-FFF2-40B4-BE49-F238E27FC236}">
              <a16:creationId xmlns:a16="http://schemas.microsoft.com/office/drawing/2014/main" id="{00000000-0008-0000-1B00-000097ED0300}"/>
            </a:ext>
          </a:extLst>
        </xdr:cNvPr>
        <xdr:cNvSpPr>
          <a:spLocks noChangeShapeType="1"/>
        </xdr:cNvSpPr>
      </xdr:nvSpPr>
      <xdr:spPr bwMode="auto">
        <a:xfrm>
          <a:off x="1304925" y="4667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123" name="Line 26">
          <a:extLst>
            <a:ext uri="{FF2B5EF4-FFF2-40B4-BE49-F238E27FC236}">
              <a16:creationId xmlns:a16="http://schemas.microsoft.com/office/drawing/2014/main" id="{00000000-0008-0000-1B00-000098ED0300}"/>
            </a:ext>
          </a:extLst>
        </xdr:cNvPr>
        <xdr:cNvSpPr>
          <a:spLocks noChangeShapeType="1"/>
        </xdr:cNvSpPr>
      </xdr:nvSpPr>
      <xdr:spPr bwMode="auto">
        <a:xfrm flipV="1">
          <a:off x="290512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21</xdr:col>
      <xdr:colOff>12988</xdr:colOff>
      <xdr:row>11</xdr:row>
      <xdr:rowOff>0</xdr:rowOff>
    </xdr:from>
    <xdr:to>
      <xdr:col>23</xdr:col>
      <xdr:colOff>0</xdr:colOff>
      <xdr:row>11</xdr:row>
      <xdr:rowOff>0</xdr:rowOff>
    </xdr:to>
    <xdr:sp macro="" textlink="">
      <xdr:nvSpPr>
        <xdr:cNvPr id="124" name="Line 27">
          <a:extLst>
            <a:ext uri="{FF2B5EF4-FFF2-40B4-BE49-F238E27FC236}">
              <a16:creationId xmlns:a16="http://schemas.microsoft.com/office/drawing/2014/main" id="{00000000-0008-0000-1B00-000099ED0300}"/>
            </a:ext>
          </a:extLst>
        </xdr:cNvPr>
        <xdr:cNvSpPr>
          <a:spLocks noChangeShapeType="1"/>
        </xdr:cNvSpPr>
      </xdr:nvSpPr>
      <xdr:spPr bwMode="auto">
        <a:xfrm>
          <a:off x="2346613" y="2038350"/>
          <a:ext cx="21561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34</xdr:row>
      <xdr:rowOff>0</xdr:rowOff>
    </xdr:from>
    <xdr:to>
      <xdr:col>40</xdr:col>
      <xdr:colOff>0</xdr:colOff>
      <xdr:row>36</xdr:row>
      <xdr:rowOff>0</xdr:rowOff>
    </xdr:to>
    <xdr:sp macro="" textlink="">
      <xdr:nvSpPr>
        <xdr:cNvPr id="125" name="Line 28">
          <a:extLst>
            <a:ext uri="{FF2B5EF4-FFF2-40B4-BE49-F238E27FC236}">
              <a16:creationId xmlns:a16="http://schemas.microsoft.com/office/drawing/2014/main" id="{00000000-0008-0000-1B00-00009AED0300}"/>
            </a:ext>
          </a:extLst>
        </xdr:cNvPr>
        <xdr:cNvSpPr>
          <a:spLocks noChangeShapeType="1"/>
        </xdr:cNvSpPr>
      </xdr:nvSpPr>
      <xdr:spPr bwMode="auto">
        <a:xfrm flipV="1">
          <a:off x="427672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40</xdr:col>
      <xdr:colOff>0</xdr:colOff>
      <xdr:row>30</xdr:row>
      <xdr:rowOff>0</xdr:rowOff>
    </xdr:from>
    <xdr:to>
      <xdr:col>40</xdr:col>
      <xdr:colOff>0</xdr:colOff>
      <xdr:row>34</xdr:row>
      <xdr:rowOff>0</xdr:rowOff>
    </xdr:to>
    <xdr:sp macro="" textlink="">
      <xdr:nvSpPr>
        <xdr:cNvPr id="126" name="Line 29">
          <a:extLst>
            <a:ext uri="{FF2B5EF4-FFF2-40B4-BE49-F238E27FC236}">
              <a16:creationId xmlns:a16="http://schemas.microsoft.com/office/drawing/2014/main" id="{00000000-0008-0000-1B00-00009BED0300}"/>
            </a:ext>
          </a:extLst>
        </xdr:cNvPr>
        <xdr:cNvSpPr>
          <a:spLocks noChangeShapeType="1"/>
        </xdr:cNvSpPr>
      </xdr:nvSpPr>
      <xdr:spPr bwMode="auto">
        <a:xfrm flipV="1">
          <a:off x="4276725" y="42100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16</xdr:row>
      <xdr:rowOff>0</xdr:rowOff>
    </xdr:from>
    <xdr:to>
      <xdr:col>42</xdr:col>
      <xdr:colOff>0</xdr:colOff>
      <xdr:row>30</xdr:row>
      <xdr:rowOff>9525</xdr:rowOff>
    </xdr:to>
    <xdr:sp macro="" textlink="">
      <xdr:nvSpPr>
        <xdr:cNvPr id="127" name="Line 30">
          <a:extLst>
            <a:ext uri="{FF2B5EF4-FFF2-40B4-BE49-F238E27FC236}">
              <a16:creationId xmlns:a16="http://schemas.microsoft.com/office/drawing/2014/main" id="{00000000-0008-0000-1B00-00009CED0300}"/>
            </a:ext>
          </a:extLst>
        </xdr:cNvPr>
        <xdr:cNvSpPr>
          <a:spLocks noChangeShapeType="1"/>
        </xdr:cNvSpPr>
      </xdr:nvSpPr>
      <xdr:spPr bwMode="auto">
        <a:xfrm flipV="1">
          <a:off x="4505325" y="2609850"/>
          <a:ext cx="0" cy="16097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10</xdr:row>
      <xdr:rowOff>0</xdr:rowOff>
    </xdr:from>
    <xdr:to>
      <xdr:col>42</xdr:col>
      <xdr:colOff>0</xdr:colOff>
      <xdr:row>12</xdr:row>
      <xdr:rowOff>0</xdr:rowOff>
    </xdr:to>
    <xdr:sp macro="" textlink="">
      <xdr:nvSpPr>
        <xdr:cNvPr id="128" name="Line 31">
          <a:extLst>
            <a:ext uri="{FF2B5EF4-FFF2-40B4-BE49-F238E27FC236}">
              <a16:creationId xmlns:a16="http://schemas.microsoft.com/office/drawing/2014/main" id="{00000000-0008-0000-1B00-00009DED0300}"/>
            </a:ext>
          </a:extLst>
        </xdr:cNvPr>
        <xdr:cNvSpPr>
          <a:spLocks noChangeShapeType="1"/>
        </xdr:cNvSpPr>
      </xdr:nvSpPr>
      <xdr:spPr bwMode="auto">
        <a:xfrm flipV="1">
          <a:off x="450532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27</xdr:col>
      <xdr:colOff>9525</xdr:colOff>
      <xdr:row>21</xdr:row>
      <xdr:rowOff>0</xdr:rowOff>
    </xdr:from>
    <xdr:to>
      <xdr:col>28</xdr:col>
      <xdr:colOff>104775</xdr:colOff>
      <xdr:row>23</xdr:row>
      <xdr:rowOff>0</xdr:rowOff>
    </xdr:to>
    <xdr:sp macro="" textlink="">
      <xdr:nvSpPr>
        <xdr:cNvPr id="129" name="Line 32">
          <a:extLst>
            <a:ext uri="{FF2B5EF4-FFF2-40B4-BE49-F238E27FC236}">
              <a16:creationId xmlns:a16="http://schemas.microsoft.com/office/drawing/2014/main" id="{00000000-0008-0000-1B00-00009EED0300}"/>
            </a:ext>
          </a:extLst>
        </xdr:cNvPr>
        <xdr:cNvSpPr>
          <a:spLocks noChangeShapeType="1"/>
        </xdr:cNvSpPr>
      </xdr:nvSpPr>
      <xdr:spPr bwMode="auto">
        <a:xfrm flipV="1">
          <a:off x="2857500" y="3181350"/>
          <a:ext cx="1524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21</xdr:row>
      <xdr:rowOff>0</xdr:rowOff>
    </xdr:from>
    <xdr:to>
      <xdr:col>39</xdr:col>
      <xdr:colOff>0</xdr:colOff>
      <xdr:row>21</xdr:row>
      <xdr:rowOff>0</xdr:rowOff>
    </xdr:to>
    <xdr:sp macro="" textlink="">
      <xdr:nvSpPr>
        <xdr:cNvPr id="130" name="Line 33">
          <a:extLst>
            <a:ext uri="{FF2B5EF4-FFF2-40B4-BE49-F238E27FC236}">
              <a16:creationId xmlns:a16="http://schemas.microsoft.com/office/drawing/2014/main" id="{00000000-0008-0000-1B00-00009FED0300}"/>
            </a:ext>
          </a:extLst>
        </xdr:cNvPr>
        <xdr:cNvSpPr>
          <a:spLocks noChangeShapeType="1"/>
        </xdr:cNvSpPr>
      </xdr:nvSpPr>
      <xdr:spPr bwMode="auto">
        <a:xfrm>
          <a:off x="3019425" y="31813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27</xdr:col>
      <xdr:colOff>0</xdr:colOff>
      <xdr:row>26</xdr:row>
      <xdr:rowOff>0</xdr:rowOff>
    </xdr:from>
    <xdr:to>
      <xdr:col>29</xdr:col>
      <xdr:colOff>0</xdr:colOff>
      <xdr:row>28</xdr:row>
      <xdr:rowOff>9525</xdr:rowOff>
    </xdr:to>
    <xdr:sp macro="" textlink="">
      <xdr:nvSpPr>
        <xdr:cNvPr id="131" name="Line 34">
          <a:extLst>
            <a:ext uri="{FF2B5EF4-FFF2-40B4-BE49-F238E27FC236}">
              <a16:creationId xmlns:a16="http://schemas.microsoft.com/office/drawing/2014/main" id="{00000000-0008-0000-1B00-0000A0ED0300}"/>
            </a:ext>
          </a:extLst>
        </xdr:cNvPr>
        <xdr:cNvSpPr>
          <a:spLocks noChangeShapeType="1"/>
        </xdr:cNvSpPr>
      </xdr:nvSpPr>
      <xdr:spPr bwMode="auto">
        <a:xfrm flipV="1">
          <a:off x="2847975" y="3752850"/>
          <a:ext cx="17145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26</xdr:row>
      <xdr:rowOff>0</xdr:rowOff>
    </xdr:from>
    <xdr:to>
      <xdr:col>39</xdr:col>
      <xdr:colOff>9525</xdr:colOff>
      <xdr:row>26</xdr:row>
      <xdr:rowOff>0</xdr:rowOff>
    </xdr:to>
    <xdr:sp macro="" textlink="">
      <xdr:nvSpPr>
        <xdr:cNvPr id="132" name="Line 35">
          <a:extLst>
            <a:ext uri="{FF2B5EF4-FFF2-40B4-BE49-F238E27FC236}">
              <a16:creationId xmlns:a16="http://schemas.microsoft.com/office/drawing/2014/main" id="{00000000-0008-0000-1B00-0000A1ED0300}"/>
            </a:ext>
          </a:extLst>
        </xdr:cNvPr>
        <xdr:cNvSpPr>
          <a:spLocks noChangeShapeType="1"/>
        </xdr:cNvSpPr>
      </xdr:nvSpPr>
      <xdr:spPr bwMode="auto">
        <a:xfrm>
          <a:off x="3019425" y="3752850"/>
          <a:ext cx="11525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20</xdr:col>
      <xdr:colOff>0</xdr:colOff>
      <xdr:row>30</xdr:row>
      <xdr:rowOff>0</xdr:rowOff>
    </xdr:from>
    <xdr:to>
      <xdr:col>32</xdr:col>
      <xdr:colOff>0</xdr:colOff>
      <xdr:row>30</xdr:row>
      <xdr:rowOff>0</xdr:rowOff>
    </xdr:to>
    <xdr:sp macro="" textlink="">
      <xdr:nvSpPr>
        <xdr:cNvPr id="133" name="Line 36">
          <a:extLst>
            <a:ext uri="{FF2B5EF4-FFF2-40B4-BE49-F238E27FC236}">
              <a16:creationId xmlns:a16="http://schemas.microsoft.com/office/drawing/2014/main" id="{00000000-0008-0000-1B00-0000A2ED0300}"/>
            </a:ext>
          </a:extLst>
        </xdr:cNvPr>
        <xdr:cNvSpPr>
          <a:spLocks noChangeShapeType="1"/>
        </xdr:cNvSpPr>
      </xdr:nvSpPr>
      <xdr:spPr bwMode="auto">
        <a:xfrm>
          <a:off x="2219325" y="4210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32</xdr:col>
      <xdr:colOff>0</xdr:colOff>
      <xdr:row>12</xdr:row>
      <xdr:rowOff>0</xdr:rowOff>
    </xdr:to>
    <xdr:sp macro="" textlink="">
      <xdr:nvSpPr>
        <xdr:cNvPr id="134" name="Line 37">
          <a:extLst>
            <a:ext uri="{FF2B5EF4-FFF2-40B4-BE49-F238E27FC236}">
              <a16:creationId xmlns:a16="http://schemas.microsoft.com/office/drawing/2014/main" id="{00000000-0008-0000-1B00-0000A3ED0300}"/>
            </a:ext>
          </a:extLst>
        </xdr:cNvPr>
        <xdr:cNvSpPr>
          <a:spLocks noChangeShapeType="1"/>
        </xdr:cNvSpPr>
      </xdr:nvSpPr>
      <xdr:spPr bwMode="auto">
        <a:xfrm>
          <a:off x="2219325" y="21526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13</xdr:row>
      <xdr:rowOff>0</xdr:rowOff>
    </xdr:from>
    <xdr:to>
      <xdr:col>32</xdr:col>
      <xdr:colOff>0</xdr:colOff>
      <xdr:row>13</xdr:row>
      <xdr:rowOff>0</xdr:rowOff>
    </xdr:to>
    <xdr:sp macro="" textlink="">
      <xdr:nvSpPr>
        <xdr:cNvPr id="135" name="Line 38">
          <a:extLst>
            <a:ext uri="{FF2B5EF4-FFF2-40B4-BE49-F238E27FC236}">
              <a16:creationId xmlns:a16="http://schemas.microsoft.com/office/drawing/2014/main" id="{00000000-0008-0000-1B00-0000A4ED0300}"/>
            </a:ext>
          </a:extLst>
        </xdr:cNvPr>
        <xdr:cNvSpPr>
          <a:spLocks noChangeShapeType="1"/>
        </xdr:cNvSpPr>
      </xdr:nvSpPr>
      <xdr:spPr bwMode="auto">
        <a:xfrm>
          <a:off x="221932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11</xdr:row>
      <xdr:rowOff>0</xdr:rowOff>
    </xdr:from>
    <xdr:to>
      <xdr:col>24</xdr:col>
      <xdr:colOff>0</xdr:colOff>
      <xdr:row>12</xdr:row>
      <xdr:rowOff>0</xdr:rowOff>
    </xdr:to>
    <xdr:sp macro="" textlink="">
      <xdr:nvSpPr>
        <xdr:cNvPr id="136" name="Line 39">
          <a:extLst>
            <a:ext uri="{FF2B5EF4-FFF2-40B4-BE49-F238E27FC236}">
              <a16:creationId xmlns:a16="http://schemas.microsoft.com/office/drawing/2014/main" id="{00000000-0008-0000-1B00-0000A5ED0300}"/>
            </a:ext>
          </a:extLst>
        </xdr:cNvPr>
        <xdr:cNvSpPr>
          <a:spLocks noChangeShapeType="1"/>
        </xdr:cNvSpPr>
      </xdr:nvSpPr>
      <xdr:spPr bwMode="auto">
        <a:xfrm flipH="1" flipV="1">
          <a:off x="256222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29</xdr:col>
      <xdr:colOff>85725</xdr:colOff>
      <xdr:row>10</xdr:row>
      <xdr:rowOff>9525</xdr:rowOff>
    </xdr:from>
    <xdr:to>
      <xdr:col>38</xdr:col>
      <xdr:colOff>28575</xdr:colOff>
      <xdr:row>10</xdr:row>
      <xdr:rowOff>9525</xdr:rowOff>
    </xdr:to>
    <xdr:sp macro="" textlink="">
      <xdr:nvSpPr>
        <xdr:cNvPr id="137" name="Line 40">
          <a:extLst>
            <a:ext uri="{FF2B5EF4-FFF2-40B4-BE49-F238E27FC236}">
              <a16:creationId xmlns:a16="http://schemas.microsoft.com/office/drawing/2014/main" id="{00000000-0008-0000-1B00-0000A6ED0300}"/>
            </a:ext>
          </a:extLst>
        </xdr:cNvPr>
        <xdr:cNvSpPr>
          <a:spLocks noChangeShapeType="1"/>
        </xdr:cNvSpPr>
      </xdr:nvSpPr>
      <xdr:spPr bwMode="auto">
        <a:xfrm>
          <a:off x="3105150" y="1933575"/>
          <a:ext cx="9715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0</xdr:colOff>
      <xdr:row>39</xdr:row>
      <xdr:rowOff>0</xdr:rowOff>
    </xdr:to>
    <xdr:sp macro="" textlink="">
      <xdr:nvSpPr>
        <xdr:cNvPr id="138" name="Line 41">
          <a:extLst>
            <a:ext uri="{FF2B5EF4-FFF2-40B4-BE49-F238E27FC236}">
              <a16:creationId xmlns:a16="http://schemas.microsoft.com/office/drawing/2014/main" id="{00000000-0008-0000-1B00-0000A7ED0300}"/>
            </a:ext>
          </a:extLst>
        </xdr:cNvPr>
        <xdr:cNvSpPr>
          <a:spLocks noChangeShapeType="1"/>
        </xdr:cNvSpPr>
      </xdr:nvSpPr>
      <xdr:spPr bwMode="auto">
        <a:xfrm>
          <a:off x="279082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15</xdr:col>
      <xdr:colOff>0</xdr:colOff>
      <xdr:row>9</xdr:row>
      <xdr:rowOff>104775</xdr:rowOff>
    </xdr:from>
    <xdr:to>
      <xdr:col>15</xdr:col>
      <xdr:colOff>0</xdr:colOff>
      <xdr:row>11</xdr:row>
      <xdr:rowOff>104775</xdr:rowOff>
    </xdr:to>
    <xdr:sp macro="" textlink="">
      <xdr:nvSpPr>
        <xdr:cNvPr id="139" name="Line 42">
          <a:extLst>
            <a:ext uri="{FF2B5EF4-FFF2-40B4-BE49-F238E27FC236}">
              <a16:creationId xmlns:a16="http://schemas.microsoft.com/office/drawing/2014/main" id="{00000000-0008-0000-1B00-0000A8ED0300}"/>
            </a:ext>
          </a:extLst>
        </xdr:cNvPr>
        <xdr:cNvSpPr>
          <a:spLocks noChangeShapeType="1"/>
        </xdr:cNvSpPr>
      </xdr:nvSpPr>
      <xdr:spPr bwMode="auto">
        <a:xfrm flipV="1">
          <a:off x="1647825" y="191452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12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140" name="Line 43">
          <a:extLst>
            <a:ext uri="{FF2B5EF4-FFF2-40B4-BE49-F238E27FC236}">
              <a16:creationId xmlns:a16="http://schemas.microsoft.com/office/drawing/2014/main" id="{00000000-0008-0000-1B00-0000A9ED0300}"/>
            </a:ext>
          </a:extLst>
        </xdr:cNvPr>
        <xdr:cNvSpPr>
          <a:spLocks noChangeShapeType="1"/>
        </xdr:cNvSpPr>
      </xdr:nvSpPr>
      <xdr:spPr bwMode="auto">
        <a:xfrm flipH="1">
          <a:off x="130492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41" name="Line 44">
          <a:extLst>
            <a:ext uri="{FF2B5EF4-FFF2-40B4-BE49-F238E27FC236}">
              <a16:creationId xmlns:a16="http://schemas.microsoft.com/office/drawing/2014/main" id="{00000000-0008-0000-1B00-0000AAED0300}"/>
            </a:ext>
          </a:extLst>
        </xdr:cNvPr>
        <xdr:cNvSpPr>
          <a:spLocks noChangeShapeType="1"/>
        </xdr:cNvSpPr>
      </xdr:nvSpPr>
      <xdr:spPr bwMode="auto">
        <a:xfrm flipV="1">
          <a:off x="279082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9</xdr:row>
      <xdr:rowOff>0</xdr:rowOff>
    </xdr:from>
    <xdr:to>
      <xdr:col>32</xdr:col>
      <xdr:colOff>0</xdr:colOff>
      <xdr:row>9</xdr:row>
      <xdr:rowOff>0</xdr:rowOff>
    </xdr:to>
    <xdr:sp macro="" textlink="">
      <xdr:nvSpPr>
        <xdr:cNvPr id="142" name="Line 45">
          <a:extLst>
            <a:ext uri="{FF2B5EF4-FFF2-40B4-BE49-F238E27FC236}">
              <a16:creationId xmlns:a16="http://schemas.microsoft.com/office/drawing/2014/main" id="{00000000-0008-0000-1B00-0000ABED0300}"/>
            </a:ext>
          </a:extLst>
        </xdr:cNvPr>
        <xdr:cNvSpPr>
          <a:spLocks noChangeShapeType="1"/>
        </xdr:cNvSpPr>
      </xdr:nvSpPr>
      <xdr:spPr bwMode="auto">
        <a:xfrm>
          <a:off x="279082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9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143" name="Line 46">
          <a:extLst>
            <a:ext uri="{FF2B5EF4-FFF2-40B4-BE49-F238E27FC236}">
              <a16:creationId xmlns:a16="http://schemas.microsoft.com/office/drawing/2014/main" id="{00000000-0008-0000-1B00-0000ACED0300}"/>
            </a:ext>
          </a:extLst>
        </xdr:cNvPr>
        <xdr:cNvSpPr>
          <a:spLocks noChangeShapeType="1"/>
        </xdr:cNvSpPr>
      </xdr:nvSpPr>
      <xdr:spPr bwMode="auto">
        <a:xfrm flipH="1">
          <a:off x="221932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15</xdr:col>
      <xdr:colOff>0</xdr:colOff>
      <xdr:row>13</xdr:row>
      <xdr:rowOff>9525</xdr:rowOff>
    </xdr:from>
    <xdr:to>
      <xdr:col>15</xdr:col>
      <xdr:colOff>0</xdr:colOff>
      <xdr:row>14</xdr:row>
      <xdr:rowOff>9525</xdr:rowOff>
    </xdr:to>
    <xdr:sp macro="" textlink="">
      <xdr:nvSpPr>
        <xdr:cNvPr id="144" name="Line 47">
          <a:extLst>
            <a:ext uri="{FF2B5EF4-FFF2-40B4-BE49-F238E27FC236}">
              <a16:creationId xmlns:a16="http://schemas.microsoft.com/office/drawing/2014/main" id="{00000000-0008-0000-1B00-0000ADED0300}"/>
            </a:ext>
          </a:extLst>
        </xdr:cNvPr>
        <xdr:cNvSpPr>
          <a:spLocks noChangeShapeType="1"/>
        </xdr:cNvSpPr>
      </xdr:nvSpPr>
      <xdr:spPr bwMode="auto">
        <a:xfrm>
          <a:off x="1647825" y="22764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16</xdr:row>
      <xdr:rowOff>0</xdr:rowOff>
    </xdr:from>
    <xdr:to>
      <xdr:col>32</xdr:col>
      <xdr:colOff>0</xdr:colOff>
      <xdr:row>16</xdr:row>
      <xdr:rowOff>0</xdr:rowOff>
    </xdr:to>
    <xdr:sp macro="" textlink="">
      <xdr:nvSpPr>
        <xdr:cNvPr id="145" name="Line 48">
          <a:extLst>
            <a:ext uri="{FF2B5EF4-FFF2-40B4-BE49-F238E27FC236}">
              <a16:creationId xmlns:a16="http://schemas.microsoft.com/office/drawing/2014/main" id="{00000000-0008-0000-1B00-0000AEED0300}"/>
            </a:ext>
          </a:extLst>
        </xdr:cNvPr>
        <xdr:cNvSpPr>
          <a:spLocks noChangeShapeType="1"/>
        </xdr:cNvSpPr>
      </xdr:nvSpPr>
      <xdr:spPr bwMode="auto">
        <a:xfrm>
          <a:off x="279082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104775</xdr:colOff>
      <xdr:row>16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146" name="Line 49">
          <a:extLst>
            <a:ext uri="{FF2B5EF4-FFF2-40B4-BE49-F238E27FC236}">
              <a16:creationId xmlns:a16="http://schemas.microsoft.com/office/drawing/2014/main" id="{00000000-0008-0000-1B00-0000AFED0300}"/>
            </a:ext>
          </a:extLst>
        </xdr:cNvPr>
        <xdr:cNvSpPr>
          <a:spLocks noChangeShapeType="1"/>
        </xdr:cNvSpPr>
      </xdr:nvSpPr>
      <xdr:spPr bwMode="auto">
        <a:xfrm>
          <a:off x="3581400" y="2609850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13</xdr:row>
      <xdr:rowOff>0</xdr:rowOff>
    </xdr:from>
    <xdr:to>
      <xdr:col>42</xdr:col>
      <xdr:colOff>0</xdr:colOff>
      <xdr:row>16</xdr:row>
      <xdr:rowOff>0</xdr:rowOff>
    </xdr:to>
    <xdr:sp macro="" textlink="">
      <xdr:nvSpPr>
        <xdr:cNvPr id="147" name="Line 50">
          <a:extLst>
            <a:ext uri="{FF2B5EF4-FFF2-40B4-BE49-F238E27FC236}">
              <a16:creationId xmlns:a16="http://schemas.microsoft.com/office/drawing/2014/main" id="{00000000-0008-0000-1B00-0000B0ED0300}"/>
            </a:ext>
          </a:extLst>
        </xdr:cNvPr>
        <xdr:cNvSpPr>
          <a:spLocks noChangeShapeType="1"/>
        </xdr:cNvSpPr>
      </xdr:nvSpPr>
      <xdr:spPr bwMode="auto">
        <a:xfrm flipV="1">
          <a:off x="450532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14</xdr:col>
      <xdr:colOff>0</xdr:colOff>
      <xdr:row>27</xdr:row>
      <xdr:rowOff>104775</xdr:rowOff>
    </xdr:from>
    <xdr:to>
      <xdr:col>14</xdr:col>
      <xdr:colOff>0</xdr:colOff>
      <xdr:row>33</xdr:row>
      <xdr:rowOff>104775</xdr:rowOff>
    </xdr:to>
    <xdr:sp macro="" textlink="">
      <xdr:nvSpPr>
        <xdr:cNvPr id="148" name="Line 51">
          <a:extLst>
            <a:ext uri="{FF2B5EF4-FFF2-40B4-BE49-F238E27FC236}">
              <a16:creationId xmlns:a16="http://schemas.microsoft.com/office/drawing/2014/main" id="{00000000-0008-0000-1B00-0000B1ED0300}"/>
            </a:ext>
          </a:extLst>
        </xdr:cNvPr>
        <xdr:cNvSpPr>
          <a:spLocks noChangeShapeType="1"/>
        </xdr:cNvSpPr>
      </xdr:nvSpPr>
      <xdr:spPr bwMode="auto">
        <a:xfrm flipV="1">
          <a:off x="1533525" y="39719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56</xdr:col>
      <xdr:colOff>0</xdr:colOff>
      <xdr:row>13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149" name="Line 52">
          <a:extLst>
            <a:ext uri="{FF2B5EF4-FFF2-40B4-BE49-F238E27FC236}">
              <a16:creationId xmlns:a16="http://schemas.microsoft.com/office/drawing/2014/main" id="{00000000-0008-0000-1B00-0000B2ED0300}"/>
            </a:ext>
          </a:extLst>
        </xdr:cNvPr>
        <xdr:cNvSpPr>
          <a:spLocks noChangeShapeType="1"/>
        </xdr:cNvSpPr>
      </xdr:nvSpPr>
      <xdr:spPr bwMode="auto">
        <a:xfrm flipV="1">
          <a:off x="6105525" y="22669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25</xdr:row>
      <xdr:rowOff>104775</xdr:rowOff>
    </xdr:from>
    <xdr:to>
      <xdr:col>51</xdr:col>
      <xdr:colOff>57150</xdr:colOff>
      <xdr:row>26</xdr:row>
      <xdr:rowOff>104775</xdr:rowOff>
    </xdr:to>
    <xdr:sp macro="" textlink="">
      <xdr:nvSpPr>
        <xdr:cNvPr id="150" name="Line 53">
          <a:extLst>
            <a:ext uri="{FF2B5EF4-FFF2-40B4-BE49-F238E27FC236}">
              <a16:creationId xmlns:a16="http://schemas.microsoft.com/office/drawing/2014/main" id="{00000000-0008-0000-1B00-0000B3ED0300}"/>
            </a:ext>
          </a:extLst>
        </xdr:cNvPr>
        <xdr:cNvSpPr>
          <a:spLocks noChangeShapeType="1"/>
        </xdr:cNvSpPr>
      </xdr:nvSpPr>
      <xdr:spPr bwMode="auto">
        <a:xfrm flipV="1">
          <a:off x="5534025" y="3743325"/>
          <a:ext cx="571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57150</xdr:colOff>
      <xdr:row>24</xdr:row>
      <xdr:rowOff>0</xdr:rowOff>
    </xdr:from>
    <xdr:to>
      <xdr:col>51</xdr:col>
      <xdr:colOff>57150</xdr:colOff>
      <xdr:row>26</xdr:row>
      <xdr:rowOff>0</xdr:rowOff>
    </xdr:to>
    <xdr:sp macro="" textlink="">
      <xdr:nvSpPr>
        <xdr:cNvPr id="151" name="Line 54">
          <a:extLst>
            <a:ext uri="{FF2B5EF4-FFF2-40B4-BE49-F238E27FC236}">
              <a16:creationId xmlns:a16="http://schemas.microsoft.com/office/drawing/2014/main" id="{00000000-0008-0000-1B00-0000B4ED0300}"/>
            </a:ext>
          </a:extLst>
        </xdr:cNvPr>
        <xdr:cNvSpPr>
          <a:spLocks noChangeShapeType="1"/>
        </xdr:cNvSpPr>
      </xdr:nvSpPr>
      <xdr:spPr bwMode="auto">
        <a:xfrm flipV="1">
          <a:off x="5591175" y="35242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23</xdr:row>
      <xdr:rowOff>47625</xdr:rowOff>
    </xdr:from>
    <xdr:to>
      <xdr:col>51</xdr:col>
      <xdr:colOff>76200</xdr:colOff>
      <xdr:row>23</xdr:row>
      <xdr:rowOff>47625</xdr:rowOff>
    </xdr:to>
    <xdr:sp macro="" textlink="">
      <xdr:nvSpPr>
        <xdr:cNvPr id="152" name="Line 55">
          <a:extLst>
            <a:ext uri="{FF2B5EF4-FFF2-40B4-BE49-F238E27FC236}">
              <a16:creationId xmlns:a16="http://schemas.microsoft.com/office/drawing/2014/main" id="{00000000-0008-0000-1B00-0000B5ED0300}"/>
            </a:ext>
          </a:extLst>
        </xdr:cNvPr>
        <xdr:cNvSpPr>
          <a:spLocks noChangeShapeType="1"/>
        </xdr:cNvSpPr>
      </xdr:nvSpPr>
      <xdr:spPr bwMode="auto">
        <a:xfrm>
          <a:off x="5543550" y="3457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76200</xdr:colOff>
      <xdr:row>23</xdr:row>
      <xdr:rowOff>47625</xdr:rowOff>
    </xdr:from>
    <xdr:to>
      <xdr:col>51</xdr:col>
      <xdr:colOff>76200</xdr:colOff>
      <xdr:row>24</xdr:row>
      <xdr:rowOff>0</xdr:rowOff>
    </xdr:to>
    <xdr:sp macro="" textlink="">
      <xdr:nvSpPr>
        <xdr:cNvPr id="153" name="Line 56">
          <a:extLst>
            <a:ext uri="{FF2B5EF4-FFF2-40B4-BE49-F238E27FC236}">
              <a16:creationId xmlns:a16="http://schemas.microsoft.com/office/drawing/2014/main" id="{00000000-0008-0000-1B00-0000B6ED0300}"/>
            </a:ext>
          </a:extLst>
        </xdr:cNvPr>
        <xdr:cNvSpPr>
          <a:spLocks noChangeShapeType="1"/>
        </xdr:cNvSpPr>
      </xdr:nvSpPr>
      <xdr:spPr bwMode="auto">
        <a:xfrm>
          <a:off x="5610225" y="3457575"/>
          <a:ext cx="0" cy="66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38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154" name="Line 57">
          <a:extLst>
            <a:ext uri="{FF2B5EF4-FFF2-40B4-BE49-F238E27FC236}">
              <a16:creationId xmlns:a16="http://schemas.microsoft.com/office/drawing/2014/main" id="{00000000-0008-0000-1B00-0000B7ED0300}"/>
            </a:ext>
          </a:extLst>
        </xdr:cNvPr>
        <xdr:cNvSpPr>
          <a:spLocks noChangeShapeType="1"/>
        </xdr:cNvSpPr>
      </xdr:nvSpPr>
      <xdr:spPr bwMode="auto">
        <a:xfrm>
          <a:off x="6219825" y="5124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30</xdr:row>
      <xdr:rowOff>0</xdr:rowOff>
    </xdr:from>
    <xdr:to>
      <xdr:col>62</xdr:col>
      <xdr:colOff>0</xdr:colOff>
      <xdr:row>38</xdr:row>
      <xdr:rowOff>0</xdr:rowOff>
    </xdr:to>
    <xdr:sp macro="" textlink="">
      <xdr:nvSpPr>
        <xdr:cNvPr id="155" name="Line 58">
          <a:extLst>
            <a:ext uri="{FF2B5EF4-FFF2-40B4-BE49-F238E27FC236}">
              <a16:creationId xmlns:a16="http://schemas.microsoft.com/office/drawing/2014/main" id="{00000000-0008-0000-1B00-0000B8ED0300}"/>
            </a:ext>
          </a:extLst>
        </xdr:cNvPr>
        <xdr:cNvSpPr>
          <a:spLocks noChangeShapeType="1"/>
        </xdr:cNvSpPr>
      </xdr:nvSpPr>
      <xdr:spPr bwMode="auto">
        <a:xfrm flipV="1">
          <a:off x="6791325" y="4210050"/>
          <a:ext cx="0" cy="914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34</xdr:row>
      <xdr:rowOff>0</xdr:rowOff>
    </xdr:from>
    <xdr:to>
      <xdr:col>60</xdr:col>
      <xdr:colOff>0</xdr:colOff>
      <xdr:row>34</xdr:row>
      <xdr:rowOff>0</xdr:rowOff>
    </xdr:to>
    <xdr:sp macro="" textlink="">
      <xdr:nvSpPr>
        <xdr:cNvPr id="156" name="Line 59">
          <a:extLst>
            <a:ext uri="{FF2B5EF4-FFF2-40B4-BE49-F238E27FC236}">
              <a16:creationId xmlns:a16="http://schemas.microsoft.com/office/drawing/2014/main" id="{00000000-0008-0000-1B00-0000B9ED0300}"/>
            </a:ext>
          </a:extLst>
        </xdr:cNvPr>
        <xdr:cNvSpPr>
          <a:spLocks noChangeShapeType="1"/>
        </xdr:cNvSpPr>
      </xdr:nvSpPr>
      <xdr:spPr bwMode="auto">
        <a:xfrm>
          <a:off x="6219825" y="46672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9525</xdr:colOff>
      <xdr:row>30</xdr:row>
      <xdr:rowOff>0</xdr:rowOff>
    </xdr:from>
    <xdr:to>
      <xdr:col>62</xdr:col>
      <xdr:colOff>9525</xdr:colOff>
      <xdr:row>30</xdr:row>
      <xdr:rowOff>0</xdr:rowOff>
    </xdr:to>
    <xdr:sp macro="" textlink="">
      <xdr:nvSpPr>
        <xdr:cNvPr id="157" name="Line 60">
          <a:extLst>
            <a:ext uri="{FF2B5EF4-FFF2-40B4-BE49-F238E27FC236}">
              <a16:creationId xmlns:a16="http://schemas.microsoft.com/office/drawing/2014/main" id="{00000000-0008-0000-1B00-0000BAED0300}"/>
            </a:ext>
          </a:extLst>
        </xdr:cNvPr>
        <xdr:cNvSpPr>
          <a:spLocks noChangeShapeType="1"/>
        </xdr:cNvSpPr>
      </xdr:nvSpPr>
      <xdr:spPr bwMode="auto">
        <a:xfrm>
          <a:off x="6229350" y="42100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13</xdr:row>
      <xdr:rowOff>0</xdr:rowOff>
    </xdr:from>
    <xdr:to>
      <xdr:col>62</xdr:col>
      <xdr:colOff>0</xdr:colOff>
      <xdr:row>13</xdr:row>
      <xdr:rowOff>0</xdr:rowOff>
    </xdr:to>
    <xdr:sp macro="" textlink="">
      <xdr:nvSpPr>
        <xdr:cNvPr id="158" name="Line 61">
          <a:extLst>
            <a:ext uri="{FF2B5EF4-FFF2-40B4-BE49-F238E27FC236}">
              <a16:creationId xmlns:a16="http://schemas.microsoft.com/office/drawing/2014/main" id="{00000000-0008-0000-1B00-0000BBED0300}"/>
            </a:ext>
          </a:extLst>
        </xdr:cNvPr>
        <xdr:cNvSpPr>
          <a:spLocks noChangeShapeType="1"/>
        </xdr:cNvSpPr>
      </xdr:nvSpPr>
      <xdr:spPr bwMode="auto">
        <a:xfrm>
          <a:off x="621982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12</xdr:row>
      <xdr:rowOff>0</xdr:rowOff>
    </xdr:from>
    <xdr:to>
      <xdr:col>64</xdr:col>
      <xdr:colOff>0</xdr:colOff>
      <xdr:row>12</xdr:row>
      <xdr:rowOff>0</xdr:rowOff>
    </xdr:to>
    <xdr:sp macro="" textlink="">
      <xdr:nvSpPr>
        <xdr:cNvPr id="159" name="Line 62">
          <a:extLst>
            <a:ext uri="{FF2B5EF4-FFF2-40B4-BE49-F238E27FC236}">
              <a16:creationId xmlns:a16="http://schemas.microsoft.com/office/drawing/2014/main" id="{00000000-0008-0000-1B00-0000BCED0300}"/>
            </a:ext>
          </a:extLst>
        </xdr:cNvPr>
        <xdr:cNvSpPr>
          <a:spLocks noChangeShapeType="1"/>
        </xdr:cNvSpPr>
      </xdr:nvSpPr>
      <xdr:spPr bwMode="auto">
        <a:xfrm>
          <a:off x="6219825" y="21526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56</xdr:col>
      <xdr:colOff>0</xdr:colOff>
      <xdr:row>10</xdr:row>
      <xdr:rowOff>9525</xdr:rowOff>
    </xdr:to>
    <xdr:sp macro="" textlink="">
      <xdr:nvSpPr>
        <xdr:cNvPr id="160" name="Line 63">
          <a:extLst>
            <a:ext uri="{FF2B5EF4-FFF2-40B4-BE49-F238E27FC236}">
              <a16:creationId xmlns:a16="http://schemas.microsoft.com/office/drawing/2014/main" id="{00000000-0008-0000-1B00-0000BDED0300}"/>
            </a:ext>
          </a:extLst>
        </xdr:cNvPr>
        <xdr:cNvSpPr>
          <a:spLocks noChangeShapeType="1"/>
        </xdr:cNvSpPr>
      </xdr:nvSpPr>
      <xdr:spPr bwMode="auto">
        <a:xfrm flipV="1">
          <a:off x="6105525" y="1581150"/>
          <a:ext cx="0" cy="3524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161" name="Line 64">
          <a:extLst>
            <a:ext uri="{FF2B5EF4-FFF2-40B4-BE49-F238E27FC236}">
              <a16:creationId xmlns:a16="http://schemas.microsoft.com/office/drawing/2014/main" id="{00000000-0008-0000-1B00-0000BEED0300}"/>
            </a:ext>
          </a:extLst>
        </xdr:cNvPr>
        <xdr:cNvSpPr>
          <a:spLocks noChangeShapeType="1"/>
        </xdr:cNvSpPr>
      </xdr:nvSpPr>
      <xdr:spPr bwMode="auto">
        <a:xfrm flipV="1">
          <a:off x="5648325" y="20383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60</xdr:col>
      <xdr:colOff>0</xdr:colOff>
      <xdr:row>34</xdr:row>
      <xdr:rowOff>0</xdr:rowOff>
    </xdr:from>
    <xdr:to>
      <xdr:col>60</xdr:col>
      <xdr:colOff>0</xdr:colOff>
      <xdr:row>36</xdr:row>
      <xdr:rowOff>0</xdr:rowOff>
    </xdr:to>
    <xdr:sp macro="" textlink="">
      <xdr:nvSpPr>
        <xdr:cNvPr id="162" name="Line 65">
          <a:extLst>
            <a:ext uri="{FF2B5EF4-FFF2-40B4-BE49-F238E27FC236}">
              <a16:creationId xmlns:a16="http://schemas.microsoft.com/office/drawing/2014/main" id="{00000000-0008-0000-1B00-0000BFED0300}"/>
            </a:ext>
          </a:extLst>
        </xdr:cNvPr>
        <xdr:cNvSpPr>
          <a:spLocks noChangeShapeType="1"/>
        </xdr:cNvSpPr>
      </xdr:nvSpPr>
      <xdr:spPr bwMode="auto">
        <a:xfrm flipV="1">
          <a:off x="656272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60</xdr:col>
      <xdr:colOff>0</xdr:colOff>
      <xdr:row>30</xdr:row>
      <xdr:rowOff>9525</xdr:rowOff>
    </xdr:from>
    <xdr:to>
      <xdr:col>60</xdr:col>
      <xdr:colOff>0</xdr:colOff>
      <xdr:row>34</xdr:row>
      <xdr:rowOff>0</xdr:rowOff>
    </xdr:to>
    <xdr:sp macro="" textlink="">
      <xdr:nvSpPr>
        <xdr:cNvPr id="163" name="Line 66">
          <a:extLst>
            <a:ext uri="{FF2B5EF4-FFF2-40B4-BE49-F238E27FC236}">
              <a16:creationId xmlns:a16="http://schemas.microsoft.com/office/drawing/2014/main" id="{00000000-0008-0000-1B00-0000C0ED0300}"/>
            </a:ext>
          </a:extLst>
        </xdr:cNvPr>
        <xdr:cNvSpPr>
          <a:spLocks noChangeShapeType="1"/>
        </xdr:cNvSpPr>
      </xdr:nvSpPr>
      <xdr:spPr bwMode="auto">
        <a:xfrm flipV="1">
          <a:off x="6562725" y="4219575"/>
          <a:ext cx="0" cy="447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16</xdr:row>
      <xdr:rowOff>0</xdr:rowOff>
    </xdr:from>
    <xdr:to>
      <xdr:col>62</xdr:col>
      <xdr:colOff>0</xdr:colOff>
      <xdr:row>29</xdr:row>
      <xdr:rowOff>104775</xdr:rowOff>
    </xdr:to>
    <xdr:sp macro="" textlink="">
      <xdr:nvSpPr>
        <xdr:cNvPr id="164" name="Line 67">
          <a:extLst>
            <a:ext uri="{FF2B5EF4-FFF2-40B4-BE49-F238E27FC236}">
              <a16:creationId xmlns:a16="http://schemas.microsoft.com/office/drawing/2014/main" id="{00000000-0008-0000-1B00-0000C1ED0300}"/>
            </a:ext>
          </a:extLst>
        </xdr:cNvPr>
        <xdr:cNvSpPr>
          <a:spLocks noChangeShapeType="1"/>
        </xdr:cNvSpPr>
      </xdr:nvSpPr>
      <xdr:spPr bwMode="auto">
        <a:xfrm flipV="1">
          <a:off x="6791325" y="2609850"/>
          <a:ext cx="0" cy="159067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62</xdr:col>
      <xdr:colOff>0</xdr:colOff>
      <xdr:row>10</xdr:row>
      <xdr:rowOff>0</xdr:rowOff>
    </xdr:from>
    <xdr:to>
      <xdr:col>62</xdr:col>
      <xdr:colOff>0</xdr:colOff>
      <xdr:row>12</xdr:row>
      <xdr:rowOff>0</xdr:rowOff>
    </xdr:to>
    <xdr:sp macro="" textlink="">
      <xdr:nvSpPr>
        <xdr:cNvPr id="165" name="Line 68">
          <a:extLst>
            <a:ext uri="{FF2B5EF4-FFF2-40B4-BE49-F238E27FC236}">
              <a16:creationId xmlns:a16="http://schemas.microsoft.com/office/drawing/2014/main" id="{00000000-0008-0000-1B00-0000C2ED0300}"/>
            </a:ext>
          </a:extLst>
        </xdr:cNvPr>
        <xdr:cNvSpPr>
          <a:spLocks noChangeShapeType="1"/>
        </xdr:cNvSpPr>
      </xdr:nvSpPr>
      <xdr:spPr bwMode="auto">
        <a:xfrm flipV="1">
          <a:off x="679132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52</xdr:col>
      <xdr:colOff>112567</xdr:colOff>
      <xdr:row>11</xdr:row>
      <xdr:rowOff>0</xdr:rowOff>
    </xdr:from>
    <xdr:to>
      <xdr:col>60</xdr:col>
      <xdr:colOff>60613</xdr:colOff>
      <xdr:row>11</xdr:row>
      <xdr:rowOff>0</xdr:rowOff>
    </xdr:to>
    <xdr:sp macro="" textlink="">
      <xdr:nvSpPr>
        <xdr:cNvPr id="166" name="Line 73">
          <a:extLst>
            <a:ext uri="{FF2B5EF4-FFF2-40B4-BE49-F238E27FC236}">
              <a16:creationId xmlns:a16="http://schemas.microsoft.com/office/drawing/2014/main" id="{00000000-0008-0000-1B00-0000C3ED0300}"/>
            </a:ext>
          </a:extLst>
        </xdr:cNvPr>
        <xdr:cNvSpPr>
          <a:spLocks noChangeShapeType="1"/>
        </xdr:cNvSpPr>
      </xdr:nvSpPr>
      <xdr:spPr bwMode="auto">
        <a:xfrm>
          <a:off x="5760892" y="2038350"/>
          <a:ext cx="862446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9</xdr:row>
      <xdr:rowOff>0</xdr:rowOff>
    </xdr:from>
    <xdr:to>
      <xdr:col>55</xdr:col>
      <xdr:colOff>9525</xdr:colOff>
      <xdr:row>9</xdr:row>
      <xdr:rowOff>0</xdr:rowOff>
    </xdr:to>
    <xdr:sp macro="" textlink="">
      <xdr:nvSpPr>
        <xdr:cNvPr id="167" name="Line 74">
          <a:extLst>
            <a:ext uri="{FF2B5EF4-FFF2-40B4-BE49-F238E27FC236}">
              <a16:creationId xmlns:a16="http://schemas.microsoft.com/office/drawing/2014/main" id="{00000000-0008-0000-1B00-0000C4ED0300}"/>
            </a:ext>
          </a:extLst>
        </xdr:cNvPr>
        <xdr:cNvSpPr>
          <a:spLocks noChangeShapeType="1"/>
        </xdr:cNvSpPr>
      </xdr:nvSpPr>
      <xdr:spPr bwMode="auto">
        <a:xfrm>
          <a:off x="5553075" y="1809750"/>
          <a:ext cx="4476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51</xdr:col>
      <xdr:colOff>9525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168" name="Line 75">
          <a:extLst>
            <a:ext uri="{FF2B5EF4-FFF2-40B4-BE49-F238E27FC236}">
              <a16:creationId xmlns:a16="http://schemas.microsoft.com/office/drawing/2014/main" id="{00000000-0008-0000-1B00-0000C5ED0300}"/>
            </a:ext>
          </a:extLst>
        </xdr:cNvPr>
        <xdr:cNvSpPr>
          <a:spLocks noChangeShapeType="1"/>
        </xdr:cNvSpPr>
      </xdr:nvSpPr>
      <xdr:spPr bwMode="auto">
        <a:xfrm>
          <a:off x="5543550" y="26098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16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169" name="Line 76">
          <a:extLst>
            <a:ext uri="{FF2B5EF4-FFF2-40B4-BE49-F238E27FC236}">
              <a16:creationId xmlns:a16="http://schemas.microsoft.com/office/drawing/2014/main" id="{00000000-0008-0000-1B00-0000C6ED0300}"/>
            </a:ext>
          </a:extLst>
        </xdr:cNvPr>
        <xdr:cNvSpPr>
          <a:spLocks noChangeShapeType="1"/>
        </xdr:cNvSpPr>
      </xdr:nvSpPr>
      <xdr:spPr bwMode="auto">
        <a:xfrm>
          <a:off x="621982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0</xdr:colOff>
      <xdr:row>13</xdr:row>
      <xdr:rowOff>0</xdr:rowOff>
    </xdr:from>
    <xdr:to>
      <xdr:col>62</xdr:col>
      <xdr:colOff>0</xdr:colOff>
      <xdr:row>16</xdr:row>
      <xdr:rowOff>0</xdr:rowOff>
    </xdr:to>
    <xdr:sp macro="" textlink="">
      <xdr:nvSpPr>
        <xdr:cNvPr id="170" name="Line 77">
          <a:extLst>
            <a:ext uri="{FF2B5EF4-FFF2-40B4-BE49-F238E27FC236}">
              <a16:creationId xmlns:a16="http://schemas.microsoft.com/office/drawing/2014/main" id="{00000000-0008-0000-1B00-0000C7ED0300}"/>
            </a:ext>
          </a:extLst>
        </xdr:cNvPr>
        <xdr:cNvSpPr>
          <a:spLocks noChangeShapeType="1"/>
        </xdr:cNvSpPr>
      </xdr:nvSpPr>
      <xdr:spPr bwMode="auto">
        <a:xfrm flipV="1">
          <a:off x="679132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33</xdr:row>
      <xdr:rowOff>104775</xdr:rowOff>
    </xdr:from>
    <xdr:to>
      <xdr:col>52</xdr:col>
      <xdr:colOff>0</xdr:colOff>
      <xdr:row>35</xdr:row>
      <xdr:rowOff>104775</xdr:rowOff>
    </xdr:to>
    <xdr:sp macro="" textlink="">
      <xdr:nvSpPr>
        <xdr:cNvPr id="171" name="Oval 78">
          <a:extLst>
            <a:ext uri="{FF2B5EF4-FFF2-40B4-BE49-F238E27FC236}">
              <a16:creationId xmlns:a16="http://schemas.microsoft.com/office/drawing/2014/main" id="{00000000-0008-0000-1B00-0000C8ED0300}"/>
            </a:ext>
          </a:extLst>
        </xdr:cNvPr>
        <xdr:cNvSpPr>
          <a:spLocks noChangeArrowheads="1"/>
        </xdr:cNvSpPr>
      </xdr:nvSpPr>
      <xdr:spPr bwMode="auto">
        <a:xfrm>
          <a:off x="5419725" y="4657725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9525</xdr:colOff>
      <xdr:row>38</xdr:row>
      <xdr:rowOff>0</xdr:rowOff>
    </xdr:from>
    <xdr:to>
      <xdr:col>56</xdr:col>
      <xdr:colOff>0</xdr:colOff>
      <xdr:row>38</xdr:row>
      <xdr:rowOff>0</xdr:rowOff>
    </xdr:to>
    <xdr:sp macro="" textlink="">
      <xdr:nvSpPr>
        <xdr:cNvPr id="172" name="Line 79">
          <a:extLst>
            <a:ext uri="{FF2B5EF4-FFF2-40B4-BE49-F238E27FC236}">
              <a16:creationId xmlns:a16="http://schemas.microsoft.com/office/drawing/2014/main" id="{00000000-0008-0000-1B00-0000C9ED0300}"/>
            </a:ext>
          </a:extLst>
        </xdr:cNvPr>
        <xdr:cNvSpPr>
          <a:spLocks noChangeShapeType="1"/>
        </xdr:cNvSpPr>
      </xdr:nvSpPr>
      <xdr:spPr bwMode="auto">
        <a:xfrm>
          <a:off x="5543550" y="51244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28</xdr:row>
      <xdr:rowOff>0</xdr:rowOff>
    </xdr:from>
    <xdr:to>
      <xdr:col>52</xdr:col>
      <xdr:colOff>66675</xdr:colOff>
      <xdr:row>28</xdr:row>
      <xdr:rowOff>0</xdr:rowOff>
    </xdr:to>
    <xdr:sp macro="" textlink="">
      <xdr:nvSpPr>
        <xdr:cNvPr id="173" name="Line 80">
          <a:extLst>
            <a:ext uri="{FF2B5EF4-FFF2-40B4-BE49-F238E27FC236}">
              <a16:creationId xmlns:a16="http://schemas.microsoft.com/office/drawing/2014/main" id="{00000000-0008-0000-1B00-0000CAED0300}"/>
            </a:ext>
          </a:extLst>
        </xdr:cNvPr>
        <xdr:cNvSpPr>
          <a:spLocks noChangeShapeType="1"/>
        </xdr:cNvSpPr>
      </xdr:nvSpPr>
      <xdr:spPr bwMode="auto">
        <a:xfrm>
          <a:off x="5534025" y="39814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0</xdr:rowOff>
    </xdr:from>
    <xdr:to>
      <xdr:col>56</xdr:col>
      <xdr:colOff>0</xdr:colOff>
      <xdr:row>30</xdr:row>
      <xdr:rowOff>0</xdr:rowOff>
    </xdr:to>
    <xdr:sp macro="" textlink="">
      <xdr:nvSpPr>
        <xdr:cNvPr id="174" name="Line 81">
          <a:extLst>
            <a:ext uri="{FF2B5EF4-FFF2-40B4-BE49-F238E27FC236}">
              <a16:creationId xmlns:a16="http://schemas.microsoft.com/office/drawing/2014/main" id="{00000000-0008-0000-1B00-0000CBED0300}"/>
            </a:ext>
          </a:extLst>
        </xdr:cNvPr>
        <xdr:cNvSpPr>
          <a:spLocks noChangeShapeType="1"/>
        </xdr:cNvSpPr>
      </xdr:nvSpPr>
      <xdr:spPr bwMode="auto">
        <a:xfrm>
          <a:off x="5534025" y="4210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13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175" name="Line 82">
          <a:extLst>
            <a:ext uri="{FF2B5EF4-FFF2-40B4-BE49-F238E27FC236}">
              <a16:creationId xmlns:a16="http://schemas.microsoft.com/office/drawing/2014/main" id="{00000000-0008-0000-1B00-0000CCED0300}"/>
            </a:ext>
          </a:extLst>
        </xdr:cNvPr>
        <xdr:cNvSpPr>
          <a:spLocks noChangeShapeType="1"/>
        </xdr:cNvSpPr>
      </xdr:nvSpPr>
      <xdr:spPr bwMode="auto">
        <a:xfrm>
          <a:off x="553402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12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176" name="Line 83">
          <a:extLst>
            <a:ext uri="{FF2B5EF4-FFF2-40B4-BE49-F238E27FC236}">
              <a16:creationId xmlns:a16="http://schemas.microsoft.com/office/drawing/2014/main" id="{00000000-0008-0000-1B00-0000CDED0300}"/>
            </a:ext>
          </a:extLst>
        </xdr:cNvPr>
        <xdr:cNvSpPr>
          <a:spLocks noChangeShapeType="1"/>
        </xdr:cNvSpPr>
      </xdr:nvSpPr>
      <xdr:spPr bwMode="auto">
        <a:xfrm>
          <a:off x="553402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11</xdr:row>
      <xdr:rowOff>0</xdr:rowOff>
    </xdr:from>
    <xdr:to>
      <xdr:col>51</xdr:col>
      <xdr:colOff>0</xdr:colOff>
      <xdr:row>39</xdr:row>
      <xdr:rowOff>0</xdr:rowOff>
    </xdr:to>
    <xdr:sp macro="" textlink="">
      <xdr:nvSpPr>
        <xdr:cNvPr id="177" name="Line 84">
          <a:extLst>
            <a:ext uri="{FF2B5EF4-FFF2-40B4-BE49-F238E27FC236}">
              <a16:creationId xmlns:a16="http://schemas.microsoft.com/office/drawing/2014/main" id="{00000000-0008-0000-1B00-0000CEED0300}"/>
            </a:ext>
          </a:extLst>
        </xdr:cNvPr>
        <xdr:cNvSpPr>
          <a:spLocks noChangeShapeType="1"/>
        </xdr:cNvSpPr>
      </xdr:nvSpPr>
      <xdr:spPr bwMode="auto">
        <a:xfrm>
          <a:off x="5534025" y="2038350"/>
          <a:ext cx="0" cy="32004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16</xdr:row>
      <xdr:rowOff>0</xdr:rowOff>
    </xdr:from>
    <xdr:to>
      <xdr:col>56</xdr:col>
      <xdr:colOff>0</xdr:colOff>
      <xdr:row>16</xdr:row>
      <xdr:rowOff>0</xdr:rowOff>
    </xdr:to>
    <xdr:sp macro="" textlink="">
      <xdr:nvSpPr>
        <xdr:cNvPr id="178" name="Line 85">
          <a:extLst>
            <a:ext uri="{FF2B5EF4-FFF2-40B4-BE49-F238E27FC236}">
              <a16:creationId xmlns:a16="http://schemas.microsoft.com/office/drawing/2014/main" id="{00000000-0008-0000-1B00-0000CFED0300}"/>
            </a:ext>
          </a:extLst>
        </xdr:cNvPr>
        <xdr:cNvSpPr>
          <a:spLocks noChangeShapeType="1"/>
        </xdr:cNvSpPr>
      </xdr:nvSpPr>
      <xdr:spPr bwMode="auto">
        <a:xfrm>
          <a:off x="553402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12</xdr:row>
      <xdr:rowOff>0</xdr:rowOff>
    </xdr:from>
    <xdr:to>
      <xdr:col>59</xdr:col>
      <xdr:colOff>0</xdr:colOff>
      <xdr:row>13</xdr:row>
      <xdr:rowOff>0</xdr:rowOff>
    </xdr:to>
    <xdr:sp macro="" textlink="">
      <xdr:nvSpPr>
        <xdr:cNvPr id="179" name="Line 86">
          <a:extLst>
            <a:ext uri="{FF2B5EF4-FFF2-40B4-BE49-F238E27FC236}">
              <a16:creationId xmlns:a16="http://schemas.microsoft.com/office/drawing/2014/main" id="{00000000-0008-0000-1B00-0000D0ED0300}"/>
            </a:ext>
          </a:extLst>
        </xdr:cNvPr>
        <xdr:cNvSpPr>
          <a:spLocks noChangeShapeType="1"/>
        </xdr:cNvSpPr>
      </xdr:nvSpPr>
      <xdr:spPr bwMode="auto">
        <a:xfrm>
          <a:off x="6448425" y="21526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104775</xdr:colOff>
      <xdr:row>41</xdr:row>
      <xdr:rowOff>0</xdr:rowOff>
    </xdr:from>
    <xdr:to>
      <xdr:col>56</xdr:col>
      <xdr:colOff>0</xdr:colOff>
      <xdr:row>41</xdr:row>
      <xdr:rowOff>0</xdr:rowOff>
    </xdr:to>
    <xdr:sp macro="" textlink="">
      <xdr:nvSpPr>
        <xdr:cNvPr id="180" name="Line 87">
          <a:extLst>
            <a:ext uri="{FF2B5EF4-FFF2-40B4-BE49-F238E27FC236}">
              <a16:creationId xmlns:a16="http://schemas.microsoft.com/office/drawing/2014/main" id="{00000000-0008-0000-1B00-0000D1ED0300}"/>
            </a:ext>
          </a:extLst>
        </xdr:cNvPr>
        <xdr:cNvSpPr>
          <a:spLocks noChangeShapeType="1"/>
        </xdr:cNvSpPr>
      </xdr:nvSpPr>
      <xdr:spPr bwMode="auto">
        <a:xfrm flipH="1">
          <a:off x="5524500" y="5467350"/>
          <a:ext cx="581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10</xdr:row>
      <xdr:rowOff>0</xdr:rowOff>
    </xdr:to>
    <xdr:sp macro="" textlink="">
      <xdr:nvSpPr>
        <xdr:cNvPr id="181" name="Line 88">
          <a:extLst>
            <a:ext uri="{FF2B5EF4-FFF2-40B4-BE49-F238E27FC236}">
              <a16:creationId xmlns:a16="http://schemas.microsoft.com/office/drawing/2014/main" id="{00000000-0008-0000-1B00-0000D2ED0300}"/>
            </a:ext>
          </a:extLst>
        </xdr:cNvPr>
        <xdr:cNvSpPr>
          <a:spLocks noChangeShapeType="1"/>
        </xdr:cNvSpPr>
      </xdr:nvSpPr>
      <xdr:spPr bwMode="auto">
        <a:xfrm>
          <a:off x="553402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19050</xdr:colOff>
      <xdr:row>28</xdr:row>
      <xdr:rowOff>0</xdr:rowOff>
    </xdr:from>
    <xdr:to>
      <xdr:col>22</xdr:col>
      <xdr:colOff>9525</xdr:colOff>
      <xdr:row>28</xdr:row>
      <xdr:rowOff>0</xdr:rowOff>
    </xdr:to>
    <xdr:sp macro="" textlink="">
      <xdr:nvSpPr>
        <xdr:cNvPr id="182" name="Line 89">
          <a:extLst>
            <a:ext uri="{FF2B5EF4-FFF2-40B4-BE49-F238E27FC236}">
              <a16:creationId xmlns:a16="http://schemas.microsoft.com/office/drawing/2014/main" id="{00000000-0008-0000-1B00-0000D3ED0300}"/>
            </a:ext>
          </a:extLst>
        </xdr:cNvPr>
        <xdr:cNvSpPr>
          <a:spLocks noChangeShapeType="1"/>
        </xdr:cNvSpPr>
      </xdr:nvSpPr>
      <xdr:spPr bwMode="auto">
        <a:xfrm>
          <a:off x="1552575" y="39814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112568</xdr:colOff>
      <xdr:row>6</xdr:row>
      <xdr:rowOff>112567</xdr:rowOff>
    </xdr:from>
    <xdr:to>
      <xdr:col>58</xdr:col>
      <xdr:colOff>112568</xdr:colOff>
      <xdr:row>9</xdr:row>
      <xdr:rowOff>112568</xdr:rowOff>
    </xdr:to>
    <xdr:sp macro="" textlink="">
      <xdr:nvSpPr>
        <xdr:cNvPr id="183" name="Line 91">
          <a:extLst>
            <a:ext uri="{FF2B5EF4-FFF2-40B4-BE49-F238E27FC236}">
              <a16:creationId xmlns:a16="http://schemas.microsoft.com/office/drawing/2014/main" id="{00000000-0008-0000-1B00-0000D4ED0300}"/>
            </a:ext>
          </a:extLst>
        </xdr:cNvPr>
        <xdr:cNvSpPr>
          <a:spLocks noChangeShapeType="1"/>
        </xdr:cNvSpPr>
      </xdr:nvSpPr>
      <xdr:spPr bwMode="auto">
        <a:xfrm flipV="1">
          <a:off x="6446693" y="1579417"/>
          <a:ext cx="0" cy="3429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7</xdr:row>
      <xdr:rowOff>0</xdr:rowOff>
    </xdr:from>
    <xdr:to>
      <xdr:col>59</xdr:col>
      <xdr:colOff>0</xdr:colOff>
      <xdr:row>7</xdr:row>
      <xdr:rowOff>0</xdr:rowOff>
    </xdr:to>
    <xdr:sp macro="" textlink="">
      <xdr:nvSpPr>
        <xdr:cNvPr id="184" name="Line 92">
          <a:extLst>
            <a:ext uri="{FF2B5EF4-FFF2-40B4-BE49-F238E27FC236}">
              <a16:creationId xmlns:a16="http://schemas.microsoft.com/office/drawing/2014/main" id="{00000000-0008-0000-1B00-0000D5ED0300}"/>
            </a:ext>
          </a:extLst>
        </xdr:cNvPr>
        <xdr:cNvSpPr>
          <a:spLocks noChangeShapeType="1"/>
        </xdr:cNvSpPr>
      </xdr:nvSpPr>
      <xdr:spPr bwMode="auto">
        <a:xfrm>
          <a:off x="6105525" y="1581150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64</xdr:col>
      <xdr:colOff>0</xdr:colOff>
      <xdr:row>12</xdr:row>
      <xdr:rowOff>0</xdr:rowOff>
    </xdr:from>
    <xdr:to>
      <xdr:col>64</xdr:col>
      <xdr:colOff>0</xdr:colOff>
      <xdr:row>38</xdr:row>
      <xdr:rowOff>0</xdr:rowOff>
    </xdr:to>
    <xdr:sp macro="" textlink="">
      <xdr:nvSpPr>
        <xdr:cNvPr id="185" name="Line 96">
          <a:extLst>
            <a:ext uri="{FF2B5EF4-FFF2-40B4-BE49-F238E27FC236}">
              <a16:creationId xmlns:a16="http://schemas.microsoft.com/office/drawing/2014/main" id="{00000000-0008-0000-1B00-0000D6ED0300}"/>
            </a:ext>
          </a:extLst>
        </xdr:cNvPr>
        <xdr:cNvSpPr>
          <a:spLocks noChangeShapeType="1"/>
        </xdr:cNvSpPr>
      </xdr:nvSpPr>
      <xdr:spPr bwMode="auto">
        <a:xfrm flipV="1">
          <a:off x="7019925" y="21526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38100</xdr:colOff>
      <xdr:row>23</xdr:row>
      <xdr:rowOff>57150</xdr:rowOff>
    </xdr:from>
    <xdr:to>
      <xdr:col>24</xdr:col>
      <xdr:colOff>38100</xdr:colOff>
      <xdr:row>23</xdr:row>
      <xdr:rowOff>104775</xdr:rowOff>
    </xdr:to>
    <xdr:sp macro="" textlink="">
      <xdr:nvSpPr>
        <xdr:cNvPr id="186" name="Line 87">
          <a:extLst>
            <a:ext uri="{FF2B5EF4-FFF2-40B4-BE49-F238E27FC236}">
              <a16:creationId xmlns:a16="http://schemas.microsoft.com/office/drawing/2014/main" id="{00000000-0008-0000-1B00-0000D7ED0300}"/>
            </a:ext>
          </a:extLst>
        </xdr:cNvPr>
        <xdr:cNvSpPr>
          <a:spLocks noChangeShapeType="1"/>
        </xdr:cNvSpPr>
      </xdr:nvSpPr>
      <xdr:spPr bwMode="auto">
        <a:xfrm flipV="1">
          <a:off x="271462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19050</xdr:colOff>
      <xdr:row>23</xdr:row>
      <xdr:rowOff>57150</xdr:rowOff>
    </xdr:from>
    <xdr:to>
      <xdr:col>27</xdr:col>
      <xdr:colOff>19050</xdr:colOff>
      <xdr:row>23</xdr:row>
      <xdr:rowOff>104775</xdr:rowOff>
    </xdr:to>
    <xdr:sp macro="" textlink="">
      <xdr:nvSpPr>
        <xdr:cNvPr id="187" name="Line 89">
          <a:extLst>
            <a:ext uri="{FF2B5EF4-FFF2-40B4-BE49-F238E27FC236}">
              <a16:creationId xmlns:a16="http://schemas.microsoft.com/office/drawing/2014/main" id="{00000000-0008-0000-1B00-0000D8ED0300}"/>
            </a:ext>
          </a:extLst>
        </xdr:cNvPr>
        <xdr:cNvSpPr>
          <a:spLocks noChangeShapeType="1"/>
        </xdr:cNvSpPr>
      </xdr:nvSpPr>
      <xdr:spPr bwMode="auto">
        <a:xfrm>
          <a:off x="2867025" y="3467100"/>
          <a:ext cx="0" cy="47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38100</xdr:colOff>
      <xdr:row>24</xdr:row>
      <xdr:rowOff>0</xdr:rowOff>
    </xdr:from>
    <xdr:to>
      <xdr:col>25</xdr:col>
      <xdr:colOff>0</xdr:colOff>
      <xdr:row>24</xdr:row>
      <xdr:rowOff>0</xdr:rowOff>
    </xdr:to>
    <xdr:sp macro="" textlink="">
      <xdr:nvSpPr>
        <xdr:cNvPr id="188" name="Line 90">
          <a:extLst>
            <a:ext uri="{FF2B5EF4-FFF2-40B4-BE49-F238E27FC236}">
              <a16:creationId xmlns:a16="http://schemas.microsoft.com/office/drawing/2014/main" id="{00000000-0008-0000-1B00-0000D9ED0300}"/>
            </a:ext>
          </a:extLst>
        </xdr:cNvPr>
        <xdr:cNvSpPr>
          <a:spLocks noChangeShapeType="1"/>
        </xdr:cNvSpPr>
      </xdr:nvSpPr>
      <xdr:spPr bwMode="auto">
        <a:xfrm flipH="1">
          <a:off x="271462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19050</xdr:colOff>
      <xdr:row>24</xdr:row>
      <xdr:rowOff>0</xdr:rowOff>
    </xdr:to>
    <xdr:sp macro="" textlink="">
      <xdr:nvSpPr>
        <xdr:cNvPr id="189" name="Line 91">
          <a:extLst>
            <a:ext uri="{FF2B5EF4-FFF2-40B4-BE49-F238E27FC236}">
              <a16:creationId xmlns:a16="http://schemas.microsoft.com/office/drawing/2014/main" id="{00000000-0008-0000-1B00-0000DAED0300}"/>
            </a:ext>
          </a:extLst>
        </xdr:cNvPr>
        <xdr:cNvSpPr>
          <a:spLocks noChangeShapeType="1"/>
        </xdr:cNvSpPr>
      </xdr:nvSpPr>
      <xdr:spPr bwMode="auto">
        <a:xfrm>
          <a:off x="2847975" y="35242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66675</xdr:colOff>
      <xdr:row>24</xdr:row>
      <xdr:rowOff>0</xdr:rowOff>
    </xdr:from>
    <xdr:to>
      <xdr:col>51</xdr:col>
      <xdr:colOff>76200</xdr:colOff>
      <xdr:row>24</xdr:row>
      <xdr:rowOff>0</xdr:rowOff>
    </xdr:to>
    <xdr:sp macro="" textlink="">
      <xdr:nvSpPr>
        <xdr:cNvPr id="190" name="Line 92">
          <a:extLst>
            <a:ext uri="{FF2B5EF4-FFF2-40B4-BE49-F238E27FC236}">
              <a16:creationId xmlns:a16="http://schemas.microsoft.com/office/drawing/2014/main" id="{00000000-0008-0000-1B00-0000DBED0300}"/>
            </a:ext>
          </a:extLst>
        </xdr:cNvPr>
        <xdr:cNvSpPr>
          <a:spLocks noChangeShapeType="1"/>
        </xdr:cNvSpPr>
      </xdr:nvSpPr>
      <xdr:spPr bwMode="auto">
        <a:xfrm flipH="1">
          <a:off x="5600700" y="35242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95250</xdr:colOff>
      <xdr:row>24</xdr:row>
      <xdr:rowOff>0</xdr:rowOff>
    </xdr:from>
    <xdr:to>
      <xdr:col>23</xdr:col>
      <xdr:colOff>57150</xdr:colOff>
      <xdr:row>24</xdr:row>
      <xdr:rowOff>0</xdr:rowOff>
    </xdr:to>
    <xdr:sp macro="" textlink="">
      <xdr:nvSpPr>
        <xdr:cNvPr id="191" name="Line 93">
          <a:extLst>
            <a:ext uri="{FF2B5EF4-FFF2-40B4-BE49-F238E27FC236}">
              <a16:creationId xmlns:a16="http://schemas.microsoft.com/office/drawing/2014/main" id="{00000000-0008-0000-1B00-0000DCED0300}"/>
            </a:ext>
          </a:extLst>
        </xdr:cNvPr>
        <xdr:cNvSpPr>
          <a:spLocks noChangeShapeType="1"/>
        </xdr:cNvSpPr>
      </xdr:nvSpPr>
      <xdr:spPr bwMode="auto">
        <a:xfrm flipH="1">
          <a:off x="1514475" y="3524250"/>
          <a:ext cx="1104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9525</xdr:rowOff>
    </xdr:from>
    <xdr:to>
      <xdr:col>14</xdr:col>
      <xdr:colOff>0</xdr:colOff>
      <xdr:row>24</xdr:row>
      <xdr:rowOff>9525</xdr:rowOff>
    </xdr:to>
    <xdr:sp macro="" textlink="">
      <xdr:nvSpPr>
        <xdr:cNvPr id="192" name="Line 94">
          <a:extLst>
            <a:ext uri="{FF2B5EF4-FFF2-40B4-BE49-F238E27FC236}">
              <a16:creationId xmlns:a16="http://schemas.microsoft.com/office/drawing/2014/main" id="{00000000-0008-0000-1B00-0000DDED0300}"/>
            </a:ext>
          </a:extLst>
        </xdr:cNvPr>
        <xdr:cNvSpPr>
          <a:spLocks noChangeShapeType="1"/>
        </xdr:cNvSpPr>
      </xdr:nvSpPr>
      <xdr:spPr bwMode="auto">
        <a:xfrm>
          <a:off x="1533525" y="2162175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34</xdr:col>
      <xdr:colOff>0</xdr:colOff>
      <xdr:row>36</xdr:row>
      <xdr:rowOff>0</xdr:rowOff>
    </xdr:from>
    <xdr:to>
      <xdr:col>40</xdr:col>
      <xdr:colOff>9525</xdr:colOff>
      <xdr:row>36</xdr:row>
      <xdr:rowOff>0</xdr:rowOff>
    </xdr:to>
    <xdr:sp macro="" textlink="">
      <xdr:nvSpPr>
        <xdr:cNvPr id="193" name="Line 15">
          <a:extLst>
            <a:ext uri="{FF2B5EF4-FFF2-40B4-BE49-F238E27FC236}">
              <a16:creationId xmlns:a16="http://schemas.microsoft.com/office/drawing/2014/main" id="{00000000-0008-0000-1B00-0000DEED0300}"/>
            </a:ext>
          </a:extLst>
        </xdr:cNvPr>
        <xdr:cNvSpPr>
          <a:spLocks noChangeShapeType="1"/>
        </xdr:cNvSpPr>
      </xdr:nvSpPr>
      <xdr:spPr bwMode="auto">
        <a:xfrm>
          <a:off x="3590925" y="4895850"/>
          <a:ext cx="6953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36</xdr:row>
      <xdr:rowOff>0</xdr:rowOff>
    </xdr:from>
    <xdr:to>
      <xdr:col>40</xdr:col>
      <xdr:colOff>0</xdr:colOff>
      <xdr:row>38</xdr:row>
      <xdr:rowOff>0</xdr:rowOff>
    </xdr:to>
    <xdr:sp macro="" textlink="">
      <xdr:nvSpPr>
        <xdr:cNvPr id="194" name="Line 28">
          <a:extLst>
            <a:ext uri="{FF2B5EF4-FFF2-40B4-BE49-F238E27FC236}">
              <a16:creationId xmlns:a16="http://schemas.microsoft.com/office/drawing/2014/main" id="{00000000-0008-0000-1B00-0000DFED0300}"/>
            </a:ext>
          </a:extLst>
        </xdr:cNvPr>
        <xdr:cNvSpPr>
          <a:spLocks noChangeShapeType="1"/>
        </xdr:cNvSpPr>
      </xdr:nvSpPr>
      <xdr:spPr bwMode="auto">
        <a:xfrm flipV="1">
          <a:off x="427672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9525</xdr:colOff>
      <xdr:row>36</xdr:row>
      <xdr:rowOff>0</xdr:rowOff>
    </xdr:from>
    <xdr:to>
      <xdr:col>60</xdr:col>
      <xdr:colOff>9525</xdr:colOff>
      <xdr:row>36</xdr:row>
      <xdr:rowOff>0</xdr:rowOff>
    </xdr:to>
    <xdr:sp macro="" textlink="">
      <xdr:nvSpPr>
        <xdr:cNvPr id="195" name="Line 59">
          <a:extLst>
            <a:ext uri="{FF2B5EF4-FFF2-40B4-BE49-F238E27FC236}">
              <a16:creationId xmlns:a16="http://schemas.microsoft.com/office/drawing/2014/main" id="{00000000-0008-0000-1B00-0000E0ED0300}"/>
            </a:ext>
          </a:extLst>
        </xdr:cNvPr>
        <xdr:cNvSpPr>
          <a:spLocks noChangeShapeType="1"/>
        </xdr:cNvSpPr>
      </xdr:nvSpPr>
      <xdr:spPr bwMode="auto">
        <a:xfrm>
          <a:off x="6229350" y="4895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36</xdr:row>
      <xdr:rowOff>9525</xdr:rowOff>
    </xdr:from>
    <xdr:to>
      <xdr:col>60</xdr:col>
      <xdr:colOff>0</xdr:colOff>
      <xdr:row>38</xdr:row>
      <xdr:rowOff>9525</xdr:rowOff>
    </xdr:to>
    <xdr:sp macro="" textlink="">
      <xdr:nvSpPr>
        <xdr:cNvPr id="196" name="Line 65">
          <a:extLst>
            <a:ext uri="{FF2B5EF4-FFF2-40B4-BE49-F238E27FC236}">
              <a16:creationId xmlns:a16="http://schemas.microsoft.com/office/drawing/2014/main" id="{00000000-0008-0000-1B00-0000E1ED0300}"/>
            </a:ext>
          </a:extLst>
        </xdr:cNvPr>
        <xdr:cNvSpPr>
          <a:spLocks noChangeShapeType="1"/>
        </xdr:cNvSpPr>
      </xdr:nvSpPr>
      <xdr:spPr bwMode="auto">
        <a:xfrm flipV="1">
          <a:off x="6562725" y="49053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55</xdr:col>
      <xdr:colOff>104775</xdr:colOff>
      <xdr:row>38</xdr:row>
      <xdr:rowOff>104775</xdr:rowOff>
    </xdr:from>
    <xdr:to>
      <xdr:col>55</xdr:col>
      <xdr:colOff>104775</xdr:colOff>
      <xdr:row>41</xdr:row>
      <xdr:rowOff>9525</xdr:rowOff>
    </xdr:to>
    <xdr:sp macro="" textlink="">
      <xdr:nvSpPr>
        <xdr:cNvPr id="197" name="Line 21">
          <a:extLst>
            <a:ext uri="{FF2B5EF4-FFF2-40B4-BE49-F238E27FC236}">
              <a16:creationId xmlns:a16="http://schemas.microsoft.com/office/drawing/2014/main" id="{00000000-0008-0000-1B00-0000E2ED0300}"/>
            </a:ext>
          </a:extLst>
        </xdr:cNvPr>
        <xdr:cNvSpPr>
          <a:spLocks noChangeShapeType="1"/>
        </xdr:cNvSpPr>
      </xdr:nvSpPr>
      <xdr:spPr bwMode="auto">
        <a:xfrm flipV="1">
          <a:off x="6096000" y="5229225"/>
          <a:ext cx="0" cy="2476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8</xdr:row>
      <xdr:rowOff>114299</xdr:rowOff>
    </xdr:from>
    <xdr:to>
      <xdr:col>43</xdr:col>
      <xdr:colOff>0</xdr:colOff>
      <xdr:row>32</xdr:row>
      <xdr:rowOff>111918</xdr:rowOff>
    </xdr:to>
    <xdr:sp macro="" textlink="">
      <xdr:nvSpPr>
        <xdr:cNvPr id="225743" name="Line 41">
          <a:extLst>
            <a:ext uri="{FF2B5EF4-FFF2-40B4-BE49-F238E27FC236}">
              <a16:creationId xmlns:a16="http://schemas.microsoft.com/office/drawing/2014/main" id="{00000000-0008-0000-1C00-0000CF710300}"/>
            </a:ext>
          </a:extLst>
        </xdr:cNvPr>
        <xdr:cNvSpPr>
          <a:spLocks noChangeShapeType="1"/>
        </xdr:cNvSpPr>
      </xdr:nvSpPr>
      <xdr:spPr bwMode="auto">
        <a:xfrm flipV="1">
          <a:off x="4619625" y="1809749"/>
          <a:ext cx="0" cy="26265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29</xdr:row>
      <xdr:rowOff>0</xdr:rowOff>
    </xdr:from>
    <xdr:to>
      <xdr:col>38</xdr:col>
      <xdr:colOff>0</xdr:colOff>
      <xdr:row>31</xdr:row>
      <xdr:rowOff>0</xdr:rowOff>
    </xdr:to>
    <xdr:sp macro="" textlink="">
      <xdr:nvSpPr>
        <xdr:cNvPr id="225744" name="Oval 42">
          <a:extLst>
            <a:ext uri="{FF2B5EF4-FFF2-40B4-BE49-F238E27FC236}">
              <a16:creationId xmlns:a16="http://schemas.microsoft.com/office/drawing/2014/main" id="{00000000-0008-0000-1C00-0000D0710300}"/>
            </a:ext>
          </a:extLst>
        </xdr:cNvPr>
        <xdr:cNvSpPr>
          <a:spLocks noChangeArrowheads="1"/>
        </xdr:cNvSpPr>
      </xdr:nvSpPr>
      <xdr:spPr bwMode="auto">
        <a:xfrm>
          <a:off x="3971925" y="4095750"/>
          <a:ext cx="11430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225340" name="Line 43">
          <a:extLst>
            <a:ext uri="{FF2B5EF4-FFF2-40B4-BE49-F238E27FC236}">
              <a16:creationId xmlns:a16="http://schemas.microsoft.com/office/drawing/2014/main" id="{00000000-0008-0000-1C00-00003C700300}"/>
            </a:ext>
          </a:extLst>
        </xdr:cNvPr>
        <xdr:cNvSpPr>
          <a:spLocks noChangeShapeType="1"/>
        </xdr:cNvSpPr>
      </xdr:nvSpPr>
      <xdr:spPr bwMode="auto">
        <a:xfrm>
          <a:off x="3476625" y="1809750"/>
          <a:ext cx="0" cy="26289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225746" name="Line 44">
          <a:extLst>
            <a:ext uri="{FF2B5EF4-FFF2-40B4-BE49-F238E27FC236}">
              <a16:creationId xmlns:a16="http://schemas.microsoft.com/office/drawing/2014/main" id="{00000000-0008-0000-1C00-0000D2710300}"/>
            </a:ext>
          </a:extLst>
        </xdr:cNvPr>
        <xdr:cNvSpPr>
          <a:spLocks noChangeShapeType="1"/>
        </xdr:cNvSpPr>
      </xdr:nvSpPr>
      <xdr:spPr bwMode="auto">
        <a:xfrm flipH="1">
          <a:off x="3457575" y="38671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225747" name="Line 45">
          <a:extLst>
            <a:ext uri="{FF2B5EF4-FFF2-40B4-BE49-F238E27FC236}">
              <a16:creationId xmlns:a16="http://schemas.microsoft.com/office/drawing/2014/main" id="{00000000-0008-0000-1C00-0000D37103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21</xdr:row>
      <xdr:rowOff>47625</xdr:rowOff>
    </xdr:from>
    <xdr:to>
      <xdr:col>40</xdr:col>
      <xdr:colOff>0</xdr:colOff>
      <xdr:row>21</xdr:row>
      <xdr:rowOff>47625</xdr:rowOff>
    </xdr:to>
    <xdr:sp macro="" textlink="">
      <xdr:nvSpPr>
        <xdr:cNvPr id="225748" name="Line 46">
          <a:extLst>
            <a:ext uri="{FF2B5EF4-FFF2-40B4-BE49-F238E27FC236}">
              <a16:creationId xmlns:a16="http://schemas.microsoft.com/office/drawing/2014/main" id="{00000000-0008-0000-1C00-0000D4710300}"/>
            </a:ext>
          </a:extLst>
        </xdr:cNvPr>
        <xdr:cNvSpPr>
          <a:spLocks noChangeShapeType="1"/>
        </xdr:cNvSpPr>
      </xdr:nvSpPr>
      <xdr:spPr bwMode="auto">
        <a:xfrm>
          <a:off x="3851413" y="3261277"/>
          <a:ext cx="46382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1089</xdr:rowOff>
    </xdr:from>
    <xdr:to>
      <xdr:col>43</xdr:col>
      <xdr:colOff>0</xdr:colOff>
      <xdr:row>36</xdr:row>
      <xdr:rowOff>1089</xdr:rowOff>
    </xdr:to>
    <xdr:sp macro="" textlink="">
      <xdr:nvSpPr>
        <xdr:cNvPr id="225750" name="Line 55">
          <a:extLst>
            <a:ext uri="{FF2B5EF4-FFF2-40B4-BE49-F238E27FC236}">
              <a16:creationId xmlns:a16="http://schemas.microsoft.com/office/drawing/2014/main" id="{00000000-0008-0000-1C00-0000D6710300}"/>
            </a:ext>
          </a:extLst>
        </xdr:cNvPr>
        <xdr:cNvSpPr>
          <a:spLocks noChangeShapeType="1"/>
        </xdr:cNvSpPr>
      </xdr:nvSpPr>
      <xdr:spPr bwMode="auto">
        <a:xfrm>
          <a:off x="3476625" y="4782639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113008</xdr:colOff>
      <xdr:row>33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225752" name="Line 57">
          <a:extLst>
            <a:ext uri="{FF2B5EF4-FFF2-40B4-BE49-F238E27FC236}">
              <a16:creationId xmlns:a16="http://schemas.microsoft.com/office/drawing/2014/main" id="{00000000-0008-0000-1C00-0000D8710300}"/>
            </a:ext>
          </a:extLst>
        </xdr:cNvPr>
        <xdr:cNvSpPr>
          <a:spLocks noChangeShapeType="1"/>
        </xdr:cNvSpPr>
      </xdr:nvSpPr>
      <xdr:spPr bwMode="auto">
        <a:xfrm>
          <a:off x="4668864" y="4404102"/>
          <a:ext cx="1243094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225753" name="Line 59">
          <a:extLst>
            <a:ext uri="{FF2B5EF4-FFF2-40B4-BE49-F238E27FC236}">
              <a16:creationId xmlns:a16="http://schemas.microsoft.com/office/drawing/2014/main" id="{00000000-0008-0000-1C00-0000D9710300}"/>
            </a:ext>
          </a:extLst>
        </xdr:cNvPr>
        <xdr:cNvSpPr>
          <a:spLocks noChangeShapeType="1"/>
        </xdr:cNvSpPr>
      </xdr:nvSpPr>
      <xdr:spPr bwMode="auto">
        <a:xfrm>
          <a:off x="4714875" y="4095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27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225754" name="Line 60">
          <a:extLst>
            <a:ext uri="{FF2B5EF4-FFF2-40B4-BE49-F238E27FC236}">
              <a16:creationId xmlns:a16="http://schemas.microsoft.com/office/drawing/2014/main" id="{00000000-0008-0000-1C00-0000DA7103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225755" name="Line 61">
          <a:extLst>
            <a:ext uri="{FF2B5EF4-FFF2-40B4-BE49-F238E27FC236}">
              <a16:creationId xmlns:a16="http://schemas.microsoft.com/office/drawing/2014/main" id="{00000000-0008-0000-1C00-0000DB710300}"/>
            </a:ext>
          </a:extLst>
        </xdr:cNvPr>
        <xdr:cNvSpPr>
          <a:spLocks noChangeShapeType="1"/>
        </xdr:cNvSpPr>
      </xdr:nvSpPr>
      <xdr:spPr bwMode="auto">
        <a:xfrm>
          <a:off x="4829175" y="3295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53</xdr:col>
      <xdr:colOff>0</xdr:colOff>
      <xdr:row>10</xdr:row>
      <xdr:rowOff>0</xdr:rowOff>
    </xdr:to>
    <xdr:sp macro="" textlink="">
      <xdr:nvSpPr>
        <xdr:cNvPr id="225756" name="Line 63">
          <a:extLst>
            <a:ext uri="{FF2B5EF4-FFF2-40B4-BE49-F238E27FC236}">
              <a16:creationId xmlns:a16="http://schemas.microsoft.com/office/drawing/2014/main" id="{00000000-0008-0000-1C00-0000DC710300}"/>
            </a:ext>
          </a:extLst>
        </xdr:cNvPr>
        <xdr:cNvSpPr>
          <a:spLocks noChangeShapeType="1"/>
        </xdr:cNvSpPr>
      </xdr:nvSpPr>
      <xdr:spPr bwMode="auto">
        <a:xfrm>
          <a:off x="4829175" y="19240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225757" name="Line 64">
          <a:extLst>
            <a:ext uri="{FF2B5EF4-FFF2-40B4-BE49-F238E27FC236}">
              <a16:creationId xmlns:a16="http://schemas.microsoft.com/office/drawing/2014/main" id="{00000000-0008-0000-1C00-0000DD710300}"/>
            </a:ext>
          </a:extLst>
        </xdr:cNvPr>
        <xdr:cNvSpPr>
          <a:spLocks noChangeShapeType="1"/>
        </xdr:cNvSpPr>
      </xdr:nvSpPr>
      <xdr:spPr bwMode="auto">
        <a:xfrm>
          <a:off x="4829175" y="18097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225759" name="Line 69">
          <a:extLst>
            <a:ext uri="{FF2B5EF4-FFF2-40B4-BE49-F238E27FC236}">
              <a16:creationId xmlns:a16="http://schemas.microsoft.com/office/drawing/2014/main" id="{00000000-0008-0000-1C00-0000DF7103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225760" name="Line 70">
          <a:extLst>
            <a:ext uri="{FF2B5EF4-FFF2-40B4-BE49-F238E27FC236}">
              <a16:creationId xmlns:a16="http://schemas.microsoft.com/office/drawing/2014/main" id="{00000000-0008-0000-1C00-0000E0710300}"/>
            </a:ext>
          </a:extLst>
        </xdr:cNvPr>
        <xdr:cNvSpPr>
          <a:spLocks noChangeShapeType="1"/>
        </xdr:cNvSpPr>
      </xdr:nvSpPr>
      <xdr:spPr bwMode="auto">
        <a:xfrm>
          <a:off x="2657475" y="18097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225761" name="Line 71">
          <a:extLst>
            <a:ext uri="{FF2B5EF4-FFF2-40B4-BE49-F238E27FC236}">
              <a16:creationId xmlns:a16="http://schemas.microsoft.com/office/drawing/2014/main" id="{00000000-0008-0000-1C00-0000E1710300}"/>
            </a:ext>
          </a:extLst>
        </xdr:cNvPr>
        <xdr:cNvSpPr>
          <a:spLocks noChangeShapeType="1"/>
        </xdr:cNvSpPr>
      </xdr:nvSpPr>
      <xdr:spPr bwMode="auto">
        <a:xfrm>
          <a:off x="26574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225762" name="Line 72">
          <a:extLst>
            <a:ext uri="{FF2B5EF4-FFF2-40B4-BE49-F238E27FC236}">
              <a16:creationId xmlns:a16="http://schemas.microsoft.com/office/drawing/2014/main" id="{00000000-0008-0000-1C00-0000E27103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49</xdr:col>
      <xdr:colOff>43961</xdr:colOff>
      <xdr:row>8</xdr:row>
      <xdr:rowOff>0</xdr:rowOff>
    </xdr:to>
    <xdr:sp macro="" textlink="">
      <xdr:nvSpPr>
        <xdr:cNvPr id="225763" name="Line 73">
          <a:extLst>
            <a:ext uri="{FF2B5EF4-FFF2-40B4-BE49-F238E27FC236}">
              <a16:creationId xmlns:a16="http://schemas.microsoft.com/office/drawing/2014/main" id="{00000000-0008-0000-1C00-0000E3710300}"/>
            </a:ext>
          </a:extLst>
        </xdr:cNvPr>
        <xdr:cNvSpPr>
          <a:spLocks noChangeShapeType="1"/>
        </xdr:cNvSpPr>
      </xdr:nvSpPr>
      <xdr:spPr bwMode="auto">
        <a:xfrm>
          <a:off x="4498731" y="1714500"/>
          <a:ext cx="981807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27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225764" name="Line 75">
          <a:extLst>
            <a:ext uri="{FF2B5EF4-FFF2-40B4-BE49-F238E27FC236}">
              <a16:creationId xmlns:a16="http://schemas.microsoft.com/office/drawing/2014/main" id="{00000000-0008-0000-1C00-0000E4710300}"/>
            </a:ext>
          </a:extLst>
        </xdr:cNvPr>
        <xdr:cNvSpPr>
          <a:spLocks noChangeShapeType="1"/>
        </xdr:cNvSpPr>
      </xdr:nvSpPr>
      <xdr:spPr bwMode="auto">
        <a:xfrm flipV="1">
          <a:off x="5514975" y="38671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22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225765" name="Line 76">
          <a:extLst>
            <a:ext uri="{FF2B5EF4-FFF2-40B4-BE49-F238E27FC236}">
              <a16:creationId xmlns:a16="http://schemas.microsoft.com/office/drawing/2014/main" id="{00000000-0008-0000-1C00-0000E5710300}"/>
            </a:ext>
          </a:extLst>
        </xdr:cNvPr>
        <xdr:cNvSpPr>
          <a:spLocks noChangeShapeType="1"/>
        </xdr:cNvSpPr>
      </xdr:nvSpPr>
      <xdr:spPr bwMode="auto">
        <a:xfrm flipV="1">
          <a:off x="5743575" y="32956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225766" name="Line 77">
          <a:extLst>
            <a:ext uri="{FF2B5EF4-FFF2-40B4-BE49-F238E27FC236}">
              <a16:creationId xmlns:a16="http://schemas.microsoft.com/office/drawing/2014/main" id="{00000000-0008-0000-1C00-0000E671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7</xdr:row>
      <xdr:rowOff>0</xdr:rowOff>
    </xdr:from>
    <xdr:to>
      <xdr:col>53</xdr:col>
      <xdr:colOff>0</xdr:colOff>
      <xdr:row>9</xdr:row>
      <xdr:rowOff>0</xdr:rowOff>
    </xdr:to>
    <xdr:sp macro="" textlink="">
      <xdr:nvSpPr>
        <xdr:cNvPr id="225767" name="Line 79">
          <a:extLst>
            <a:ext uri="{FF2B5EF4-FFF2-40B4-BE49-F238E27FC236}">
              <a16:creationId xmlns:a16="http://schemas.microsoft.com/office/drawing/2014/main" id="{00000000-0008-0000-1C00-0000E7710300}"/>
            </a:ext>
          </a:extLst>
        </xdr:cNvPr>
        <xdr:cNvSpPr>
          <a:spLocks noChangeShapeType="1"/>
        </xdr:cNvSpPr>
      </xdr:nvSpPr>
      <xdr:spPr bwMode="auto">
        <a:xfrm flipV="1">
          <a:off x="5743575" y="15811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39</xdr:col>
      <xdr:colOff>0</xdr:colOff>
      <xdr:row>18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25768" name="Line 80">
          <a:extLst>
            <a:ext uri="{FF2B5EF4-FFF2-40B4-BE49-F238E27FC236}">
              <a16:creationId xmlns:a16="http://schemas.microsoft.com/office/drawing/2014/main" id="{00000000-0008-0000-1C00-0000E8710300}"/>
            </a:ext>
          </a:extLst>
        </xdr:cNvPr>
        <xdr:cNvSpPr>
          <a:spLocks noChangeShapeType="1"/>
        </xdr:cNvSpPr>
      </xdr:nvSpPr>
      <xdr:spPr bwMode="auto">
        <a:xfrm flipV="1">
          <a:off x="4143375" y="2838450"/>
          <a:ext cx="11430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0</xdr:colOff>
      <xdr:row>18</xdr:row>
      <xdr:rowOff>0</xdr:rowOff>
    </xdr:from>
    <xdr:to>
      <xdr:col>50</xdr:col>
      <xdr:colOff>0</xdr:colOff>
      <xdr:row>18</xdr:row>
      <xdr:rowOff>0</xdr:rowOff>
    </xdr:to>
    <xdr:sp macro="" textlink="">
      <xdr:nvSpPr>
        <xdr:cNvPr id="225769" name="Line 81">
          <a:extLst>
            <a:ext uri="{FF2B5EF4-FFF2-40B4-BE49-F238E27FC236}">
              <a16:creationId xmlns:a16="http://schemas.microsoft.com/office/drawing/2014/main" id="{00000000-0008-0000-1C00-0000E9710300}"/>
            </a:ext>
          </a:extLst>
        </xdr:cNvPr>
        <xdr:cNvSpPr>
          <a:spLocks noChangeShapeType="1"/>
        </xdr:cNvSpPr>
      </xdr:nvSpPr>
      <xdr:spPr bwMode="auto">
        <a:xfrm>
          <a:off x="4257675" y="28384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225770" name="Line 84">
          <a:extLst>
            <a:ext uri="{FF2B5EF4-FFF2-40B4-BE49-F238E27FC236}">
              <a16:creationId xmlns:a16="http://schemas.microsoft.com/office/drawing/2014/main" id="{00000000-0008-0000-1C00-0000EA710300}"/>
            </a:ext>
          </a:extLst>
        </xdr:cNvPr>
        <xdr:cNvSpPr>
          <a:spLocks noChangeShapeType="1"/>
        </xdr:cNvSpPr>
      </xdr:nvSpPr>
      <xdr:spPr bwMode="auto">
        <a:xfrm>
          <a:off x="2886075" y="19240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25771" name="Line 85">
          <a:extLst>
            <a:ext uri="{FF2B5EF4-FFF2-40B4-BE49-F238E27FC236}">
              <a16:creationId xmlns:a16="http://schemas.microsoft.com/office/drawing/2014/main" id="{00000000-0008-0000-1C00-0000EB710300}"/>
            </a:ext>
          </a:extLst>
        </xdr:cNvPr>
        <xdr:cNvSpPr>
          <a:spLocks noChangeShapeType="1"/>
        </xdr:cNvSpPr>
      </xdr:nvSpPr>
      <xdr:spPr bwMode="auto">
        <a:xfrm flipV="1">
          <a:off x="28860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225772" name="Line 86">
          <a:extLst>
            <a:ext uri="{FF2B5EF4-FFF2-40B4-BE49-F238E27FC236}">
              <a16:creationId xmlns:a16="http://schemas.microsoft.com/office/drawing/2014/main" id="{00000000-0008-0000-1C00-0000EC710300}"/>
            </a:ext>
          </a:extLst>
        </xdr:cNvPr>
        <xdr:cNvSpPr>
          <a:spLocks noChangeShapeType="1"/>
        </xdr:cNvSpPr>
      </xdr:nvSpPr>
      <xdr:spPr bwMode="auto">
        <a:xfrm>
          <a:off x="28860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43</xdr:col>
      <xdr:colOff>0</xdr:colOff>
      <xdr:row>9</xdr:row>
      <xdr:rowOff>0</xdr:rowOff>
    </xdr:to>
    <xdr:sp macro="" textlink="">
      <xdr:nvSpPr>
        <xdr:cNvPr id="225773" name="Line 87">
          <a:extLst>
            <a:ext uri="{FF2B5EF4-FFF2-40B4-BE49-F238E27FC236}">
              <a16:creationId xmlns:a16="http://schemas.microsoft.com/office/drawing/2014/main" id="{00000000-0008-0000-1C00-0000ED7103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43</xdr:col>
      <xdr:colOff>0</xdr:colOff>
      <xdr:row>10</xdr:row>
      <xdr:rowOff>0</xdr:rowOff>
    </xdr:to>
    <xdr:sp macro="" textlink="">
      <xdr:nvSpPr>
        <xdr:cNvPr id="225774" name="Line 88">
          <a:extLst>
            <a:ext uri="{FF2B5EF4-FFF2-40B4-BE49-F238E27FC236}">
              <a16:creationId xmlns:a16="http://schemas.microsoft.com/office/drawing/2014/main" id="{00000000-0008-0000-1C00-0000EE7103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225776" name="Line 91">
          <a:extLst>
            <a:ext uri="{FF2B5EF4-FFF2-40B4-BE49-F238E27FC236}">
              <a16:creationId xmlns:a16="http://schemas.microsoft.com/office/drawing/2014/main" id="{00000000-0008-0000-1C00-0000F07103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8659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225777" name="Line 92">
          <a:extLst>
            <a:ext uri="{FF2B5EF4-FFF2-40B4-BE49-F238E27FC236}">
              <a16:creationId xmlns:a16="http://schemas.microsoft.com/office/drawing/2014/main" id="{00000000-0008-0000-1C00-0000F1710300}"/>
            </a:ext>
          </a:extLst>
        </xdr:cNvPr>
        <xdr:cNvSpPr>
          <a:spLocks noChangeShapeType="1"/>
        </xdr:cNvSpPr>
      </xdr:nvSpPr>
      <xdr:spPr bwMode="auto">
        <a:xfrm>
          <a:off x="3441989" y="1684193"/>
          <a:ext cx="216477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34</xdr:col>
      <xdr:colOff>0</xdr:colOff>
      <xdr:row>9</xdr:row>
      <xdr:rowOff>0</xdr:rowOff>
    </xdr:to>
    <xdr:sp macro="" textlink="">
      <xdr:nvSpPr>
        <xdr:cNvPr id="225778" name="Line 93">
          <a:extLst>
            <a:ext uri="{FF2B5EF4-FFF2-40B4-BE49-F238E27FC236}">
              <a16:creationId xmlns:a16="http://schemas.microsoft.com/office/drawing/2014/main" id="{00000000-0008-0000-1C00-0000F27103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31</xdr:col>
      <xdr:colOff>0</xdr:colOff>
      <xdr:row>32</xdr:row>
      <xdr:rowOff>109779</xdr:rowOff>
    </xdr:from>
    <xdr:to>
      <xdr:col>43</xdr:col>
      <xdr:colOff>0</xdr:colOff>
      <xdr:row>32</xdr:row>
      <xdr:rowOff>109779</xdr:rowOff>
    </xdr:to>
    <xdr:sp macro="" textlink="">
      <xdr:nvSpPr>
        <xdr:cNvPr id="225779" name="Line 94">
          <a:extLst>
            <a:ext uri="{FF2B5EF4-FFF2-40B4-BE49-F238E27FC236}">
              <a16:creationId xmlns:a16="http://schemas.microsoft.com/office/drawing/2014/main" id="{00000000-0008-0000-1C00-0000F3710300}"/>
            </a:ext>
          </a:extLst>
        </xdr:cNvPr>
        <xdr:cNvSpPr>
          <a:spLocks noChangeShapeType="1"/>
        </xdr:cNvSpPr>
      </xdr:nvSpPr>
      <xdr:spPr bwMode="auto">
        <a:xfrm>
          <a:off x="3419314" y="4400872"/>
          <a:ext cx="11365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57150</xdr:colOff>
      <xdr:row>22</xdr:row>
      <xdr:rowOff>0</xdr:rowOff>
    </xdr:from>
    <xdr:to>
      <xdr:col>42</xdr:col>
      <xdr:colOff>114300</xdr:colOff>
      <xdr:row>22</xdr:row>
      <xdr:rowOff>0</xdr:rowOff>
    </xdr:to>
    <xdr:sp macro="" textlink="">
      <xdr:nvSpPr>
        <xdr:cNvPr id="225783" name="Line 45">
          <a:extLst>
            <a:ext uri="{FF2B5EF4-FFF2-40B4-BE49-F238E27FC236}">
              <a16:creationId xmlns:a16="http://schemas.microsoft.com/office/drawing/2014/main" id="{00000000-0008-0000-1C00-0000F7710300}"/>
            </a:ext>
          </a:extLst>
        </xdr:cNvPr>
        <xdr:cNvSpPr>
          <a:spLocks noChangeShapeType="1"/>
        </xdr:cNvSpPr>
      </xdr:nvSpPr>
      <xdr:spPr bwMode="auto">
        <a:xfrm flipH="1"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57958</xdr:rowOff>
    </xdr:from>
    <xdr:to>
      <xdr:col>51</xdr:col>
      <xdr:colOff>0</xdr:colOff>
      <xdr:row>32</xdr:row>
      <xdr:rowOff>112848</xdr:rowOff>
    </xdr:to>
    <xdr:sp macro="" textlink="">
      <xdr:nvSpPr>
        <xdr:cNvPr id="225789" name="Line 65">
          <a:extLst>
            <a:ext uri="{FF2B5EF4-FFF2-40B4-BE49-F238E27FC236}">
              <a16:creationId xmlns:a16="http://schemas.microsoft.com/office/drawing/2014/main" id="{00000000-0008-0000-1C00-0000FD710300}"/>
            </a:ext>
          </a:extLst>
        </xdr:cNvPr>
        <xdr:cNvSpPr>
          <a:spLocks noChangeShapeType="1"/>
        </xdr:cNvSpPr>
      </xdr:nvSpPr>
      <xdr:spPr bwMode="auto">
        <a:xfrm flipV="1">
          <a:off x="5459924" y="4177924"/>
          <a:ext cx="0" cy="226017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57150</xdr:rowOff>
    </xdr:from>
    <xdr:to>
      <xdr:col>51</xdr:col>
      <xdr:colOff>0</xdr:colOff>
      <xdr:row>30</xdr:row>
      <xdr:rowOff>57150</xdr:rowOff>
    </xdr:to>
    <xdr:sp macro="" textlink="">
      <xdr:nvSpPr>
        <xdr:cNvPr id="225790" name="Line 59">
          <a:extLst>
            <a:ext uri="{FF2B5EF4-FFF2-40B4-BE49-F238E27FC236}">
              <a16:creationId xmlns:a16="http://schemas.microsoft.com/office/drawing/2014/main" id="{00000000-0008-0000-1C00-0000FE7103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113109</xdr:colOff>
      <xdr:row>27</xdr:row>
      <xdr:rowOff>1</xdr:rowOff>
    </xdr:from>
    <xdr:to>
      <xdr:col>53</xdr:col>
      <xdr:colOff>5952</xdr:colOff>
      <xdr:row>33</xdr:row>
      <xdr:rowOff>11907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1C00-000035000000}"/>
            </a:ext>
          </a:extLst>
        </xdr:cNvPr>
        <xdr:cNvCxnSpPr>
          <a:stCxn id="225765" idx="0"/>
        </xdr:cNvCxnSpPr>
      </xdr:nvCxnSpPr>
      <xdr:spPr bwMode="auto">
        <a:xfrm rot="16200000" flipH="1">
          <a:off x="5414367" y="4128493"/>
          <a:ext cx="583406" cy="5953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55</xdr:col>
      <xdr:colOff>1</xdr:colOff>
      <xdr:row>8</xdr:row>
      <xdr:rowOff>104776</xdr:rowOff>
    </xdr:from>
    <xdr:to>
      <xdr:col>55</xdr:col>
      <xdr:colOff>3573</xdr:colOff>
      <xdr:row>32</xdr:row>
      <xdr:rowOff>113109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00000000-0008-0000-1C00-000036000000}"/>
            </a:ext>
          </a:extLst>
        </xdr:cNvPr>
        <xdr:cNvCxnSpPr>
          <a:endCxn id="225752" idx="1"/>
        </xdr:cNvCxnSpPr>
      </xdr:nvCxnSpPr>
      <xdr:spPr bwMode="auto">
        <a:xfrm rot="5400000">
          <a:off x="4623199" y="3101579"/>
          <a:ext cx="2615801" cy="3572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36</xdr:col>
      <xdr:colOff>58737</xdr:colOff>
      <xdr:row>6</xdr:row>
      <xdr:rowOff>794</xdr:rowOff>
    </xdr:from>
    <xdr:to>
      <xdr:col>37</xdr:col>
      <xdr:colOff>794</xdr:colOff>
      <xdr:row>32</xdr:row>
      <xdr:rowOff>107951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1C00-00002E000000}"/>
            </a:ext>
          </a:extLst>
        </xdr:cNvPr>
        <xdr:cNvCxnSpPr/>
      </xdr:nvCxnSpPr>
      <xdr:spPr bwMode="auto">
        <a:xfrm rot="5400000">
          <a:off x="2530078" y="2934891"/>
          <a:ext cx="2940844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31</xdr:col>
      <xdr:colOff>604</xdr:colOff>
      <xdr:row>33</xdr:row>
      <xdr:rowOff>64293</xdr:rowOff>
    </xdr:from>
    <xdr:to>
      <xdr:col>31</xdr:col>
      <xdr:colOff>604</xdr:colOff>
      <xdr:row>36</xdr:row>
      <xdr:rowOff>16668</xdr:rowOff>
    </xdr:to>
    <xdr:sp macro="" textlink="">
      <xdr:nvSpPr>
        <xdr:cNvPr id="52" name="Line 71">
          <a:extLst>
            <a:ext uri="{FF2B5EF4-FFF2-40B4-BE49-F238E27FC236}">
              <a16:creationId xmlns:a16="http://schemas.microsoft.com/office/drawing/2014/main" id="{AD062178-53BA-4D5E-BAF9-910C28BF3FCC}"/>
            </a:ext>
          </a:extLst>
        </xdr:cNvPr>
        <xdr:cNvSpPr>
          <a:spLocks noChangeShapeType="1"/>
        </xdr:cNvSpPr>
      </xdr:nvSpPr>
      <xdr:spPr bwMode="auto">
        <a:xfrm flipV="1">
          <a:off x="3477229" y="4502943"/>
          <a:ext cx="0" cy="295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33</xdr:row>
      <xdr:rowOff>61913</xdr:rowOff>
    </xdr:from>
    <xdr:to>
      <xdr:col>43</xdr:col>
      <xdr:colOff>0</xdr:colOff>
      <xdr:row>36</xdr:row>
      <xdr:rowOff>14288</xdr:rowOff>
    </xdr:to>
    <xdr:sp macro="" textlink="">
      <xdr:nvSpPr>
        <xdr:cNvPr id="55" name="Line 71">
          <a:extLst>
            <a:ext uri="{FF2B5EF4-FFF2-40B4-BE49-F238E27FC236}">
              <a16:creationId xmlns:a16="http://schemas.microsoft.com/office/drawing/2014/main" id="{00534948-6C36-4A47-A3C3-4892441AEA60}"/>
            </a:ext>
          </a:extLst>
        </xdr:cNvPr>
        <xdr:cNvSpPr>
          <a:spLocks noChangeShapeType="1"/>
        </xdr:cNvSpPr>
      </xdr:nvSpPr>
      <xdr:spPr bwMode="auto">
        <a:xfrm flipV="1">
          <a:off x="4619625" y="4500563"/>
          <a:ext cx="0" cy="295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22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232807" name="Line 1">
          <a:extLst>
            <a:ext uri="{FF2B5EF4-FFF2-40B4-BE49-F238E27FC236}">
              <a16:creationId xmlns:a16="http://schemas.microsoft.com/office/drawing/2014/main" id="{00000000-0008-0000-1D00-0000678D03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9</xdr:row>
      <xdr:rowOff>0</xdr:rowOff>
    </xdr:from>
    <xdr:to>
      <xdr:col>43</xdr:col>
      <xdr:colOff>0</xdr:colOff>
      <xdr:row>31</xdr:row>
      <xdr:rowOff>0</xdr:rowOff>
    </xdr:to>
    <xdr:sp macro="" textlink="">
      <xdr:nvSpPr>
        <xdr:cNvPr id="232808" name="Line 2">
          <a:extLst>
            <a:ext uri="{FF2B5EF4-FFF2-40B4-BE49-F238E27FC236}">
              <a16:creationId xmlns:a16="http://schemas.microsoft.com/office/drawing/2014/main" id="{00000000-0008-0000-1D00-0000688D0300}"/>
            </a:ext>
          </a:extLst>
        </xdr:cNvPr>
        <xdr:cNvSpPr>
          <a:spLocks noChangeShapeType="1"/>
        </xdr:cNvSpPr>
      </xdr:nvSpPr>
      <xdr:spPr bwMode="auto">
        <a:xfrm flipV="1">
          <a:off x="4600575" y="180975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29</xdr:row>
      <xdr:rowOff>0</xdr:rowOff>
    </xdr:from>
    <xdr:to>
      <xdr:col>38</xdr:col>
      <xdr:colOff>0</xdr:colOff>
      <xdr:row>31</xdr:row>
      <xdr:rowOff>0</xdr:rowOff>
    </xdr:to>
    <xdr:sp macro="" textlink="">
      <xdr:nvSpPr>
        <xdr:cNvPr id="232809" name="Oval 3">
          <a:extLst>
            <a:ext uri="{FF2B5EF4-FFF2-40B4-BE49-F238E27FC236}">
              <a16:creationId xmlns:a16="http://schemas.microsoft.com/office/drawing/2014/main" id="{00000000-0008-0000-1D00-0000698D0300}"/>
            </a:ext>
          </a:extLst>
        </xdr:cNvPr>
        <xdr:cNvSpPr>
          <a:spLocks noChangeArrowheads="1"/>
        </xdr:cNvSpPr>
      </xdr:nvSpPr>
      <xdr:spPr bwMode="auto">
        <a:xfrm>
          <a:off x="3971925" y="4095750"/>
          <a:ext cx="11430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31</xdr:col>
      <xdr:colOff>0</xdr:colOff>
      <xdr:row>31</xdr:row>
      <xdr:rowOff>0</xdr:rowOff>
    </xdr:to>
    <xdr:sp macro="" textlink="">
      <xdr:nvSpPr>
        <xdr:cNvPr id="232810" name="Line 4">
          <a:extLst>
            <a:ext uri="{FF2B5EF4-FFF2-40B4-BE49-F238E27FC236}">
              <a16:creationId xmlns:a16="http://schemas.microsoft.com/office/drawing/2014/main" id="{00000000-0008-0000-1D00-00006A8D03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9525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232811" name="Line 5">
          <a:extLst>
            <a:ext uri="{FF2B5EF4-FFF2-40B4-BE49-F238E27FC236}">
              <a16:creationId xmlns:a16="http://schemas.microsoft.com/office/drawing/2014/main" id="{00000000-0008-0000-1D00-00006B8D0300}"/>
            </a:ext>
          </a:extLst>
        </xdr:cNvPr>
        <xdr:cNvSpPr>
          <a:spLocks noChangeShapeType="1"/>
        </xdr:cNvSpPr>
      </xdr:nvSpPr>
      <xdr:spPr bwMode="auto">
        <a:xfrm flipH="1">
          <a:off x="3467100" y="38671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9525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232812" name="Line 6">
          <a:extLst>
            <a:ext uri="{FF2B5EF4-FFF2-40B4-BE49-F238E27FC236}">
              <a16:creationId xmlns:a16="http://schemas.microsoft.com/office/drawing/2014/main" id="{00000000-0008-0000-1D00-00006C8D0300}"/>
            </a:ext>
          </a:extLst>
        </xdr:cNvPr>
        <xdr:cNvSpPr>
          <a:spLocks noChangeShapeType="1"/>
        </xdr:cNvSpPr>
      </xdr:nvSpPr>
      <xdr:spPr bwMode="auto">
        <a:xfrm flipH="1">
          <a:off x="3467100" y="3295650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21</xdr:row>
      <xdr:rowOff>57150</xdr:rowOff>
    </xdr:from>
    <xdr:to>
      <xdr:col>40</xdr:col>
      <xdr:colOff>0</xdr:colOff>
      <xdr:row>21</xdr:row>
      <xdr:rowOff>57150</xdr:rowOff>
    </xdr:to>
    <xdr:sp macro="" textlink="">
      <xdr:nvSpPr>
        <xdr:cNvPr id="232813" name="Line 7">
          <a:extLst>
            <a:ext uri="{FF2B5EF4-FFF2-40B4-BE49-F238E27FC236}">
              <a16:creationId xmlns:a16="http://schemas.microsoft.com/office/drawing/2014/main" id="{00000000-0008-0000-1D00-00006D8D0300}"/>
            </a:ext>
          </a:extLst>
        </xdr:cNvPr>
        <xdr:cNvSpPr>
          <a:spLocks noChangeShapeType="1"/>
        </xdr:cNvSpPr>
      </xdr:nvSpPr>
      <xdr:spPr bwMode="auto">
        <a:xfrm>
          <a:off x="3800475" y="32385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27</xdr:row>
      <xdr:rowOff>0</xdr:rowOff>
    </xdr:from>
    <xdr:to>
      <xdr:col>53</xdr:col>
      <xdr:colOff>0</xdr:colOff>
      <xdr:row>31</xdr:row>
      <xdr:rowOff>0</xdr:rowOff>
    </xdr:to>
    <xdr:sp macro="" textlink="">
      <xdr:nvSpPr>
        <xdr:cNvPr id="232818" name="Line 12">
          <a:extLst>
            <a:ext uri="{FF2B5EF4-FFF2-40B4-BE49-F238E27FC236}">
              <a16:creationId xmlns:a16="http://schemas.microsoft.com/office/drawing/2014/main" id="{00000000-0008-0000-1D00-0000728D0300}"/>
            </a:ext>
          </a:extLst>
        </xdr:cNvPr>
        <xdr:cNvSpPr>
          <a:spLocks noChangeShapeType="1"/>
        </xdr:cNvSpPr>
      </xdr:nvSpPr>
      <xdr:spPr bwMode="auto">
        <a:xfrm flipV="1">
          <a:off x="5743575" y="38671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232819" name="Line 13">
          <a:extLst>
            <a:ext uri="{FF2B5EF4-FFF2-40B4-BE49-F238E27FC236}">
              <a16:creationId xmlns:a16="http://schemas.microsoft.com/office/drawing/2014/main" id="{00000000-0008-0000-1D00-0000738D0300}"/>
            </a:ext>
          </a:extLst>
        </xdr:cNvPr>
        <xdr:cNvSpPr>
          <a:spLocks noChangeShapeType="1"/>
        </xdr:cNvSpPr>
      </xdr:nvSpPr>
      <xdr:spPr bwMode="auto">
        <a:xfrm>
          <a:off x="4714875" y="4095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27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232820" name="Line 14">
          <a:extLst>
            <a:ext uri="{FF2B5EF4-FFF2-40B4-BE49-F238E27FC236}">
              <a16:creationId xmlns:a16="http://schemas.microsoft.com/office/drawing/2014/main" id="{00000000-0008-0000-1D00-0000748D03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232821" name="Line 15">
          <a:extLst>
            <a:ext uri="{FF2B5EF4-FFF2-40B4-BE49-F238E27FC236}">
              <a16:creationId xmlns:a16="http://schemas.microsoft.com/office/drawing/2014/main" id="{00000000-0008-0000-1D00-0000758D0300}"/>
            </a:ext>
          </a:extLst>
        </xdr:cNvPr>
        <xdr:cNvSpPr>
          <a:spLocks noChangeShapeType="1"/>
        </xdr:cNvSpPr>
      </xdr:nvSpPr>
      <xdr:spPr bwMode="auto">
        <a:xfrm>
          <a:off x="4829175" y="3295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53</xdr:col>
      <xdr:colOff>0</xdr:colOff>
      <xdr:row>10</xdr:row>
      <xdr:rowOff>0</xdr:rowOff>
    </xdr:to>
    <xdr:sp macro="" textlink="">
      <xdr:nvSpPr>
        <xdr:cNvPr id="232822" name="Line 16">
          <a:extLst>
            <a:ext uri="{FF2B5EF4-FFF2-40B4-BE49-F238E27FC236}">
              <a16:creationId xmlns:a16="http://schemas.microsoft.com/office/drawing/2014/main" id="{00000000-0008-0000-1D00-0000768D0300}"/>
            </a:ext>
          </a:extLst>
        </xdr:cNvPr>
        <xdr:cNvSpPr>
          <a:spLocks noChangeShapeType="1"/>
        </xdr:cNvSpPr>
      </xdr:nvSpPr>
      <xdr:spPr bwMode="auto">
        <a:xfrm>
          <a:off x="4829175" y="19240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232823" name="Line 17">
          <a:extLst>
            <a:ext uri="{FF2B5EF4-FFF2-40B4-BE49-F238E27FC236}">
              <a16:creationId xmlns:a16="http://schemas.microsoft.com/office/drawing/2014/main" id="{00000000-0008-0000-1D00-0000778D0300}"/>
            </a:ext>
          </a:extLst>
        </xdr:cNvPr>
        <xdr:cNvSpPr>
          <a:spLocks noChangeShapeType="1"/>
        </xdr:cNvSpPr>
      </xdr:nvSpPr>
      <xdr:spPr bwMode="auto">
        <a:xfrm>
          <a:off x="4829175" y="18097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232825" name="Line 22">
          <a:extLst>
            <a:ext uri="{FF2B5EF4-FFF2-40B4-BE49-F238E27FC236}">
              <a16:creationId xmlns:a16="http://schemas.microsoft.com/office/drawing/2014/main" id="{00000000-0008-0000-1D00-0000798D03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232826" name="Line 23">
          <a:extLst>
            <a:ext uri="{FF2B5EF4-FFF2-40B4-BE49-F238E27FC236}">
              <a16:creationId xmlns:a16="http://schemas.microsoft.com/office/drawing/2014/main" id="{00000000-0008-0000-1D00-00007A8D0300}"/>
            </a:ext>
          </a:extLst>
        </xdr:cNvPr>
        <xdr:cNvSpPr>
          <a:spLocks noChangeShapeType="1"/>
        </xdr:cNvSpPr>
      </xdr:nvSpPr>
      <xdr:spPr bwMode="auto">
        <a:xfrm>
          <a:off x="2657475" y="18097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232827" name="Line 24">
          <a:extLst>
            <a:ext uri="{FF2B5EF4-FFF2-40B4-BE49-F238E27FC236}">
              <a16:creationId xmlns:a16="http://schemas.microsoft.com/office/drawing/2014/main" id="{00000000-0008-0000-1D00-00007B8D0300}"/>
            </a:ext>
          </a:extLst>
        </xdr:cNvPr>
        <xdr:cNvSpPr>
          <a:spLocks noChangeShapeType="1"/>
        </xdr:cNvSpPr>
      </xdr:nvSpPr>
      <xdr:spPr bwMode="auto">
        <a:xfrm>
          <a:off x="26574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232828" name="Line 25">
          <a:extLst>
            <a:ext uri="{FF2B5EF4-FFF2-40B4-BE49-F238E27FC236}">
              <a16:creationId xmlns:a16="http://schemas.microsoft.com/office/drawing/2014/main" id="{00000000-0008-0000-1D00-00007C8D03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232829" name="Line 26">
          <a:extLst>
            <a:ext uri="{FF2B5EF4-FFF2-40B4-BE49-F238E27FC236}">
              <a16:creationId xmlns:a16="http://schemas.microsoft.com/office/drawing/2014/main" id="{00000000-0008-0000-1D00-00007D8D0300}"/>
            </a:ext>
          </a:extLst>
        </xdr:cNvPr>
        <xdr:cNvSpPr>
          <a:spLocks noChangeShapeType="1"/>
        </xdr:cNvSpPr>
      </xdr:nvSpPr>
      <xdr:spPr bwMode="auto">
        <a:xfrm>
          <a:off x="43719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27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232830" name="Line 27">
          <a:extLst>
            <a:ext uri="{FF2B5EF4-FFF2-40B4-BE49-F238E27FC236}">
              <a16:creationId xmlns:a16="http://schemas.microsoft.com/office/drawing/2014/main" id="{00000000-0008-0000-1D00-00007E8D0300}"/>
            </a:ext>
          </a:extLst>
        </xdr:cNvPr>
        <xdr:cNvSpPr>
          <a:spLocks noChangeShapeType="1"/>
        </xdr:cNvSpPr>
      </xdr:nvSpPr>
      <xdr:spPr bwMode="auto">
        <a:xfrm flipV="1">
          <a:off x="5514975" y="38671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22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232831" name="Line 28">
          <a:extLst>
            <a:ext uri="{FF2B5EF4-FFF2-40B4-BE49-F238E27FC236}">
              <a16:creationId xmlns:a16="http://schemas.microsoft.com/office/drawing/2014/main" id="{00000000-0008-0000-1D00-00007F8D0300}"/>
            </a:ext>
          </a:extLst>
        </xdr:cNvPr>
        <xdr:cNvSpPr>
          <a:spLocks noChangeShapeType="1"/>
        </xdr:cNvSpPr>
      </xdr:nvSpPr>
      <xdr:spPr bwMode="auto">
        <a:xfrm flipV="1">
          <a:off x="5743575" y="32956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232832" name="Line 29">
          <a:extLst>
            <a:ext uri="{FF2B5EF4-FFF2-40B4-BE49-F238E27FC236}">
              <a16:creationId xmlns:a16="http://schemas.microsoft.com/office/drawing/2014/main" id="{00000000-0008-0000-1D00-0000808D03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7</xdr:row>
      <xdr:rowOff>0</xdr:rowOff>
    </xdr:from>
    <xdr:to>
      <xdr:col>53</xdr:col>
      <xdr:colOff>0</xdr:colOff>
      <xdr:row>9</xdr:row>
      <xdr:rowOff>0</xdr:rowOff>
    </xdr:to>
    <xdr:sp macro="" textlink="">
      <xdr:nvSpPr>
        <xdr:cNvPr id="232833" name="Line 30">
          <a:extLst>
            <a:ext uri="{FF2B5EF4-FFF2-40B4-BE49-F238E27FC236}">
              <a16:creationId xmlns:a16="http://schemas.microsoft.com/office/drawing/2014/main" id="{00000000-0008-0000-1D00-0000818D0300}"/>
            </a:ext>
          </a:extLst>
        </xdr:cNvPr>
        <xdr:cNvSpPr>
          <a:spLocks noChangeShapeType="1"/>
        </xdr:cNvSpPr>
      </xdr:nvSpPr>
      <xdr:spPr bwMode="auto">
        <a:xfrm flipV="1">
          <a:off x="5743575" y="15811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39</xdr:col>
      <xdr:colOff>0</xdr:colOff>
      <xdr:row>18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32834" name="Line 31">
          <a:extLst>
            <a:ext uri="{FF2B5EF4-FFF2-40B4-BE49-F238E27FC236}">
              <a16:creationId xmlns:a16="http://schemas.microsoft.com/office/drawing/2014/main" id="{00000000-0008-0000-1D00-0000828D0300}"/>
            </a:ext>
          </a:extLst>
        </xdr:cNvPr>
        <xdr:cNvSpPr>
          <a:spLocks noChangeShapeType="1"/>
        </xdr:cNvSpPr>
      </xdr:nvSpPr>
      <xdr:spPr bwMode="auto">
        <a:xfrm flipV="1">
          <a:off x="4143375" y="2838450"/>
          <a:ext cx="11430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0</xdr:colOff>
      <xdr:row>18</xdr:row>
      <xdr:rowOff>0</xdr:rowOff>
    </xdr:from>
    <xdr:to>
      <xdr:col>50</xdr:col>
      <xdr:colOff>0</xdr:colOff>
      <xdr:row>18</xdr:row>
      <xdr:rowOff>0</xdr:rowOff>
    </xdr:to>
    <xdr:sp macro="" textlink="">
      <xdr:nvSpPr>
        <xdr:cNvPr id="232835" name="Line 32">
          <a:extLst>
            <a:ext uri="{FF2B5EF4-FFF2-40B4-BE49-F238E27FC236}">
              <a16:creationId xmlns:a16="http://schemas.microsoft.com/office/drawing/2014/main" id="{00000000-0008-0000-1D00-0000838D0300}"/>
            </a:ext>
          </a:extLst>
        </xdr:cNvPr>
        <xdr:cNvSpPr>
          <a:spLocks noChangeShapeType="1"/>
        </xdr:cNvSpPr>
      </xdr:nvSpPr>
      <xdr:spPr bwMode="auto">
        <a:xfrm>
          <a:off x="4257675" y="28384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232836" name="Line 33">
          <a:extLst>
            <a:ext uri="{FF2B5EF4-FFF2-40B4-BE49-F238E27FC236}">
              <a16:creationId xmlns:a16="http://schemas.microsoft.com/office/drawing/2014/main" id="{00000000-0008-0000-1D00-0000848D0300}"/>
            </a:ext>
          </a:extLst>
        </xdr:cNvPr>
        <xdr:cNvSpPr>
          <a:spLocks noChangeShapeType="1"/>
        </xdr:cNvSpPr>
      </xdr:nvSpPr>
      <xdr:spPr bwMode="auto">
        <a:xfrm>
          <a:off x="2886075" y="19240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232837" name="Line 34">
          <a:extLst>
            <a:ext uri="{FF2B5EF4-FFF2-40B4-BE49-F238E27FC236}">
              <a16:creationId xmlns:a16="http://schemas.microsoft.com/office/drawing/2014/main" id="{00000000-0008-0000-1D00-0000858D0300}"/>
            </a:ext>
          </a:extLst>
        </xdr:cNvPr>
        <xdr:cNvSpPr>
          <a:spLocks noChangeShapeType="1"/>
        </xdr:cNvSpPr>
      </xdr:nvSpPr>
      <xdr:spPr bwMode="auto">
        <a:xfrm flipV="1">
          <a:off x="28860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232838" name="Line 35">
          <a:extLst>
            <a:ext uri="{FF2B5EF4-FFF2-40B4-BE49-F238E27FC236}">
              <a16:creationId xmlns:a16="http://schemas.microsoft.com/office/drawing/2014/main" id="{00000000-0008-0000-1D00-0000868D0300}"/>
            </a:ext>
          </a:extLst>
        </xdr:cNvPr>
        <xdr:cNvSpPr>
          <a:spLocks noChangeShapeType="1"/>
        </xdr:cNvSpPr>
      </xdr:nvSpPr>
      <xdr:spPr bwMode="auto">
        <a:xfrm>
          <a:off x="28860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43</xdr:col>
      <xdr:colOff>0</xdr:colOff>
      <xdr:row>9</xdr:row>
      <xdr:rowOff>0</xdr:rowOff>
    </xdr:to>
    <xdr:sp macro="" textlink="">
      <xdr:nvSpPr>
        <xdr:cNvPr id="232839" name="Line 36">
          <a:extLst>
            <a:ext uri="{FF2B5EF4-FFF2-40B4-BE49-F238E27FC236}">
              <a16:creationId xmlns:a16="http://schemas.microsoft.com/office/drawing/2014/main" id="{00000000-0008-0000-1D00-0000878D03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43</xdr:col>
      <xdr:colOff>0</xdr:colOff>
      <xdr:row>10</xdr:row>
      <xdr:rowOff>0</xdr:rowOff>
    </xdr:to>
    <xdr:sp macro="" textlink="">
      <xdr:nvSpPr>
        <xdr:cNvPr id="232840" name="Line 37">
          <a:extLst>
            <a:ext uri="{FF2B5EF4-FFF2-40B4-BE49-F238E27FC236}">
              <a16:creationId xmlns:a16="http://schemas.microsoft.com/office/drawing/2014/main" id="{00000000-0008-0000-1D00-0000888D03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32</xdr:row>
      <xdr:rowOff>0</xdr:rowOff>
    </xdr:to>
    <xdr:sp macro="" textlink="">
      <xdr:nvSpPr>
        <xdr:cNvPr id="232841" name="Line 38">
          <a:extLst>
            <a:ext uri="{FF2B5EF4-FFF2-40B4-BE49-F238E27FC236}">
              <a16:creationId xmlns:a16="http://schemas.microsoft.com/office/drawing/2014/main" id="{00000000-0008-0000-1D00-0000898D0300}"/>
            </a:ext>
          </a:extLst>
        </xdr:cNvPr>
        <xdr:cNvSpPr>
          <a:spLocks noChangeShapeType="1"/>
        </xdr:cNvSpPr>
      </xdr:nvSpPr>
      <xdr:spPr bwMode="auto">
        <a:xfrm flipV="1">
          <a:off x="4029075" y="1466850"/>
          <a:ext cx="0" cy="28575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232842" name="Line 39">
          <a:extLst>
            <a:ext uri="{FF2B5EF4-FFF2-40B4-BE49-F238E27FC236}">
              <a16:creationId xmlns:a16="http://schemas.microsoft.com/office/drawing/2014/main" id="{00000000-0008-0000-1D00-00008A8D03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4053</xdr:colOff>
      <xdr:row>8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232843" name="Line 40">
          <a:extLst>
            <a:ext uri="{FF2B5EF4-FFF2-40B4-BE49-F238E27FC236}">
              <a16:creationId xmlns:a16="http://schemas.microsoft.com/office/drawing/2014/main" id="{00000000-0008-0000-1D00-00008B8D0300}"/>
            </a:ext>
          </a:extLst>
        </xdr:cNvPr>
        <xdr:cNvSpPr>
          <a:spLocks noChangeShapeType="1"/>
        </xdr:cNvSpPr>
      </xdr:nvSpPr>
      <xdr:spPr bwMode="auto">
        <a:xfrm>
          <a:off x="3453319" y="1690181"/>
          <a:ext cx="222926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34</xdr:col>
      <xdr:colOff>0</xdr:colOff>
      <xdr:row>9</xdr:row>
      <xdr:rowOff>0</xdr:rowOff>
    </xdr:to>
    <xdr:sp macro="" textlink="">
      <xdr:nvSpPr>
        <xdr:cNvPr id="232844" name="Line 41">
          <a:extLst>
            <a:ext uri="{FF2B5EF4-FFF2-40B4-BE49-F238E27FC236}">
              <a16:creationId xmlns:a16="http://schemas.microsoft.com/office/drawing/2014/main" id="{00000000-0008-0000-1D00-00008C8D03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31</xdr:row>
      <xdr:rowOff>0</xdr:rowOff>
    </xdr:from>
    <xdr:to>
      <xdr:col>51</xdr:col>
      <xdr:colOff>0</xdr:colOff>
      <xdr:row>33</xdr:row>
      <xdr:rowOff>0</xdr:rowOff>
    </xdr:to>
    <xdr:sp macro="" textlink="">
      <xdr:nvSpPr>
        <xdr:cNvPr id="232846" name="Line 43">
          <a:extLst>
            <a:ext uri="{FF2B5EF4-FFF2-40B4-BE49-F238E27FC236}">
              <a16:creationId xmlns:a16="http://schemas.microsoft.com/office/drawing/2014/main" id="{00000000-0008-0000-1D00-00008E8D0300}"/>
            </a:ext>
          </a:extLst>
        </xdr:cNvPr>
        <xdr:cNvSpPr>
          <a:spLocks noChangeShapeType="1"/>
        </xdr:cNvSpPr>
      </xdr:nvSpPr>
      <xdr:spPr bwMode="auto">
        <a:xfrm>
          <a:off x="5514975" y="4210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43</xdr:col>
      <xdr:colOff>0</xdr:colOff>
      <xdr:row>8</xdr:row>
      <xdr:rowOff>114299</xdr:rowOff>
    </xdr:from>
    <xdr:to>
      <xdr:col>43</xdr:col>
      <xdr:colOff>0</xdr:colOff>
      <xdr:row>33</xdr:row>
      <xdr:rowOff>2380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1D00-00002A000000}"/>
            </a:ext>
          </a:extLst>
        </xdr:cNvPr>
        <xdr:cNvSpPr>
          <a:spLocks noChangeShapeType="1"/>
        </xdr:cNvSpPr>
      </xdr:nvSpPr>
      <xdr:spPr bwMode="auto">
        <a:xfrm flipV="1">
          <a:off x="4610100" y="1809749"/>
          <a:ext cx="0" cy="2631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29</xdr:row>
      <xdr:rowOff>0</xdr:rowOff>
    </xdr:from>
    <xdr:to>
      <xdr:col>38</xdr:col>
      <xdr:colOff>0</xdr:colOff>
      <xdr:row>31</xdr:row>
      <xdr:rowOff>0</xdr:rowOff>
    </xdr:to>
    <xdr:sp macro="" textlink="">
      <xdr:nvSpPr>
        <xdr:cNvPr id="43" name="Oval 42">
          <a:extLst>
            <a:ext uri="{FF2B5EF4-FFF2-40B4-BE49-F238E27FC236}">
              <a16:creationId xmlns:a16="http://schemas.microsoft.com/office/drawing/2014/main" id="{00000000-0008-0000-1D00-00002B000000}"/>
            </a:ext>
          </a:extLst>
        </xdr:cNvPr>
        <xdr:cNvSpPr>
          <a:spLocks noChangeArrowheads="1"/>
        </xdr:cNvSpPr>
      </xdr:nvSpPr>
      <xdr:spPr bwMode="auto">
        <a:xfrm>
          <a:off x="3971925" y="4095750"/>
          <a:ext cx="11430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31</xdr:col>
      <xdr:colOff>0</xdr:colOff>
      <xdr:row>32</xdr:row>
      <xdr:rowOff>109538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1D00-00002C000000}"/>
            </a:ext>
          </a:extLst>
        </xdr:cNvPr>
        <xdr:cNvSpPr>
          <a:spLocks noChangeShapeType="1"/>
        </xdr:cNvSpPr>
      </xdr:nvSpPr>
      <xdr:spPr bwMode="auto">
        <a:xfrm>
          <a:off x="3467100" y="1809750"/>
          <a:ext cx="0" cy="2624138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1D00-00002D000000}"/>
            </a:ext>
          </a:extLst>
        </xdr:cNvPr>
        <xdr:cNvSpPr>
          <a:spLocks noChangeShapeType="1"/>
        </xdr:cNvSpPr>
      </xdr:nvSpPr>
      <xdr:spPr bwMode="auto">
        <a:xfrm flipH="1">
          <a:off x="3457575" y="38671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1D00-00002E0000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21</xdr:row>
      <xdr:rowOff>47625</xdr:rowOff>
    </xdr:from>
    <xdr:to>
      <xdr:col>40</xdr:col>
      <xdr:colOff>0</xdr:colOff>
      <xdr:row>21</xdr:row>
      <xdr:rowOff>47625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1D00-00002F000000}"/>
            </a:ext>
          </a:extLst>
        </xdr:cNvPr>
        <xdr:cNvSpPr>
          <a:spLocks noChangeShapeType="1"/>
        </xdr:cNvSpPr>
      </xdr:nvSpPr>
      <xdr:spPr bwMode="auto">
        <a:xfrm>
          <a:off x="3800475" y="32289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7553</xdr:rowOff>
    </xdr:from>
    <xdr:to>
      <xdr:col>43</xdr:col>
      <xdr:colOff>0</xdr:colOff>
      <xdr:row>36</xdr:row>
      <xdr:rowOff>7553</xdr:rowOff>
    </xdr:to>
    <xdr:sp macro="" textlink="">
      <xdr:nvSpPr>
        <xdr:cNvPr id="49" name="Line 55">
          <a:extLst>
            <a:ext uri="{FF2B5EF4-FFF2-40B4-BE49-F238E27FC236}">
              <a16:creationId xmlns:a16="http://schemas.microsoft.com/office/drawing/2014/main" id="{00000000-0008-0000-1D00-000031000000}"/>
            </a:ext>
          </a:extLst>
        </xdr:cNvPr>
        <xdr:cNvSpPr>
          <a:spLocks noChangeShapeType="1"/>
        </xdr:cNvSpPr>
      </xdr:nvSpPr>
      <xdr:spPr bwMode="auto">
        <a:xfrm>
          <a:off x="3500438" y="4834687"/>
          <a:ext cx="1156607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113008</xdr:colOff>
      <xdr:row>33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51" name="Line 57">
          <a:extLst>
            <a:ext uri="{FF2B5EF4-FFF2-40B4-BE49-F238E27FC236}">
              <a16:creationId xmlns:a16="http://schemas.microsoft.com/office/drawing/2014/main" id="{00000000-0008-0000-1D00-000033000000}"/>
            </a:ext>
          </a:extLst>
        </xdr:cNvPr>
        <xdr:cNvSpPr>
          <a:spLocks noChangeShapeType="1"/>
        </xdr:cNvSpPr>
      </xdr:nvSpPr>
      <xdr:spPr bwMode="auto">
        <a:xfrm>
          <a:off x="4713583" y="4438650"/>
          <a:ext cx="125859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52" name="Line 59">
          <a:extLst>
            <a:ext uri="{FF2B5EF4-FFF2-40B4-BE49-F238E27FC236}">
              <a16:creationId xmlns:a16="http://schemas.microsoft.com/office/drawing/2014/main" id="{00000000-0008-0000-1D00-000034000000}"/>
            </a:ext>
          </a:extLst>
        </xdr:cNvPr>
        <xdr:cNvSpPr>
          <a:spLocks noChangeShapeType="1"/>
        </xdr:cNvSpPr>
      </xdr:nvSpPr>
      <xdr:spPr bwMode="auto">
        <a:xfrm>
          <a:off x="4714875" y="4095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27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53" name="Line 60">
          <a:extLst>
            <a:ext uri="{FF2B5EF4-FFF2-40B4-BE49-F238E27FC236}">
              <a16:creationId xmlns:a16="http://schemas.microsoft.com/office/drawing/2014/main" id="{00000000-0008-0000-1D00-0000350000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54" name="Line 61">
          <a:extLst>
            <a:ext uri="{FF2B5EF4-FFF2-40B4-BE49-F238E27FC236}">
              <a16:creationId xmlns:a16="http://schemas.microsoft.com/office/drawing/2014/main" id="{00000000-0008-0000-1D00-000036000000}"/>
            </a:ext>
          </a:extLst>
        </xdr:cNvPr>
        <xdr:cNvSpPr>
          <a:spLocks noChangeShapeType="1"/>
        </xdr:cNvSpPr>
      </xdr:nvSpPr>
      <xdr:spPr bwMode="auto">
        <a:xfrm>
          <a:off x="4829175" y="3295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53</xdr:col>
      <xdr:colOff>0</xdr:colOff>
      <xdr:row>10</xdr:row>
      <xdr:rowOff>0</xdr:rowOff>
    </xdr:to>
    <xdr:sp macro="" textlink="">
      <xdr:nvSpPr>
        <xdr:cNvPr id="55" name="Line 63">
          <a:extLst>
            <a:ext uri="{FF2B5EF4-FFF2-40B4-BE49-F238E27FC236}">
              <a16:creationId xmlns:a16="http://schemas.microsoft.com/office/drawing/2014/main" id="{00000000-0008-0000-1D00-000037000000}"/>
            </a:ext>
          </a:extLst>
        </xdr:cNvPr>
        <xdr:cNvSpPr>
          <a:spLocks noChangeShapeType="1"/>
        </xdr:cNvSpPr>
      </xdr:nvSpPr>
      <xdr:spPr bwMode="auto">
        <a:xfrm>
          <a:off x="4829175" y="19240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56" name="Line 64">
          <a:extLst>
            <a:ext uri="{FF2B5EF4-FFF2-40B4-BE49-F238E27FC236}">
              <a16:creationId xmlns:a16="http://schemas.microsoft.com/office/drawing/2014/main" id="{00000000-0008-0000-1D00-000038000000}"/>
            </a:ext>
          </a:extLst>
        </xdr:cNvPr>
        <xdr:cNvSpPr>
          <a:spLocks noChangeShapeType="1"/>
        </xdr:cNvSpPr>
      </xdr:nvSpPr>
      <xdr:spPr bwMode="auto">
        <a:xfrm>
          <a:off x="4829175" y="18097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57" name="Line 69">
          <a:extLst>
            <a:ext uri="{FF2B5EF4-FFF2-40B4-BE49-F238E27FC236}">
              <a16:creationId xmlns:a16="http://schemas.microsoft.com/office/drawing/2014/main" id="{00000000-0008-0000-1D00-0000390000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58" name="Line 70">
          <a:extLst>
            <a:ext uri="{FF2B5EF4-FFF2-40B4-BE49-F238E27FC236}">
              <a16:creationId xmlns:a16="http://schemas.microsoft.com/office/drawing/2014/main" id="{00000000-0008-0000-1D00-00003A000000}"/>
            </a:ext>
          </a:extLst>
        </xdr:cNvPr>
        <xdr:cNvSpPr>
          <a:spLocks noChangeShapeType="1"/>
        </xdr:cNvSpPr>
      </xdr:nvSpPr>
      <xdr:spPr bwMode="auto">
        <a:xfrm>
          <a:off x="2657475" y="18097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59" name="Line 71">
          <a:extLst>
            <a:ext uri="{FF2B5EF4-FFF2-40B4-BE49-F238E27FC236}">
              <a16:creationId xmlns:a16="http://schemas.microsoft.com/office/drawing/2014/main" id="{00000000-0008-0000-1D00-00003B000000}"/>
            </a:ext>
          </a:extLst>
        </xdr:cNvPr>
        <xdr:cNvSpPr>
          <a:spLocks noChangeShapeType="1"/>
        </xdr:cNvSpPr>
      </xdr:nvSpPr>
      <xdr:spPr bwMode="auto">
        <a:xfrm>
          <a:off x="26574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60" name="Line 72">
          <a:extLst>
            <a:ext uri="{FF2B5EF4-FFF2-40B4-BE49-F238E27FC236}">
              <a16:creationId xmlns:a16="http://schemas.microsoft.com/office/drawing/2014/main" id="{00000000-0008-0000-1D00-00003C0000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49</xdr:col>
      <xdr:colOff>76200</xdr:colOff>
      <xdr:row>8</xdr:row>
      <xdr:rowOff>0</xdr:rowOff>
    </xdr:to>
    <xdr:sp macro="" textlink="">
      <xdr:nvSpPr>
        <xdr:cNvPr id="61" name="Line 73">
          <a:extLst>
            <a:ext uri="{FF2B5EF4-FFF2-40B4-BE49-F238E27FC236}">
              <a16:creationId xmlns:a16="http://schemas.microsoft.com/office/drawing/2014/main" id="{00000000-0008-0000-1D00-00003D000000}"/>
            </a:ext>
          </a:extLst>
        </xdr:cNvPr>
        <xdr:cNvSpPr>
          <a:spLocks noChangeShapeType="1"/>
        </xdr:cNvSpPr>
      </xdr:nvSpPr>
      <xdr:spPr bwMode="auto">
        <a:xfrm>
          <a:off x="4381500" y="1695450"/>
          <a:ext cx="990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27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62" name="Line 75">
          <a:extLst>
            <a:ext uri="{FF2B5EF4-FFF2-40B4-BE49-F238E27FC236}">
              <a16:creationId xmlns:a16="http://schemas.microsoft.com/office/drawing/2014/main" id="{00000000-0008-0000-1D00-00003E000000}"/>
            </a:ext>
          </a:extLst>
        </xdr:cNvPr>
        <xdr:cNvSpPr>
          <a:spLocks noChangeShapeType="1"/>
        </xdr:cNvSpPr>
      </xdr:nvSpPr>
      <xdr:spPr bwMode="auto">
        <a:xfrm flipV="1">
          <a:off x="5514975" y="38671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22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63" name="Line 76">
          <a:extLst>
            <a:ext uri="{FF2B5EF4-FFF2-40B4-BE49-F238E27FC236}">
              <a16:creationId xmlns:a16="http://schemas.microsoft.com/office/drawing/2014/main" id="{00000000-0008-0000-1D00-00003F000000}"/>
            </a:ext>
          </a:extLst>
        </xdr:cNvPr>
        <xdr:cNvSpPr>
          <a:spLocks noChangeShapeType="1"/>
        </xdr:cNvSpPr>
      </xdr:nvSpPr>
      <xdr:spPr bwMode="auto">
        <a:xfrm flipV="1">
          <a:off x="5743575" y="32956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64" name="Line 77">
          <a:extLst>
            <a:ext uri="{FF2B5EF4-FFF2-40B4-BE49-F238E27FC236}">
              <a16:creationId xmlns:a16="http://schemas.microsoft.com/office/drawing/2014/main" id="{00000000-0008-0000-1D00-000040000000}"/>
            </a:ext>
          </a:extLst>
        </xdr:cNvPr>
        <xdr:cNvSpPr>
          <a:spLocks noChangeShapeType="1"/>
        </xdr:cNvSpPr>
      </xdr:nvSpPr>
      <xdr:spPr bwMode="auto">
        <a:xfrm flipV="1">
          <a:off x="5743575" y="19240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7</xdr:row>
      <xdr:rowOff>0</xdr:rowOff>
    </xdr:from>
    <xdr:to>
      <xdr:col>53</xdr:col>
      <xdr:colOff>0</xdr:colOff>
      <xdr:row>9</xdr:row>
      <xdr:rowOff>0</xdr:rowOff>
    </xdr:to>
    <xdr:sp macro="" textlink="">
      <xdr:nvSpPr>
        <xdr:cNvPr id="65" name="Line 79">
          <a:extLst>
            <a:ext uri="{FF2B5EF4-FFF2-40B4-BE49-F238E27FC236}">
              <a16:creationId xmlns:a16="http://schemas.microsoft.com/office/drawing/2014/main" id="{00000000-0008-0000-1D00-000041000000}"/>
            </a:ext>
          </a:extLst>
        </xdr:cNvPr>
        <xdr:cNvSpPr>
          <a:spLocks noChangeShapeType="1"/>
        </xdr:cNvSpPr>
      </xdr:nvSpPr>
      <xdr:spPr bwMode="auto">
        <a:xfrm flipV="1">
          <a:off x="5743575" y="15811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39</xdr:col>
      <xdr:colOff>0</xdr:colOff>
      <xdr:row>18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66" name="Line 80">
          <a:extLst>
            <a:ext uri="{FF2B5EF4-FFF2-40B4-BE49-F238E27FC236}">
              <a16:creationId xmlns:a16="http://schemas.microsoft.com/office/drawing/2014/main" id="{00000000-0008-0000-1D00-000042000000}"/>
            </a:ext>
          </a:extLst>
        </xdr:cNvPr>
        <xdr:cNvSpPr>
          <a:spLocks noChangeShapeType="1"/>
        </xdr:cNvSpPr>
      </xdr:nvSpPr>
      <xdr:spPr bwMode="auto">
        <a:xfrm flipV="1">
          <a:off x="4143375" y="2838450"/>
          <a:ext cx="11430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0</xdr:colOff>
      <xdr:row>18</xdr:row>
      <xdr:rowOff>0</xdr:rowOff>
    </xdr:from>
    <xdr:to>
      <xdr:col>50</xdr:col>
      <xdr:colOff>0</xdr:colOff>
      <xdr:row>18</xdr:row>
      <xdr:rowOff>0</xdr:rowOff>
    </xdr:to>
    <xdr:sp macro="" textlink="">
      <xdr:nvSpPr>
        <xdr:cNvPr id="67" name="Line 81">
          <a:extLst>
            <a:ext uri="{FF2B5EF4-FFF2-40B4-BE49-F238E27FC236}">
              <a16:creationId xmlns:a16="http://schemas.microsoft.com/office/drawing/2014/main" id="{00000000-0008-0000-1D00-000043000000}"/>
            </a:ext>
          </a:extLst>
        </xdr:cNvPr>
        <xdr:cNvSpPr>
          <a:spLocks noChangeShapeType="1"/>
        </xdr:cNvSpPr>
      </xdr:nvSpPr>
      <xdr:spPr bwMode="auto">
        <a:xfrm>
          <a:off x="4257675" y="28384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68" name="Line 84">
          <a:extLst>
            <a:ext uri="{FF2B5EF4-FFF2-40B4-BE49-F238E27FC236}">
              <a16:creationId xmlns:a16="http://schemas.microsoft.com/office/drawing/2014/main" id="{00000000-0008-0000-1D00-000044000000}"/>
            </a:ext>
          </a:extLst>
        </xdr:cNvPr>
        <xdr:cNvSpPr>
          <a:spLocks noChangeShapeType="1"/>
        </xdr:cNvSpPr>
      </xdr:nvSpPr>
      <xdr:spPr bwMode="auto">
        <a:xfrm>
          <a:off x="2886075" y="19240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0</xdr:colOff>
      <xdr:row>9</xdr:row>
      <xdr:rowOff>0</xdr:rowOff>
    </xdr:to>
    <xdr:sp macro="" textlink="">
      <xdr:nvSpPr>
        <xdr:cNvPr id="69" name="Line 85">
          <a:extLst>
            <a:ext uri="{FF2B5EF4-FFF2-40B4-BE49-F238E27FC236}">
              <a16:creationId xmlns:a16="http://schemas.microsoft.com/office/drawing/2014/main" id="{00000000-0008-0000-1D00-000045000000}"/>
            </a:ext>
          </a:extLst>
        </xdr:cNvPr>
        <xdr:cNvSpPr>
          <a:spLocks noChangeShapeType="1"/>
        </xdr:cNvSpPr>
      </xdr:nvSpPr>
      <xdr:spPr bwMode="auto">
        <a:xfrm flipV="1">
          <a:off x="2886075" y="16954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70" name="Line 86">
          <a:extLst>
            <a:ext uri="{FF2B5EF4-FFF2-40B4-BE49-F238E27FC236}">
              <a16:creationId xmlns:a16="http://schemas.microsoft.com/office/drawing/2014/main" id="{00000000-0008-0000-1D00-000046000000}"/>
            </a:ext>
          </a:extLst>
        </xdr:cNvPr>
        <xdr:cNvSpPr>
          <a:spLocks noChangeShapeType="1"/>
        </xdr:cNvSpPr>
      </xdr:nvSpPr>
      <xdr:spPr bwMode="auto">
        <a:xfrm>
          <a:off x="2886075" y="19240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43</xdr:col>
      <xdr:colOff>0</xdr:colOff>
      <xdr:row>9</xdr:row>
      <xdr:rowOff>0</xdr:rowOff>
    </xdr:to>
    <xdr:sp macro="" textlink="">
      <xdr:nvSpPr>
        <xdr:cNvPr id="71" name="Line 87">
          <a:extLst>
            <a:ext uri="{FF2B5EF4-FFF2-40B4-BE49-F238E27FC236}">
              <a16:creationId xmlns:a16="http://schemas.microsoft.com/office/drawing/2014/main" id="{00000000-0008-0000-1D00-0000470000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43</xdr:col>
      <xdr:colOff>0</xdr:colOff>
      <xdr:row>10</xdr:row>
      <xdr:rowOff>0</xdr:rowOff>
    </xdr:to>
    <xdr:sp macro="" textlink="">
      <xdr:nvSpPr>
        <xdr:cNvPr id="72" name="Line 88">
          <a:extLst>
            <a:ext uri="{FF2B5EF4-FFF2-40B4-BE49-F238E27FC236}">
              <a16:creationId xmlns:a16="http://schemas.microsoft.com/office/drawing/2014/main" id="{00000000-0008-0000-1D00-000048000000}"/>
            </a:ext>
          </a:extLst>
        </xdr:cNvPr>
        <xdr:cNvSpPr>
          <a:spLocks noChangeShapeType="1"/>
        </xdr:cNvSpPr>
      </xdr:nvSpPr>
      <xdr:spPr bwMode="auto">
        <a:xfrm>
          <a:off x="3457575" y="19240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73" name="Line 91">
          <a:extLst>
            <a:ext uri="{FF2B5EF4-FFF2-40B4-BE49-F238E27FC236}">
              <a16:creationId xmlns:a16="http://schemas.microsoft.com/office/drawing/2014/main" id="{00000000-0008-0000-1D00-0000490000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30</xdr:col>
      <xdr:colOff>113488</xdr:colOff>
      <xdr:row>8</xdr:row>
      <xdr:rowOff>0</xdr:rowOff>
    </xdr:from>
    <xdr:to>
      <xdr:col>32</xdr:col>
      <xdr:colOff>113489</xdr:colOff>
      <xdr:row>8</xdr:row>
      <xdr:rowOff>0</xdr:rowOff>
    </xdr:to>
    <xdr:sp macro="" textlink="">
      <xdr:nvSpPr>
        <xdr:cNvPr id="74" name="Line 92">
          <a:extLst>
            <a:ext uri="{FF2B5EF4-FFF2-40B4-BE49-F238E27FC236}">
              <a16:creationId xmlns:a16="http://schemas.microsoft.com/office/drawing/2014/main" id="{00000000-0008-0000-1D00-00004A000000}"/>
            </a:ext>
          </a:extLst>
        </xdr:cNvPr>
        <xdr:cNvSpPr>
          <a:spLocks noChangeShapeType="1"/>
        </xdr:cNvSpPr>
      </xdr:nvSpPr>
      <xdr:spPr bwMode="auto">
        <a:xfrm>
          <a:off x="3449265" y="1690181"/>
          <a:ext cx="22697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34</xdr:col>
      <xdr:colOff>0</xdr:colOff>
      <xdr:row>9</xdr:row>
      <xdr:rowOff>0</xdr:rowOff>
    </xdr:to>
    <xdr:sp macro="" textlink="">
      <xdr:nvSpPr>
        <xdr:cNvPr id="75" name="Line 93">
          <a:extLst>
            <a:ext uri="{FF2B5EF4-FFF2-40B4-BE49-F238E27FC236}">
              <a16:creationId xmlns:a16="http://schemas.microsoft.com/office/drawing/2014/main" id="{00000000-0008-0000-1D00-00004B000000}"/>
            </a:ext>
          </a:extLst>
        </xdr:cNvPr>
        <xdr:cNvSpPr>
          <a:spLocks noChangeShapeType="1"/>
        </xdr:cNvSpPr>
      </xdr:nvSpPr>
      <xdr:spPr bwMode="auto">
        <a:xfrm flipH="1" flipV="1">
          <a:off x="36861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31</xdr:col>
      <xdr:colOff>0</xdr:colOff>
      <xdr:row>32</xdr:row>
      <xdr:rowOff>109779</xdr:rowOff>
    </xdr:from>
    <xdr:to>
      <xdr:col>43</xdr:col>
      <xdr:colOff>0</xdr:colOff>
      <xdr:row>32</xdr:row>
      <xdr:rowOff>109779</xdr:rowOff>
    </xdr:to>
    <xdr:sp macro="" textlink="">
      <xdr:nvSpPr>
        <xdr:cNvPr id="76" name="Line 94">
          <a:extLst>
            <a:ext uri="{FF2B5EF4-FFF2-40B4-BE49-F238E27FC236}">
              <a16:creationId xmlns:a16="http://schemas.microsoft.com/office/drawing/2014/main" id="{00000000-0008-0000-1D00-00004C000000}"/>
            </a:ext>
          </a:extLst>
        </xdr:cNvPr>
        <xdr:cNvSpPr>
          <a:spLocks noChangeShapeType="1"/>
        </xdr:cNvSpPr>
      </xdr:nvSpPr>
      <xdr:spPr bwMode="auto">
        <a:xfrm>
          <a:off x="3457575" y="4434129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57150</xdr:colOff>
      <xdr:row>22</xdr:row>
      <xdr:rowOff>0</xdr:rowOff>
    </xdr:from>
    <xdr:to>
      <xdr:col>42</xdr:col>
      <xdr:colOff>114300</xdr:colOff>
      <xdr:row>22</xdr:row>
      <xdr:rowOff>0</xdr:rowOff>
    </xdr:to>
    <xdr:sp macro="" textlink="">
      <xdr:nvSpPr>
        <xdr:cNvPr id="79" name="Line 45">
          <a:extLst>
            <a:ext uri="{FF2B5EF4-FFF2-40B4-BE49-F238E27FC236}">
              <a16:creationId xmlns:a16="http://schemas.microsoft.com/office/drawing/2014/main" id="{00000000-0008-0000-1D00-00004F000000}"/>
            </a:ext>
          </a:extLst>
        </xdr:cNvPr>
        <xdr:cNvSpPr>
          <a:spLocks noChangeShapeType="1"/>
        </xdr:cNvSpPr>
      </xdr:nvSpPr>
      <xdr:spPr bwMode="auto">
        <a:xfrm flipH="1"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57958</xdr:rowOff>
    </xdr:from>
    <xdr:to>
      <xdr:col>51</xdr:col>
      <xdr:colOff>0</xdr:colOff>
      <xdr:row>32</xdr:row>
      <xdr:rowOff>112848</xdr:rowOff>
    </xdr:to>
    <xdr:sp macro="" textlink="">
      <xdr:nvSpPr>
        <xdr:cNvPr id="80" name="Line 65">
          <a:extLst>
            <a:ext uri="{FF2B5EF4-FFF2-40B4-BE49-F238E27FC236}">
              <a16:creationId xmlns:a16="http://schemas.microsoft.com/office/drawing/2014/main" id="{00000000-0008-0000-1D00-000050000000}"/>
            </a:ext>
          </a:extLst>
        </xdr:cNvPr>
        <xdr:cNvSpPr>
          <a:spLocks noChangeShapeType="1"/>
        </xdr:cNvSpPr>
      </xdr:nvSpPr>
      <xdr:spPr bwMode="auto">
        <a:xfrm flipV="1">
          <a:off x="5514975" y="4210858"/>
          <a:ext cx="0" cy="22634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57150</xdr:rowOff>
    </xdr:from>
    <xdr:to>
      <xdr:col>51</xdr:col>
      <xdr:colOff>0</xdr:colOff>
      <xdr:row>30</xdr:row>
      <xdr:rowOff>57150</xdr:rowOff>
    </xdr:to>
    <xdr:sp macro="" textlink="">
      <xdr:nvSpPr>
        <xdr:cNvPr id="81" name="Line 59">
          <a:extLst>
            <a:ext uri="{FF2B5EF4-FFF2-40B4-BE49-F238E27FC236}">
              <a16:creationId xmlns:a16="http://schemas.microsoft.com/office/drawing/2014/main" id="{00000000-0008-0000-1D00-0000510000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113109</xdr:colOff>
      <xdr:row>27</xdr:row>
      <xdr:rowOff>1</xdr:rowOff>
    </xdr:from>
    <xdr:to>
      <xdr:col>53</xdr:col>
      <xdr:colOff>5952</xdr:colOff>
      <xdr:row>33</xdr:row>
      <xdr:rowOff>11907</xdr:rowOff>
    </xdr:to>
    <xdr:cxnSp macro="">
      <xdr:nvCxnSpPr>
        <xdr:cNvPr id="82" name="直線矢印コネクタ 81">
          <a:extLst>
            <a:ext uri="{FF2B5EF4-FFF2-40B4-BE49-F238E27FC236}">
              <a16:creationId xmlns:a16="http://schemas.microsoft.com/office/drawing/2014/main" id="{00000000-0008-0000-1D00-000052000000}"/>
            </a:ext>
          </a:extLst>
        </xdr:cNvPr>
        <xdr:cNvCxnSpPr>
          <a:stCxn id="63" idx="0"/>
        </xdr:cNvCxnSpPr>
      </xdr:nvCxnSpPr>
      <xdr:spPr bwMode="auto">
        <a:xfrm rot="16200000" flipH="1">
          <a:off x="5454253" y="4155282"/>
          <a:ext cx="583406" cy="7143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36</xdr:col>
      <xdr:colOff>58737</xdr:colOff>
      <xdr:row>6</xdr:row>
      <xdr:rowOff>794</xdr:rowOff>
    </xdr:from>
    <xdr:to>
      <xdr:col>37</xdr:col>
      <xdr:colOff>794</xdr:colOff>
      <xdr:row>32</xdr:row>
      <xdr:rowOff>107951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1D00-000053000000}"/>
            </a:ext>
          </a:extLst>
        </xdr:cNvPr>
        <xdr:cNvCxnSpPr/>
      </xdr:nvCxnSpPr>
      <xdr:spPr bwMode="auto">
        <a:xfrm rot="5400000">
          <a:off x="2547938" y="2950368"/>
          <a:ext cx="2964655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55</xdr:col>
      <xdr:colOff>1</xdr:colOff>
      <xdr:row>9</xdr:row>
      <xdr:rowOff>0</xdr:rowOff>
    </xdr:from>
    <xdr:to>
      <xdr:col>55</xdr:col>
      <xdr:colOff>3573</xdr:colOff>
      <xdr:row>32</xdr:row>
      <xdr:rowOff>115956</xdr:rowOff>
    </xdr:to>
    <xdr:cxnSp macro="">
      <xdr:nvCxnSpPr>
        <xdr:cNvPr id="84" name="直線矢印コネクタ 83">
          <a:extLst>
            <a:ext uri="{FF2B5EF4-FFF2-40B4-BE49-F238E27FC236}">
              <a16:creationId xmlns:a16="http://schemas.microsoft.com/office/drawing/2014/main" id="{00000000-0008-0000-1D00-000054000000}"/>
            </a:ext>
          </a:extLst>
        </xdr:cNvPr>
        <xdr:cNvCxnSpPr>
          <a:endCxn id="51" idx="1"/>
        </xdr:cNvCxnSpPr>
      </xdr:nvCxnSpPr>
      <xdr:spPr bwMode="auto">
        <a:xfrm rot="5400000">
          <a:off x="4722874" y="3153888"/>
          <a:ext cx="2666999" cy="3572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31</xdr:col>
      <xdr:colOff>0</xdr:colOff>
      <xdr:row>33</xdr:row>
      <xdr:rowOff>73819</xdr:rowOff>
    </xdr:from>
    <xdr:to>
      <xdr:col>31</xdr:col>
      <xdr:colOff>0</xdr:colOff>
      <xdr:row>36</xdr:row>
      <xdr:rowOff>23105</xdr:rowOff>
    </xdr:to>
    <xdr:sp macro="" textlink="">
      <xdr:nvSpPr>
        <xdr:cNvPr id="85" name="Line 71">
          <a:extLst>
            <a:ext uri="{FF2B5EF4-FFF2-40B4-BE49-F238E27FC236}">
              <a16:creationId xmlns:a16="http://schemas.microsoft.com/office/drawing/2014/main" id="{D6590836-30D1-4E8A-A30C-07E2F5FCB76D}"/>
            </a:ext>
          </a:extLst>
        </xdr:cNvPr>
        <xdr:cNvSpPr>
          <a:spLocks noChangeShapeType="1"/>
        </xdr:cNvSpPr>
      </xdr:nvSpPr>
      <xdr:spPr bwMode="auto">
        <a:xfrm flipV="1">
          <a:off x="3467100" y="4512469"/>
          <a:ext cx="0" cy="29218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33</xdr:row>
      <xdr:rowOff>80963</xdr:rowOff>
    </xdr:from>
    <xdr:to>
      <xdr:col>43</xdr:col>
      <xdr:colOff>0</xdr:colOff>
      <xdr:row>36</xdr:row>
      <xdr:rowOff>30249</xdr:rowOff>
    </xdr:to>
    <xdr:sp macro="" textlink="">
      <xdr:nvSpPr>
        <xdr:cNvPr id="86" name="Line 71">
          <a:extLst>
            <a:ext uri="{FF2B5EF4-FFF2-40B4-BE49-F238E27FC236}">
              <a16:creationId xmlns:a16="http://schemas.microsoft.com/office/drawing/2014/main" id="{D0934C72-E151-43DD-ABE3-AC55B88779AC}"/>
            </a:ext>
          </a:extLst>
        </xdr:cNvPr>
        <xdr:cNvSpPr>
          <a:spLocks noChangeShapeType="1"/>
        </xdr:cNvSpPr>
      </xdr:nvSpPr>
      <xdr:spPr bwMode="auto">
        <a:xfrm flipV="1">
          <a:off x="4610100" y="4519613"/>
          <a:ext cx="0" cy="29218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9</xdr:row>
      <xdr:rowOff>0</xdr:rowOff>
    </xdr:from>
    <xdr:to>
      <xdr:col>43</xdr:col>
      <xdr:colOff>0</xdr:colOff>
      <xdr:row>32</xdr:row>
      <xdr:rowOff>109538</xdr:rowOff>
    </xdr:to>
    <xdr:sp macro="" textlink="">
      <xdr:nvSpPr>
        <xdr:cNvPr id="186" name="Line 41">
          <a:extLst>
            <a:ext uri="{FF2B5EF4-FFF2-40B4-BE49-F238E27FC236}">
              <a16:creationId xmlns:a16="http://schemas.microsoft.com/office/drawing/2014/main" id="{00000000-0008-0000-1E00-0000BA000000}"/>
            </a:ext>
          </a:extLst>
        </xdr:cNvPr>
        <xdr:cNvSpPr>
          <a:spLocks noChangeShapeType="1"/>
        </xdr:cNvSpPr>
      </xdr:nvSpPr>
      <xdr:spPr bwMode="auto">
        <a:xfrm flipV="1">
          <a:off x="4610100" y="1809750"/>
          <a:ext cx="0" cy="262413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29</xdr:row>
      <xdr:rowOff>0</xdr:rowOff>
    </xdr:from>
    <xdr:to>
      <xdr:col>38</xdr:col>
      <xdr:colOff>0</xdr:colOff>
      <xdr:row>31</xdr:row>
      <xdr:rowOff>0</xdr:rowOff>
    </xdr:to>
    <xdr:sp macro="" textlink="">
      <xdr:nvSpPr>
        <xdr:cNvPr id="187" name="Oval 42">
          <a:extLst>
            <a:ext uri="{FF2B5EF4-FFF2-40B4-BE49-F238E27FC236}">
              <a16:creationId xmlns:a16="http://schemas.microsoft.com/office/drawing/2014/main" id="{00000000-0008-0000-1E00-0000BB000000}"/>
            </a:ext>
          </a:extLst>
        </xdr:cNvPr>
        <xdr:cNvSpPr>
          <a:spLocks noChangeArrowheads="1"/>
        </xdr:cNvSpPr>
      </xdr:nvSpPr>
      <xdr:spPr bwMode="auto">
        <a:xfrm>
          <a:off x="3971925" y="4095750"/>
          <a:ext cx="11430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114299</xdr:rowOff>
    </xdr:from>
    <xdr:to>
      <xdr:col>31</xdr:col>
      <xdr:colOff>0</xdr:colOff>
      <xdr:row>32</xdr:row>
      <xdr:rowOff>111918</xdr:rowOff>
    </xdr:to>
    <xdr:sp macro="" textlink="">
      <xdr:nvSpPr>
        <xdr:cNvPr id="188" name="Line 43">
          <a:extLst>
            <a:ext uri="{FF2B5EF4-FFF2-40B4-BE49-F238E27FC236}">
              <a16:creationId xmlns:a16="http://schemas.microsoft.com/office/drawing/2014/main" id="{00000000-0008-0000-1E00-0000BC000000}"/>
            </a:ext>
          </a:extLst>
        </xdr:cNvPr>
        <xdr:cNvSpPr>
          <a:spLocks noChangeShapeType="1"/>
        </xdr:cNvSpPr>
      </xdr:nvSpPr>
      <xdr:spPr bwMode="auto">
        <a:xfrm>
          <a:off x="3467100" y="1809749"/>
          <a:ext cx="0" cy="2626519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189" name="Line 44">
          <a:extLst>
            <a:ext uri="{FF2B5EF4-FFF2-40B4-BE49-F238E27FC236}">
              <a16:creationId xmlns:a16="http://schemas.microsoft.com/office/drawing/2014/main" id="{00000000-0008-0000-1E00-0000BD000000}"/>
            </a:ext>
          </a:extLst>
        </xdr:cNvPr>
        <xdr:cNvSpPr>
          <a:spLocks noChangeShapeType="1"/>
        </xdr:cNvSpPr>
      </xdr:nvSpPr>
      <xdr:spPr bwMode="auto">
        <a:xfrm flipH="1">
          <a:off x="3457575" y="38671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190" name="Line 45">
          <a:extLst>
            <a:ext uri="{FF2B5EF4-FFF2-40B4-BE49-F238E27FC236}">
              <a16:creationId xmlns:a16="http://schemas.microsoft.com/office/drawing/2014/main" id="{00000000-0008-0000-1E00-0000BE0000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21</xdr:row>
      <xdr:rowOff>47625</xdr:rowOff>
    </xdr:from>
    <xdr:to>
      <xdr:col>40</xdr:col>
      <xdr:colOff>0</xdr:colOff>
      <xdr:row>21</xdr:row>
      <xdr:rowOff>47625</xdr:rowOff>
    </xdr:to>
    <xdr:sp macro="" textlink="">
      <xdr:nvSpPr>
        <xdr:cNvPr id="191" name="Line 46">
          <a:extLst>
            <a:ext uri="{FF2B5EF4-FFF2-40B4-BE49-F238E27FC236}">
              <a16:creationId xmlns:a16="http://schemas.microsoft.com/office/drawing/2014/main" id="{00000000-0008-0000-1E00-0000BF000000}"/>
            </a:ext>
          </a:extLst>
        </xdr:cNvPr>
        <xdr:cNvSpPr>
          <a:spLocks noChangeShapeType="1"/>
        </xdr:cNvSpPr>
      </xdr:nvSpPr>
      <xdr:spPr bwMode="auto">
        <a:xfrm>
          <a:off x="3800475" y="32289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1089</xdr:rowOff>
    </xdr:from>
    <xdr:to>
      <xdr:col>43</xdr:col>
      <xdr:colOff>0</xdr:colOff>
      <xdr:row>36</xdr:row>
      <xdr:rowOff>1089</xdr:rowOff>
    </xdr:to>
    <xdr:sp macro="" textlink="">
      <xdr:nvSpPr>
        <xdr:cNvPr id="193" name="Line 55">
          <a:extLst>
            <a:ext uri="{FF2B5EF4-FFF2-40B4-BE49-F238E27FC236}">
              <a16:creationId xmlns:a16="http://schemas.microsoft.com/office/drawing/2014/main" id="{00000000-0008-0000-1E00-0000C1000000}"/>
            </a:ext>
          </a:extLst>
        </xdr:cNvPr>
        <xdr:cNvSpPr>
          <a:spLocks noChangeShapeType="1"/>
        </xdr:cNvSpPr>
      </xdr:nvSpPr>
      <xdr:spPr bwMode="auto">
        <a:xfrm>
          <a:off x="3467100" y="4782639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113008</xdr:colOff>
      <xdr:row>33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195" name="Line 57">
          <a:extLst>
            <a:ext uri="{FF2B5EF4-FFF2-40B4-BE49-F238E27FC236}">
              <a16:creationId xmlns:a16="http://schemas.microsoft.com/office/drawing/2014/main" id="{00000000-0008-0000-1E00-0000C3000000}"/>
            </a:ext>
          </a:extLst>
        </xdr:cNvPr>
        <xdr:cNvSpPr>
          <a:spLocks noChangeShapeType="1"/>
        </xdr:cNvSpPr>
      </xdr:nvSpPr>
      <xdr:spPr bwMode="auto">
        <a:xfrm>
          <a:off x="4713583" y="4438650"/>
          <a:ext cx="125859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196" name="Line 59">
          <a:extLst>
            <a:ext uri="{FF2B5EF4-FFF2-40B4-BE49-F238E27FC236}">
              <a16:creationId xmlns:a16="http://schemas.microsoft.com/office/drawing/2014/main" id="{00000000-0008-0000-1E00-0000C4000000}"/>
            </a:ext>
          </a:extLst>
        </xdr:cNvPr>
        <xdr:cNvSpPr>
          <a:spLocks noChangeShapeType="1"/>
        </xdr:cNvSpPr>
      </xdr:nvSpPr>
      <xdr:spPr bwMode="auto">
        <a:xfrm>
          <a:off x="4714875" y="4095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27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197" name="Line 60">
          <a:extLst>
            <a:ext uri="{FF2B5EF4-FFF2-40B4-BE49-F238E27FC236}">
              <a16:creationId xmlns:a16="http://schemas.microsoft.com/office/drawing/2014/main" id="{00000000-0008-0000-1E00-0000C50000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198" name="Line 61">
          <a:extLst>
            <a:ext uri="{FF2B5EF4-FFF2-40B4-BE49-F238E27FC236}">
              <a16:creationId xmlns:a16="http://schemas.microsoft.com/office/drawing/2014/main" id="{00000000-0008-0000-1E00-0000C6000000}"/>
            </a:ext>
          </a:extLst>
        </xdr:cNvPr>
        <xdr:cNvSpPr>
          <a:spLocks noChangeShapeType="1"/>
        </xdr:cNvSpPr>
      </xdr:nvSpPr>
      <xdr:spPr bwMode="auto">
        <a:xfrm>
          <a:off x="4829175" y="3295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200" name="Line 64">
          <a:extLst>
            <a:ext uri="{FF2B5EF4-FFF2-40B4-BE49-F238E27FC236}">
              <a16:creationId xmlns:a16="http://schemas.microsoft.com/office/drawing/2014/main" id="{00000000-0008-0000-1E00-0000C8000000}"/>
            </a:ext>
          </a:extLst>
        </xdr:cNvPr>
        <xdr:cNvSpPr>
          <a:spLocks noChangeShapeType="1"/>
        </xdr:cNvSpPr>
      </xdr:nvSpPr>
      <xdr:spPr bwMode="auto">
        <a:xfrm>
          <a:off x="4829175" y="18097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201" name="Line 69">
          <a:extLst>
            <a:ext uri="{FF2B5EF4-FFF2-40B4-BE49-F238E27FC236}">
              <a16:creationId xmlns:a16="http://schemas.microsoft.com/office/drawing/2014/main" id="{00000000-0008-0000-1E00-0000C90000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202" name="Line 70">
          <a:extLst>
            <a:ext uri="{FF2B5EF4-FFF2-40B4-BE49-F238E27FC236}">
              <a16:creationId xmlns:a16="http://schemas.microsoft.com/office/drawing/2014/main" id="{00000000-0008-0000-1E00-0000CA000000}"/>
            </a:ext>
          </a:extLst>
        </xdr:cNvPr>
        <xdr:cNvSpPr>
          <a:spLocks noChangeShapeType="1"/>
        </xdr:cNvSpPr>
      </xdr:nvSpPr>
      <xdr:spPr bwMode="auto">
        <a:xfrm>
          <a:off x="2657475" y="18097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203" name="Line 71">
          <a:extLst>
            <a:ext uri="{FF2B5EF4-FFF2-40B4-BE49-F238E27FC236}">
              <a16:creationId xmlns:a16="http://schemas.microsoft.com/office/drawing/2014/main" id="{00000000-0008-0000-1E00-0000CB000000}"/>
            </a:ext>
          </a:extLst>
        </xdr:cNvPr>
        <xdr:cNvSpPr>
          <a:spLocks noChangeShapeType="1"/>
        </xdr:cNvSpPr>
      </xdr:nvSpPr>
      <xdr:spPr bwMode="auto">
        <a:xfrm>
          <a:off x="26574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27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206" name="Line 75">
          <a:extLst>
            <a:ext uri="{FF2B5EF4-FFF2-40B4-BE49-F238E27FC236}">
              <a16:creationId xmlns:a16="http://schemas.microsoft.com/office/drawing/2014/main" id="{00000000-0008-0000-1E00-0000CE000000}"/>
            </a:ext>
          </a:extLst>
        </xdr:cNvPr>
        <xdr:cNvSpPr>
          <a:spLocks noChangeShapeType="1"/>
        </xdr:cNvSpPr>
      </xdr:nvSpPr>
      <xdr:spPr bwMode="auto">
        <a:xfrm flipV="1">
          <a:off x="5514975" y="38671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22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207" name="Line 76">
          <a:extLst>
            <a:ext uri="{FF2B5EF4-FFF2-40B4-BE49-F238E27FC236}">
              <a16:creationId xmlns:a16="http://schemas.microsoft.com/office/drawing/2014/main" id="{00000000-0008-0000-1E00-0000CF000000}"/>
            </a:ext>
          </a:extLst>
        </xdr:cNvPr>
        <xdr:cNvSpPr>
          <a:spLocks noChangeShapeType="1"/>
        </xdr:cNvSpPr>
      </xdr:nvSpPr>
      <xdr:spPr bwMode="auto">
        <a:xfrm flipV="1">
          <a:off x="5743575" y="32956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39</xdr:col>
      <xdr:colOff>0</xdr:colOff>
      <xdr:row>18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10" name="Line 80">
          <a:extLst>
            <a:ext uri="{FF2B5EF4-FFF2-40B4-BE49-F238E27FC236}">
              <a16:creationId xmlns:a16="http://schemas.microsoft.com/office/drawing/2014/main" id="{00000000-0008-0000-1E00-0000D2000000}"/>
            </a:ext>
          </a:extLst>
        </xdr:cNvPr>
        <xdr:cNvSpPr>
          <a:spLocks noChangeShapeType="1"/>
        </xdr:cNvSpPr>
      </xdr:nvSpPr>
      <xdr:spPr bwMode="auto">
        <a:xfrm flipV="1">
          <a:off x="4143375" y="2838450"/>
          <a:ext cx="11430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0</xdr:colOff>
      <xdr:row>18</xdr:row>
      <xdr:rowOff>0</xdr:rowOff>
    </xdr:from>
    <xdr:to>
      <xdr:col>50</xdr:col>
      <xdr:colOff>0</xdr:colOff>
      <xdr:row>18</xdr:row>
      <xdr:rowOff>0</xdr:rowOff>
    </xdr:to>
    <xdr:sp macro="" textlink="">
      <xdr:nvSpPr>
        <xdr:cNvPr id="211" name="Line 81">
          <a:extLst>
            <a:ext uri="{FF2B5EF4-FFF2-40B4-BE49-F238E27FC236}">
              <a16:creationId xmlns:a16="http://schemas.microsoft.com/office/drawing/2014/main" id="{00000000-0008-0000-1E00-0000D3000000}"/>
            </a:ext>
          </a:extLst>
        </xdr:cNvPr>
        <xdr:cNvSpPr>
          <a:spLocks noChangeShapeType="1"/>
        </xdr:cNvSpPr>
      </xdr:nvSpPr>
      <xdr:spPr bwMode="auto">
        <a:xfrm>
          <a:off x="4257675" y="28384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43</xdr:col>
      <xdr:colOff>0</xdr:colOff>
      <xdr:row>9</xdr:row>
      <xdr:rowOff>0</xdr:rowOff>
    </xdr:to>
    <xdr:sp macro="" textlink="">
      <xdr:nvSpPr>
        <xdr:cNvPr id="215" name="Line 87">
          <a:extLst>
            <a:ext uri="{FF2B5EF4-FFF2-40B4-BE49-F238E27FC236}">
              <a16:creationId xmlns:a16="http://schemas.microsoft.com/office/drawing/2014/main" id="{00000000-0008-0000-1E00-0000D70000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217" name="Line 91">
          <a:extLst>
            <a:ext uri="{FF2B5EF4-FFF2-40B4-BE49-F238E27FC236}">
              <a16:creationId xmlns:a16="http://schemas.microsoft.com/office/drawing/2014/main" id="{00000000-0008-0000-1E00-0000D90000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32</xdr:row>
      <xdr:rowOff>109779</xdr:rowOff>
    </xdr:from>
    <xdr:to>
      <xdr:col>43</xdr:col>
      <xdr:colOff>0</xdr:colOff>
      <xdr:row>32</xdr:row>
      <xdr:rowOff>109779</xdr:rowOff>
    </xdr:to>
    <xdr:sp macro="" textlink="">
      <xdr:nvSpPr>
        <xdr:cNvPr id="220" name="Line 94">
          <a:extLst>
            <a:ext uri="{FF2B5EF4-FFF2-40B4-BE49-F238E27FC236}">
              <a16:creationId xmlns:a16="http://schemas.microsoft.com/office/drawing/2014/main" id="{00000000-0008-0000-1E00-0000DC000000}"/>
            </a:ext>
          </a:extLst>
        </xdr:cNvPr>
        <xdr:cNvSpPr>
          <a:spLocks noChangeShapeType="1"/>
        </xdr:cNvSpPr>
      </xdr:nvSpPr>
      <xdr:spPr bwMode="auto">
        <a:xfrm>
          <a:off x="3457575" y="4434129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57150</xdr:colOff>
      <xdr:row>22</xdr:row>
      <xdr:rowOff>0</xdr:rowOff>
    </xdr:from>
    <xdr:to>
      <xdr:col>42</xdr:col>
      <xdr:colOff>114300</xdr:colOff>
      <xdr:row>22</xdr:row>
      <xdr:rowOff>0</xdr:rowOff>
    </xdr:to>
    <xdr:sp macro="" textlink="">
      <xdr:nvSpPr>
        <xdr:cNvPr id="223" name="Line 45">
          <a:extLst>
            <a:ext uri="{FF2B5EF4-FFF2-40B4-BE49-F238E27FC236}">
              <a16:creationId xmlns:a16="http://schemas.microsoft.com/office/drawing/2014/main" id="{00000000-0008-0000-1E00-0000DF000000}"/>
            </a:ext>
          </a:extLst>
        </xdr:cNvPr>
        <xdr:cNvSpPr>
          <a:spLocks noChangeShapeType="1"/>
        </xdr:cNvSpPr>
      </xdr:nvSpPr>
      <xdr:spPr bwMode="auto">
        <a:xfrm flipH="1"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57958</xdr:rowOff>
    </xdr:from>
    <xdr:to>
      <xdr:col>51</xdr:col>
      <xdr:colOff>0</xdr:colOff>
      <xdr:row>32</xdr:row>
      <xdr:rowOff>112848</xdr:rowOff>
    </xdr:to>
    <xdr:sp macro="" textlink="">
      <xdr:nvSpPr>
        <xdr:cNvPr id="224" name="Line 65">
          <a:extLst>
            <a:ext uri="{FF2B5EF4-FFF2-40B4-BE49-F238E27FC236}">
              <a16:creationId xmlns:a16="http://schemas.microsoft.com/office/drawing/2014/main" id="{00000000-0008-0000-1E00-0000E0000000}"/>
            </a:ext>
          </a:extLst>
        </xdr:cNvPr>
        <xdr:cNvSpPr>
          <a:spLocks noChangeShapeType="1"/>
        </xdr:cNvSpPr>
      </xdr:nvSpPr>
      <xdr:spPr bwMode="auto">
        <a:xfrm flipV="1">
          <a:off x="5514975" y="4210858"/>
          <a:ext cx="0" cy="22634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57150</xdr:rowOff>
    </xdr:from>
    <xdr:to>
      <xdr:col>51</xdr:col>
      <xdr:colOff>0</xdr:colOff>
      <xdr:row>30</xdr:row>
      <xdr:rowOff>57150</xdr:rowOff>
    </xdr:to>
    <xdr:sp macro="" textlink="">
      <xdr:nvSpPr>
        <xdr:cNvPr id="225" name="Line 59">
          <a:extLst>
            <a:ext uri="{FF2B5EF4-FFF2-40B4-BE49-F238E27FC236}">
              <a16:creationId xmlns:a16="http://schemas.microsoft.com/office/drawing/2014/main" id="{00000000-0008-0000-1E00-0000E10000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113109</xdr:colOff>
      <xdr:row>27</xdr:row>
      <xdr:rowOff>1</xdr:rowOff>
    </xdr:from>
    <xdr:to>
      <xdr:col>53</xdr:col>
      <xdr:colOff>5952</xdr:colOff>
      <xdr:row>33</xdr:row>
      <xdr:rowOff>11907</xdr:rowOff>
    </xdr:to>
    <xdr:cxnSp macro="">
      <xdr:nvCxnSpPr>
        <xdr:cNvPr id="226" name="直線矢印コネクタ 225">
          <a:extLst>
            <a:ext uri="{FF2B5EF4-FFF2-40B4-BE49-F238E27FC236}">
              <a16:creationId xmlns:a16="http://schemas.microsoft.com/office/drawing/2014/main" id="{00000000-0008-0000-1E00-0000E2000000}"/>
            </a:ext>
          </a:extLst>
        </xdr:cNvPr>
        <xdr:cNvCxnSpPr>
          <a:stCxn id="207" idx="0"/>
        </xdr:cNvCxnSpPr>
      </xdr:nvCxnSpPr>
      <xdr:spPr bwMode="auto">
        <a:xfrm rot="16200000" flipH="1">
          <a:off x="5454253" y="4155282"/>
          <a:ext cx="583406" cy="7143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36</xdr:col>
      <xdr:colOff>58737</xdr:colOff>
      <xdr:row>6</xdr:row>
      <xdr:rowOff>794</xdr:rowOff>
    </xdr:from>
    <xdr:to>
      <xdr:col>37</xdr:col>
      <xdr:colOff>794</xdr:colOff>
      <xdr:row>32</xdr:row>
      <xdr:rowOff>107951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00000000-0008-0000-1E00-0000E3000000}"/>
            </a:ext>
          </a:extLst>
        </xdr:cNvPr>
        <xdr:cNvCxnSpPr/>
      </xdr:nvCxnSpPr>
      <xdr:spPr bwMode="auto">
        <a:xfrm rot="5400000">
          <a:off x="2547938" y="2950368"/>
          <a:ext cx="2964655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55</xdr:col>
      <xdr:colOff>0</xdr:colOff>
      <xdr:row>8</xdr:row>
      <xdr:rowOff>104775</xdr:rowOff>
    </xdr:from>
    <xdr:to>
      <xdr:col>55</xdr:col>
      <xdr:colOff>3572</xdr:colOff>
      <xdr:row>32</xdr:row>
      <xdr:rowOff>106431</xdr:rowOff>
    </xdr:to>
    <xdr:cxnSp macro="">
      <xdr:nvCxnSpPr>
        <xdr:cNvPr id="228" name="直線矢印コネクタ 227">
          <a:extLst>
            <a:ext uri="{FF2B5EF4-FFF2-40B4-BE49-F238E27FC236}">
              <a16:creationId xmlns:a16="http://schemas.microsoft.com/office/drawing/2014/main" id="{00000000-0008-0000-1E00-0000E4000000}"/>
            </a:ext>
          </a:extLst>
        </xdr:cNvPr>
        <xdr:cNvCxnSpPr/>
      </xdr:nvCxnSpPr>
      <xdr:spPr bwMode="auto">
        <a:xfrm rot="5400000">
          <a:off x="4658683" y="3113717"/>
          <a:ext cx="2630556" cy="3572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52</xdr:col>
      <xdr:colOff>115163</xdr:colOff>
      <xdr:row>9</xdr:row>
      <xdr:rowOff>794</xdr:rowOff>
    </xdr:from>
    <xdr:to>
      <xdr:col>53</xdr:col>
      <xdr:colOff>794</xdr:colOff>
      <xdr:row>22</xdr:row>
      <xdr:rowOff>794</xdr:rowOff>
    </xdr:to>
    <xdr:cxnSp macro="">
      <xdr:nvCxnSpPr>
        <xdr:cNvPr id="235" name="直線矢印コネクタ 234">
          <a:extLst>
            <a:ext uri="{FF2B5EF4-FFF2-40B4-BE49-F238E27FC236}">
              <a16:creationId xmlns:a16="http://schemas.microsoft.com/office/drawing/2014/main" id="{00000000-0008-0000-1E00-0000EB000000}"/>
            </a:ext>
          </a:extLst>
        </xdr:cNvPr>
        <xdr:cNvCxnSpPr>
          <a:stCxn id="207" idx="1"/>
        </xdr:cNvCxnSpPr>
      </xdr:nvCxnSpPr>
      <xdr:spPr bwMode="auto">
        <a:xfrm rot="5400000" flipH="1">
          <a:off x="5068956" y="2575892"/>
          <a:ext cx="1507435" cy="1588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31</xdr:col>
      <xdr:colOff>0</xdr:colOff>
      <xdr:row>33</xdr:row>
      <xdr:rowOff>66675</xdr:rowOff>
    </xdr:from>
    <xdr:to>
      <xdr:col>31</xdr:col>
      <xdr:colOff>0</xdr:colOff>
      <xdr:row>36</xdr:row>
      <xdr:rowOff>15961</xdr:rowOff>
    </xdr:to>
    <xdr:sp macro="" textlink="">
      <xdr:nvSpPr>
        <xdr:cNvPr id="35" name="Line 71">
          <a:extLst>
            <a:ext uri="{FF2B5EF4-FFF2-40B4-BE49-F238E27FC236}">
              <a16:creationId xmlns:a16="http://schemas.microsoft.com/office/drawing/2014/main" id="{83ECB49F-0CBB-4D01-B717-4B0711554B62}"/>
            </a:ext>
          </a:extLst>
        </xdr:cNvPr>
        <xdr:cNvSpPr>
          <a:spLocks noChangeShapeType="1"/>
        </xdr:cNvSpPr>
      </xdr:nvSpPr>
      <xdr:spPr bwMode="auto">
        <a:xfrm flipV="1">
          <a:off x="3467100" y="4505325"/>
          <a:ext cx="0" cy="29218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33</xdr:row>
      <xdr:rowOff>69056</xdr:rowOff>
    </xdr:from>
    <xdr:to>
      <xdr:col>43</xdr:col>
      <xdr:colOff>0</xdr:colOff>
      <xdr:row>36</xdr:row>
      <xdr:rowOff>18342</xdr:rowOff>
    </xdr:to>
    <xdr:sp macro="" textlink="">
      <xdr:nvSpPr>
        <xdr:cNvPr id="36" name="Line 71">
          <a:extLst>
            <a:ext uri="{FF2B5EF4-FFF2-40B4-BE49-F238E27FC236}">
              <a16:creationId xmlns:a16="http://schemas.microsoft.com/office/drawing/2014/main" id="{2B9E9DA0-04AB-456F-B6B4-EC2E32D0055B}"/>
            </a:ext>
          </a:extLst>
        </xdr:cNvPr>
        <xdr:cNvSpPr>
          <a:spLocks noChangeShapeType="1"/>
        </xdr:cNvSpPr>
      </xdr:nvSpPr>
      <xdr:spPr bwMode="auto">
        <a:xfrm flipV="1">
          <a:off x="4610100" y="4507706"/>
          <a:ext cx="0" cy="29218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0</xdr:colOff>
      <xdr:row>8</xdr:row>
      <xdr:rowOff>115372</xdr:rowOff>
    </xdr:from>
    <xdr:to>
      <xdr:col>43</xdr:col>
      <xdr:colOff>0</xdr:colOff>
      <xdr:row>32</xdr:row>
      <xdr:rowOff>112689</xdr:rowOff>
    </xdr:to>
    <xdr:sp macro="" textlink="">
      <xdr:nvSpPr>
        <xdr:cNvPr id="30" name="Line 41">
          <a:extLst>
            <a:ext uri="{FF2B5EF4-FFF2-40B4-BE49-F238E27FC236}">
              <a16:creationId xmlns:a16="http://schemas.microsoft.com/office/drawing/2014/main" id="{00000000-0008-0000-1F00-00001E000000}"/>
            </a:ext>
          </a:extLst>
        </xdr:cNvPr>
        <xdr:cNvSpPr>
          <a:spLocks noChangeShapeType="1"/>
        </xdr:cNvSpPr>
      </xdr:nvSpPr>
      <xdr:spPr bwMode="auto">
        <a:xfrm flipV="1">
          <a:off x="4644444" y="1816457"/>
          <a:ext cx="0" cy="264821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29</xdr:row>
      <xdr:rowOff>0</xdr:rowOff>
    </xdr:from>
    <xdr:to>
      <xdr:col>38</xdr:col>
      <xdr:colOff>0</xdr:colOff>
      <xdr:row>31</xdr:row>
      <xdr:rowOff>0</xdr:rowOff>
    </xdr:to>
    <xdr:sp macro="" textlink="">
      <xdr:nvSpPr>
        <xdr:cNvPr id="31" name="Oval 42">
          <a:extLst>
            <a:ext uri="{FF2B5EF4-FFF2-40B4-BE49-F238E27FC236}">
              <a16:creationId xmlns:a16="http://schemas.microsoft.com/office/drawing/2014/main" id="{00000000-0008-0000-1F00-00001F000000}"/>
            </a:ext>
          </a:extLst>
        </xdr:cNvPr>
        <xdr:cNvSpPr>
          <a:spLocks noChangeArrowheads="1"/>
        </xdr:cNvSpPr>
      </xdr:nvSpPr>
      <xdr:spPr bwMode="auto">
        <a:xfrm>
          <a:off x="3971925" y="4095750"/>
          <a:ext cx="11430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115373</xdr:colOff>
      <xdr:row>9</xdr:row>
      <xdr:rowOff>0</xdr:rowOff>
    </xdr:from>
    <xdr:to>
      <xdr:col>30</xdr:col>
      <xdr:colOff>115373</xdr:colOff>
      <xdr:row>32</xdr:row>
      <xdr:rowOff>110007</xdr:rowOff>
    </xdr:to>
    <xdr:sp macro="" textlink="">
      <xdr:nvSpPr>
        <xdr:cNvPr id="32" name="Line 43">
          <a:extLst>
            <a:ext uri="{FF2B5EF4-FFF2-40B4-BE49-F238E27FC236}">
              <a16:creationId xmlns:a16="http://schemas.microsoft.com/office/drawing/2014/main" id="{00000000-0008-0000-1F00-000020000000}"/>
            </a:ext>
          </a:extLst>
        </xdr:cNvPr>
        <xdr:cNvSpPr>
          <a:spLocks noChangeShapeType="1"/>
        </xdr:cNvSpPr>
      </xdr:nvSpPr>
      <xdr:spPr bwMode="auto">
        <a:xfrm>
          <a:off x="3496077" y="1816458"/>
          <a:ext cx="0" cy="264553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31</xdr:col>
      <xdr:colOff>0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33" name="Line 44">
          <a:extLst>
            <a:ext uri="{FF2B5EF4-FFF2-40B4-BE49-F238E27FC236}">
              <a16:creationId xmlns:a16="http://schemas.microsoft.com/office/drawing/2014/main" id="{00000000-0008-0000-1F00-000021000000}"/>
            </a:ext>
          </a:extLst>
        </xdr:cNvPr>
        <xdr:cNvSpPr>
          <a:spLocks noChangeShapeType="1"/>
        </xdr:cNvSpPr>
      </xdr:nvSpPr>
      <xdr:spPr bwMode="auto">
        <a:xfrm flipH="1">
          <a:off x="3457575" y="38671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34" name="Line 45">
          <a:extLst>
            <a:ext uri="{FF2B5EF4-FFF2-40B4-BE49-F238E27FC236}">
              <a16:creationId xmlns:a16="http://schemas.microsoft.com/office/drawing/2014/main" id="{00000000-0008-0000-1F00-0000220000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21</xdr:row>
      <xdr:rowOff>47625</xdr:rowOff>
    </xdr:from>
    <xdr:to>
      <xdr:col>40</xdr:col>
      <xdr:colOff>0</xdr:colOff>
      <xdr:row>21</xdr:row>
      <xdr:rowOff>47625</xdr:rowOff>
    </xdr:to>
    <xdr:sp macro="" textlink="">
      <xdr:nvSpPr>
        <xdr:cNvPr id="35" name="Line 46">
          <a:extLst>
            <a:ext uri="{FF2B5EF4-FFF2-40B4-BE49-F238E27FC236}">
              <a16:creationId xmlns:a16="http://schemas.microsoft.com/office/drawing/2014/main" id="{00000000-0008-0000-1F00-000023000000}"/>
            </a:ext>
          </a:extLst>
        </xdr:cNvPr>
        <xdr:cNvSpPr>
          <a:spLocks noChangeShapeType="1"/>
        </xdr:cNvSpPr>
      </xdr:nvSpPr>
      <xdr:spPr bwMode="auto">
        <a:xfrm>
          <a:off x="3800475" y="3228975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115373</xdr:colOff>
      <xdr:row>36</xdr:row>
      <xdr:rowOff>3000</xdr:rowOff>
    </xdr:from>
    <xdr:to>
      <xdr:col>43</xdr:col>
      <xdr:colOff>0</xdr:colOff>
      <xdr:row>36</xdr:row>
      <xdr:rowOff>3000</xdr:rowOff>
    </xdr:to>
    <xdr:sp macro="" textlink="">
      <xdr:nvSpPr>
        <xdr:cNvPr id="37" name="Line 55">
          <a:extLst>
            <a:ext uri="{FF2B5EF4-FFF2-40B4-BE49-F238E27FC236}">
              <a16:creationId xmlns:a16="http://schemas.microsoft.com/office/drawing/2014/main" id="{00000000-0008-0000-1F00-000025000000}"/>
            </a:ext>
          </a:extLst>
        </xdr:cNvPr>
        <xdr:cNvSpPr>
          <a:spLocks noChangeShapeType="1"/>
        </xdr:cNvSpPr>
      </xdr:nvSpPr>
      <xdr:spPr bwMode="auto">
        <a:xfrm>
          <a:off x="3496077" y="4816479"/>
          <a:ext cx="1148367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113008</xdr:colOff>
      <xdr:row>33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39" name="Line 57">
          <a:extLst>
            <a:ext uri="{FF2B5EF4-FFF2-40B4-BE49-F238E27FC236}">
              <a16:creationId xmlns:a16="http://schemas.microsoft.com/office/drawing/2014/main" id="{00000000-0008-0000-1F00-000027000000}"/>
            </a:ext>
          </a:extLst>
        </xdr:cNvPr>
        <xdr:cNvSpPr>
          <a:spLocks noChangeShapeType="1"/>
        </xdr:cNvSpPr>
      </xdr:nvSpPr>
      <xdr:spPr bwMode="auto">
        <a:xfrm>
          <a:off x="4713583" y="4438650"/>
          <a:ext cx="125859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40" name="Line 59">
          <a:extLst>
            <a:ext uri="{FF2B5EF4-FFF2-40B4-BE49-F238E27FC236}">
              <a16:creationId xmlns:a16="http://schemas.microsoft.com/office/drawing/2014/main" id="{00000000-0008-0000-1F00-000028000000}"/>
            </a:ext>
          </a:extLst>
        </xdr:cNvPr>
        <xdr:cNvSpPr>
          <a:spLocks noChangeShapeType="1"/>
        </xdr:cNvSpPr>
      </xdr:nvSpPr>
      <xdr:spPr bwMode="auto">
        <a:xfrm>
          <a:off x="4714875" y="4095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27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41" name="Line 60">
          <a:extLst>
            <a:ext uri="{FF2B5EF4-FFF2-40B4-BE49-F238E27FC236}">
              <a16:creationId xmlns:a16="http://schemas.microsoft.com/office/drawing/2014/main" id="{00000000-0008-0000-1F00-0000290000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42" name="Line 61">
          <a:extLst>
            <a:ext uri="{FF2B5EF4-FFF2-40B4-BE49-F238E27FC236}">
              <a16:creationId xmlns:a16="http://schemas.microsoft.com/office/drawing/2014/main" id="{00000000-0008-0000-1F00-00002A000000}"/>
            </a:ext>
          </a:extLst>
        </xdr:cNvPr>
        <xdr:cNvSpPr>
          <a:spLocks noChangeShapeType="1"/>
        </xdr:cNvSpPr>
      </xdr:nvSpPr>
      <xdr:spPr bwMode="auto">
        <a:xfrm>
          <a:off x="4829175" y="3295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43" name="Line 64">
          <a:extLst>
            <a:ext uri="{FF2B5EF4-FFF2-40B4-BE49-F238E27FC236}">
              <a16:creationId xmlns:a16="http://schemas.microsoft.com/office/drawing/2014/main" id="{00000000-0008-0000-1F00-00002B000000}"/>
            </a:ext>
          </a:extLst>
        </xdr:cNvPr>
        <xdr:cNvSpPr>
          <a:spLocks noChangeShapeType="1"/>
        </xdr:cNvSpPr>
      </xdr:nvSpPr>
      <xdr:spPr bwMode="auto">
        <a:xfrm>
          <a:off x="4829175" y="18097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44" name="Line 69">
          <a:extLst>
            <a:ext uri="{FF2B5EF4-FFF2-40B4-BE49-F238E27FC236}">
              <a16:creationId xmlns:a16="http://schemas.microsoft.com/office/drawing/2014/main" id="{00000000-0008-0000-1F00-00002C0000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45" name="Line 70">
          <a:extLst>
            <a:ext uri="{FF2B5EF4-FFF2-40B4-BE49-F238E27FC236}">
              <a16:creationId xmlns:a16="http://schemas.microsoft.com/office/drawing/2014/main" id="{00000000-0008-0000-1F00-00002D000000}"/>
            </a:ext>
          </a:extLst>
        </xdr:cNvPr>
        <xdr:cNvSpPr>
          <a:spLocks noChangeShapeType="1"/>
        </xdr:cNvSpPr>
      </xdr:nvSpPr>
      <xdr:spPr bwMode="auto">
        <a:xfrm>
          <a:off x="2657475" y="18097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46" name="Line 71">
          <a:extLst>
            <a:ext uri="{FF2B5EF4-FFF2-40B4-BE49-F238E27FC236}">
              <a16:creationId xmlns:a16="http://schemas.microsoft.com/office/drawing/2014/main" id="{00000000-0008-0000-1F00-00002E000000}"/>
            </a:ext>
          </a:extLst>
        </xdr:cNvPr>
        <xdr:cNvSpPr>
          <a:spLocks noChangeShapeType="1"/>
        </xdr:cNvSpPr>
      </xdr:nvSpPr>
      <xdr:spPr bwMode="auto">
        <a:xfrm>
          <a:off x="26574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27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47" name="Line 75">
          <a:extLst>
            <a:ext uri="{FF2B5EF4-FFF2-40B4-BE49-F238E27FC236}">
              <a16:creationId xmlns:a16="http://schemas.microsoft.com/office/drawing/2014/main" id="{00000000-0008-0000-1F00-00002F000000}"/>
            </a:ext>
          </a:extLst>
        </xdr:cNvPr>
        <xdr:cNvSpPr>
          <a:spLocks noChangeShapeType="1"/>
        </xdr:cNvSpPr>
      </xdr:nvSpPr>
      <xdr:spPr bwMode="auto">
        <a:xfrm flipV="1">
          <a:off x="5514975" y="38671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22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48" name="Line 76">
          <a:extLst>
            <a:ext uri="{FF2B5EF4-FFF2-40B4-BE49-F238E27FC236}">
              <a16:creationId xmlns:a16="http://schemas.microsoft.com/office/drawing/2014/main" id="{00000000-0008-0000-1F00-000030000000}"/>
            </a:ext>
          </a:extLst>
        </xdr:cNvPr>
        <xdr:cNvSpPr>
          <a:spLocks noChangeShapeType="1"/>
        </xdr:cNvSpPr>
      </xdr:nvSpPr>
      <xdr:spPr bwMode="auto">
        <a:xfrm flipV="1">
          <a:off x="5743575" y="32956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39</xdr:col>
      <xdr:colOff>0</xdr:colOff>
      <xdr:row>18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49" name="Line 80">
          <a:extLst>
            <a:ext uri="{FF2B5EF4-FFF2-40B4-BE49-F238E27FC236}">
              <a16:creationId xmlns:a16="http://schemas.microsoft.com/office/drawing/2014/main" id="{00000000-0008-0000-1F00-000031000000}"/>
            </a:ext>
          </a:extLst>
        </xdr:cNvPr>
        <xdr:cNvSpPr>
          <a:spLocks noChangeShapeType="1"/>
        </xdr:cNvSpPr>
      </xdr:nvSpPr>
      <xdr:spPr bwMode="auto">
        <a:xfrm flipV="1">
          <a:off x="4143375" y="2838450"/>
          <a:ext cx="11430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0</xdr:colOff>
      <xdr:row>18</xdr:row>
      <xdr:rowOff>0</xdr:rowOff>
    </xdr:from>
    <xdr:to>
      <xdr:col>50</xdr:col>
      <xdr:colOff>0</xdr:colOff>
      <xdr:row>18</xdr:row>
      <xdr:rowOff>0</xdr:rowOff>
    </xdr:to>
    <xdr:sp macro="" textlink="">
      <xdr:nvSpPr>
        <xdr:cNvPr id="50" name="Line 81">
          <a:extLst>
            <a:ext uri="{FF2B5EF4-FFF2-40B4-BE49-F238E27FC236}">
              <a16:creationId xmlns:a16="http://schemas.microsoft.com/office/drawing/2014/main" id="{00000000-0008-0000-1F00-000032000000}"/>
            </a:ext>
          </a:extLst>
        </xdr:cNvPr>
        <xdr:cNvSpPr>
          <a:spLocks noChangeShapeType="1"/>
        </xdr:cNvSpPr>
      </xdr:nvSpPr>
      <xdr:spPr bwMode="auto">
        <a:xfrm>
          <a:off x="4257675" y="28384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43</xdr:col>
      <xdr:colOff>0</xdr:colOff>
      <xdr:row>9</xdr:row>
      <xdr:rowOff>0</xdr:rowOff>
    </xdr:to>
    <xdr:sp macro="" textlink="">
      <xdr:nvSpPr>
        <xdr:cNvPr id="51" name="Line 87">
          <a:extLst>
            <a:ext uri="{FF2B5EF4-FFF2-40B4-BE49-F238E27FC236}">
              <a16:creationId xmlns:a16="http://schemas.microsoft.com/office/drawing/2014/main" id="{00000000-0008-0000-1F00-0000330000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52" name="Line 91">
          <a:extLst>
            <a:ext uri="{FF2B5EF4-FFF2-40B4-BE49-F238E27FC236}">
              <a16:creationId xmlns:a16="http://schemas.microsoft.com/office/drawing/2014/main" id="{00000000-0008-0000-1F00-0000340000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32</xdr:row>
      <xdr:rowOff>109779</xdr:rowOff>
    </xdr:from>
    <xdr:to>
      <xdr:col>43</xdr:col>
      <xdr:colOff>0</xdr:colOff>
      <xdr:row>32</xdr:row>
      <xdr:rowOff>109779</xdr:rowOff>
    </xdr:to>
    <xdr:sp macro="" textlink="">
      <xdr:nvSpPr>
        <xdr:cNvPr id="53" name="Line 94">
          <a:extLst>
            <a:ext uri="{FF2B5EF4-FFF2-40B4-BE49-F238E27FC236}">
              <a16:creationId xmlns:a16="http://schemas.microsoft.com/office/drawing/2014/main" id="{00000000-0008-0000-1F00-000035000000}"/>
            </a:ext>
          </a:extLst>
        </xdr:cNvPr>
        <xdr:cNvSpPr>
          <a:spLocks noChangeShapeType="1"/>
        </xdr:cNvSpPr>
      </xdr:nvSpPr>
      <xdr:spPr bwMode="auto">
        <a:xfrm>
          <a:off x="3457575" y="4434129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57150</xdr:colOff>
      <xdr:row>22</xdr:row>
      <xdr:rowOff>0</xdr:rowOff>
    </xdr:from>
    <xdr:to>
      <xdr:col>42</xdr:col>
      <xdr:colOff>114300</xdr:colOff>
      <xdr:row>22</xdr:row>
      <xdr:rowOff>0</xdr:rowOff>
    </xdr:to>
    <xdr:sp macro="" textlink="">
      <xdr:nvSpPr>
        <xdr:cNvPr id="56" name="Line 45">
          <a:extLst>
            <a:ext uri="{FF2B5EF4-FFF2-40B4-BE49-F238E27FC236}">
              <a16:creationId xmlns:a16="http://schemas.microsoft.com/office/drawing/2014/main" id="{00000000-0008-0000-1F00-000038000000}"/>
            </a:ext>
          </a:extLst>
        </xdr:cNvPr>
        <xdr:cNvSpPr>
          <a:spLocks noChangeShapeType="1"/>
        </xdr:cNvSpPr>
      </xdr:nvSpPr>
      <xdr:spPr bwMode="auto">
        <a:xfrm flipH="1">
          <a:off x="4029075" y="3295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57958</xdr:rowOff>
    </xdr:from>
    <xdr:to>
      <xdr:col>51</xdr:col>
      <xdr:colOff>0</xdr:colOff>
      <xdr:row>32</xdr:row>
      <xdr:rowOff>112848</xdr:rowOff>
    </xdr:to>
    <xdr:sp macro="" textlink="">
      <xdr:nvSpPr>
        <xdr:cNvPr id="57" name="Line 65">
          <a:extLst>
            <a:ext uri="{FF2B5EF4-FFF2-40B4-BE49-F238E27FC236}">
              <a16:creationId xmlns:a16="http://schemas.microsoft.com/office/drawing/2014/main" id="{00000000-0008-0000-1F00-000039000000}"/>
            </a:ext>
          </a:extLst>
        </xdr:cNvPr>
        <xdr:cNvSpPr>
          <a:spLocks noChangeShapeType="1"/>
        </xdr:cNvSpPr>
      </xdr:nvSpPr>
      <xdr:spPr bwMode="auto">
        <a:xfrm flipV="1">
          <a:off x="5514975" y="4210858"/>
          <a:ext cx="0" cy="22634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57150</xdr:rowOff>
    </xdr:from>
    <xdr:to>
      <xdr:col>51</xdr:col>
      <xdr:colOff>0</xdr:colOff>
      <xdr:row>30</xdr:row>
      <xdr:rowOff>57150</xdr:rowOff>
    </xdr:to>
    <xdr:sp macro="" textlink="">
      <xdr:nvSpPr>
        <xdr:cNvPr id="58" name="Line 59">
          <a:extLst>
            <a:ext uri="{FF2B5EF4-FFF2-40B4-BE49-F238E27FC236}">
              <a16:creationId xmlns:a16="http://schemas.microsoft.com/office/drawing/2014/main" id="{00000000-0008-0000-1F00-00003A0000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113109</xdr:colOff>
      <xdr:row>27</xdr:row>
      <xdr:rowOff>1</xdr:rowOff>
    </xdr:from>
    <xdr:to>
      <xdr:col>53</xdr:col>
      <xdr:colOff>5952</xdr:colOff>
      <xdr:row>33</xdr:row>
      <xdr:rowOff>11907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id="{00000000-0008-0000-1F00-00003B000000}"/>
            </a:ext>
          </a:extLst>
        </xdr:cNvPr>
        <xdr:cNvCxnSpPr>
          <a:stCxn id="48" idx="0"/>
        </xdr:cNvCxnSpPr>
      </xdr:nvCxnSpPr>
      <xdr:spPr bwMode="auto">
        <a:xfrm rot="16200000" flipH="1">
          <a:off x="5454253" y="4155282"/>
          <a:ext cx="583406" cy="7143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36</xdr:col>
      <xdr:colOff>58737</xdr:colOff>
      <xdr:row>6</xdr:row>
      <xdr:rowOff>794</xdr:rowOff>
    </xdr:from>
    <xdr:to>
      <xdr:col>37</xdr:col>
      <xdr:colOff>794</xdr:colOff>
      <xdr:row>32</xdr:row>
      <xdr:rowOff>107951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1F00-00003C000000}"/>
            </a:ext>
          </a:extLst>
        </xdr:cNvPr>
        <xdr:cNvCxnSpPr/>
      </xdr:nvCxnSpPr>
      <xdr:spPr bwMode="auto">
        <a:xfrm rot="5400000">
          <a:off x="2547938" y="2950368"/>
          <a:ext cx="2964655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55</xdr:col>
      <xdr:colOff>0</xdr:colOff>
      <xdr:row>8</xdr:row>
      <xdr:rowOff>104775</xdr:rowOff>
    </xdr:from>
    <xdr:to>
      <xdr:col>55</xdr:col>
      <xdr:colOff>3572</xdr:colOff>
      <xdr:row>32</xdr:row>
      <xdr:rowOff>106431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00000000-0008-0000-1F00-00003D000000}"/>
            </a:ext>
          </a:extLst>
        </xdr:cNvPr>
        <xdr:cNvCxnSpPr/>
      </xdr:nvCxnSpPr>
      <xdr:spPr bwMode="auto">
        <a:xfrm rot="5400000">
          <a:off x="4658683" y="3113717"/>
          <a:ext cx="2630556" cy="3572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52</xdr:col>
      <xdr:colOff>115163</xdr:colOff>
      <xdr:row>9</xdr:row>
      <xdr:rowOff>794</xdr:rowOff>
    </xdr:from>
    <xdr:to>
      <xdr:col>53</xdr:col>
      <xdr:colOff>794</xdr:colOff>
      <xdr:row>22</xdr:row>
      <xdr:rowOff>794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1F00-00003E000000}"/>
            </a:ext>
          </a:extLst>
        </xdr:cNvPr>
        <xdr:cNvCxnSpPr>
          <a:stCxn id="48" idx="1"/>
        </xdr:cNvCxnSpPr>
      </xdr:nvCxnSpPr>
      <xdr:spPr bwMode="auto">
        <a:xfrm rot="5400000" flipH="1">
          <a:off x="5001455" y="2553527"/>
          <a:ext cx="1485898" cy="0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30</xdr:col>
      <xdr:colOff>115373</xdr:colOff>
      <xdr:row>33</xdr:row>
      <xdr:rowOff>80493</xdr:rowOff>
    </xdr:from>
    <xdr:to>
      <xdr:col>30</xdr:col>
      <xdr:colOff>115373</xdr:colOff>
      <xdr:row>36</xdr:row>
      <xdr:rowOff>26559</xdr:rowOff>
    </xdr:to>
    <xdr:sp macro="" textlink="">
      <xdr:nvSpPr>
        <xdr:cNvPr id="63" name="Line 71">
          <a:extLst>
            <a:ext uri="{FF2B5EF4-FFF2-40B4-BE49-F238E27FC236}">
              <a16:creationId xmlns:a16="http://schemas.microsoft.com/office/drawing/2014/main" id="{4C785885-AF5F-4C06-A299-DC61292921D6}"/>
            </a:ext>
          </a:extLst>
        </xdr:cNvPr>
        <xdr:cNvSpPr>
          <a:spLocks noChangeShapeType="1"/>
        </xdr:cNvSpPr>
      </xdr:nvSpPr>
      <xdr:spPr bwMode="auto">
        <a:xfrm flipV="1">
          <a:off x="3496077" y="4547852"/>
          <a:ext cx="0" cy="29218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33</xdr:row>
      <xdr:rowOff>75126</xdr:rowOff>
    </xdr:from>
    <xdr:to>
      <xdr:col>43</xdr:col>
      <xdr:colOff>0</xdr:colOff>
      <xdr:row>36</xdr:row>
      <xdr:rowOff>21192</xdr:rowOff>
    </xdr:to>
    <xdr:sp macro="" textlink="">
      <xdr:nvSpPr>
        <xdr:cNvPr id="64" name="Line 71">
          <a:extLst>
            <a:ext uri="{FF2B5EF4-FFF2-40B4-BE49-F238E27FC236}">
              <a16:creationId xmlns:a16="http://schemas.microsoft.com/office/drawing/2014/main" id="{429E40CC-9838-4679-A214-47975A3154EC}"/>
            </a:ext>
          </a:extLst>
        </xdr:cNvPr>
        <xdr:cNvSpPr>
          <a:spLocks noChangeShapeType="1"/>
        </xdr:cNvSpPr>
      </xdr:nvSpPr>
      <xdr:spPr bwMode="auto">
        <a:xfrm flipV="1">
          <a:off x="4644444" y="4542485"/>
          <a:ext cx="0" cy="292186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22</xdr:row>
      <xdr:rowOff>0</xdr:rowOff>
    </xdr:from>
    <xdr:to>
      <xdr:col>43</xdr:col>
      <xdr:colOff>9525</xdr:colOff>
      <xdr:row>22</xdr:row>
      <xdr:rowOff>0</xdr:rowOff>
    </xdr:to>
    <xdr:sp macro="" textlink="">
      <xdr:nvSpPr>
        <xdr:cNvPr id="217932" name="Line 1">
          <a:extLst>
            <a:ext uri="{FF2B5EF4-FFF2-40B4-BE49-F238E27FC236}">
              <a16:creationId xmlns:a16="http://schemas.microsoft.com/office/drawing/2014/main" id="{00000000-0008-0000-2000-00004C5303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9</xdr:row>
      <xdr:rowOff>0</xdr:rowOff>
    </xdr:from>
    <xdr:to>
      <xdr:col>43</xdr:col>
      <xdr:colOff>0</xdr:colOff>
      <xdr:row>32</xdr:row>
      <xdr:rowOff>109538</xdr:rowOff>
    </xdr:to>
    <xdr:sp macro="" textlink="">
      <xdr:nvSpPr>
        <xdr:cNvPr id="217933" name="Line 2">
          <a:extLst>
            <a:ext uri="{FF2B5EF4-FFF2-40B4-BE49-F238E27FC236}">
              <a16:creationId xmlns:a16="http://schemas.microsoft.com/office/drawing/2014/main" id="{00000000-0008-0000-2000-00004D530300}"/>
            </a:ext>
          </a:extLst>
        </xdr:cNvPr>
        <xdr:cNvSpPr>
          <a:spLocks noChangeShapeType="1"/>
        </xdr:cNvSpPr>
      </xdr:nvSpPr>
      <xdr:spPr bwMode="auto">
        <a:xfrm flipV="1">
          <a:off x="4600575" y="1809750"/>
          <a:ext cx="0" cy="262413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114299</xdr:rowOff>
    </xdr:from>
    <xdr:to>
      <xdr:col>31</xdr:col>
      <xdr:colOff>0</xdr:colOff>
      <xdr:row>32</xdr:row>
      <xdr:rowOff>109538</xdr:rowOff>
    </xdr:to>
    <xdr:sp macro="" textlink="">
      <xdr:nvSpPr>
        <xdr:cNvPr id="217935" name="Line 4">
          <a:extLst>
            <a:ext uri="{FF2B5EF4-FFF2-40B4-BE49-F238E27FC236}">
              <a16:creationId xmlns:a16="http://schemas.microsoft.com/office/drawing/2014/main" id="{00000000-0008-0000-2000-00004F530300}"/>
            </a:ext>
          </a:extLst>
        </xdr:cNvPr>
        <xdr:cNvSpPr>
          <a:spLocks noChangeShapeType="1"/>
        </xdr:cNvSpPr>
      </xdr:nvSpPr>
      <xdr:spPr bwMode="auto">
        <a:xfrm>
          <a:off x="3457575" y="1809749"/>
          <a:ext cx="0" cy="262413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104775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217936" name="Line 5">
          <a:extLst>
            <a:ext uri="{FF2B5EF4-FFF2-40B4-BE49-F238E27FC236}">
              <a16:creationId xmlns:a16="http://schemas.microsoft.com/office/drawing/2014/main" id="{00000000-0008-0000-2000-000050530300}"/>
            </a:ext>
          </a:extLst>
        </xdr:cNvPr>
        <xdr:cNvSpPr>
          <a:spLocks noChangeShapeType="1"/>
        </xdr:cNvSpPr>
      </xdr:nvSpPr>
      <xdr:spPr bwMode="auto">
        <a:xfrm flipH="1">
          <a:off x="3448050" y="386715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38100</xdr:colOff>
      <xdr:row>22</xdr:row>
      <xdr:rowOff>0</xdr:rowOff>
    </xdr:to>
    <xdr:sp macro="" textlink="">
      <xdr:nvSpPr>
        <xdr:cNvPr id="217937" name="Line 6">
          <a:extLst>
            <a:ext uri="{FF2B5EF4-FFF2-40B4-BE49-F238E27FC236}">
              <a16:creationId xmlns:a16="http://schemas.microsoft.com/office/drawing/2014/main" id="{00000000-0008-0000-2000-0000515303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</xdr:colOff>
      <xdr:row>21</xdr:row>
      <xdr:rowOff>57150</xdr:rowOff>
    </xdr:from>
    <xdr:to>
      <xdr:col>40</xdr:col>
      <xdr:colOff>9525</xdr:colOff>
      <xdr:row>21</xdr:row>
      <xdr:rowOff>57150</xdr:rowOff>
    </xdr:to>
    <xdr:sp macro="" textlink="">
      <xdr:nvSpPr>
        <xdr:cNvPr id="217938" name="Line 7">
          <a:extLst>
            <a:ext uri="{FF2B5EF4-FFF2-40B4-BE49-F238E27FC236}">
              <a16:creationId xmlns:a16="http://schemas.microsoft.com/office/drawing/2014/main" id="{00000000-0008-0000-2000-000052530300}"/>
            </a:ext>
          </a:extLst>
        </xdr:cNvPr>
        <xdr:cNvSpPr>
          <a:spLocks noChangeShapeType="1"/>
        </xdr:cNvSpPr>
      </xdr:nvSpPr>
      <xdr:spPr bwMode="auto">
        <a:xfrm>
          <a:off x="3810000" y="32385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27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217945" name="Line 14">
          <a:extLst>
            <a:ext uri="{FF2B5EF4-FFF2-40B4-BE49-F238E27FC236}">
              <a16:creationId xmlns:a16="http://schemas.microsoft.com/office/drawing/2014/main" id="{00000000-0008-0000-2000-0000595303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217946" name="Line 15">
          <a:extLst>
            <a:ext uri="{FF2B5EF4-FFF2-40B4-BE49-F238E27FC236}">
              <a16:creationId xmlns:a16="http://schemas.microsoft.com/office/drawing/2014/main" id="{00000000-0008-0000-2000-00005A530300}"/>
            </a:ext>
          </a:extLst>
        </xdr:cNvPr>
        <xdr:cNvSpPr>
          <a:spLocks noChangeShapeType="1"/>
        </xdr:cNvSpPr>
      </xdr:nvSpPr>
      <xdr:spPr bwMode="auto">
        <a:xfrm>
          <a:off x="4829175" y="3295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217947" name="Line 17">
          <a:extLst>
            <a:ext uri="{FF2B5EF4-FFF2-40B4-BE49-F238E27FC236}">
              <a16:creationId xmlns:a16="http://schemas.microsoft.com/office/drawing/2014/main" id="{00000000-0008-0000-2000-00005B530300}"/>
            </a:ext>
          </a:extLst>
        </xdr:cNvPr>
        <xdr:cNvSpPr>
          <a:spLocks noChangeShapeType="1"/>
        </xdr:cNvSpPr>
      </xdr:nvSpPr>
      <xdr:spPr bwMode="auto">
        <a:xfrm>
          <a:off x="4829175" y="18097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217949" name="Line 22">
          <a:extLst>
            <a:ext uri="{FF2B5EF4-FFF2-40B4-BE49-F238E27FC236}">
              <a16:creationId xmlns:a16="http://schemas.microsoft.com/office/drawing/2014/main" id="{00000000-0008-0000-2000-00005D5303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217950" name="Line 23">
          <a:extLst>
            <a:ext uri="{FF2B5EF4-FFF2-40B4-BE49-F238E27FC236}">
              <a16:creationId xmlns:a16="http://schemas.microsoft.com/office/drawing/2014/main" id="{00000000-0008-0000-2000-00005E530300}"/>
            </a:ext>
          </a:extLst>
        </xdr:cNvPr>
        <xdr:cNvSpPr>
          <a:spLocks noChangeShapeType="1"/>
        </xdr:cNvSpPr>
      </xdr:nvSpPr>
      <xdr:spPr bwMode="auto">
        <a:xfrm>
          <a:off x="2657475" y="18097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217951" name="Line 24">
          <a:extLst>
            <a:ext uri="{FF2B5EF4-FFF2-40B4-BE49-F238E27FC236}">
              <a16:creationId xmlns:a16="http://schemas.microsoft.com/office/drawing/2014/main" id="{00000000-0008-0000-2000-00005F530300}"/>
            </a:ext>
          </a:extLst>
        </xdr:cNvPr>
        <xdr:cNvSpPr>
          <a:spLocks noChangeShapeType="1"/>
        </xdr:cNvSpPr>
      </xdr:nvSpPr>
      <xdr:spPr bwMode="auto">
        <a:xfrm>
          <a:off x="26574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217952" name="Line 25">
          <a:extLst>
            <a:ext uri="{FF2B5EF4-FFF2-40B4-BE49-F238E27FC236}">
              <a16:creationId xmlns:a16="http://schemas.microsoft.com/office/drawing/2014/main" id="{00000000-0008-0000-2000-0000605303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217953" name="Line 26">
          <a:extLst>
            <a:ext uri="{FF2B5EF4-FFF2-40B4-BE49-F238E27FC236}">
              <a16:creationId xmlns:a16="http://schemas.microsoft.com/office/drawing/2014/main" id="{00000000-0008-0000-2000-000061530300}"/>
            </a:ext>
          </a:extLst>
        </xdr:cNvPr>
        <xdr:cNvSpPr>
          <a:spLocks noChangeShapeType="1"/>
        </xdr:cNvSpPr>
      </xdr:nvSpPr>
      <xdr:spPr bwMode="auto">
        <a:xfrm>
          <a:off x="43719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22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217955" name="Line 28">
          <a:extLst>
            <a:ext uri="{FF2B5EF4-FFF2-40B4-BE49-F238E27FC236}">
              <a16:creationId xmlns:a16="http://schemas.microsoft.com/office/drawing/2014/main" id="{00000000-0008-0000-2000-000063530300}"/>
            </a:ext>
          </a:extLst>
        </xdr:cNvPr>
        <xdr:cNvSpPr>
          <a:spLocks noChangeShapeType="1"/>
        </xdr:cNvSpPr>
      </xdr:nvSpPr>
      <xdr:spPr bwMode="auto">
        <a:xfrm flipV="1">
          <a:off x="5743575" y="32956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217956" name="Line 29">
          <a:extLst>
            <a:ext uri="{FF2B5EF4-FFF2-40B4-BE49-F238E27FC236}">
              <a16:creationId xmlns:a16="http://schemas.microsoft.com/office/drawing/2014/main" id="{00000000-0008-0000-2000-000064530300}"/>
            </a:ext>
          </a:extLst>
        </xdr:cNvPr>
        <xdr:cNvSpPr>
          <a:spLocks noChangeShapeType="1"/>
        </xdr:cNvSpPr>
      </xdr:nvSpPr>
      <xdr:spPr bwMode="auto">
        <a:xfrm flipV="1">
          <a:off x="5743575" y="2152650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39</xdr:col>
      <xdr:colOff>0</xdr:colOff>
      <xdr:row>18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217957" name="Line 31">
          <a:extLst>
            <a:ext uri="{FF2B5EF4-FFF2-40B4-BE49-F238E27FC236}">
              <a16:creationId xmlns:a16="http://schemas.microsoft.com/office/drawing/2014/main" id="{00000000-0008-0000-2000-000065530300}"/>
            </a:ext>
          </a:extLst>
        </xdr:cNvPr>
        <xdr:cNvSpPr>
          <a:spLocks noChangeShapeType="1"/>
        </xdr:cNvSpPr>
      </xdr:nvSpPr>
      <xdr:spPr bwMode="auto">
        <a:xfrm flipV="1">
          <a:off x="4143375" y="2838450"/>
          <a:ext cx="11430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0</xdr:colOff>
      <xdr:row>18</xdr:row>
      <xdr:rowOff>0</xdr:rowOff>
    </xdr:from>
    <xdr:to>
      <xdr:col>50</xdr:col>
      <xdr:colOff>0</xdr:colOff>
      <xdr:row>18</xdr:row>
      <xdr:rowOff>0</xdr:rowOff>
    </xdr:to>
    <xdr:sp macro="" textlink="">
      <xdr:nvSpPr>
        <xdr:cNvPr id="217958" name="Line 32">
          <a:extLst>
            <a:ext uri="{FF2B5EF4-FFF2-40B4-BE49-F238E27FC236}">
              <a16:creationId xmlns:a16="http://schemas.microsoft.com/office/drawing/2014/main" id="{00000000-0008-0000-2000-000066530300}"/>
            </a:ext>
          </a:extLst>
        </xdr:cNvPr>
        <xdr:cNvSpPr>
          <a:spLocks noChangeShapeType="1"/>
        </xdr:cNvSpPr>
      </xdr:nvSpPr>
      <xdr:spPr bwMode="auto">
        <a:xfrm>
          <a:off x="4257675" y="28384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217960" name="Line 36">
          <a:extLst>
            <a:ext uri="{FF2B5EF4-FFF2-40B4-BE49-F238E27FC236}">
              <a16:creationId xmlns:a16="http://schemas.microsoft.com/office/drawing/2014/main" id="{00000000-0008-0000-2000-0000685303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217963" name="Line 39">
          <a:extLst>
            <a:ext uri="{FF2B5EF4-FFF2-40B4-BE49-F238E27FC236}">
              <a16:creationId xmlns:a16="http://schemas.microsoft.com/office/drawing/2014/main" id="{00000000-0008-0000-2000-00006B530300}"/>
            </a:ext>
          </a:extLst>
        </xdr:cNvPr>
        <xdr:cNvSpPr>
          <a:spLocks noChangeShapeType="1"/>
        </xdr:cNvSpPr>
      </xdr:nvSpPr>
      <xdr:spPr bwMode="auto">
        <a:xfrm>
          <a:off x="4829175" y="18097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217964" name="Line 42">
          <a:extLst>
            <a:ext uri="{FF2B5EF4-FFF2-40B4-BE49-F238E27FC236}">
              <a16:creationId xmlns:a16="http://schemas.microsoft.com/office/drawing/2014/main" id="{00000000-0008-0000-2000-00006C5303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217965" name="Line 43">
          <a:extLst>
            <a:ext uri="{FF2B5EF4-FFF2-40B4-BE49-F238E27FC236}">
              <a16:creationId xmlns:a16="http://schemas.microsoft.com/office/drawing/2014/main" id="{00000000-0008-0000-2000-00006D5303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217966" name="Line 44">
          <a:extLst>
            <a:ext uri="{FF2B5EF4-FFF2-40B4-BE49-F238E27FC236}">
              <a16:creationId xmlns:a16="http://schemas.microsoft.com/office/drawing/2014/main" id="{00000000-0008-0000-2000-00006E530300}"/>
            </a:ext>
          </a:extLst>
        </xdr:cNvPr>
        <xdr:cNvSpPr>
          <a:spLocks noChangeShapeType="1"/>
        </xdr:cNvSpPr>
      </xdr:nvSpPr>
      <xdr:spPr bwMode="auto">
        <a:xfrm>
          <a:off x="43719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217967" name="Line 46">
          <a:extLst>
            <a:ext uri="{FF2B5EF4-FFF2-40B4-BE49-F238E27FC236}">
              <a16:creationId xmlns:a16="http://schemas.microsoft.com/office/drawing/2014/main" id="{00000000-0008-0000-2000-00006F5303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25</xdr:col>
      <xdr:colOff>0</xdr:colOff>
      <xdr:row>13</xdr:row>
      <xdr:rowOff>0</xdr:rowOff>
    </xdr:from>
    <xdr:to>
      <xdr:col>29</xdr:col>
      <xdr:colOff>0</xdr:colOff>
      <xdr:row>13</xdr:row>
      <xdr:rowOff>0</xdr:rowOff>
    </xdr:to>
    <xdr:sp macro="" textlink="">
      <xdr:nvSpPr>
        <xdr:cNvPr id="217968" name="Line 47">
          <a:extLst>
            <a:ext uri="{FF2B5EF4-FFF2-40B4-BE49-F238E27FC236}">
              <a16:creationId xmlns:a16="http://schemas.microsoft.com/office/drawing/2014/main" id="{00000000-0008-0000-2000-000070530300}"/>
            </a:ext>
          </a:extLst>
        </xdr:cNvPr>
        <xdr:cNvSpPr>
          <a:spLocks noChangeShapeType="1"/>
        </xdr:cNvSpPr>
      </xdr:nvSpPr>
      <xdr:spPr bwMode="auto">
        <a:xfrm>
          <a:off x="2771775" y="22669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217969" name="Line 50">
          <a:extLst>
            <a:ext uri="{FF2B5EF4-FFF2-40B4-BE49-F238E27FC236}">
              <a16:creationId xmlns:a16="http://schemas.microsoft.com/office/drawing/2014/main" id="{00000000-0008-0000-2000-0000715303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217970" name="Line 51">
          <a:extLst>
            <a:ext uri="{FF2B5EF4-FFF2-40B4-BE49-F238E27FC236}">
              <a16:creationId xmlns:a16="http://schemas.microsoft.com/office/drawing/2014/main" id="{00000000-0008-0000-2000-0000725303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217971" name="Line 52">
          <a:extLst>
            <a:ext uri="{FF2B5EF4-FFF2-40B4-BE49-F238E27FC236}">
              <a16:creationId xmlns:a16="http://schemas.microsoft.com/office/drawing/2014/main" id="{00000000-0008-0000-2000-000073530300}"/>
            </a:ext>
          </a:extLst>
        </xdr:cNvPr>
        <xdr:cNvSpPr>
          <a:spLocks noChangeShapeType="1"/>
        </xdr:cNvSpPr>
      </xdr:nvSpPr>
      <xdr:spPr bwMode="auto">
        <a:xfrm>
          <a:off x="43719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43</xdr:col>
      <xdr:colOff>0</xdr:colOff>
      <xdr:row>9</xdr:row>
      <xdr:rowOff>0</xdr:rowOff>
    </xdr:to>
    <xdr:sp macro="" textlink="">
      <xdr:nvSpPr>
        <xdr:cNvPr id="217972" name="Line 53">
          <a:extLst>
            <a:ext uri="{FF2B5EF4-FFF2-40B4-BE49-F238E27FC236}">
              <a16:creationId xmlns:a16="http://schemas.microsoft.com/office/drawing/2014/main" id="{00000000-0008-0000-2000-0000745303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217973" name="Line 55">
          <a:extLst>
            <a:ext uri="{FF2B5EF4-FFF2-40B4-BE49-F238E27FC236}">
              <a16:creationId xmlns:a16="http://schemas.microsoft.com/office/drawing/2014/main" id="{00000000-0008-0000-2000-0000755303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9525</xdr:colOff>
      <xdr:row>12</xdr:row>
      <xdr:rowOff>0</xdr:rowOff>
    </xdr:from>
    <xdr:to>
      <xdr:col>43</xdr:col>
      <xdr:colOff>0</xdr:colOff>
      <xdr:row>12</xdr:row>
      <xdr:rowOff>0</xdr:rowOff>
    </xdr:to>
    <xdr:sp macro="" textlink="">
      <xdr:nvSpPr>
        <xdr:cNvPr id="217974" name="Line 56">
          <a:extLst>
            <a:ext uri="{FF2B5EF4-FFF2-40B4-BE49-F238E27FC236}">
              <a16:creationId xmlns:a16="http://schemas.microsoft.com/office/drawing/2014/main" id="{00000000-0008-0000-2000-000076530300}"/>
            </a:ext>
          </a:extLst>
        </xdr:cNvPr>
        <xdr:cNvSpPr>
          <a:spLocks noChangeShapeType="1"/>
        </xdr:cNvSpPr>
      </xdr:nvSpPr>
      <xdr:spPr bwMode="auto">
        <a:xfrm>
          <a:off x="3467100" y="21526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9525</xdr:colOff>
      <xdr:row>11</xdr:row>
      <xdr:rowOff>0</xdr:rowOff>
    </xdr:from>
    <xdr:to>
      <xdr:col>43</xdr:col>
      <xdr:colOff>0</xdr:colOff>
      <xdr:row>11</xdr:row>
      <xdr:rowOff>0</xdr:rowOff>
    </xdr:to>
    <xdr:sp macro="" textlink="">
      <xdr:nvSpPr>
        <xdr:cNvPr id="217975" name="Line 57">
          <a:extLst>
            <a:ext uri="{FF2B5EF4-FFF2-40B4-BE49-F238E27FC236}">
              <a16:creationId xmlns:a16="http://schemas.microsoft.com/office/drawing/2014/main" id="{00000000-0008-0000-2000-000077530300}"/>
            </a:ext>
          </a:extLst>
        </xdr:cNvPr>
        <xdr:cNvSpPr>
          <a:spLocks noChangeShapeType="1"/>
        </xdr:cNvSpPr>
      </xdr:nvSpPr>
      <xdr:spPr bwMode="auto">
        <a:xfrm>
          <a:off x="3467100" y="2038350"/>
          <a:ext cx="1133475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31</xdr:col>
      <xdr:colOff>0</xdr:colOff>
      <xdr:row>13</xdr:row>
      <xdr:rowOff>0</xdr:rowOff>
    </xdr:to>
    <xdr:sp macro="" textlink="">
      <xdr:nvSpPr>
        <xdr:cNvPr id="217976" name="Line 58">
          <a:extLst>
            <a:ext uri="{FF2B5EF4-FFF2-40B4-BE49-F238E27FC236}">
              <a16:creationId xmlns:a16="http://schemas.microsoft.com/office/drawing/2014/main" id="{00000000-0008-0000-2000-000078530300}"/>
            </a:ext>
          </a:extLst>
        </xdr:cNvPr>
        <xdr:cNvSpPr>
          <a:spLocks noChangeShapeType="1"/>
        </xdr:cNvSpPr>
      </xdr:nvSpPr>
      <xdr:spPr bwMode="auto">
        <a:xfrm flipH="1">
          <a:off x="3228975" y="2038350"/>
          <a:ext cx="2286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11</xdr:row>
      <xdr:rowOff>0</xdr:rowOff>
    </xdr:to>
    <xdr:sp macro="" textlink="">
      <xdr:nvSpPr>
        <xdr:cNvPr id="217977" name="Line 59">
          <a:extLst>
            <a:ext uri="{FF2B5EF4-FFF2-40B4-BE49-F238E27FC236}">
              <a16:creationId xmlns:a16="http://schemas.microsoft.com/office/drawing/2014/main" id="{00000000-0008-0000-2000-000079530300}"/>
            </a:ext>
          </a:extLst>
        </xdr:cNvPr>
        <xdr:cNvSpPr>
          <a:spLocks noChangeShapeType="1"/>
        </xdr:cNvSpPr>
      </xdr:nvSpPr>
      <xdr:spPr bwMode="auto">
        <a:xfrm flipV="1">
          <a:off x="55149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51</xdr:col>
      <xdr:colOff>0</xdr:colOff>
      <xdr:row>11</xdr:row>
      <xdr:rowOff>0</xdr:rowOff>
    </xdr:to>
    <xdr:sp macro="" textlink="">
      <xdr:nvSpPr>
        <xdr:cNvPr id="217978" name="Line 60">
          <a:extLst>
            <a:ext uri="{FF2B5EF4-FFF2-40B4-BE49-F238E27FC236}">
              <a16:creationId xmlns:a16="http://schemas.microsoft.com/office/drawing/2014/main" id="{00000000-0008-0000-2000-00007A5303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9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17979" name="Line 61">
          <a:extLst>
            <a:ext uri="{FF2B5EF4-FFF2-40B4-BE49-F238E27FC236}">
              <a16:creationId xmlns:a16="http://schemas.microsoft.com/office/drawing/2014/main" id="{00000000-0008-0000-2000-00007B530300}"/>
            </a:ext>
          </a:extLst>
        </xdr:cNvPr>
        <xdr:cNvSpPr>
          <a:spLocks noChangeShapeType="1"/>
        </xdr:cNvSpPr>
      </xdr:nvSpPr>
      <xdr:spPr bwMode="auto">
        <a:xfrm flipV="1">
          <a:off x="5743575" y="18097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217980" name="Line 62">
          <a:extLst>
            <a:ext uri="{FF2B5EF4-FFF2-40B4-BE49-F238E27FC236}">
              <a16:creationId xmlns:a16="http://schemas.microsoft.com/office/drawing/2014/main" id="{00000000-0008-0000-2000-00007C530300}"/>
            </a:ext>
          </a:extLst>
        </xdr:cNvPr>
        <xdr:cNvSpPr>
          <a:spLocks noChangeShapeType="1"/>
        </xdr:cNvSpPr>
      </xdr:nvSpPr>
      <xdr:spPr bwMode="auto">
        <a:xfrm flipV="1">
          <a:off x="4829175" y="2152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29</xdr:row>
      <xdr:rowOff>0</xdr:rowOff>
    </xdr:from>
    <xdr:to>
      <xdr:col>38</xdr:col>
      <xdr:colOff>0</xdr:colOff>
      <xdr:row>31</xdr:row>
      <xdr:rowOff>0</xdr:rowOff>
    </xdr:to>
    <xdr:sp macro="" textlink="">
      <xdr:nvSpPr>
        <xdr:cNvPr id="51" name="Oval 42">
          <a:extLst>
            <a:ext uri="{FF2B5EF4-FFF2-40B4-BE49-F238E27FC236}">
              <a16:creationId xmlns:a16="http://schemas.microsoft.com/office/drawing/2014/main" id="{00000000-0008-0000-2000-000033000000}"/>
            </a:ext>
          </a:extLst>
        </xdr:cNvPr>
        <xdr:cNvSpPr>
          <a:spLocks noChangeArrowheads="1"/>
        </xdr:cNvSpPr>
      </xdr:nvSpPr>
      <xdr:spPr bwMode="auto">
        <a:xfrm>
          <a:off x="3971925" y="4095750"/>
          <a:ext cx="11430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750</xdr:rowOff>
    </xdr:from>
    <xdr:to>
      <xdr:col>42</xdr:col>
      <xdr:colOff>115660</xdr:colOff>
      <xdr:row>36</xdr:row>
      <xdr:rowOff>750</xdr:rowOff>
    </xdr:to>
    <xdr:sp macro="" textlink="">
      <xdr:nvSpPr>
        <xdr:cNvPr id="53" name="Line 55">
          <a:extLst>
            <a:ext uri="{FF2B5EF4-FFF2-40B4-BE49-F238E27FC236}">
              <a16:creationId xmlns:a16="http://schemas.microsoft.com/office/drawing/2014/main" id="{00000000-0008-0000-2000-000035000000}"/>
            </a:ext>
          </a:extLst>
        </xdr:cNvPr>
        <xdr:cNvSpPr>
          <a:spLocks noChangeShapeType="1"/>
        </xdr:cNvSpPr>
      </xdr:nvSpPr>
      <xdr:spPr bwMode="auto">
        <a:xfrm>
          <a:off x="3490232" y="4827884"/>
          <a:ext cx="1156607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113008</xdr:colOff>
      <xdr:row>33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55" name="Line 57">
          <a:extLst>
            <a:ext uri="{FF2B5EF4-FFF2-40B4-BE49-F238E27FC236}">
              <a16:creationId xmlns:a16="http://schemas.microsoft.com/office/drawing/2014/main" id="{00000000-0008-0000-2000-000037000000}"/>
            </a:ext>
          </a:extLst>
        </xdr:cNvPr>
        <xdr:cNvSpPr>
          <a:spLocks noChangeShapeType="1"/>
        </xdr:cNvSpPr>
      </xdr:nvSpPr>
      <xdr:spPr bwMode="auto">
        <a:xfrm>
          <a:off x="4713583" y="4438650"/>
          <a:ext cx="125859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56" name="Line 59">
          <a:extLst>
            <a:ext uri="{FF2B5EF4-FFF2-40B4-BE49-F238E27FC236}">
              <a16:creationId xmlns:a16="http://schemas.microsoft.com/office/drawing/2014/main" id="{00000000-0008-0000-2000-000038000000}"/>
            </a:ext>
          </a:extLst>
        </xdr:cNvPr>
        <xdr:cNvSpPr>
          <a:spLocks noChangeShapeType="1"/>
        </xdr:cNvSpPr>
      </xdr:nvSpPr>
      <xdr:spPr bwMode="auto">
        <a:xfrm>
          <a:off x="4714875" y="4095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27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57" name="Line 75">
          <a:extLst>
            <a:ext uri="{FF2B5EF4-FFF2-40B4-BE49-F238E27FC236}">
              <a16:creationId xmlns:a16="http://schemas.microsoft.com/office/drawing/2014/main" id="{00000000-0008-0000-2000-000039000000}"/>
            </a:ext>
          </a:extLst>
        </xdr:cNvPr>
        <xdr:cNvSpPr>
          <a:spLocks noChangeShapeType="1"/>
        </xdr:cNvSpPr>
      </xdr:nvSpPr>
      <xdr:spPr bwMode="auto">
        <a:xfrm flipV="1">
          <a:off x="5514975" y="38671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32</xdr:row>
      <xdr:rowOff>109779</xdr:rowOff>
    </xdr:from>
    <xdr:to>
      <xdr:col>43</xdr:col>
      <xdr:colOff>0</xdr:colOff>
      <xdr:row>32</xdr:row>
      <xdr:rowOff>109779</xdr:rowOff>
    </xdr:to>
    <xdr:sp macro="" textlink="">
      <xdr:nvSpPr>
        <xdr:cNvPr id="58" name="Line 94">
          <a:extLst>
            <a:ext uri="{FF2B5EF4-FFF2-40B4-BE49-F238E27FC236}">
              <a16:creationId xmlns:a16="http://schemas.microsoft.com/office/drawing/2014/main" id="{00000000-0008-0000-2000-00003A000000}"/>
            </a:ext>
          </a:extLst>
        </xdr:cNvPr>
        <xdr:cNvSpPr>
          <a:spLocks noChangeShapeType="1"/>
        </xdr:cNvSpPr>
      </xdr:nvSpPr>
      <xdr:spPr bwMode="auto">
        <a:xfrm>
          <a:off x="3457575" y="4434129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57958</xdr:rowOff>
    </xdr:from>
    <xdr:to>
      <xdr:col>51</xdr:col>
      <xdr:colOff>0</xdr:colOff>
      <xdr:row>32</xdr:row>
      <xdr:rowOff>112848</xdr:rowOff>
    </xdr:to>
    <xdr:sp macro="" textlink="">
      <xdr:nvSpPr>
        <xdr:cNvPr id="61" name="Line 65">
          <a:extLst>
            <a:ext uri="{FF2B5EF4-FFF2-40B4-BE49-F238E27FC236}">
              <a16:creationId xmlns:a16="http://schemas.microsoft.com/office/drawing/2014/main" id="{00000000-0008-0000-2000-00003D000000}"/>
            </a:ext>
          </a:extLst>
        </xdr:cNvPr>
        <xdr:cNvSpPr>
          <a:spLocks noChangeShapeType="1"/>
        </xdr:cNvSpPr>
      </xdr:nvSpPr>
      <xdr:spPr bwMode="auto">
        <a:xfrm flipV="1">
          <a:off x="5514975" y="4210858"/>
          <a:ext cx="0" cy="22634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57150</xdr:rowOff>
    </xdr:from>
    <xdr:to>
      <xdr:col>51</xdr:col>
      <xdr:colOff>0</xdr:colOff>
      <xdr:row>30</xdr:row>
      <xdr:rowOff>57150</xdr:rowOff>
    </xdr:to>
    <xdr:sp macro="" textlink="">
      <xdr:nvSpPr>
        <xdr:cNvPr id="62" name="Line 59">
          <a:extLst>
            <a:ext uri="{FF2B5EF4-FFF2-40B4-BE49-F238E27FC236}">
              <a16:creationId xmlns:a16="http://schemas.microsoft.com/office/drawing/2014/main" id="{00000000-0008-0000-2000-00003E0000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113109</xdr:colOff>
      <xdr:row>27</xdr:row>
      <xdr:rowOff>1</xdr:rowOff>
    </xdr:from>
    <xdr:to>
      <xdr:col>53</xdr:col>
      <xdr:colOff>5952</xdr:colOff>
      <xdr:row>33</xdr:row>
      <xdr:rowOff>11907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00000000-0008-0000-2000-00003F000000}"/>
            </a:ext>
          </a:extLst>
        </xdr:cNvPr>
        <xdr:cNvCxnSpPr/>
      </xdr:nvCxnSpPr>
      <xdr:spPr bwMode="auto">
        <a:xfrm rot="16200000" flipH="1">
          <a:off x="5454253" y="4155282"/>
          <a:ext cx="583406" cy="7143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55</xdr:col>
      <xdr:colOff>0</xdr:colOff>
      <xdr:row>8</xdr:row>
      <xdr:rowOff>104775</xdr:rowOff>
    </xdr:from>
    <xdr:to>
      <xdr:col>55</xdr:col>
      <xdr:colOff>3572</xdr:colOff>
      <xdr:row>32</xdr:row>
      <xdr:rowOff>106431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00000000-0008-0000-2000-000040000000}"/>
            </a:ext>
          </a:extLst>
        </xdr:cNvPr>
        <xdr:cNvCxnSpPr/>
      </xdr:nvCxnSpPr>
      <xdr:spPr bwMode="auto">
        <a:xfrm rot="5400000">
          <a:off x="4658683" y="3113717"/>
          <a:ext cx="2630556" cy="3572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37</xdr:col>
      <xdr:colOff>0</xdr:colOff>
      <xdr:row>6</xdr:row>
      <xdr:rowOff>1</xdr:rowOff>
    </xdr:from>
    <xdr:to>
      <xdr:col>37</xdr:col>
      <xdr:colOff>0</xdr:colOff>
      <xdr:row>32</xdr:row>
      <xdr:rowOff>107158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2000-000041000000}"/>
            </a:ext>
          </a:extLst>
        </xdr:cNvPr>
        <xdr:cNvCxnSpPr/>
      </xdr:nvCxnSpPr>
      <xdr:spPr bwMode="auto">
        <a:xfrm rot="5400000">
          <a:off x="2501362" y="2911080"/>
          <a:ext cx="2908627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31</xdr:col>
      <xdr:colOff>0</xdr:colOff>
      <xdr:row>33</xdr:row>
      <xdr:rowOff>73819</xdr:rowOff>
    </xdr:from>
    <xdr:to>
      <xdr:col>31</xdr:col>
      <xdr:colOff>0</xdr:colOff>
      <xdr:row>36</xdr:row>
      <xdr:rowOff>20384</xdr:rowOff>
    </xdr:to>
    <xdr:sp macro="" textlink="">
      <xdr:nvSpPr>
        <xdr:cNvPr id="66" name="Line 71">
          <a:extLst>
            <a:ext uri="{FF2B5EF4-FFF2-40B4-BE49-F238E27FC236}">
              <a16:creationId xmlns:a16="http://schemas.microsoft.com/office/drawing/2014/main" id="{32EEF25A-A7DB-4439-B537-86A49A467F54}"/>
            </a:ext>
          </a:extLst>
        </xdr:cNvPr>
        <xdr:cNvSpPr>
          <a:spLocks noChangeShapeType="1"/>
        </xdr:cNvSpPr>
      </xdr:nvSpPr>
      <xdr:spPr bwMode="auto">
        <a:xfrm flipV="1">
          <a:off x="3457575" y="4512469"/>
          <a:ext cx="0" cy="28946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33</xdr:row>
      <xdr:rowOff>85725</xdr:rowOff>
    </xdr:from>
    <xdr:to>
      <xdr:col>43</xdr:col>
      <xdr:colOff>0</xdr:colOff>
      <xdr:row>36</xdr:row>
      <xdr:rowOff>32290</xdr:rowOff>
    </xdr:to>
    <xdr:sp macro="" textlink="">
      <xdr:nvSpPr>
        <xdr:cNvPr id="67" name="Line 71">
          <a:extLst>
            <a:ext uri="{FF2B5EF4-FFF2-40B4-BE49-F238E27FC236}">
              <a16:creationId xmlns:a16="http://schemas.microsoft.com/office/drawing/2014/main" id="{EF46D43C-C724-461E-A038-96AB401B0D9D}"/>
            </a:ext>
          </a:extLst>
        </xdr:cNvPr>
        <xdr:cNvSpPr>
          <a:spLocks noChangeShapeType="1"/>
        </xdr:cNvSpPr>
      </xdr:nvSpPr>
      <xdr:spPr bwMode="auto">
        <a:xfrm flipV="1">
          <a:off x="4600575" y="4524375"/>
          <a:ext cx="0" cy="28946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22</xdr:row>
      <xdr:rowOff>0</xdr:rowOff>
    </xdr:from>
    <xdr:to>
      <xdr:col>43</xdr:col>
      <xdr:colOff>9525</xdr:colOff>
      <xdr:row>22</xdr:row>
      <xdr:rowOff>0</xdr:rowOff>
    </xdr:to>
    <xdr:sp macro="" textlink="">
      <xdr:nvSpPr>
        <xdr:cNvPr id="51" name="Line 1">
          <a:extLst>
            <a:ext uri="{FF2B5EF4-FFF2-40B4-BE49-F238E27FC236}">
              <a16:creationId xmlns:a16="http://schemas.microsoft.com/office/drawing/2014/main" id="{00000000-0008-0000-2100-000033000000}"/>
            </a:ext>
          </a:extLst>
        </xdr:cNvPr>
        <xdr:cNvSpPr>
          <a:spLocks noChangeShapeType="1"/>
        </xdr:cNvSpPr>
      </xdr:nvSpPr>
      <xdr:spPr bwMode="auto">
        <a:xfrm>
          <a:off x="4029075" y="329565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8</xdr:row>
      <xdr:rowOff>114299</xdr:rowOff>
    </xdr:from>
    <xdr:to>
      <xdr:col>43</xdr:col>
      <xdr:colOff>0</xdr:colOff>
      <xdr:row>32</xdr:row>
      <xdr:rowOff>108438</xdr:rowOff>
    </xdr:to>
    <xdr:sp macro="" textlink="">
      <xdr:nvSpPr>
        <xdr:cNvPr id="52" name="Line 2">
          <a:extLst>
            <a:ext uri="{FF2B5EF4-FFF2-40B4-BE49-F238E27FC236}">
              <a16:creationId xmlns:a16="http://schemas.microsoft.com/office/drawing/2014/main" id="{00000000-0008-0000-2100-000034000000}"/>
            </a:ext>
          </a:extLst>
        </xdr:cNvPr>
        <xdr:cNvSpPr>
          <a:spLocks noChangeShapeType="1"/>
        </xdr:cNvSpPr>
      </xdr:nvSpPr>
      <xdr:spPr bwMode="auto">
        <a:xfrm flipV="1">
          <a:off x="4613031" y="1811214"/>
          <a:ext cx="0" cy="26259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114300</xdr:colOff>
      <xdr:row>8</xdr:row>
      <xdr:rowOff>114300</xdr:rowOff>
    </xdr:from>
    <xdr:to>
      <xdr:col>30</xdr:col>
      <xdr:colOff>114300</xdr:colOff>
      <xdr:row>32</xdr:row>
      <xdr:rowOff>111369</xdr:rowOff>
    </xdr:to>
    <xdr:sp macro="" textlink="">
      <xdr:nvSpPr>
        <xdr:cNvPr id="53" name="Line 4">
          <a:extLst>
            <a:ext uri="{FF2B5EF4-FFF2-40B4-BE49-F238E27FC236}">
              <a16:creationId xmlns:a16="http://schemas.microsoft.com/office/drawing/2014/main" id="{00000000-0008-0000-2100-000035000000}"/>
            </a:ext>
          </a:extLst>
        </xdr:cNvPr>
        <xdr:cNvSpPr>
          <a:spLocks noChangeShapeType="1"/>
        </xdr:cNvSpPr>
      </xdr:nvSpPr>
      <xdr:spPr bwMode="auto">
        <a:xfrm>
          <a:off x="3464169" y="1811215"/>
          <a:ext cx="0" cy="262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104775</xdr:colOff>
      <xdr:row>27</xdr:row>
      <xdr:rowOff>0</xdr:rowOff>
    </xdr:from>
    <xdr:to>
      <xdr:col>43</xdr:col>
      <xdr:colOff>0</xdr:colOff>
      <xdr:row>27</xdr:row>
      <xdr:rowOff>0</xdr:rowOff>
    </xdr:to>
    <xdr:sp macro="" textlink="">
      <xdr:nvSpPr>
        <xdr:cNvPr id="54" name="Line 5">
          <a:extLst>
            <a:ext uri="{FF2B5EF4-FFF2-40B4-BE49-F238E27FC236}">
              <a16:creationId xmlns:a16="http://schemas.microsoft.com/office/drawing/2014/main" id="{00000000-0008-0000-2100-000036000000}"/>
            </a:ext>
          </a:extLst>
        </xdr:cNvPr>
        <xdr:cNvSpPr>
          <a:spLocks noChangeShapeType="1"/>
        </xdr:cNvSpPr>
      </xdr:nvSpPr>
      <xdr:spPr bwMode="auto">
        <a:xfrm flipH="1">
          <a:off x="3448050" y="386715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22</xdr:row>
      <xdr:rowOff>0</xdr:rowOff>
    </xdr:from>
    <xdr:to>
      <xdr:col>37</xdr:col>
      <xdr:colOff>38100</xdr:colOff>
      <xdr:row>22</xdr:row>
      <xdr:rowOff>0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2100-000037000000}"/>
            </a:ext>
          </a:extLst>
        </xdr:cNvPr>
        <xdr:cNvSpPr>
          <a:spLocks noChangeShapeType="1"/>
        </xdr:cNvSpPr>
      </xdr:nvSpPr>
      <xdr:spPr bwMode="auto">
        <a:xfrm flipH="1">
          <a:off x="3457575" y="329565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9525</xdr:colOff>
      <xdr:row>21</xdr:row>
      <xdr:rowOff>57150</xdr:rowOff>
    </xdr:from>
    <xdr:to>
      <xdr:col>40</xdr:col>
      <xdr:colOff>9525</xdr:colOff>
      <xdr:row>21</xdr:row>
      <xdr:rowOff>57150</xdr:rowOff>
    </xdr:to>
    <xdr:sp macro="" textlink="">
      <xdr:nvSpPr>
        <xdr:cNvPr id="56" name="Line 7">
          <a:extLst>
            <a:ext uri="{FF2B5EF4-FFF2-40B4-BE49-F238E27FC236}">
              <a16:creationId xmlns:a16="http://schemas.microsoft.com/office/drawing/2014/main" id="{00000000-0008-0000-2100-000038000000}"/>
            </a:ext>
          </a:extLst>
        </xdr:cNvPr>
        <xdr:cNvSpPr>
          <a:spLocks noChangeShapeType="1"/>
        </xdr:cNvSpPr>
      </xdr:nvSpPr>
      <xdr:spPr bwMode="auto">
        <a:xfrm>
          <a:off x="3810000" y="323850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27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57" name="Line 14">
          <a:extLst>
            <a:ext uri="{FF2B5EF4-FFF2-40B4-BE49-F238E27FC236}">
              <a16:creationId xmlns:a16="http://schemas.microsoft.com/office/drawing/2014/main" id="{00000000-0008-0000-2100-0000390000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10287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22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58" name="Line 15">
          <a:extLst>
            <a:ext uri="{FF2B5EF4-FFF2-40B4-BE49-F238E27FC236}">
              <a16:creationId xmlns:a16="http://schemas.microsoft.com/office/drawing/2014/main" id="{00000000-0008-0000-2100-00003A000000}"/>
            </a:ext>
          </a:extLst>
        </xdr:cNvPr>
        <xdr:cNvSpPr>
          <a:spLocks noChangeShapeType="1"/>
        </xdr:cNvSpPr>
      </xdr:nvSpPr>
      <xdr:spPr bwMode="auto">
        <a:xfrm>
          <a:off x="4829175" y="3295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59" name="Line 17">
          <a:extLst>
            <a:ext uri="{FF2B5EF4-FFF2-40B4-BE49-F238E27FC236}">
              <a16:creationId xmlns:a16="http://schemas.microsoft.com/office/drawing/2014/main" id="{00000000-0008-0000-2100-00003B000000}"/>
            </a:ext>
          </a:extLst>
        </xdr:cNvPr>
        <xdr:cNvSpPr>
          <a:spLocks noChangeShapeType="1"/>
        </xdr:cNvSpPr>
      </xdr:nvSpPr>
      <xdr:spPr bwMode="auto">
        <a:xfrm>
          <a:off x="4829175" y="18097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60" name="Line 22">
          <a:extLst>
            <a:ext uri="{FF2B5EF4-FFF2-40B4-BE49-F238E27FC236}">
              <a16:creationId xmlns:a16="http://schemas.microsoft.com/office/drawing/2014/main" id="{00000000-0008-0000-2100-00003C0000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61" name="Line 23">
          <a:extLst>
            <a:ext uri="{FF2B5EF4-FFF2-40B4-BE49-F238E27FC236}">
              <a16:creationId xmlns:a16="http://schemas.microsoft.com/office/drawing/2014/main" id="{00000000-0008-0000-2100-00003D000000}"/>
            </a:ext>
          </a:extLst>
        </xdr:cNvPr>
        <xdr:cNvSpPr>
          <a:spLocks noChangeShapeType="1"/>
        </xdr:cNvSpPr>
      </xdr:nvSpPr>
      <xdr:spPr bwMode="auto">
        <a:xfrm>
          <a:off x="2657475" y="18097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29</xdr:row>
      <xdr:rowOff>0</xdr:rowOff>
    </xdr:from>
    <xdr:to>
      <xdr:col>30</xdr:col>
      <xdr:colOff>0</xdr:colOff>
      <xdr:row>29</xdr:row>
      <xdr:rowOff>0</xdr:rowOff>
    </xdr:to>
    <xdr:sp macro="" textlink="">
      <xdr:nvSpPr>
        <xdr:cNvPr id="62" name="Line 24">
          <a:extLst>
            <a:ext uri="{FF2B5EF4-FFF2-40B4-BE49-F238E27FC236}">
              <a16:creationId xmlns:a16="http://schemas.microsoft.com/office/drawing/2014/main" id="{00000000-0008-0000-2100-00003E000000}"/>
            </a:ext>
          </a:extLst>
        </xdr:cNvPr>
        <xdr:cNvSpPr>
          <a:spLocks noChangeShapeType="1"/>
        </xdr:cNvSpPr>
      </xdr:nvSpPr>
      <xdr:spPr bwMode="auto">
        <a:xfrm>
          <a:off x="26574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63" name="Line 25">
          <a:extLst>
            <a:ext uri="{FF2B5EF4-FFF2-40B4-BE49-F238E27FC236}">
              <a16:creationId xmlns:a16="http://schemas.microsoft.com/office/drawing/2014/main" id="{00000000-0008-0000-2100-00003F0000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64" name="Line 26">
          <a:extLst>
            <a:ext uri="{FF2B5EF4-FFF2-40B4-BE49-F238E27FC236}">
              <a16:creationId xmlns:a16="http://schemas.microsoft.com/office/drawing/2014/main" id="{00000000-0008-0000-2100-000040000000}"/>
            </a:ext>
          </a:extLst>
        </xdr:cNvPr>
        <xdr:cNvSpPr>
          <a:spLocks noChangeShapeType="1"/>
        </xdr:cNvSpPr>
      </xdr:nvSpPr>
      <xdr:spPr bwMode="auto">
        <a:xfrm>
          <a:off x="43719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22</xdr:row>
      <xdr:rowOff>0</xdr:rowOff>
    </xdr:from>
    <xdr:to>
      <xdr:col>53</xdr:col>
      <xdr:colOff>0</xdr:colOff>
      <xdr:row>27</xdr:row>
      <xdr:rowOff>0</xdr:rowOff>
    </xdr:to>
    <xdr:sp macro="" textlink="">
      <xdr:nvSpPr>
        <xdr:cNvPr id="65" name="Line 28">
          <a:extLst>
            <a:ext uri="{FF2B5EF4-FFF2-40B4-BE49-F238E27FC236}">
              <a16:creationId xmlns:a16="http://schemas.microsoft.com/office/drawing/2014/main" id="{00000000-0008-0000-2100-000041000000}"/>
            </a:ext>
          </a:extLst>
        </xdr:cNvPr>
        <xdr:cNvSpPr>
          <a:spLocks noChangeShapeType="1"/>
        </xdr:cNvSpPr>
      </xdr:nvSpPr>
      <xdr:spPr bwMode="auto">
        <a:xfrm flipV="1">
          <a:off x="5743575" y="3295650"/>
          <a:ext cx="0" cy="5715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53</xdr:col>
      <xdr:colOff>0</xdr:colOff>
      <xdr:row>12</xdr:row>
      <xdr:rowOff>0</xdr:rowOff>
    </xdr:from>
    <xdr:to>
      <xdr:col>53</xdr:col>
      <xdr:colOff>0</xdr:colOff>
      <xdr:row>22</xdr:row>
      <xdr:rowOff>0</xdr:rowOff>
    </xdr:to>
    <xdr:sp macro="" textlink="">
      <xdr:nvSpPr>
        <xdr:cNvPr id="66" name="Line 29">
          <a:extLst>
            <a:ext uri="{FF2B5EF4-FFF2-40B4-BE49-F238E27FC236}">
              <a16:creationId xmlns:a16="http://schemas.microsoft.com/office/drawing/2014/main" id="{00000000-0008-0000-2100-000042000000}"/>
            </a:ext>
          </a:extLst>
        </xdr:cNvPr>
        <xdr:cNvSpPr>
          <a:spLocks noChangeShapeType="1"/>
        </xdr:cNvSpPr>
      </xdr:nvSpPr>
      <xdr:spPr bwMode="auto">
        <a:xfrm flipV="1">
          <a:off x="5743575" y="2152650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39</xdr:col>
      <xdr:colOff>0</xdr:colOff>
      <xdr:row>18</xdr:row>
      <xdr:rowOff>0</xdr:rowOff>
    </xdr:from>
    <xdr:to>
      <xdr:col>40</xdr:col>
      <xdr:colOff>0</xdr:colOff>
      <xdr:row>21</xdr:row>
      <xdr:rowOff>0</xdr:rowOff>
    </xdr:to>
    <xdr:sp macro="" textlink="">
      <xdr:nvSpPr>
        <xdr:cNvPr id="67" name="Line 31">
          <a:extLst>
            <a:ext uri="{FF2B5EF4-FFF2-40B4-BE49-F238E27FC236}">
              <a16:creationId xmlns:a16="http://schemas.microsoft.com/office/drawing/2014/main" id="{00000000-0008-0000-2100-000043000000}"/>
            </a:ext>
          </a:extLst>
        </xdr:cNvPr>
        <xdr:cNvSpPr>
          <a:spLocks noChangeShapeType="1"/>
        </xdr:cNvSpPr>
      </xdr:nvSpPr>
      <xdr:spPr bwMode="auto">
        <a:xfrm flipV="1">
          <a:off x="4143375" y="2838450"/>
          <a:ext cx="11430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40</xdr:col>
      <xdr:colOff>0</xdr:colOff>
      <xdr:row>18</xdr:row>
      <xdr:rowOff>0</xdr:rowOff>
    </xdr:from>
    <xdr:to>
      <xdr:col>50</xdr:col>
      <xdr:colOff>0</xdr:colOff>
      <xdr:row>18</xdr:row>
      <xdr:rowOff>0</xdr:rowOff>
    </xdr:to>
    <xdr:sp macro="" textlink="">
      <xdr:nvSpPr>
        <xdr:cNvPr id="68" name="Line 32">
          <a:extLst>
            <a:ext uri="{FF2B5EF4-FFF2-40B4-BE49-F238E27FC236}">
              <a16:creationId xmlns:a16="http://schemas.microsoft.com/office/drawing/2014/main" id="{00000000-0008-0000-2100-000044000000}"/>
            </a:ext>
          </a:extLst>
        </xdr:cNvPr>
        <xdr:cNvSpPr>
          <a:spLocks noChangeShapeType="1"/>
        </xdr:cNvSpPr>
      </xdr:nvSpPr>
      <xdr:spPr bwMode="auto">
        <a:xfrm>
          <a:off x="4257675" y="28384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69" name="Line 36">
          <a:extLst>
            <a:ext uri="{FF2B5EF4-FFF2-40B4-BE49-F238E27FC236}">
              <a16:creationId xmlns:a16="http://schemas.microsoft.com/office/drawing/2014/main" id="{00000000-0008-0000-2100-0000450000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55</xdr:col>
      <xdr:colOff>0</xdr:colOff>
      <xdr:row>9</xdr:row>
      <xdr:rowOff>0</xdr:rowOff>
    </xdr:to>
    <xdr:sp macro="" textlink="">
      <xdr:nvSpPr>
        <xdr:cNvPr id="70" name="Line 39">
          <a:extLst>
            <a:ext uri="{FF2B5EF4-FFF2-40B4-BE49-F238E27FC236}">
              <a16:creationId xmlns:a16="http://schemas.microsoft.com/office/drawing/2014/main" id="{00000000-0008-0000-2100-000046000000}"/>
            </a:ext>
          </a:extLst>
        </xdr:cNvPr>
        <xdr:cNvSpPr>
          <a:spLocks noChangeShapeType="1"/>
        </xdr:cNvSpPr>
      </xdr:nvSpPr>
      <xdr:spPr bwMode="auto">
        <a:xfrm>
          <a:off x="4829175" y="18097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71" name="Line 42">
          <a:extLst>
            <a:ext uri="{FF2B5EF4-FFF2-40B4-BE49-F238E27FC236}">
              <a16:creationId xmlns:a16="http://schemas.microsoft.com/office/drawing/2014/main" id="{00000000-0008-0000-2100-0000470000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72" name="Line 43">
          <a:extLst>
            <a:ext uri="{FF2B5EF4-FFF2-40B4-BE49-F238E27FC236}">
              <a16:creationId xmlns:a16="http://schemas.microsoft.com/office/drawing/2014/main" id="{00000000-0008-0000-2100-0000480000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73" name="Line 44">
          <a:extLst>
            <a:ext uri="{FF2B5EF4-FFF2-40B4-BE49-F238E27FC236}">
              <a16:creationId xmlns:a16="http://schemas.microsoft.com/office/drawing/2014/main" id="{00000000-0008-0000-2100-000049000000}"/>
            </a:ext>
          </a:extLst>
        </xdr:cNvPr>
        <xdr:cNvSpPr>
          <a:spLocks noChangeShapeType="1"/>
        </xdr:cNvSpPr>
      </xdr:nvSpPr>
      <xdr:spPr bwMode="auto">
        <a:xfrm>
          <a:off x="43719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74" name="Line 46">
          <a:extLst>
            <a:ext uri="{FF2B5EF4-FFF2-40B4-BE49-F238E27FC236}">
              <a16:creationId xmlns:a16="http://schemas.microsoft.com/office/drawing/2014/main" id="{00000000-0008-0000-2100-00004A0000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25</xdr:col>
      <xdr:colOff>0</xdr:colOff>
      <xdr:row>13</xdr:row>
      <xdr:rowOff>0</xdr:rowOff>
    </xdr:from>
    <xdr:to>
      <xdr:col>29</xdr:col>
      <xdr:colOff>0</xdr:colOff>
      <xdr:row>13</xdr:row>
      <xdr:rowOff>0</xdr:rowOff>
    </xdr:to>
    <xdr:sp macro="" textlink="">
      <xdr:nvSpPr>
        <xdr:cNvPr id="75" name="Line 47">
          <a:extLst>
            <a:ext uri="{FF2B5EF4-FFF2-40B4-BE49-F238E27FC236}">
              <a16:creationId xmlns:a16="http://schemas.microsoft.com/office/drawing/2014/main" id="{00000000-0008-0000-2100-00004B000000}"/>
            </a:ext>
          </a:extLst>
        </xdr:cNvPr>
        <xdr:cNvSpPr>
          <a:spLocks noChangeShapeType="1"/>
        </xdr:cNvSpPr>
      </xdr:nvSpPr>
      <xdr:spPr bwMode="auto">
        <a:xfrm>
          <a:off x="2771775" y="22669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29</xdr:col>
      <xdr:colOff>0</xdr:colOff>
      <xdr:row>9</xdr:row>
      <xdr:rowOff>0</xdr:rowOff>
    </xdr:to>
    <xdr:sp macro="" textlink="">
      <xdr:nvSpPr>
        <xdr:cNvPr id="76" name="Line 50">
          <a:extLst>
            <a:ext uri="{FF2B5EF4-FFF2-40B4-BE49-F238E27FC236}">
              <a16:creationId xmlns:a16="http://schemas.microsoft.com/office/drawing/2014/main" id="{00000000-0008-0000-2100-00004C000000}"/>
            </a:ext>
          </a:extLst>
        </xdr:cNvPr>
        <xdr:cNvSpPr>
          <a:spLocks noChangeShapeType="1"/>
        </xdr:cNvSpPr>
      </xdr:nvSpPr>
      <xdr:spPr bwMode="auto">
        <a:xfrm flipH="1">
          <a:off x="2657475" y="18097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8</xdr:row>
      <xdr:rowOff>0</xdr:rowOff>
    </xdr:from>
    <xdr:to>
      <xdr:col>41</xdr:col>
      <xdr:colOff>0</xdr:colOff>
      <xdr:row>9</xdr:row>
      <xdr:rowOff>0</xdr:rowOff>
    </xdr:to>
    <xdr:sp macro="" textlink="">
      <xdr:nvSpPr>
        <xdr:cNvPr id="77" name="Line 51">
          <a:extLst>
            <a:ext uri="{FF2B5EF4-FFF2-40B4-BE49-F238E27FC236}">
              <a16:creationId xmlns:a16="http://schemas.microsoft.com/office/drawing/2014/main" id="{00000000-0008-0000-2100-00004D000000}"/>
            </a:ext>
          </a:extLst>
        </xdr:cNvPr>
        <xdr:cNvSpPr>
          <a:spLocks noChangeShapeType="1"/>
        </xdr:cNvSpPr>
      </xdr:nvSpPr>
      <xdr:spPr bwMode="auto">
        <a:xfrm flipV="1">
          <a:off x="4257675" y="16954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41</xdr:col>
      <xdr:colOff>0</xdr:colOff>
      <xdr:row>8</xdr:row>
      <xdr:rowOff>0</xdr:rowOff>
    </xdr:from>
    <xdr:to>
      <xdr:col>48</xdr:col>
      <xdr:colOff>0</xdr:colOff>
      <xdr:row>8</xdr:row>
      <xdr:rowOff>0</xdr:rowOff>
    </xdr:to>
    <xdr:sp macro="" textlink="">
      <xdr:nvSpPr>
        <xdr:cNvPr id="78" name="Line 52">
          <a:extLst>
            <a:ext uri="{FF2B5EF4-FFF2-40B4-BE49-F238E27FC236}">
              <a16:creationId xmlns:a16="http://schemas.microsoft.com/office/drawing/2014/main" id="{00000000-0008-0000-2100-00004E000000}"/>
            </a:ext>
          </a:extLst>
        </xdr:cNvPr>
        <xdr:cNvSpPr>
          <a:spLocks noChangeShapeType="1"/>
        </xdr:cNvSpPr>
      </xdr:nvSpPr>
      <xdr:spPr bwMode="auto">
        <a:xfrm>
          <a:off x="43719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9</xdr:row>
      <xdr:rowOff>0</xdr:rowOff>
    </xdr:from>
    <xdr:to>
      <xdr:col>43</xdr:col>
      <xdr:colOff>0</xdr:colOff>
      <xdr:row>9</xdr:row>
      <xdr:rowOff>0</xdr:rowOff>
    </xdr:to>
    <xdr:sp macro="" textlink="">
      <xdr:nvSpPr>
        <xdr:cNvPr id="79" name="Line 53">
          <a:extLst>
            <a:ext uri="{FF2B5EF4-FFF2-40B4-BE49-F238E27FC236}">
              <a16:creationId xmlns:a16="http://schemas.microsoft.com/office/drawing/2014/main" id="{00000000-0008-0000-2100-00004F000000}"/>
            </a:ext>
          </a:extLst>
        </xdr:cNvPr>
        <xdr:cNvSpPr>
          <a:spLocks noChangeShapeType="1"/>
        </xdr:cNvSpPr>
      </xdr:nvSpPr>
      <xdr:spPr bwMode="auto">
        <a:xfrm>
          <a:off x="3457575" y="18097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42</xdr:col>
      <xdr:colOff>0</xdr:colOff>
      <xdr:row>6</xdr:row>
      <xdr:rowOff>0</xdr:rowOff>
    </xdr:to>
    <xdr:sp macro="" textlink="">
      <xdr:nvSpPr>
        <xdr:cNvPr id="80" name="Line 55">
          <a:extLst>
            <a:ext uri="{FF2B5EF4-FFF2-40B4-BE49-F238E27FC236}">
              <a16:creationId xmlns:a16="http://schemas.microsoft.com/office/drawing/2014/main" id="{00000000-0008-0000-2100-000050000000}"/>
            </a:ext>
          </a:extLst>
        </xdr:cNvPr>
        <xdr:cNvSpPr>
          <a:spLocks noChangeShapeType="1"/>
        </xdr:cNvSpPr>
      </xdr:nvSpPr>
      <xdr:spPr bwMode="auto">
        <a:xfrm flipH="1">
          <a:off x="3571875" y="14668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9525</xdr:colOff>
      <xdr:row>12</xdr:row>
      <xdr:rowOff>0</xdr:rowOff>
    </xdr:from>
    <xdr:to>
      <xdr:col>43</xdr:col>
      <xdr:colOff>0</xdr:colOff>
      <xdr:row>12</xdr:row>
      <xdr:rowOff>0</xdr:rowOff>
    </xdr:to>
    <xdr:sp macro="" textlink="">
      <xdr:nvSpPr>
        <xdr:cNvPr id="81" name="Line 56">
          <a:extLst>
            <a:ext uri="{FF2B5EF4-FFF2-40B4-BE49-F238E27FC236}">
              <a16:creationId xmlns:a16="http://schemas.microsoft.com/office/drawing/2014/main" id="{00000000-0008-0000-2100-000051000000}"/>
            </a:ext>
          </a:extLst>
        </xdr:cNvPr>
        <xdr:cNvSpPr>
          <a:spLocks noChangeShapeType="1"/>
        </xdr:cNvSpPr>
      </xdr:nvSpPr>
      <xdr:spPr bwMode="auto">
        <a:xfrm>
          <a:off x="3467100" y="21526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9525</xdr:colOff>
      <xdr:row>11</xdr:row>
      <xdr:rowOff>0</xdr:rowOff>
    </xdr:from>
    <xdr:to>
      <xdr:col>43</xdr:col>
      <xdr:colOff>0</xdr:colOff>
      <xdr:row>11</xdr:row>
      <xdr:rowOff>0</xdr:rowOff>
    </xdr:to>
    <xdr:sp macro="" textlink="">
      <xdr:nvSpPr>
        <xdr:cNvPr id="82" name="Line 57">
          <a:extLst>
            <a:ext uri="{FF2B5EF4-FFF2-40B4-BE49-F238E27FC236}">
              <a16:creationId xmlns:a16="http://schemas.microsoft.com/office/drawing/2014/main" id="{00000000-0008-0000-2100-000052000000}"/>
            </a:ext>
          </a:extLst>
        </xdr:cNvPr>
        <xdr:cNvSpPr>
          <a:spLocks noChangeShapeType="1"/>
        </xdr:cNvSpPr>
      </xdr:nvSpPr>
      <xdr:spPr bwMode="auto">
        <a:xfrm>
          <a:off x="3467100" y="2038350"/>
          <a:ext cx="1133475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11</xdr:row>
      <xdr:rowOff>0</xdr:rowOff>
    </xdr:from>
    <xdr:to>
      <xdr:col>31</xdr:col>
      <xdr:colOff>0</xdr:colOff>
      <xdr:row>13</xdr:row>
      <xdr:rowOff>0</xdr:rowOff>
    </xdr:to>
    <xdr:sp macro="" textlink="">
      <xdr:nvSpPr>
        <xdr:cNvPr id="83" name="Line 58">
          <a:extLst>
            <a:ext uri="{FF2B5EF4-FFF2-40B4-BE49-F238E27FC236}">
              <a16:creationId xmlns:a16="http://schemas.microsoft.com/office/drawing/2014/main" id="{00000000-0008-0000-2100-000053000000}"/>
            </a:ext>
          </a:extLst>
        </xdr:cNvPr>
        <xdr:cNvSpPr>
          <a:spLocks noChangeShapeType="1"/>
        </xdr:cNvSpPr>
      </xdr:nvSpPr>
      <xdr:spPr bwMode="auto">
        <a:xfrm flipH="1">
          <a:off x="3228975" y="2038350"/>
          <a:ext cx="2286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0</xdr:colOff>
      <xdr:row>11</xdr:row>
      <xdr:rowOff>0</xdr:rowOff>
    </xdr:to>
    <xdr:sp macro="" textlink="">
      <xdr:nvSpPr>
        <xdr:cNvPr id="84" name="Line 59">
          <a:extLst>
            <a:ext uri="{FF2B5EF4-FFF2-40B4-BE49-F238E27FC236}">
              <a16:creationId xmlns:a16="http://schemas.microsoft.com/office/drawing/2014/main" id="{00000000-0008-0000-2100-000054000000}"/>
            </a:ext>
          </a:extLst>
        </xdr:cNvPr>
        <xdr:cNvSpPr>
          <a:spLocks noChangeShapeType="1"/>
        </xdr:cNvSpPr>
      </xdr:nvSpPr>
      <xdr:spPr bwMode="auto">
        <a:xfrm flipV="1">
          <a:off x="55149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51</xdr:col>
      <xdr:colOff>0</xdr:colOff>
      <xdr:row>11</xdr:row>
      <xdr:rowOff>0</xdr:rowOff>
    </xdr:to>
    <xdr:sp macro="" textlink="">
      <xdr:nvSpPr>
        <xdr:cNvPr id="85" name="Line 60">
          <a:extLst>
            <a:ext uri="{FF2B5EF4-FFF2-40B4-BE49-F238E27FC236}">
              <a16:creationId xmlns:a16="http://schemas.microsoft.com/office/drawing/2014/main" id="{00000000-0008-0000-2100-0000550000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53</xdr:col>
      <xdr:colOff>0</xdr:colOff>
      <xdr:row>9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86" name="Line 61">
          <a:extLst>
            <a:ext uri="{FF2B5EF4-FFF2-40B4-BE49-F238E27FC236}">
              <a16:creationId xmlns:a16="http://schemas.microsoft.com/office/drawing/2014/main" id="{00000000-0008-0000-2100-000056000000}"/>
            </a:ext>
          </a:extLst>
        </xdr:cNvPr>
        <xdr:cNvSpPr>
          <a:spLocks noChangeShapeType="1"/>
        </xdr:cNvSpPr>
      </xdr:nvSpPr>
      <xdr:spPr bwMode="auto">
        <a:xfrm flipV="1">
          <a:off x="5743575" y="18097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53</xdr:col>
      <xdr:colOff>0</xdr:colOff>
      <xdr:row>12</xdr:row>
      <xdr:rowOff>0</xdr:rowOff>
    </xdr:to>
    <xdr:sp macro="" textlink="">
      <xdr:nvSpPr>
        <xdr:cNvPr id="87" name="Line 62">
          <a:extLst>
            <a:ext uri="{FF2B5EF4-FFF2-40B4-BE49-F238E27FC236}">
              <a16:creationId xmlns:a16="http://schemas.microsoft.com/office/drawing/2014/main" id="{00000000-0008-0000-2100-000057000000}"/>
            </a:ext>
          </a:extLst>
        </xdr:cNvPr>
        <xdr:cNvSpPr>
          <a:spLocks noChangeShapeType="1"/>
        </xdr:cNvSpPr>
      </xdr:nvSpPr>
      <xdr:spPr bwMode="auto">
        <a:xfrm flipV="1">
          <a:off x="4829175" y="21526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29</xdr:row>
      <xdr:rowOff>0</xdr:rowOff>
    </xdr:from>
    <xdr:to>
      <xdr:col>38</xdr:col>
      <xdr:colOff>0</xdr:colOff>
      <xdr:row>31</xdr:row>
      <xdr:rowOff>0</xdr:rowOff>
    </xdr:to>
    <xdr:sp macro="" textlink="">
      <xdr:nvSpPr>
        <xdr:cNvPr id="88" name="Oval 42">
          <a:extLst>
            <a:ext uri="{FF2B5EF4-FFF2-40B4-BE49-F238E27FC236}">
              <a16:creationId xmlns:a16="http://schemas.microsoft.com/office/drawing/2014/main" id="{00000000-0008-0000-2100-000058000000}"/>
            </a:ext>
          </a:extLst>
        </xdr:cNvPr>
        <xdr:cNvSpPr>
          <a:spLocks noChangeArrowheads="1"/>
        </xdr:cNvSpPr>
      </xdr:nvSpPr>
      <xdr:spPr bwMode="auto">
        <a:xfrm>
          <a:off x="3971925" y="4095750"/>
          <a:ext cx="11430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114300</xdr:colOff>
      <xdr:row>35</xdr:row>
      <xdr:rowOff>113008</xdr:rowOff>
    </xdr:from>
    <xdr:to>
      <xdr:col>43</xdr:col>
      <xdr:colOff>0</xdr:colOff>
      <xdr:row>35</xdr:row>
      <xdr:rowOff>113008</xdr:rowOff>
    </xdr:to>
    <xdr:sp macro="" textlink="">
      <xdr:nvSpPr>
        <xdr:cNvPr id="90" name="Line 55">
          <a:extLst>
            <a:ext uri="{FF2B5EF4-FFF2-40B4-BE49-F238E27FC236}">
              <a16:creationId xmlns:a16="http://schemas.microsoft.com/office/drawing/2014/main" id="{00000000-0008-0000-2100-00005A000000}"/>
            </a:ext>
          </a:extLst>
        </xdr:cNvPr>
        <xdr:cNvSpPr>
          <a:spLocks noChangeShapeType="1"/>
        </xdr:cNvSpPr>
      </xdr:nvSpPr>
      <xdr:spPr bwMode="auto">
        <a:xfrm>
          <a:off x="3464169" y="4784654"/>
          <a:ext cx="1148862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113008</xdr:colOff>
      <xdr:row>33</xdr:row>
      <xdr:rowOff>0</xdr:rowOff>
    </xdr:from>
    <xdr:to>
      <xdr:col>55</xdr:col>
      <xdr:colOff>0</xdr:colOff>
      <xdr:row>33</xdr:row>
      <xdr:rowOff>0</xdr:rowOff>
    </xdr:to>
    <xdr:sp macro="" textlink="">
      <xdr:nvSpPr>
        <xdr:cNvPr id="92" name="Line 57">
          <a:extLst>
            <a:ext uri="{FF2B5EF4-FFF2-40B4-BE49-F238E27FC236}">
              <a16:creationId xmlns:a16="http://schemas.microsoft.com/office/drawing/2014/main" id="{00000000-0008-0000-2100-00005C000000}"/>
            </a:ext>
          </a:extLst>
        </xdr:cNvPr>
        <xdr:cNvSpPr>
          <a:spLocks noChangeShapeType="1"/>
        </xdr:cNvSpPr>
      </xdr:nvSpPr>
      <xdr:spPr bwMode="auto">
        <a:xfrm>
          <a:off x="4713583" y="4438650"/>
          <a:ext cx="125859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93" name="Line 59">
          <a:extLst>
            <a:ext uri="{FF2B5EF4-FFF2-40B4-BE49-F238E27FC236}">
              <a16:creationId xmlns:a16="http://schemas.microsoft.com/office/drawing/2014/main" id="{00000000-0008-0000-2100-00005D000000}"/>
            </a:ext>
          </a:extLst>
        </xdr:cNvPr>
        <xdr:cNvSpPr>
          <a:spLocks noChangeShapeType="1"/>
        </xdr:cNvSpPr>
      </xdr:nvSpPr>
      <xdr:spPr bwMode="auto">
        <a:xfrm>
          <a:off x="4714875" y="40957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27</xdr:row>
      <xdr:rowOff>0</xdr:rowOff>
    </xdr:from>
    <xdr:to>
      <xdr:col>51</xdr:col>
      <xdr:colOff>0</xdr:colOff>
      <xdr:row>29</xdr:row>
      <xdr:rowOff>0</xdr:rowOff>
    </xdr:to>
    <xdr:sp macro="" textlink="">
      <xdr:nvSpPr>
        <xdr:cNvPr id="94" name="Line 75">
          <a:extLst>
            <a:ext uri="{FF2B5EF4-FFF2-40B4-BE49-F238E27FC236}">
              <a16:creationId xmlns:a16="http://schemas.microsoft.com/office/drawing/2014/main" id="{00000000-0008-0000-2100-00005E000000}"/>
            </a:ext>
          </a:extLst>
        </xdr:cNvPr>
        <xdr:cNvSpPr>
          <a:spLocks noChangeShapeType="1"/>
        </xdr:cNvSpPr>
      </xdr:nvSpPr>
      <xdr:spPr bwMode="auto">
        <a:xfrm flipV="1">
          <a:off x="5514975" y="38671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32</xdr:row>
      <xdr:rowOff>109779</xdr:rowOff>
    </xdr:from>
    <xdr:to>
      <xdr:col>43</xdr:col>
      <xdr:colOff>0</xdr:colOff>
      <xdr:row>32</xdr:row>
      <xdr:rowOff>109779</xdr:rowOff>
    </xdr:to>
    <xdr:sp macro="" textlink="">
      <xdr:nvSpPr>
        <xdr:cNvPr id="95" name="Line 94">
          <a:extLst>
            <a:ext uri="{FF2B5EF4-FFF2-40B4-BE49-F238E27FC236}">
              <a16:creationId xmlns:a16="http://schemas.microsoft.com/office/drawing/2014/main" id="{00000000-0008-0000-2100-00005F000000}"/>
            </a:ext>
          </a:extLst>
        </xdr:cNvPr>
        <xdr:cNvSpPr>
          <a:spLocks noChangeShapeType="1"/>
        </xdr:cNvSpPr>
      </xdr:nvSpPr>
      <xdr:spPr bwMode="auto">
        <a:xfrm>
          <a:off x="3457575" y="4434129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30</xdr:row>
      <xdr:rowOff>57958</xdr:rowOff>
    </xdr:from>
    <xdr:to>
      <xdr:col>51</xdr:col>
      <xdr:colOff>0</xdr:colOff>
      <xdr:row>32</xdr:row>
      <xdr:rowOff>112848</xdr:rowOff>
    </xdr:to>
    <xdr:sp macro="" textlink="">
      <xdr:nvSpPr>
        <xdr:cNvPr id="98" name="Line 65">
          <a:extLst>
            <a:ext uri="{FF2B5EF4-FFF2-40B4-BE49-F238E27FC236}">
              <a16:creationId xmlns:a16="http://schemas.microsoft.com/office/drawing/2014/main" id="{00000000-0008-0000-2100-000062000000}"/>
            </a:ext>
          </a:extLst>
        </xdr:cNvPr>
        <xdr:cNvSpPr>
          <a:spLocks noChangeShapeType="1"/>
        </xdr:cNvSpPr>
      </xdr:nvSpPr>
      <xdr:spPr bwMode="auto">
        <a:xfrm flipV="1">
          <a:off x="5514975" y="4210858"/>
          <a:ext cx="0" cy="22634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30</xdr:row>
      <xdr:rowOff>57150</xdr:rowOff>
    </xdr:from>
    <xdr:to>
      <xdr:col>51</xdr:col>
      <xdr:colOff>0</xdr:colOff>
      <xdr:row>30</xdr:row>
      <xdr:rowOff>57150</xdr:rowOff>
    </xdr:to>
    <xdr:sp macro="" textlink="">
      <xdr:nvSpPr>
        <xdr:cNvPr id="99" name="Line 59">
          <a:extLst>
            <a:ext uri="{FF2B5EF4-FFF2-40B4-BE49-F238E27FC236}">
              <a16:creationId xmlns:a16="http://schemas.microsoft.com/office/drawing/2014/main" id="{00000000-0008-0000-2100-0000630000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113109</xdr:colOff>
      <xdr:row>27</xdr:row>
      <xdr:rowOff>1</xdr:rowOff>
    </xdr:from>
    <xdr:to>
      <xdr:col>53</xdr:col>
      <xdr:colOff>5952</xdr:colOff>
      <xdr:row>33</xdr:row>
      <xdr:rowOff>11907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00000000-0008-0000-2100-000064000000}"/>
            </a:ext>
          </a:extLst>
        </xdr:cNvPr>
        <xdr:cNvCxnSpPr/>
      </xdr:nvCxnSpPr>
      <xdr:spPr bwMode="auto">
        <a:xfrm rot="16200000" flipH="1">
          <a:off x="5454253" y="4155282"/>
          <a:ext cx="583406" cy="7143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ysClr val="windowText" lastClr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37</xdr:col>
      <xdr:colOff>0</xdr:colOff>
      <xdr:row>6</xdr:row>
      <xdr:rowOff>1</xdr:rowOff>
    </xdr:from>
    <xdr:to>
      <xdr:col>37</xdr:col>
      <xdr:colOff>0</xdr:colOff>
      <xdr:row>32</xdr:row>
      <xdr:rowOff>107158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00000000-0008-0000-2100-000065000000}"/>
            </a:ext>
          </a:extLst>
        </xdr:cNvPr>
        <xdr:cNvCxnSpPr/>
      </xdr:nvCxnSpPr>
      <xdr:spPr bwMode="auto">
        <a:xfrm rot="5400000">
          <a:off x="2546746" y="2949180"/>
          <a:ext cx="2964657" cy="0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30</xdr:col>
      <xdr:colOff>114300</xdr:colOff>
      <xdr:row>33</xdr:row>
      <xdr:rowOff>79130</xdr:rowOff>
    </xdr:from>
    <xdr:to>
      <xdr:col>30</xdr:col>
      <xdr:colOff>114300</xdr:colOff>
      <xdr:row>36</xdr:row>
      <xdr:rowOff>25695</xdr:rowOff>
    </xdr:to>
    <xdr:sp macro="" textlink="">
      <xdr:nvSpPr>
        <xdr:cNvPr id="102" name="Line 71">
          <a:extLst>
            <a:ext uri="{FF2B5EF4-FFF2-40B4-BE49-F238E27FC236}">
              <a16:creationId xmlns:a16="http://schemas.microsoft.com/office/drawing/2014/main" id="{C257F055-6484-4ED5-A98A-FCC0FD8A40C1}"/>
            </a:ext>
          </a:extLst>
        </xdr:cNvPr>
        <xdr:cNvSpPr>
          <a:spLocks noChangeShapeType="1"/>
        </xdr:cNvSpPr>
      </xdr:nvSpPr>
      <xdr:spPr bwMode="auto">
        <a:xfrm flipV="1">
          <a:off x="3464169" y="4522176"/>
          <a:ext cx="0" cy="28946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33</xdr:row>
      <xdr:rowOff>73269</xdr:rowOff>
    </xdr:from>
    <xdr:to>
      <xdr:col>43</xdr:col>
      <xdr:colOff>0</xdr:colOff>
      <xdr:row>36</xdr:row>
      <xdr:rowOff>19834</xdr:rowOff>
    </xdr:to>
    <xdr:sp macro="" textlink="">
      <xdr:nvSpPr>
        <xdr:cNvPr id="103" name="Line 71">
          <a:extLst>
            <a:ext uri="{FF2B5EF4-FFF2-40B4-BE49-F238E27FC236}">
              <a16:creationId xmlns:a16="http://schemas.microsoft.com/office/drawing/2014/main" id="{EB345D55-B3A1-49C9-90C8-2C40D73A9ACF}"/>
            </a:ext>
          </a:extLst>
        </xdr:cNvPr>
        <xdr:cNvSpPr>
          <a:spLocks noChangeShapeType="1"/>
        </xdr:cNvSpPr>
      </xdr:nvSpPr>
      <xdr:spPr bwMode="auto">
        <a:xfrm flipV="1">
          <a:off x="4613031" y="4516315"/>
          <a:ext cx="0" cy="28946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107324</xdr:colOff>
      <xdr:row>14</xdr:row>
      <xdr:rowOff>1073</xdr:rowOff>
    </xdr:from>
    <xdr:to>
      <xdr:col>35</xdr:col>
      <xdr:colOff>4495</xdr:colOff>
      <xdr:row>19</xdr:row>
      <xdr:rowOff>2381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AF2CB981-5C51-45B8-8861-3A200FFA8B27}"/>
            </a:ext>
          </a:extLst>
        </xdr:cNvPr>
        <xdr:cNvSpPr>
          <a:spLocks noChangeShapeType="1"/>
        </xdr:cNvSpPr>
      </xdr:nvSpPr>
      <xdr:spPr bwMode="auto">
        <a:xfrm flipH="1" flipV="1">
          <a:off x="4250699" y="2268023"/>
          <a:ext cx="354371" cy="5728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6803</xdr:colOff>
      <xdr:row>15</xdr:row>
      <xdr:rowOff>108858</xdr:rowOff>
    </xdr:from>
    <xdr:to>
      <xdr:col>30</xdr:col>
      <xdr:colOff>6804</xdr:colOff>
      <xdr:row>16</xdr:row>
      <xdr:rowOff>108857</xdr:rowOff>
    </xdr:to>
    <xdr:sp macro="" textlink="">
      <xdr:nvSpPr>
        <xdr:cNvPr id="17" name="Oval 2">
          <a:extLst>
            <a:ext uri="{FF2B5EF4-FFF2-40B4-BE49-F238E27FC236}">
              <a16:creationId xmlns:a16="http://schemas.microsoft.com/office/drawing/2014/main" id="{2B2D6E0C-E915-4C68-9C0D-B4BDABFD84CD}"/>
            </a:ext>
          </a:extLst>
        </xdr:cNvPr>
        <xdr:cNvSpPr>
          <a:spLocks noChangeArrowheads="1"/>
        </xdr:cNvSpPr>
      </xdr:nvSpPr>
      <xdr:spPr bwMode="auto">
        <a:xfrm>
          <a:off x="3952874" y="2738438"/>
          <a:ext cx="115662" cy="11566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14</xdr:row>
      <xdr:rowOff>4762</xdr:rowOff>
    </xdr:from>
    <xdr:to>
      <xdr:col>27</xdr:col>
      <xdr:colOff>0</xdr:colOff>
      <xdr:row>18</xdr:row>
      <xdr:rowOff>114299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456DA75A-06E8-4914-BB01-7D42777B74BD}"/>
            </a:ext>
          </a:extLst>
        </xdr:cNvPr>
        <xdr:cNvSpPr>
          <a:spLocks noChangeShapeType="1"/>
        </xdr:cNvSpPr>
      </xdr:nvSpPr>
      <xdr:spPr bwMode="auto">
        <a:xfrm>
          <a:off x="3686175" y="2500312"/>
          <a:ext cx="0" cy="5667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1073</xdr:colOff>
      <xdr:row>19</xdr:row>
      <xdr:rowOff>1073</xdr:rowOff>
    </xdr:from>
    <xdr:to>
      <xdr:col>35</xdr:col>
      <xdr:colOff>9525</xdr:colOff>
      <xdr:row>19</xdr:row>
      <xdr:rowOff>1073</xdr:rowOff>
    </xdr:to>
    <xdr:sp macro="" textlink="">
      <xdr:nvSpPr>
        <xdr:cNvPr id="20" name="Line 4">
          <a:extLst>
            <a:ext uri="{FF2B5EF4-FFF2-40B4-BE49-F238E27FC236}">
              <a16:creationId xmlns:a16="http://schemas.microsoft.com/office/drawing/2014/main" id="{ACC422E7-6FD9-4E99-8E45-4F1A42856423}"/>
            </a:ext>
          </a:extLst>
        </xdr:cNvPr>
        <xdr:cNvSpPr>
          <a:spLocks noChangeShapeType="1"/>
        </xdr:cNvSpPr>
      </xdr:nvSpPr>
      <xdr:spPr bwMode="auto">
        <a:xfrm>
          <a:off x="3687248" y="2839523"/>
          <a:ext cx="92285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114297</xdr:colOff>
      <xdr:row>6</xdr:row>
      <xdr:rowOff>0</xdr:rowOff>
    </xdr:from>
    <xdr:to>
      <xdr:col>42</xdr:col>
      <xdr:colOff>2380</xdr:colOff>
      <xdr:row>6</xdr:row>
      <xdr:rowOff>0</xdr:rowOff>
    </xdr:to>
    <xdr:sp macro="" textlink="">
      <xdr:nvSpPr>
        <xdr:cNvPr id="28" name="Line 10">
          <a:extLst>
            <a:ext uri="{FF2B5EF4-FFF2-40B4-BE49-F238E27FC236}">
              <a16:creationId xmlns:a16="http://schemas.microsoft.com/office/drawing/2014/main" id="{909433CF-F0AC-4C8C-994F-37C411DA3CF6}"/>
            </a:ext>
          </a:extLst>
        </xdr:cNvPr>
        <xdr:cNvSpPr>
          <a:spLocks noChangeShapeType="1"/>
        </xdr:cNvSpPr>
      </xdr:nvSpPr>
      <xdr:spPr bwMode="auto">
        <a:xfrm flipH="1" flipV="1">
          <a:off x="3686172" y="1352550"/>
          <a:ext cx="1488283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26</xdr:col>
      <xdr:colOff>115373</xdr:colOff>
      <xdr:row>14</xdr:row>
      <xdr:rowOff>1757</xdr:rowOff>
    </xdr:from>
    <xdr:to>
      <xdr:col>31</xdr:col>
      <xdr:colOff>110007</xdr:colOff>
      <xdr:row>14</xdr:row>
      <xdr:rowOff>1757</xdr:rowOff>
    </xdr:to>
    <xdr:sp macro="" textlink="">
      <xdr:nvSpPr>
        <xdr:cNvPr id="31" name="Line 13">
          <a:extLst>
            <a:ext uri="{FF2B5EF4-FFF2-40B4-BE49-F238E27FC236}">
              <a16:creationId xmlns:a16="http://schemas.microsoft.com/office/drawing/2014/main" id="{BA8CF5DD-409F-417B-B370-8241B9F1EA6E}"/>
            </a:ext>
          </a:extLst>
        </xdr:cNvPr>
        <xdr:cNvSpPr>
          <a:spLocks noChangeShapeType="1"/>
        </xdr:cNvSpPr>
      </xdr:nvSpPr>
      <xdr:spPr bwMode="auto">
        <a:xfrm>
          <a:off x="3710725" y="2510454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32" name="Line 14">
          <a:extLst>
            <a:ext uri="{FF2B5EF4-FFF2-40B4-BE49-F238E27FC236}">
              <a16:creationId xmlns:a16="http://schemas.microsoft.com/office/drawing/2014/main" id="{B1442262-3EA3-45F5-ABA7-526307D41CA8}"/>
            </a:ext>
          </a:extLst>
        </xdr:cNvPr>
        <xdr:cNvSpPr>
          <a:spLocks noChangeShapeType="1"/>
        </xdr:cNvSpPr>
      </xdr:nvSpPr>
      <xdr:spPr bwMode="auto">
        <a:xfrm flipV="1">
          <a:off x="3686175" y="20859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33" name="Line 15">
          <a:extLst>
            <a:ext uri="{FF2B5EF4-FFF2-40B4-BE49-F238E27FC236}">
              <a16:creationId xmlns:a16="http://schemas.microsoft.com/office/drawing/2014/main" id="{7C7B095A-97DF-4269-8D28-BEC30925CCD8}"/>
            </a:ext>
          </a:extLst>
        </xdr:cNvPr>
        <xdr:cNvSpPr>
          <a:spLocks noChangeShapeType="1"/>
        </xdr:cNvSpPr>
      </xdr:nvSpPr>
      <xdr:spPr bwMode="auto">
        <a:xfrm flipH="1" flipV="1">
          <a:off x="3686175" y="2314575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2381</xdr:colOff>
      <xdr:row>5</xdr:row>
      <xdr:rowOff>114860</xdr:rowOff>
    </xdr:from>
    <xdr:to>
      <xdr:col>42</xdr:col>
      <xdr:colOff>5603</xdr:colOff>
      <xdr:row>10</xdr:row>
      <xdr:rowOff>109258</xdr:rowOff>
    </xdr:to>
    <xdr:sp macro="" textlink="">
      <xdr:nvSpPr>
        <xdr:cNvPr id="34" name="Line 16">
          <a:extLst>
            <a:ext uri="{FF2B5EF4-FFF2-40B4-BE49-F238E27FC236}">
              <a16:creationId xmlns:a16="http://schemas.microsoft.com/office/drawing/2014/main" id="{49001037-16BB-47F6-B791-4ACD4CDF3BCF}"/>
            </a:ext>
          </a:extLst>
        </xdr:cNvPr>
        <xdr:cNvSpPr>
          <a:spLocks noChangeShapeType="1"/>
        </xdr:cNvSpPr>
      </xdr:nvSpPr>
      <xdr:spPr bwMode="auto">
        <a:xfrm flipH="1" flipV="1">
          <a:off x="5187903" y="1353110"/>
          <a:ext cx="3222" cy="568699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9</xdr:row>
      <xdr:rowOff>0</xdr:rowOff>
    </xdr:to>
    <xdr:sp macro="" textlink="">
      <xdr:nvSpPr>
        <xdr:cNvPr id="35" name="Line 17">
          <a:extLst>
            <a:ext uri="{FF2B5EF4-FFF2-40B4-BE49-F238E27FC236}">
              <a16:creationId xmlns:a16="http://schemas.microsoft.com/office/drawing/2014/main" id="{C2249690-8D33-4E0C-91A8-FD6B6301D552}"/>
            </a:ext>
          </a:extLst>
        </xdr:cNvPr>
        <xdr:cNvSpPr>
          <a:spLocks noChangeShapeType="1"/>
        </xdr:cNvSpPr>
      </xdr:nvSpPr>
      <xdr:spPr bwMode="auto">
        <a:xfrm flipV="1">
          <a:off x="3686175" y="1857375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32</xdr:col>
      <xdr:colOff>0</xdr:colOff>
      <xdr:row>8</xdr:row>
      <xdr:rowOff>0</xdr:rowOff>
    </xdr:to>
    <xdr:sp macro="" textlink="">
      <xdr:nvSpPr>
        <xdr:cNvPr id="36" name="Line 18">
          <a:extLst>
            <a:ext uri="{FF2B5EF4-FFF2-40B4-BE49-F238E27FC236}">
              <a16:creationId xmlns:a16="http://schemas.microsoft.com/office/drawing/2014/main" id="{F1E9A044-070E-489B-932E-7A67DE0238BD}"/>
            </a:ext>
          </a:extLst>
        </xdr:cNvPr>
        <xdr:cNvSpPr>
          <a:spLocks noChangeShapeType="1"/>
        </xdr:cNvSpPr>
      </xdr:nvSpPr>
      <xdr:spPr bwMode="auto">
        <a:xfrm flipH="1" flipV="1">
          <a:off x="3686175" y="15811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30</xdr:col>
      <xdr:colOff>0</xdr:colOff>
      <xdr:row>10</xdr:row>
      <xdr:rowOff>0</xdr:rowOff>
    </xdr:from>
    <xdr:to>
      <xdr:col>32</xdr:col>
      <xdr:colOff>0</xdr:colOff>
      <xdr:row>10</xdr:row>
      <xdr:rowOff>0</xdr:rowOff>
    </xdr:to>
    <xdr:sp macro="" textlink="">
      <xdr:nvSpPr>
        <xdr:cNvPr id="37" name="Line 19">
          <a:extLst>
            <a:ext uri="{FF2B5EF4-FFF2-40B4-BE49-F238E27FC236}">
              <a16:creationId xmlns:a16="http://schemas.microsoft.com/office/drawing/2014/main" id="{323AD1BF-3873-47D8-AFDB-E18C7A86C9A6}"/>
            </a:ext>
          </a:extLst>
        </xdr:cNvPr>
        <xdr:cNvSpPr>
          <a:spLocks noChangeShapeType="1"/>
        </xdr:cNvSpPr>
      </xdr:nvSpPr>
      <xdr:spPr bwMode="auto">
        <a:xfrm flipH="1" flipV="1">
          <a:off x="4029075" y="18097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0</xdr:colOff>
      <xdr:row>10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39" name="Line 21">
          <a:extLst>
            <a:ext uri="{FF2B5EF4-FFF2-40B4-BE49-F238E27FC236}">
              <a16:creationId xmlns:a16="http://schemas.microsoft.com/office/drawing/2014/main" id="{15EC08DD-E3D4-4090-A649-17B0D16F5661}"/>
            </a:ext>
          </a:extLst>
        </xdr:cNvPr>
        <xdr:cNvSpPr>
          <a:spLocks noChangeShapeType="1"/>
        </xdr:cNvSpPr>
      </xdr:nvSpPr>
      <xdr:spPr bwMode="auto">
        <a:xfrm>
          <a:off x="3914775" y="2314575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2382</xdr:colOff>
      <xdr:row>10</xdr:row>
      <xdr:rowOff>0</xdr:rowOff>
    </xdr:from>
    <xdr:to>
      <xdr:col>30</xdr:col>
      <xdr:colOff>2382</xdr:colOff>
      <xdr:row>11</xdr:row>
      <xdr:rowOff>0</xdr:rowOff>
    </xdr:to>
    <xdr:sp macro="" textlink="">
      <xdr:nvSpPr>
        <xdr:cNvPr id="40" name="Line 22">
          <a:extLst>
            <a:ext uri="{FF2B5EF4-FFF2-40B4-BE49-F238E27FC236}">
              <a16:creationId xmlns:a16="http://schemas.microsoft.com/office/drawing/2014/main" id="{64462025-F17A-4759-AD4D-7B9AC7C4C80F}"/>
            </a:ext>
          </a:extLst>
        </xdr:cNvPr>
        <xdr:cNvSpPr>
          <a:spLocks noChangeShapeType="1"/>
        </xdr:cNvSpPr>
      </xdr:nvSpPr>
      <xdr:spPr bwMode="auto">
        <a:xfrm>
          <a:off x="4031457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2381</xdr:colOff>
      <xdr:row>8</xdr:row>
      <xdr:rowOff>0</xdr:rowOff>
    </xdr:from>
    <xdr:to>
      <xdr:col>32</xdr:col>
      <xdr:colOff>2381</xdr:colOff>
      <xdr:row>11</xdr:row>
      <xdr:rowOff>0</xdr:rowOff>
    </xdr:to>
    <xdr:sp macro="" textlink="">
      <xdr:nvSpPr>
        <xdr:cNvPr id="41" name="Line 23">
          <a:extLst>
            <a:ext uri="{FF2B5EF4-FFF2-40B4-BE49-F238E27FC236}">
              <a16:creationId xmlns:a16="http://schemas.microsoft.com/office/drawing/2014/main" id="{26BFD9A4-73C2-47AD-A51D-FA9AD1768D9E}"/>
            </a:ext>
          </a:extLst>
        </xdr:cNvPr>
        <xdr:cNvSpPr>
          <a:spLocks noChangeShapeType="1"/>
        </xdr:cNvSpPr>
      </xdr:nvSpPr>
      <xdr:spPr bwMode="auto">
        <a:xfrm>
          <a:off x="4260056" y="15811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42" name="Line 24">
          <a:extLst>
            <a:ext uri="{FF2B5EF4-FFF2-40B4-BE49-F238E27FC236}">
              <a16:creationId xmlns:a16="http://schemas.microsoft.com/office/drawing/2014/main" id="{70C5A1BB-93B6-4850-9603-C40F30E7250F}"/>
            </a:ext>
          </a:extLst>
        </xdr:cNvPr>
        <xdr:cNvSpPr>
          <a:spLocks noChangeShapeType="1"/>
        </xdr:cNvSpPr>
      </xdr:nvSpPr>
      <xdr:spPr bwMode="auto">
        <a:xfrm flipV="1">
          <a:off x="3686175" y="3800475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11907</xdr:colOff>
      <xdr:row>20</xdr:row>
      <xdr:rowOff>16669</xdr:rowOff>
    </xdr:from>
    <xdr:to>
      <xdr:col>35</xdr:col>
      <xdr:colOff>11907</xdr:colOff>
      <xdr:row>22</xdr:row>
      <xdr:rowOff>16669</xdr:rowOff>
    </xdr:to>
    <xdr:sp macro="" textlink="">
      <xdr:nvSpPr>
        <xdr:cNvPr id="43" name="Line 25">
          <a:extLst>
            <a:ext uri="{FF2B5EF4-FFF2-40B4-BE49-F238E27FC236}">
              <a16:creationId xmlns:a16="http://schemas.microsoft.com/office/drawing/2014/main" id="{C2BA576C-4F4C-4932-83B6-73195DC44EC9}"/>
            </a:ext>
          </a:extLst>
        </xdr:cNvPr>
        <xdr:cNvSpPr>
          <a:spLocks noChangeShapeType="1"/>
        </xdr:cNvSpPr>
      </xdr:nvSpPr>
      <xdr:spPr bwMode="auto">
        <a:xfrm flipV="1">
          <a:off x="4612482" y="2969419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114299</xdr:colOff>
      <xdr:row>22</xdr:row>
      <xdr:rowOff>0</xdr:rowOff>
    </xdr:from>
    <xdr:to>
      <xdr:col>35</xdr:col>
      <xdr:colOff>11905</xdr:colOff>
      <xdr:row>22</xdr:row>
      <xdr:rowOff>0</xdr:rowOff>
    </xdr:to>
    <xdr:sp macro="" textlink="">
      <xdr:nvSpPr>
        <xdr:cNvPr id="44" name="Line 26">
          <a:extLst>
            <a:ext uri="{FF2B5EF4-FFF2-40B4-BE49-F238E27FC236}">
              <a16:creationId xmlns:a16="http://schemas.microsoft.com/office/drawing/2014/main" id="{3C42EF6B-931B-4351-AD0B-62F84C220261}"/>
            </a:ext>
          </a:extLst>
        </xdr:cNvPr>
        <xdr:cNvSpPr>
          <a:spLocks noChangeShapeType="1"/>
        </xdr:cNvSpPr>
      </xdr:nvSpPr>
      <xdr:spPr bwMode="auto">
        <a:xfrm flipH="1" flipV="1">
          <a:off x="3686174" y="3181350"/>
          <a:ext cx="926306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4761</xdr:colOff>
      <xdr:row>11</xdr:row>
      <xdr:rowOff>0</xdr:rowOff>
    </xdr:from>
    <xdr:to>
      <xdr:col>42</xdr:col>
      <xdr:colOff>4761</xdr:colOff>
      <xdr:row>21</xdr:row>
      <xdr:rowOff>0</xdr:rowOff>
    </xdr:to>
    <xdr:sp macro="" textlink="">
      <xdr:nvSpPr>
        <xdr:cNvPr id="45" name="Line 27">
          <a:extLst>
            <a:ext uri="{FF2B5EF4-FFF2-40B4-BE49-F238E27FC236}">
              <a16:creationId xmlns:a16="http://schemas.microsoft.com/office/drawing/2014/main" id="{D2674CCD-7F6E-42DE-ACE4-5CC63D59EA4E}"/>
            </a:ext>
          </a:extLst>
        </xdr:cNvPr>
        <xdr:cNvSpPr>
          <a:spLocks noChangeShapeType="1"/>
        </xdr:cNvSpPr>
      </xdr:nvSpPr>
      <xdr:spPr bwMode="auto">
        <a:xfrm flipV="1">
          <a:off x="5176836" y="1924050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26</xdr:col>
      <xdr:colOff>111918</xdr:colOff>
      <xdr:row>11</xdr:row>
      <xdr:rowOff>83343</xdr:rowOff>
    </xdr:from>
    <xdr:to>
      <xdr:col>26</xdr:col>
      <xdr:colOff>111918</xdr:colOff>
      <xdr:row>19</xdr:row>
      <xdr:rowOff>90487</xdr:rowOff>
    </xdr:to>
    <xdr:sp macro="" textlink="">
      <xdr:nvSpPr>
        <xdr:cNvPr id="48" name="Line 30">
          <a:extLst>
            <a:ext uri="{FF2B5EF4-FFF2-40B4-BE49-F238E27FC236}">
              <a16:creationId xmlns:a16="http://schemas.microsoft.com/office/drawing/2014/main" id="{858F9BD8-E74C-411A-B849-72FD753D480D}"/>
            </a:ext>
          </a:extLst>
        </xdr:cNvPr>
        <xdr:cNvSpPr>
          <a:spLocks noChangeShapeType="1"/>
        </xdr:cNvSpPr>
      </xdr:nvSpPr>
      <xdr:spPr bwMode="auto">
        <a:xfrm flipV="1">
          <a:off x="3683793" y="2007393"/>
          <a:ext cx="0" cy="921544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42</xdr:col>
      <xdr:colOff>0</xdr:colOff>
      <xdr:row>19</xdr:row>
      <xdr:rowOff>0</xdr:rowOff>
    </xdr:from>
    <xdr:to>
      <xdr:col>46</xdr:col>
      <xdr:colOff>0</xdr:colOff>
      <xdr:row>19</xdr:row>
      <xdr:rowOff>0</xdr:rowOff>
    </xdr:to>
    <xdr:sp macro="" textlink="">
      <xdr:nvSpPr>
        <xdr:cNvPr id="58" name="Line 5">
          <a:extLst>
            <a:ext uri="{FF2B5EF4-FFF2-40B4-BE49-F238E27FC236}">
              <a16:creationId xmlns:a16="http://schemas.microsoft.com/office/drawing/2014/main" id="{F061A523-EE24-48DF-BF81-2359E233ED51}"/>
            </a:ext>
          </a:extLst>
        </xdr:cNvPr>
        <xdr:cNvSpPr>
          <a:spLocks noChangeShapeType="1"/>
        </xdr:cNvSpPr>
      </xdr:nvSpPr>
      <xdr:spPr bwMode="auto">
        <a:xfrm>
          <a:off x="6543675" y="28384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1360</xdr:colOff>
      <xdr:row>14</xdr:row>
      <xdr:rowOff>4762</xdr:rowOff>
    </xdr:from>
    <xdr:to>
      <xdr:col>46</xdr:col>
      <xdr:colOff>1360</xdr:colOff>
      <xdr:row>19</xdr:row>
      <xdr:rowOff>1358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F7C641AB-E569-4F4B-9D9C-219276FF8FDB}"/>
            </a:ext>
          </a:extLst>
        </xdr:cNvPr>
        <xdr:cNvSpPr>
          <a:spLocks noChangeShapeType="1"/>
        </xdr:cNvSpPr>
      </xdr:nvSpPr>
      <xdr:spPr bwMode="auto">
        <a:xfrm flipV="1">
          <a:off x="7002235" y="2271712"/>
          <a:ext cx="0" cy="568096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1360</xdr:colOff>
      <xdr:row>15</xdr:row>
      <xdr:rowOff>108857</xdr:rowOff>
    </xdr:from>
    <xdr:to>
      <xdr:col>44</xdr:col>
      <xdr:colOff>0</xdr:colOff>
      <xdr:row>15</xdr:row>
      <xdr:rowOff>108857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id="{2ABE9B6D-94A1-46F0-B2B2-3413073EBA32}"/>
            </a:ext>
          </a:extLst>
        </xdr:cNvPr>
        <xdr:cNvSpPr>
          <a:spLocks noChangeShapeType="1"/>
        </xdr:cNvSpPr>
      </xdr:nvSpPr>
      <xdr:spPr bwMode="auto">
        <a:xfrm>
          <a:off x="6545035" y="2490107"/>
          <a:ext cx="22724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1360</xdr:colOff>
      <xdr:row>14</xdr:row>
      <xdr:rowOff>4763</xdr:rowOff>
    </xdr:from>
    <xdr:to>
      <xdr:col>46</xdr:col>
      <xdr:colOff>1360</xdr:colOff>
      <xdr:row>14</xdr:row>
      <xdr:rowOff>4763</xdr:rowOff>
    </xdr:to>
    <xdr:sp macro="" textlink="">
      <xdr:nvSpPr>
        <xdr:cNvPr id="61" name="Line 8">
          <a:extLst>
            <a:ext uri="{FF2B5EF4-FFF2-40B4-BE49-F238E27FC236}">
              <a16:creationId xmlns:a16="http://schemas.microsoft.com/office/drawing/2014/main" id="{6BA223E3-1489-4C2A-9DF9-1869BFE28BD7}"/>
            </a:ext>
          </a:extLst>
        </xdr:cNvPr>
        <xdr:cNvSpPr>
          <a:spLocks noChangeShapeType="1"/>
        </xdr:cNvSpPr>
      </xdr:nvSpPr>
      <xdr:spPr bwMode="auto">
        <a:xfrm>
          <a:off x="6545035" y="2271713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62" name="Line 11">
          <a:extLst>
            <a:ext uri="{FF2B5EF4-FFF2-40B4-BE49-F238E27FC236}">
              <a16:creationId xmlns:a16="http://schemas.microsoft.com/office/drawing/2014/main" id="{A4E99CCD-6475-4C85-9A1F-27E272F077B7}"/>
            </a:ext>
          </a:extLst>
        </xdr:cNvPr>
        <xdr:cNvSpPr>
          <a:spLocks noChangeShapeType="1"/>
        </xdr:cNvSpPr>
      </xdr:nvSpPr>
      <xdr:spPr bwMode="auto">
        <a:xfrm flipV="1">
          <a:off x="6772275" y="2609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13</xdr:row>
      <xdr:rowOff>112258</xdr:rowOff>
    </xdr:from>
    <xdr:to>
      <xdr:col>44</xdr:col>
      <xdr:colOff>0</xdr:colOff>
      <xdr:row>16</xdr:row>
      <xdr:rowOff>1359</xdr:rowOff>
    </xdr:to>
    <xdr:sp macro="" textlink="">
      <xdr:nvSpPr>
        <xdr:cNvPr id="63" name="Line 12">
          <a:extLst>
            <a:ext uri="{FF2B5EF4-FFF2-40B4-BE49-F238E27FC236}">
              <a16:creationId xmlns:a16="http://schemas.microsoft.com/office/drawing/2014/main" id="{F303FF1E-CD40-436C-A9DE-860D1B840492}"/>
            </a:ext>
          </a:extLst>
        </xdr:cNvPr>
        <xdr:cNvSpPr>
          <a:spLocks noChangeShapeType="1"/>
        </xdr:cNvSpPr>
      </xdr:nvSpPr>
      <xdr:spPr bwMode="auto">
        <a:xfrm flipV="1">
          <a:off x="6772275" y="2264908"/>
          <a:ext cx="0" cy="232001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17</xdr:row>
      <xdr:rowOff>0</xdr:rowOff>
    </xdr:from>
    <xdr:to>
      <xdr:col>44</xdr:col>
      <xdr:colOff>0</xdr:colOff>
      <xdr:row>17</xdr:row>
      <xdr:rowOff>0</xdr:rowOff>
    </xdr:to>
    <xdr:sp macro="" textlink="">
      <xdr:nvSpPr>
        <xdr:cNvPr id="64" name="Line 28">
          <a:extLst>
            <a:ext uri="{FF2B5EF4-FFF2-40B4-BE49-F238E27FC236}">
              <a16:creationId xmlns:a16="http://schemas.microsoft.com/office/drawing/2014/main" id="{81AD7F1D-388C-4DB1-85CA-C049CDA0D253}"/>
            </a:ext>
          </a:extLst>
        </xdr:cNvPr>
        <xdr:cNvSpPr>
          <a:spLocks noChangeShapeType="1"/>
        </xdr:cNvSpPr>
      </xdr:nvSpPr>
      <xdr:spPr bwMode="auto">
        <a:xfrm>
          <a:off x="6543675" y="26098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15</xdr:row>
      <xdr:rowOff>109537</xdr:rowOff>
    </xdr:from>
    <xdr:to>
      <xdr:col>44</xdr:col>
      <xdr:colOff>0</xdr:colOff>
      <xdr:row>17</xdr:row>
      <xdr:rowOff>1019</xdr:rowOff>
    </xdr:to>
    <xdr:sp macro="" textlink="">
      <xdr:nvSpPr>
        <xdr:cNvPr id="65" name="Line 12">
          <a:extLst>
            <a:ext uri="{FF2B5EF4-FFF2-40B4-BE49-F238E27FC236}">
              <a16:creationId xmlns:a16="http://schemas.microsoft.com/office/drawing/2014/main" id="{E60FFAD6-8351-465C-B70B-13B18B46B16A}"/>
            </a:ext>
          </a:extLst>
        </xdr:cNvPr>
        <xdr:cNvSpPr>
          <a:spLocks noChangeShapeType="1"/>
        </xdr:cNvSpPr>
      </xdr:nvSpPr>
      <xdr:spPr bwMode="auto">
        <a:xfrm flipV="1">
          <a:off x="6772275" y="2490787"/>
          <a:ext cx="0" cy="120082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29</xdr:col>
      <xdr:colOff>2381</xdr:colOff>
      <xdr:row>10</xdr:row>
      <xdr:rowOff>4761</xdr:rowOff>
    </xdr:from>
    <xdr:to>
      <xdr:col>30</xdr:col>
      <xdr:colOff>4763</xdr:colOff>
      <xdr:row>10</xdr:row>
      <xdr:rowOff>4761</xdr:rowOff>
    </xdr:to>
    <xdr:sp macro="" textlink="">
      <xdr:nvSpPr>
        <xdr:cNvPr id="66" name="Line 12">
          <a:extLst>
            <a:ext uri="{FF2B5EF4-FFF2-40B4-BE49-F238E27FC236}">
              <a16:creationId xmlns:a16="http://schemas.microsoft.com/office/drawing/2014/main" id="{111B5499-3BEC-4850-AB60-650BEE24D221}"/>
            </a:ext>
          </a:extLst>
        </xdr:cNvPr>
        <xdr:cNvSpPr>
          <a:spLocks noChangeShapeType="1"/>
        </xdr:cNvSpPr>
      </xdr:nvSpPr>
      <xdr:spPr bwMode="auto">
        <a:xfrm flipH="1" flipV="1">
          <a:off x="3917156" y="1814511"/>
          <a:ext cx="116682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107324</xdr:colOff>
      <xdr:row>14</xdr:row>
      <xdr:rowOff>1073</xdr:rowOff>
    </xdr:from>
    <xdr:to>
      <xdr:col>35</xdr:col>
      <xdr:colOff>4495</xdr:colOff>
      <xdr:row>19</xdr:row>
      <xdr:rowOff>2381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6FEE328D-D94E-489E-9093-D032422CE7CF}"/>
            </a:ext>
          </a:extLst>
        </xdr:cNvPr>
        <xdr:cNvSpPr>
          <a:spLocks noChangeShapeType="1"/>
        </xdr:cNvSpPr>
      </xdr:nvSpPr>
      <xdr:spPr bwMode="auto">
        <a:xfrm flipH="1" flipV="1">
          <a:off x="4250699" y="2268023"/>
          <a:ext cx="354371" cy="57280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6803</xdr:colOff>
      <xdr:row>15</xdr:row>
      <xdr:rowOff>108858</xdr:rowOff>
    </xdr:from>
    <xdr:to>
      <xdr:col>30</xdr:col>
      <xdr:colOff>6804</xdr:colOff>
      <xdr:row>16</xdr:row>
      <xdr:rowOff>108857</xdr:rowOff>
    </xdr:to>
    <xdr:sp macro="" textlink="">
      <xdr:nvSpPr>
        <xdr:cNvPr id="31" name="Oval 2">
          <a:extLst>
            <a:ext uri="{FF2B5EF4-FFF2-40B4-BE49-F238E27FC236}">
              <a16:creationId xmlns:a16="http://schemas.microsoft.com/office/drawing/2014/main" id="{B51ED6CA-6917-4E1E-8688-9B01016E74B0}"/>
            </a:ext>
          </a:extLst>
        </xdr:cNvPr>
        <xdr:cNvSpPr>
          <a:spLocks noChangeArrowheads="1"/>
        </xdr:cNvSpPr>
      </xdr:nvSpPr>
      <xdr:spPr bwMode="auto">
        <a:xfrm>
          <a:off x="3921578" y="2490108"/>
          <a:ext cx="114301" cy="114299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14</xdr:row>
      <xdr:rowOff>4762</xdr:rowOff>
    </xdr:from>
    <xdr:to>
      <xdr:col>27</xdr:col>
      <xdr:colOff>0</xdr:colOff>
      <xdr:row>18</xdr:row>
      <xdr:rowOff>114299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id="{1A412279-C9E8-450E-8377-39C6FEAC3EB2}"/>
            </a:ext>
          </a:extLst>
        </xdr:cNvPr>
        <xdr:cNvSpPr>
          <a:spLocks noChangeShapeType="1"/>
        </xdr:cNvSpPr>
      </xdr:nvSpPr>
      <xdr:spPr bwMode="auto">
        <a:xfrm>
          <a:off x="3686175" y="2271712"/>
          <a:ext cx="0" cy="5667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1073</xdr:colOff>
      <xdr:row>19</xdr:row>
      <xdr:rowOff>1073</xdr:rowOff>
    </xdr:from>
    <xdr:to>
      <xdr:col>35</xdr:col>
      <xdr:colOff>9525</xdr:colOff>
      <xdr:row>19</xdr:row>
      <xdr:rowOff>1073</xdr:rowOff>
    </xdr:to>
    <xdr:sp macro="" textlink="">
      <xdr:nvSpPr>
        <xdr:cNvPr id="33" name="Line 4">
          <a:extLst>
            <a:ext uri="{FF2B5EF4-FFF2-40B4-BE49-F238E27FC236}">
              <a16:creationId xmlns:a16="http://schemas.microsoft.com/office/drawing/2014/main" id="{A43E3CF4-AA3E-473E-8371-8D0692DE02E9}"/>
            </a:ext>
          </a:extLst>
        </xdr:cNvPr>
        <xdr:cNvSpPr>
          <a:spLocks noChangeShapeType="1"/>
        </xdr:cNvSpPr>
      </xdr:nvSpPr>
      <xdr:spPr bwMode="auto">
        <a:xfrm>
          <a:off x="3687248" y="2839523"/>
          <a:ext cx="92285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114297</xdr:colOff>
      <xdr:row>6</xdr:row>
      <xdr:rowOff>0</xdr:rowOff>
    </xdr:from>
    <xdr:to>
      <xdr:col>42</xdr:col>
      <xdr:colOff>2380</xdr:colOff>
      <xdr:row>6</xdr:row>
      <xdr:rowOff>0</xdr:rowOff>
    </xdr:to>
    <xdr:sp macro="" textlink="">
      <xdr:nvSpPr>
        <xdr:cNvPr id="34" name="Line 10">
          <a:extLst>
            <a:ext uri="{FF2B5EF4-FFF2-40B4-BE49-F238E27FC236}">
              <a16:creationId xmlns:a16="http://schemas.microsoft.com/office/drawing/2014/main" id="{141C4134-1A44-45FE-9850-836DCDCA8430}"/>
            </a:ext>
          </a:extLst>
        </xdr:cNvPr>
        <xdr:cNvSpPr>
          <a:spLocks noChangeShapeType="1"/>
        </xdr:cNvSpPr>
      </xdr:nvSpPr>
      <xdr:spPr bwMode="auto">
        <a:xfrm flipH="1" flipV="1">
          <a:off x="3686172" y="1352550"/>
          <a:ext cx="1488283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26</xdr:col>
      <xdr:colOff>115373</xdr:colOff>
      <xdr:row>14</xdr:row>
      <xdr:rowOff>1757</xdr:rowOff>
    </xdr:from>
    <xdr:to>
      <xdr:col>31</xdr:col>
      <xdr:colOff>110007</xdr:colOff>
      <xdr:row>14</xdr:row>
      <xdr:rowOff>1757</xdr:rowOff>
    </xdr:to>
    <xdr:sp macro="" textlink="">
      <xdr:nvSpPr>
        <xdr:cNvPr id="35" name="Line 13">
          <a:extLst>
            <a:ext uri="{FF2B5EF4-FFF2-40B4-BE49-F238E27FC236}">
              <a16:creationId xmlns:a16="http://schemas.microsoft.com/office/drawing/2014/main" id="{E5B1FF3D-62D7-4240-8D00-9C3266C056C5}"/>
            </a:ext>
          </a:extLst>
        </xdr:cNvPr>
        <xdr:cNvSpPr>
          <a:spLocks noChangeShapeType="1"/>
        </xdr:cNvSpPr>
      </xdr:nvSpPr>
      <xdr:spPr bwMode="auto">
        <a:xfrm>
          <a:off x="3687248" y="2268707"/>
          <a:ext cx="56613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0</xdr:colOff>
      <xdr:row>11</xdr:row>
      <xdr:rowOff>0</xdr:rowOff>
    </xdr:to>
    <xdr:sp macro="" textlink="">
      <xdr:nvSpPr>
        <xdr:cNvPr id="36" name="Line 14">
          <a:extLst>
            <a:ext uri="{FF2B5EF4-FFF2-40B4-BE49-F238E27FC236}">
              <a16:creationId xmlns:a16="http://schemas.microsoft.com/office/drawing/2014/main" id="{A2E211B2-1B80-453B-92D5-1559A8C836AF}"/>
            </a:ext>
          </a:extLst>
        </xdr:cNvPr>
        <xdr:cNvSpPr>
          <a:spLocks noChangeShapeType="1"/>
        </xdr:cNvSpPr>
      </xdr:nvSpPr>
      <xdr:spPr bwMode="auto">
        <a:xfrm flipV="1">
          <a:off x="3686175" y="15811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10</xdr:row>
      <xdr:rowOff>0</xdr:rowOff>
    </xdr:from>
    <xdr:to>
      <xdr:col>29</xdr:col>
      <xdr:colOff>0</xdr:colOff>
      <xdr:row>10</xdr:row>
      <xdr:rowOff>0</xdr:rowOff>
    </xdr:to>
    <xdr:sp macro="" textlink="">
      <xdr:nvSpPr>
        <xdr:cNvPr id="37" name="Line 15">
          <a:extLst>
            <a:ext uri="{FF2B5EF4-FFF2-40B4-BE49-F238E27FC236}">
              <a16:creationId xmlns:a16="http://schemas.microsoft.com/office/drawing/2014/main" id="{8894C06E-A3D4-4B30-B7E5-57D7AE98CAB4}"/>
            </a:ext>
          </a:extLst>
        </xdr:cNvPr>
        <xdr:cNvSpPr>
          <a:spLocks noChangeShapeType="1"/>
        </xdr:cNvSpPr>
      </xdr:nvSpPr>
      <xdr:spPr bwMode="auto">
        <a:xfrm flipH="1" flipV="1">
          <a:off x="3686175" y="18097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2380</xdr:colOff>
      <xdr:row>5</xdr:row>
      <xdr:rowOff>109538</xdr:rowOff>
    </xdr:from>
    <xdr:to>
      <xdr:col>42</xdr:col>
      <xdr:colOff>4761</xdr:colOff>
      <xdr:row>11</xdr:row>
      <xdr:rowOff>16668</xdr:rowOff>
    </xdr:to>
    <xdr:sp macro="" textlink="">
      <xdr:nvSpPr>
        <xdr:cNvPr id="38" name="Line 16">
          <a:extLst>
            <a:ext uri="{FF2B5EF4-FFF2-40B4-BE49-F238E27FC236}">
              <a16:creationId xmlns:a16="http://schemas.microsoft.com/office/drawing/2014/main" id="{CF827A1E-6CDE-497B-83FC-3A0A279DDC7C}"/>
            </a:ext>
          </a:extLst>
        </xdr:cNvPr>
        <xdr:cNvSpPr>
          <a:spLocks noChangeShapeType="1"/>
        </xdr:cNvSpPr>
      </xdr:nvSpPr>
      <xdr:spPr bwMode="auto">
        <a:xfrm flipH="1" flipV="1">
          <a:off x="5174455" y="1347788"/>
          <a:ext cx="2381" cy="59293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9</xdr:row>
      <xdr:rowOff>0</xdr:rowOff>
    </xdr:to>
    <xdr:sp macro="" textlink="">
      <xdr:nvSpPr>
        <xdr:cNvPr id="39" name="Line 17">
          <a:extLst>
            <a:ext uri="{FF2B5EF4-FFF2-40B4-BE49-F238E27FC236}">
              <a16:creationId xmlns:a16="http://schemas.microsoft.com/office/drawing/2014/main" id="{93DAD21F-C363-4ECF-9541-E057B842EE65}"/>
            </a:ext>
          </a:extLst>
        </xdr:cNvPr>
        <xdr:cNvSpPr>
          <a:spLocks noChangeShapeType="1"/>
        </xdr:cNvSpPr>
      </xdr:nvSpPr>
      <xdr:spPr bwMode="auto">
        <a:xfrm flipV="1">
          <a:off x="3686175" y="13525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8</xdr:row>
      <xdr:rowOff>0</xdr:rowOff>
    </xdr:from>
    <xdr:to>
      <xdr:col>32</xdr:col>
      <xdr:colOff>0</xdr:colOff>
      <xdr:row>8</xdr:row>
      <xdr:rowOff>0</xdr:rowOff>
    </xdr:to>
    <xdr:sp macro="" textlink="">
      <xdr:nvSpPr>
        <xdr:cNvPr id="40" name="Line 18">
          <a:extLst>
            <a:ext uri="{FF2B5EF4-FFF2-40B4-BE49-F238E27FC236}">
              <a16:creationId xmlns:a16="http://schemas.microsoft.com/office/drawing/2014/main" id="{B68232BF-65B3-4E61-BE6C-4E9997DF73CD}"/>
            </a:ext>
          </a:extLst>
        </xdr:cNvPr>
        <xdr:cNvSpPr>
          <a:spLocks noChangeShapeType="1"/>
        </xdr:cNvSpPr>
      </xdr:nvSpPr>
      <xdr:spPr bwMode="auto">
        <a:xfrm flipH="1" flipV="1">
          <a:off x="3686175" y="15811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30</xdr:col>
      <xdr:colOff>0</xdr:colOff>
      <xdr:row>10</xdr:row>
      <xdr:rowOff>0</xdr:rowOff>
    </xdr:from>
    <xdr:to>
      <xdr:col>32</xdr:col>
      <xdr:colOff>0</xdr:colOff>
      <xdr:row>10</xdr:row>
      <xdr:rowOff>0</xdr:rowOff>
    </xdr:to>
    <xdr:sp macro="" textlink="">
      <xdr:nvSpPr>
        <xdr:cNvPr id="41" name="Line 19">
          <a:extLst>
            <a:ext uri="{FF2B5EF4-FFF2-40B4-BE49-F238E27FC236}">
              <a16:creationId xmlns:a16="http://schemas.microsoft.com/office/drawing/2014/main" id="{F434AE91-30B5-4B57-8D26-C98B853CD9A9}"/>
            </a:ext>
          </a:extLst>
        </xdr:cNvPr>
        <xdr:cNvSpPr>
          <a:spLocks noChangeShapeType="1"/>
        </xdr:cNvSpPr>
      </xdr:nvSpPr>
      <xdr:spPr bwMode="auto">
        <a:xfrm flipH="1" flipV="1">
          <a:off x="4029075" y="18097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0</xdr:colOff>
      <xdr:row>10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42" name="Line 21">
          <a:extLst>
            <a:ext uri="{FF2B5EF4-FFF2-40B4-BE49-F238E27FC236}">
              <a16:creationId xmlns:a16="http://schemas.microsoft.com/office/drawing/2014/main" id="{9691C7AD-925C-4616-9A6D-431A0321D566}"/>
            </a:ext>
          </a:extLst>
        </xdr:cNvPr>
        <xdr:cNvSpPr>
          <a:spLocks noChangeShapeType="1"/>
        </xdr:cNvSpPr>
      </xdr:nvSpPr>
      <xdr:spPr bwMode="auto">
        <a:xfrm>
          <a:off x="3914775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2382</xdr:colOff>
      <xdr:row>10</xdr:row>
      <xdr:rowOff>0</xdr:rowOff>
    </xdr:from>
    <xdr:to>
      <xdr:col>30</xdr:col>
      <xdr:colOff>2382</xdr:colOff>
      <xdr:row>11</xdr:row>
      <xdr:rowOff>0</xdr:rowOff>
    </xdr:to>
    <xdr:sp macro="" textlink="">
      <xdr:nvSpPr>
        <xdr:cNvPr id="43" name="Line 22">
          <a:extLst>
            <a:ext uri="{FF2B5EF4-FFF2-40B4-BE49-F238E27FC236}">
              <a16:creationId xmlns:a16="http://schemas.microsoft.com/office/drawing/2014/main" id="{6BE848EF-7CB8-45C4-82F5-2BF476885263}"/>
            </a:ext>
          </a:extLst>
        </xdr:cNvPr>
        <xdr:cNvSpPr>
          <a:spLocks noChangeShapeType="1"/>
        </xdr:cNvSpPr>
      </xdr:nvSpPr>
      <xdr:spPr bwMode="auto">
        <a:xfrm>
          <a:off x="4031457" y="18097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2381</xdr:colOff>
      <xdr:row>8</xdr:row>
      <xdr:rowOff>0</xdr:rowOff>
    </xdr:from>
    <xdr:to>
      <xdr:col>32</xdr:col>
      <xdr:colOff>2381</xdr:colOff>
      <xdr:row>11</xdr:row>
      <xdr:rowOff>0</xdr:rowOff>
    </xdr:to>
    <xdr:sp macro="" textlink="">
      <xdr:nvSpPr>
        <xdr:cNvPr id="44" name="Line 23">
          <a:extLst>
            <a:ext uri="{FF2B5EF4-FFF2-40B4-BE49-F238E27FC236}">
              <a16:creationId xmlns:a16="http://schemas.microsoft.com/office/drawing/2014/main" id="{5D45EB4F-5DA4-4953-9DD5-EFEC385491F1}"/>
            </a:ext>
          </a:extLst>
        </xdr:cNvPr>
        <xdr:cNvSpPr>
          <a:spLocks noChangeShapeType="1"/>
        </xdr:cNvSpPr>
      </xdr:nvSpPr>
      <xdr:spPr bwMode="auto">
        <a:xfrm>
          <a:off x="4260056" y="15811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0</xdr:colOff>
      <xdr:row>22</xdr:row>
      <xdr:rowOff>0</xdr:rowOff>
    </xdr:to>
    <xdr:sp macro="" textlink="">
      <xdr:nvSpPr>
        <xdr:cNvPr id="45" name="Line 24">
          <a:extLst>
            <a:ext uri="{FF2B5EF4-FFF2-40B4-BE49-F238E27FC236}">
              <a16:creationId xmlns:a16="http://schemas.microsoft.com/office/drawing/2014/main" id="{E3181AD8-9B49-4A2B-A41C-4AB6CD168E1A}"/>
            </a:ext>
          </a:extLst>
        </xdr:cNvPr>
        <xdr:cNvSpPr>
          <a:spLocks noChangeShapeType="1"/>
        </xdr:cNvSpPr>
      </xdr:nvSpPr>
      <xdr:spPr bwMode="auto">
        <a:xfrm flipV="1">
          <a:off x="3686175" y="2952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11907</xdr:colOff>
      <xdr:row>20</xdr:row>
      <xdr:rowOff>16669</xdr:rowOff>
    </xdr:from>
    <xdr:to>
      <xdr:col>35</xdr:col>
      <xdr:colOff>11907</xdr:colOff>
      <xdr:row>22</xdr:row>
      <xdr:rowOff>0</xdr:rowOff>
    </xdr:to>
    <xdr:sp macro="" textlink="">
      <xdr:nvSpPr>
        <xdr:cNvPr id="46" name="Line 25">
          <a:extLst>
            <a:ext uri="{FF2B5EF4-FFF2-40B4-BE49-F238E27FC236}">
              <a16:creationId xmlns:a16="http://schemas.microsoft.com/office/drawing/2014/main" id="{4C405ACD-1BF2-45E2-98EC-43EBFC064ABA}"/>
            </a:ext>
          </a:extLst>
        </xdr:cNvPr>
        <xdr:cNvSpPr>
          <a:spLocks noChangeShapeType="1"/>
        </xdr:cNvSpPr>
      </xdr:nvSpPr>
      <xdr:spPr bwMode="auto">
        <a:xfrm flipV="1">
          <a:off x="4612482" y="2969419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114299</xdr:colOff>
      <xdr:row>22</xdr:row>
      <xdr:rowOff>0</xdr:rowOff>
    </xdr:from>
    <xdr:to>
      <xdr:col>35</xdr:col>
      <xdr:colOff>11905</xdr:colOff>
      <xdr:row>22</xdr:row>
      <xdr:rowOff>0</xdr:rowOff>
    </xdr:to>
    <xdr:sp macro="" textlink="">
      <xdr:nvSpPr>
        <xdr:cNvPr id="47" name="Line 26">
          <a:extLst>
            <a:ext uri="{FF2B5EF4-FFF2-40B4-BE49-F238E27FC236}">
              <a16:creationId xmlns:a16="http://schemas.microsoft.com/office/drawing/2014/main" id="{CC254C98-5BEF-44C9-94F9-D7FF0D9AA26B}"/>
            </a:ext>
          </a:extLst>
        </xdr:cNvPr>
        <xdr:cNvSpPr>
          <a:spLocks noChangeShapeType="1"/>
        </xdr:cNvSpPr>
      </xdr:nvSpPr>
      <xdr:spPr bwMode="auto">
        <a:xfrm flipH="1" flipV="1">
          <a:off x="3686174" y="3181350"/>
          <a:ext cx="926306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4761</xdr:colOff>
      <xdr:row>11</xdr:row>
      <xdr:rowOff>0</xdr:rowOff>
    </xdr:from>
    <xdr:to>
      <xdr:col>42</xdr:col>
      <xdr:colOff>4761</xdr:colOff>
      <xdr:row>21</xdr:row>
      <xdr:rowOff>0</xdr:rowOff>
    </xdr:to>
    <xdr:sp macro="" textlink="">
      <xdr:nvSpPr>
        <xdr:cNvPr id="48" name="Line 27">
          <a:extLst>
            <a:ext uri="{FF2B5EF4-FFF2-40B4-BE49-F238E27FC236}">
              <a16:creationId xmlns:a16="http://schemas.microsoft.com/office/drawing/2014/main" id="{4AD80515-7C87-4ABD-8110-F5D8702E6448}"/>
            </a:ext>
          </a:extLst>
        </xdr:cNvPr>
        <xdr:cNvSpPr>
          <a:spLocks noChangeShapeType="1"/>
        </xdr:cNvSpPr>
      </xdr:nvSpPr>
      <xdr:spPr bwMode="auto">
        <a:xfrm flipV="1">
          <a:off x="5176836" y="1924050"/>
          <a:ext cx="0" cy="1143000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26</xdr:col>
      <xdr:colOff>111918</xdr:colOff>
      <xdr:row>11</xdr:row>
      <xdr:rowOff>83343</xdr:rowOff>
    </xdr:from>
    <xdr:to>
      <xdr:col>26</xdr:col>
      <xdr:colOff>111918</xdr:colOff>
      <xdr:row>19</xdr:row>
      <xdr:rowOff>90487</xdr:rowOff>
    </xdr:to>
    <xdr:sp macro="" textlink="">
      <xdr:nvSpPr>
        <xdr:cNvPr id="49" name="Line 30">
          <a:extLst>
            <a:ext uri="{FF2B5EF4-FFF2-40B4-BE49-F238E27FC236}">
              <a16:creationId xmlns:a16="http://schemas.microsoft.com/office/drawing/2014/main" id="{1F1555D6-1F96-4A03-8DDE-2361F1AE83E4}"/>
            </a:ext>
          </a:extLst>
        </xdr:cNvPr>
        <xdr:cNvSpPr>
          <a:spLocks noChangeShapeType="1"/>
        </xdr:cNvSpPr>
      </xdr:nvSpPr>
      <xdr:spPr bwMode="auto">
        <a:xfrm flipV="1">
          <a:off x="3683793" y="2007393"/>
          <a:ext cx="0" cy="921544"/>
        </a:xfrm>
        <a:prstGeom prst="lin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42</xdr:col>
      <xdr:colOff>0</xdr:colOff>
      <xdr:row>19</xdr:row>
      <xdr:rowOff>0</xdr:rowOff>
    </xdr:from>
    <xdr:to>
      <xdr:col>46</xdr:col>
      <xdr:colOff>0</xdr:colOff>
      <xdr:row>19</xdr:row>
      <xdr:rowOff>0</xdr:rowOff>
    </xdr:to>
    <xdr:sp macro="" textlink="">
      <xdr:nvSpPr>
        <xdr:cNvPr id="50" name="Line 5">
          <a:extLst>
            <a:ext uri="{FF2B5EF4-FFF2-40B4-BE49-F238E27FC236}">
              <a16:creationId xmlns:a16="http://schemas.microsoft.com/office/drawing/2014/main" id="{5B5254CA-3805-42F8-A173-71A4467695EB}"/>
            </a:ext>
          </a:extLst>
        </xdr:cNvPr>
        <xdr:cNvSpPr>
          <a:spLocks noChangeShapeType="1"/>
        </xdr:cNvSpPr>
      </xdr:nvSpPr>
      <xdr:spPr bwMode="auto">
        <a:xfrm>
          <a:off x="5172075" y="28384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1360</xdr:colOff>
      <xdr:row>14</xdr:row>
      <xdr:rowOff>4762</xdr:rowOff>
    </xdr:from>
    <xdr:to>
      <xdr:col>46</xdr:col>
      <xdr:colOff>1360</xdr:colOff>
      <xdr:row>19</xdr:row>
      <xdr:rowOff>1358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13A351D2-56A6-49A0-8440-1704F7684162}"/>
            </a:ext>
          </a:extLst>
        </xdr:cNvPr>
        <xdr:cNvSpPr>
          <a:spLocks noChangeShapeType="1"/>
        </xdr:cNvSpPr>
      </xdr:nvSpPr>
      <xdr:spPr bwMode="auto">
        <a:xfrm flipV="1">
          <a:off x="5630635" y="2271712"/>
          <a:ext cx="0" cy="568096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1360</xdr:colOff>
      <xdr:row>15</xdr:row>
      <xdr:rowOff>108857</xdr:rowOff>
    </xdr:from>
    <xdr:to>
      <xdr:col>44</xdr:col>
      <xdr:colOff>0</xdr:colOff>
      <xdr:row>15</xdr:row>
      <xdr:rowOff>108857</xdr:rowOff>
    </xdr:to>
    <xdr:sp macro="" textlink="">
      <xdr:nvSpPr>
        <xdr:cNvPr id="52" name="Line 7">
          <a:extLst>
            <a:ext uri="{FF2B5EF4-FFF2-40B4-BE49-F238E27FC236}">
              <a16:creationId xmlns:a16="http://schemas.microsoft.com/office/drawing/2014/main" id="{6B2EF01E-289D-4238-8A49-57F183B1C8B3}"/>
            </a:ext>
          </a:extLst>
        </xdr:cNvPr>
        <xdr:cNvSpPr>
          <a:spLocks noChangeShapeType="1"/>
        </xdr:cNvSpPr>
      </xdr:nvSpPr>
      <xdr:spPr bwMode="auto">
        <a:xfrm>
          <a:off x="5173435" y="2490107"/>
          <a:ext cx="22724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1360</xdr:colOff>
      <xdr:row>14</xdr:row>
      <xdr:rowOff>4763</xdr:rowOff>
    </xdr:from>
    <xdr:to>
      <xdr:col>46</xdr:col>
      <xdr:colOff>1360</xdr:colOff>
      <xdr:row>14</xdr:row>
      <xdr:rowOff>4763</xdr:rowOff>
    </xdr:to>
    <xdr:sp macro="" textlink="">
      <xdr:nvSpPr>
        <xdr:cNvPr id="53" name="Line 8">
          <a:extLst>
            <a:ext uri="{FF2B5EF4-FFF2-40B4-BE49-F238E27FC236}">
              <a16:creationId xmlns:a16="http://schemas.microsoft.com/office/drawing/2014/main" id="{04E084C7-08FF-4B4A-A0D9-36D376CBC92B}"/>
            </a:ext>
          </a:extLst>
        </xdr:cNvPr>
        <xdr:cNvSpPr>
          <a:spLocks noChangeShapeType="1"/>
        </xdr:cNvSpPr>
      </xdr:nvSpPr>
      <xdr:spPr bwMode="auto">
        <a:xfrm>
          <a:off x="5173435" y="2271713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54" name="Line 11">
          <a:extLst>
            <a:ext uri="{FF2B5EF4-FFF2-40B4-BE49-F238E27FC236}">
              <a16:creationId xmlns:a16="http://schemas.microsoft.com/office/drawing/2014/main" id="{7383FCB9-F904-4A83-A1A3-C944EF5FF797}"/>
            </a:ext>
          </a:extLst>
        </xdr:cNvPr>
        <xdr:cNvSpPr>
          <a:spLocks noChangeShapeType="1"/>
        </xdr:cNvSpPr>
      </xdr:nvSpPr>
      <xdr:spPr bwMode="auto">
        <a:xfrm flipV="1">
          <a:off x="5400675" y="2609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13</xdr:row>
      <xdr:rowOff>112258</xdr:rowOff>
    </xdr:from>
    <xdr:to>
      <xdr:col>44</xdr:col>
      <xdr:colOff>0</xdr:colOff>
      <xdr:row>16</xdr:row>
      <xdr:rowOff>1359</xdr:rowOff>
    </xdr:to>
    <xdr:sp macro="" textlink="">
      <xdr:nvSpPr>
        <xdr:cNvPr id="55" name="Line 12">
          <a:extLst>
            <a:ext uri="{FF2B5EF4-FFF2-40B4-BE49-F238E27FC236}">
              <a16:creationId xmlns:a16="http://schemas.microsoft.com/office/drawing/2014/main" id="{9E2783EA-A907-4C48-AB24-DC6EA93232D2}"/>
            </a:ext>
          </a:extLst>
        </xdr:cNvPr>
        <xdr:cNvSpPr>
          <a:spLocks noChangeShapeType="1"/>
        </xdr:cNvSpPr>
      </xdr:nvSpPr>
      <xdr:spPr bwMode="auto">
        <a:xfrm flipV="1">
          <a:off x="5400675" y="2264908"/>
          <a:ext cx="0" cy="232001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42</xdr:col>
      <xdr:colOff>0</xdr:colOff>
      <xdr:row>17</xdr:row>
      <xdr:rowOff>0</xdr:rowOff>
    </xdr:from>
    <xdr:to>
      <xdr:col>44</xdr:col>
      <xdr:colOff>0</xdr:colOff>
      <xdr:row>17</xdr:row>
      <xdr:rowOff>0</xdr:rowOff>
    </xdr:to>
    <xdr:sp macro="" textlink="">
      <xdr:nvSpPr>
        <xdr:cNvPr id="56" name="Line 28">
          <a:extLst>
            <a:ext uri="{FF2B5EF4-FFF2-40B4-BE49-F238E27FC236}">
              <a16:creationId xmlns:a16="http://schemas.microsoft.com/office/drawing/2014/main" id="{760189F7-5895-474D-B882-6511D3003489}"/>
            </a:ext>
          </a:extLst>
        </xdr:cNvPr>
        <xdr:cNvSpPr>
          <a:spLocks noChangeShapeType="1"/>
        </xdr:cNvSpPr>
      </xdr:nvSpPr>
      <xdr:spPr bwMode="auto">
        <a:xfrm>
          <a:off x="5172075" y="26098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15</xdr:row>
      <xdr:rowOff>109537</xdr:rowOff>
    </xdr:from>
    <xdr:to>
      <xdr:col>44</xdr:col>
      <xdr:colOff>0</xdr:colOff>
      <xdr:row>17</xdr:row>
      <xdr:rowOff>1019</xdr:rowOff>
    </xdr:to>
    <xdr:sp macro="" textlink="">
      <xdr:nvSpPr>
        <xdr:cNvPr id="57" name="Line 12">
          <a:extLst>
            <a:ext uri="{FF2B5EF4-FFF2-40B4-BE49-F238E27FC236}">
              <a16:creationId xmlns:a16="http://schemas.microsoft.com/office/drawing/2014/main" id="{0058A9F0-0D18-4BFA-82A2-0080AC43629F}"/>
            </a:ext>
          </a:extLst>
        </xdr:cNvPr>
        <xdr:cNvSpPr>
          <a:spLocks noChangeShapeType="1"/>
        </xdr:cNvSpPr>
      </xdr:nvSpPr>
      <xdr:spPr bwMode="auto">
        <a:xfrm flipV="1">
          <a:off x="5400675" y="2490787"/>
          <a:ext cx="0" cy="120082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29</xdr:col>
      <xdr:colOff>2381</xdr:colOff>
      <xdr:row>10</xdr:row>
      <xdr:rowOff>4761</xdr:rowOff>
    </xdr:from>
    <xdr:to>
      <xdr:col>30</xdr:col>
      <xdr:colOff>4763</xdr:colOff>
      <xdr:row>10</xdr:row>
      <xdr:rowOff>4761</xdr:rowOff>
    </xdr:to>
    <xdr:sp macro="" textlink="">
      <xdr:nvSpPr>
        <xdr:cNvPr id="58" name="Line 12">
          <a:extLst>
            <a:ext uri="{FF2B5EF4-FFF2-40B4-BE49-F238E27FC236}">
              <a16:creationId xmlns:a16="http://schemas.microsoft.com/office/drawing/2014/main" id="{550324E0-B248-4DE3-A9E1-1FAA32204FB2}"/>
            </a:ext>
          </a:extLst>
        </xdr:cNvPr>
        <xdr:cNvSpPr>
          <a:spLocks noChangeShapeType="1"/>
        </xdr:cNvSpPr>
      </xdr:nvSpPr>
      <xdr:spPr bwMode="auto">
        <a:xfrm flipH="1" flipV="1">
          <a:off x="3917156" y="1814511"/>
          <a:ext cx="116682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39</xdr:row>
      <xdr:rowOff>4647</xdr:rowOff>
    </xdr:from>
    <xdr:to>
      <xdr:col>28</xdr:col>
      <xdr:colOff>0</xdr:colOff>
      <xdr:row>39</xdr:row>
      <xdr:rowOff>4647</xdr:rowOff>
    </xdr:to>
    <xdr:sp macro="" textlink="">
      <xdr:nvSpPr>
        <xdr:cNvPr id="244234" name="Line 43">
          <a:extLst>
            <a:ext uri="{FF2B5EF4-FFF2-40B4-BE49-F238E27FC236}">
              <a16:creationId xmlns:a16="http://schemas.microsoft.com/office/drawing/2014/main" id="{00000000-0008-0000-2400-00000ABA0300}"/>
            </a:ext>
          </a:extLst>
        </xdr:cNvPr>
        <xdr:cNvSpPr>
          <a:spLocks noChangeShapeType="1"/>
        </xdr:cNvSpPr>
      </xdr:nvSpPr>
      <xdr:spPr bwMode="auto">
        <a:xfrm>
          <a:off x="2583366" y="5189964"/>
          <a:ext cx="58079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0</xdr:colOff>
      <xdr:row>37</xdr:row>
      <xdr:rowOff>0</xdr:rowOff>
    </xdr:to>
    <xdr:sp macro="" textlink="">
      <xdr:nvSpPr>
        <xdr:cNvPr id="244235" name="Line 44">
          <a:extLst>
            <a:ext uri="{FF2B5EF4-FFF2-40B4-BE49-F238E27FC236}">
              <a16:creationId xmlns:a16="http://schemas.microsoft.com/office/drawing/2014/main" id="{00000000-0008-0000-2400-00000BBA0300}"/>
            </a:ext>
          </a:extLst>
        </xdr:cNvPr>
        <xdr:cNvSpPr>
          <a:spLocks noChangeShapeType="1"/>
        </xdr:cNvSpPr>
      </xdr:nvSpPr>
      <xdr:spPr bwMode="auto">
        <a:xfrm flipV="1">
          <a:off x="3114675" y="20383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10</xdr:row>
      <xdr:rowOff>114300</xdr:rowOff>
    </xdr:from>
    <xdr:to>
      <xdr:col>18</xdr:col>
      <xdr:colOff>0</xdr:colOff>
      <xdr:row>37</xdr:row>
      <xdr:rowOff>0</xdr:rowOff>
    </xdr:to>
    <xdr:sp macro="" textlink="">
      <xdr:nvSpPr>
        <xdr:cNvPr id="244237" name="Line 46">
          <a:extLst>
            <a:ext uri="{FF2B5EF4-FFF2-40B4-BE49-F238E27FC236}">
              <a16:creationId xmlns:a16="http://schemas.microsoft.com/office/drawing/2014/main" id="{00000000-0008-0000-2400-00000DBA0300}"/>
            </a:ext>
          </a:extLst>
        </xdr:cNvPr>
        <xdr:cNvSpPr>
          <a:spLocks noChangeShapeType="1"/>
        </xdr:cNvSpPr>
      </xdr:nvSpPr>
      <xdr:spPr bwMode="auto">
        <a:xfrm>
          <a:off x="1975757" y="2041071"/>
          <a:ext cx="0" cy="28629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39</xdr:row>
      <xdr:rowOff>4647</xdr:rowOff>
    </xdr:from>
    <xdr:to>
      <xdr:col>23</xdr:col>
      <xdr:colOff>0</xdr:colOff>
      <xdr:row>39</xdr:row>
      <xdr:rowOff>4647</xdr:rowOff>
    </xdr:to>
    <xdr:sp macro="" textlink="">
      <xdr:nvSpPr>
        <xdr:cNvPr id="244238" name="Line 47">
          <a:extLst>
            <a:ext uri="{FF2B5EF4-FFF2-40B4-BE49-F238E27FC236}">
              <a16:creationId xmlns:a16="http://schemas.microsoft.com/office/drawing/2014/main" id="{00000000-0008-0000-2400-00000EBA0300}"/>
            </a:ext>
          </a:extLst>
        </xdr:cNvPr>
        <xdr:cNvSpPr>
          <a:spLocks noChangeShapeType="1"/>
        </xdr:cNvSpPr>
      </xdr:nvSpPr>
      <xdr:spPr bwMode="auto">
        <a:xfrm>
          <a:off x="2002573" y="5189964"/>
          <a:ext cx="58079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</xdr:colOff>
      <xdr:row>29</xdr:row>
      <xdr:rowOff>0</xdr:rowOff>
    </xdr:from>
    <xdr:to>
      <xdr:col>25</xdr:col>
      <xdr:colOff>19050</xdr:colOff>
      <xdr:row>29</xdr:row>
      <xdr:rowOff>0</xdr:rowOff>
    </xdr:to>
    <xdr:sp macro="" textlink="">
      <xdr:nvSpPr>
        <xdr:cNvPr id="244239" name="Line 48">
          <a:extLst>
            <a:ext uri="{FF2B5EF4-FFF2-40B4-BE49-F238E27FC236}">
              <a16:creationId xmlns:a16="http://schemas.microsoft.com/office/drawing/2014/main" id="{00000000-0008-0000-2400-00000FBA0300}"/>
            </a:ext>
          </a:extLst>
        </xdr:cNvPr>
        <xdr:cNvSpPr>
          <a:spLocks noChangeShapeType="1"/>
        </xdr:cNvSpPr>
      </xdr:nvSpPr>
      <xdr:spPr bwMode="auto">
        <a:xfrm>
          <a:off x="2333625" y="40957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33</xdr:row>
      <xdr:rowOff>0</xdr:rowOff>
    </xdr:from>
    <xdr:to>
      <xdr:col>35</xdr:col>
      <xdr:colOff>0</xdr:colOff>
      <xdr:row>33</xdr:row>
      <xdr:rowOff>0</xdr:rowOff>
    </xdr:to>
    <xdr:sp macro="" textlink="">
      <xdr:nvSpPr>
        <xdr:cNvPr id="244243" name="Line 52">
          <a:extLst>
            <a:ext uri="{FF2B5EF4-FFF2-40B4-BE49-F238E27FC236}">
              <a16:creationId xmlns:a16="http://schemas.microsoft.com/office/drawing/2014/main" id="{00000000-0008-0000-2400-000013BA0300}"/>
            </a:ext>
          </a:extLst>
        </xdr:cNvPr>
        <xdr:cNvSpPr>
          <a:spLocks noChangeShapeType="1"/>
        </xdr:cNvSpPr>
      </xdr:nvSpPr>
      <xdr:spPr bwMode="auto">
        <a:xfrm>
          <a:off x="3228975" y="45529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244244" name="Line 53">
          <a:extLst>
            <a:ext uri="{FF2B5EF4-FFF2-40B4-BE49-F238E27FC236}">
              <a16:creationId xmlns:a16="http://schemas.microsoft.com/office/drawing/2014/main" id="{00000000-0008-0000-2400-000014BA0300}"/>
            </a:ext>
          </a:extLst>
        </xdr:cNvPr>
        <xdr:cNvSpPr>
          <a:spLocks noChangeShapeType="1"/>
        </xdr:cNvSpPr>
      </xdr:nvSpPr>
      <xdr:spPr bwMode="auto">
        <a:xfrm>
          <a:off x="33432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11</xdr:row>
      <xdr:rowOff>0</xdr:rowOff>
    </xdr:from>
    <xdr:to>
      <xdr:col>39</xdr:col>
      <xdr:colOff>0</xdr:colOff>
      <xdr:row>11</xdr:row>
      <xdr:rowOff>0</xdr:rowOff>
    </xdr:to>
    <xdr:sp macro="" textlink="">
      <xdr:nvSpPr>
        <xdr:cNvPr id="244245" name="Line 54">
          <a:extLst>
            <a:ext uri="{FF2B5EF4-FFF2-40B4-BE49-F238E27FC236}">
              <a16:creationId xmlns:a16="http://schemas.microsoft.com/office/drawing/2014/main" id="{00000000-0008-0000-2400-000015BA0300}"/>
            </a:ext>
          </a:extLst>
        </xdr:cNvPr>
        <xdr:cNvSpPr>
          <a:spLocks noChangeShapeType="1"/>
        </xdr:cNvSpPr>
      </xdr:nvSpPr>
      <xdr:spPr bwMode="auto">
        <a:xfrm>
          <a:off x="3343275" y="2038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114860</xdr:colOff>
      <xdr:row>39</xdr:row>
      <xdr:rowOff>114859</xdr:rowOff>
    </xdr:from>
    <xdr:to>
      <xdr:col>17</xdr:col>
      <xdr:colOff>114860</xdr:colOff>
      <xdr:row>41</xdr:row>
      <xdr:rowOff>134471</xdr:rowOff>
    </xdr:to>
    <xdr:sp macro="" textlink="">
      <xdr:nvSpPr>
        <xdr:cNvPr id="244247" name="Line 56">
          <a:extLst>
            <a:ext uri="{FF2B5EF4-FFF2-40B4-BE49-F238E27FC236}">
              <a16:creationId xmlns:a16="http://schemas.microsoft.com/office/drawing/2014/main" id="{00000000-0008-0000-2400-000017BA0300}"/>
            </a:ext>
          </a:extLst>
        </xdr:cNvPr>
        <xdr:cNvSpPr>
          <a:spLocks noChangeShapeType="1"/>
        </xdr:cNvSpPr>
      </xdr:nvSpPr>
      <xdr:spPr bwMode="auto">
        <a:xfrm flipV="1">
          <a:off x="1977838" y="5255558"/>
          <a:ext cx="0" cy="24933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114860</xdr:colOff>
      <xdr:row>40</xdr:row>
      <xdr:rowOff>9524</xdr:rowOff>
    </xdr:from>
    <xdr:to>
      <xdr:col>27</xdr:col>
      <xdr:colOff>114860</xdr:colOff>
      <xdr:row>41</xdr:row>
      <xdr:rowOff>134471</xdr:rowOff>
    </xdr:to>
    <xdr:sp macro="" textlink="">
      <xdr:nvSpPr>
        <xdr:cNvPr id="244248" name="Line 57">
          <a:extLst>
            <a:ext uri="{FF2B5EF4-FFF2-40B4-BE49-F238E27FC236}">
              <a16:creationId xmlns:a16="http://schemas.microsoft.com/office/drawing/2014/main" id="{00000000-0008-0000-2400-000018BA0300}"/>
            </a:ext>
          </a:extLst>
        </xdr:cNvPr>
        <xdr:cNvSpPr>
          <a:spLocks noChangeShapeType="1"/>
        </xdr:cNvSpPr>
      </xdr:nvSpPr>
      <xdr:spPr bwMode="auto">
        <a:xfrm flipV="1">
          <a:off x="3126441" y="5265083"/>
          <a:ext cx="0" cy="23980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114860</xdr:colOff>
      <xdr:row>41</xdr:row>
      <xdr:rowOff>134471</xdr:rowOff>
    </xdr:from>
    <xdr:to>
      <xdr:col>27</xdr:col>
      <xdr:colOff>114860</xdr:colOff>
      <xdr:row>41</xdr:row>
      <xdr:rowOff>134471</xdr:rowOff>
    </xdr:to>
    <xdr:sp macro="" textlink="">
      <xdr:nvSpPr>
        <xdr:cNvPr id="244249" name="Line 58">
          <a:extLst>
            <a:ext uri="{FF2B5EF4-FFF2-40B4-BE49-F238E27FC236}">
              <a16:creationId xmlns:a16="http://schemas.microsoft.com/office/drawing/2014/main" id="{00000000-0008-0000-2400-000019BA0300}"/>
            </a:ext>
          </a:extLst>
        </xdr:cNvPr>
        <xdr:cNvSpPr>
          <a:spLocks noChangeShapeType="1"/>
        </xdr:cNvSpPr>
      </xdr:nvSpPr>
      <xdr:spPr bwMode="auto">
        <a:xfrm flipH="1">
          <a:off x="1977838" y="5504890"/>
          <a:ext cx="1148603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17</xdr:col>
      <xdr:colOff>0</xdr:colOff>
      <xdr:row>11</xdr:row>
      <xdr:rowOff>0</xdr:rowOff>
    </xdr:to>
    <xdr:sp macro="" textlink="">
      <xdr:nvSpPr>
        <xdr:cNvPr id="244250" name="Line 59">
          <a:extLst>
            <a:ext uri="{FF2B5EF4-FFF2-40B4-BE49-F238E27FC236}">
              <a16:creationId xmlns:a16="http://schemas.microsoft.com/office/drawing/2014/main" id="{00000000-0008-0000-2400-00001ABA0300}"/>
            </a:ext>
          </a:extLst>
        </xdr:cNvPr>
        <xdr:cNvSpPr>
          <a:spLocks noChangeShapeType="1"/>
        </xdr:cNvSpPr>
      </xdr:nvSpPr>
      <xdr:spPr bwMode="auto">
        <a:xfrm flipH="1">
          <a:off x="1171575" y="2038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35</xdr:row>
      <xdr:rowOff>0</xdr:rowOff>
    </xdr:to>
    <xdr:sp macro="" textlink="">
      <xdr:nvSpPr>
        <xdr:cNvPr id="244251" name="Line 60">
          <a:extLst>
            <a:ext uri="{FF2B5EF4-FFF2-40B4-BE49-F238E27FC236}">
              <a16:creationId xmlns:a16="http://schemas.microsoft.com/office/drawing/2014/main" id="{00000000-0008-0000-2400-00001BBA0300}"/>
            </a:ext>
          </a:extLst>
        </xdr:cNvPr>
        <xdr:cNvSpPr>
          <a:spLocks noChangeShapeType="1"/>
        </xdr:cNvSpPr>
      </xdr:nvSpPr>
      <xdr:spPr bwMode="auto">
        <a:xfrm>
          <a:off x="1171575" y="20383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11</xdr:col>
      <xdr:colOff>0</xdr:colOff>
      <xdr:row>34</xdr:row>
      <xdr:rowOff>115956</xdr:rowOff>
    </xdr:from>
    <xdr:to>
      <xdr:col>17</xdr:col>
      <xdr:colOff>0</xdr:colOff>
      <xdr:row>34</xdr:row>
      <xdr:rowOff>115956</xdr:rowOff>
    </xdr:to>
    <xdr:sp macro="" textlink="">
      <xdr:nvSpPr>
        <xdr:cNvPr id="244252" name="Line 61">
          <a:extLst>
            <a:ext uri="{FF2B5EF4-FFF2-40B4-BE49-F238E27FC236}">
              <a16:creationId xmlns:a16="http://schemas.microsoft.com/office/drawing/2014/main" id="{00000000-0008-0000-2400-00001CBA0300}"/>
            </a:ext>
          </a:extLst>
        </xdr:cNvPr>
        <xdr:cNvSpPr>
          <a:spLocks noChangeShapeType="1"/>
        </xdr:cNvSpPr>
      </xdr:nvSpPr>
      <xdr:spPr bwMode="auto">
        <a:xfrm>
          <a:off x="1184413" y="4837043"/>
          <a:ext cx="69573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0</xdr:colOff>
      <xdr:row>33</xdr:row>
      <xdr:rowOff>0</xdr:rowOff>
    </xdr:to>
    <xdr:sp macro="" textlink="">
      <xdr:nvSpPr>
        <xdr:cNvPr id="244254" name="Line 63">
          <a:extLst>
            <a:ext uri="{FF2B5EF4-FFF2-40B4-BE49-F238E27FC236}">
              <a16:creationId xmlns:a16="http://schemas.microsoft.com/office/drawing/2014/main" id="{00000000-0008-0000-2400-00001EBA0300}"/>
            </a:ext>
          </a:extLst>
        </xdr:cNvPr>
        <xdr:cNvSpPr>
          <a:spLocks noChangeShapeType="1"/>
        </xdr:cNvSpPr>
      </xdr:nvSpPr>
      <xdr:spPr bwMode="auto">
        <a:xfrm flipV="1">
          <a:off x="3914775" y="2495550"/>
          <a:ext cx="0" cy="2057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35</xdr:col>
      <xdr:colOff>0</xdr:colOff>
      <xdr:row>9</xdr:row>
      <xdr:rowOff>0</xdr:rowOff>
    </xdr:from>
    <xdr:to>
      <xdr:col>35</xdr:col>
      <xdr:colOff>0</xdr:colOff>
      <xdr:row>11</xdr:row>
      <xdr:rowOff>0</xdr:rowOff>
    </xdr:to>
    <xdr:sp macro="" textlink="">
      <xdr:nvSpPr>
        <xdr:cNvPr id="244255" name="Line 64">
          <a:extLst>
            <a:ext uri="{FF2B5EF4-FFF2-40B4-BE49-F238E27FC236}">
              <a16:creationId xmlns:a16="http://schemas.microsoft.com/office/drawing/2014/main" id="{00000000-0008-0000-2400-00001FBA0300}"/>
            </a:ext>
          </a:extLst>
        </xdr:cNvPr>
        <xdr:cNvSpPr>
          <a:spLocks noChangeShapeType="1"/>
        </xdr:cNvSpPr>
      </xdr:nvSpPr>
      <xdr:spPr bwMode="auto">
        <a:xfrm flipV="1">
          <a:off x="39147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24</xdr:col>
      <xdr:colOff>9525</xdr:colOff>
      <xdr:row>26</xdr:row>
      <xdr:rowOff>104775</xdr:rowOff>
    </xdr:from>
    <xdr:to>
      <xdr:col>25</xdr:col>
      <xdr:colOff>9525</xdr:colOff>
      <xdr:row>28</xdr:row>
      <xdr:rowOff>104775</xdr:rowOff>
    </xdr:to>
    <xdr:sp macro="" textlink="">
      <xdr:nvSpPr>
        <xdr:cNvPr id="244256" name="Line 65">
          <a:extLst>
            <a:ext uri="{FF2B5EF4-FFF2-40B4-BE49-F238E27FC236}">
              <a16:creationId xmlns:a16="http://schemas.microsoft.com/office/drawing/2014/main" id="{00000000-0008-0000-2400-000020BA0300}"/>
            </a:ext>
          </a:extLst>
        </xdr:cNvPr>
        <xdr:cNvSpPr>
          <a:spLocks noChangeShapeType="1"/>
        </xdr:cNvSpPr>
      </xdr:nvSpPr>
      <xdr:spPr bwMode="auto">
        <a:xfrm flipV="1">
          <a:off x="2667000" y="3857625"/>
          <a:ext cx="1143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25</xdr:col>
      <xdr:colOff>9525</xdr:colOff>
      <xdr:row>26</xdr:row>
      <xdr:rowOff>104775</xdr:rowOff>
    </xdr:from>
    <xdr:to>
      <xdr:col>33</xdr:col>
      <xdr:colOff>85725</xdr:colOff>
      <xdr:row>26</xdr:row>
      <xdr:rowOff>104775</xdr:rowOff>
    </xdr:to>
    <xdr:sp macro="" textlink="">
      <xdr:nvSpPr>
        <xdr:cNvPr id="244257" name="Line 66">
          <a:extLst>
            <a:ext uri="{FF2B5EF4-FFF2-40B4-BE49-F238E27FC236}">
              <a16:creationId xmlns:a16="http://schemas.microsoft.com/office/drawing/2014/main" id="{00000000-0008-0000-2400-000021BA0300}"/>
            </a:ext>
          </a:extLst>
        </xdr:cNvPr>
        <xdr:cNvSpPr>
          <a:spLocks noChangeShapeType="1"/>
        </xdr:cNvSpPr>
      </xdr:nvSpPr>
      <xdr:spPr bwMode="auto">
        <a:xfrm>
          <a:off x="2781300" y="3857625"/>
          <a:ext cx="990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23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44258" name="Line 67">
          <a:extLst>
            <a:ext uri="{FF2B5EF4-FFF2-40B4-BE49-F238E27FC236}">
              <a16:creationId xmlns:a16="http://schemas.microsoft.com/office/drawing/2014/main" id="{00000000-0008-0000-2400-000022BA0300}"/>
            </a:ext>
          </a:extLst>
        </xdr:cNvPr>
        <xdr:cNvSpPr>
          <a:spLocks noChangeShapeType="1"/>
        </xdr:cNvSpPr>
      </xdr:nvSpPr>
      <xdr:spPr bwMode="auto">
        <a:xfrm>
          <a:off x="2543175" y="2152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18</xdr:col>
      <xdr:colOff>0</xdr:colOff>
      <xdr:row>11</xdr:row>
      <xdr:rowOff>0</xdr:rowOff>
    </xdr:from>
    <xdr:to>
      <xdr:col>28</xdr:col>
      <xdr:colOff>0</xdr:colOff>
      <xdr:row>11</xdr:row>
      <xdr:rowOff>0</xdr:rowOff>
    </xdr:to>
    <xdr:sp macro="" textlink="">
      <xdr:nvSpPr>
        <xdr:cNvPr id="244259" name="Line 68">
          <a:extLst>
            <a:ext uri="{FF2B5EF4-FFF2-40B4-BE49-F238E27FC236}">
              <a16:creationId xmlns:a16="http://schemas.microsoft.com/office/drawing/2014/main" id="{00000000-0008-0000-2400-000023BA0300}"/>
            </a:ext>
          </a:extLst>
        </xdr:cNvPr>
        <xdr:cNvSpPr>
          <a:spLocks noChangeShapeType="1"/>
        </xdr:cNvSpPr>
      </xdr:nvSpPr>
      <xdr:spPr bwMode="auto">
        <a:xfrm>
          <a:off x="1971675" y="20383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18</xdr:col>
      <xdr:colOff>0</xdr:colOff>
      <xdr:row>33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244261" name="Line 70">
          <a:extLst>
            <a:ext uri="{FF2B5EF4-FFF2-40B4-BE49-F238E27FC236}">
              <a16:creationId xmlns:a16="http://schemas.microsoft.com/office/drawing/2014/main" id="{00000000-0008-0000-2400-000025BA0300}"/>
            </a:ext>
          </a:extLst>
        </xdr:cNvPr>
        <xdr:cNvSpPr>
          <a:spLocks noChangeShapeType="1"/>
        </xdr:cNvSpPr>
      </xdr:nvSpPr>
      <xdr:spPr bwMode="auto">
        <a:xfrm>
          <a:off x="1971675" y="4552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12</xdr:row>
      <xdr:rowOff>0</xdr:rowOff>
    </xdr:from>
    <xdr:to>
      <xdr:col>23</xdr:col>
      <xdr:colOff>0</xdr:colOff>
      <xdr:row>12</xdr:row>
      <xdr:rowOff>0</xdr:rowOff>
    </xdr:to>
    <xdr:sp macro="" textlink="">
      <xdr:nvSpPr>
        <xdr:cNvPr id="244262" name="Line 72">
          <a:extLst>
            <a:ext uri="{FF2B5EF4-FFF2-40B4-BE49-F238E27FC236}">
              <a16:creationId xmlns:a16="http://schemas.microsoft.com/office/drawing/2014/main" id="{00000000-0008-0000-2400-000026BA0300}"/>
            </a:ext>
          </a:extLst>
        </xdr:cNvPr>
        <xdr:cNvSpPr>
          <a:spLocks noChangeShapeType="1"/>
        </xdr:cNvSpPr>
      </xdr:nvSpPr>
      <xdr:spPr bwMode="auto">
        <a:xfrm>
          <a:off x="1971675" y="2152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244263" name="Line 73">
          <a:extLst>
            <a:ext uri="{FF2B5EF4-FFF2-40B4-BE49-F238E27FC236}">
              <a16:creationId xmlns:a16="http://schemas.microsoft.com/office/drawing/2014/main" id="{00000000-0008-0000-2400-000027BA0300}"/>
            </a:ext>
          </a:extLst>
        </xdr:cNvPr>
        <xdr:cNvSpPr>
          <a:spLocks noChangeShapeType="1"/>
        </xdr:cNvSpPr>
      </xdr:nvSpPr>
      <xdr:spPr bwMode="auto">
        <a:xfrm flipV="1">
          <a:off x="27717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26</xdr:col>
      <xdr:colOff>0</xdr:colOff>
      <xdr:row>10</xdr:row>
      <xdr:rowOff>4099</xdr:rowOff>
    </xdr:from>
    <xdr:to>
      <xdr:col>32</xdr:col>
      <xdr:colOff>10885</xdr:colOff>
      <xdr:row>10</xdr:row>
      <xdr:rowOff>4099</xdr:rowOff>
    </xdr:to>
    <xdr:sp macro="" textlink="">
      <xdr:nvSpPr>
        <xdr:cNvPr id="244264" name="Line 74">
          <a:extLst>
            <a:ext uri="{FF2B5EF4-FFF2-40B4-BE49-F238E27FC236}">
              <a16:creationId xmlns:a16="http://schemas.microsoft.com/office/drawing/2014/main" id="{00000000-0008-0000-2400-000028BA0300}"/>
            </a:ext>
          </a:extLst>
        </xdr:cNvPr>
        <xdr:cNvSpPr>
          <a:spLocks noChangeShapeType="1"/>
        </xdr:cNvSpPr>
      </xdr:nvSpPr>
      <xdr:spPr bwMode="auto">
        <a:xfrm>
          <a:off x="2911929" y="1930870"/>
          <a:ext cx="69668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8</xdr:row>
      <xdr:rowOff>0</xdr:rowOff>
    </xdr:from>
    <xdr:to>
      <xdr:col>27</xdr:col>
      <xdr:colOff>66675</xdr:colOff>
      <xdr:row>8</xdr:row>
      <xdr:rowOff>0</xdr:rowOff>
    </xdr:to>
    <xdr:sp macro="" textlink="">
      <xdr:nvSpPr>
        <xdr:cNvPr id="244265" name="Line 75">
          <a:extLst>
            <a:ext uri="{FF2B5EF4-FFF2-40B4-BE49-F238E27FC236}">
              <a16:creationId xmlns:a16="http://schemas.microsoft.com/office/drawing/2014/main" id="{00000000-0008-0000-2400-000029BA0300}"/>
            </a:ext>
          </a:extLst>
        </xdr:cNvPr>
        <xdr:cNvSpPr>
          <a:spLocks noChangeShapeType="1"/>
        </xdr:cNvSpPr>
      </xdr:nvSpPr>
      <xdr:spPr bwMode="auto">
        <a:xfrm>
          <a:off x="2495550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18</xdr:col>
      <xdr:colOff>57150</xdr:colOff>
      <xdr:row>8</xdr:row>
      <xdr:rowOff>0</xdr:rowOff>
    </xdr:from>
    <xdr:to>
      <xdr:col>23</xdr:col>
      <xdr:colOff>0</xdr:colOff>
      <xdr:row>8</xdr:row>
      <xdr:rowOff>0</xdr:rowOff>
    </xdr:to>
    <xdr:sp macro="" textlink="">
      <xdr:nvSpPr>
        <xdr:cNvPr id="244266" name="Line 76">
          <a:extLst>
            <a:ext uri="{FF2B5EF4-FFF2-40B4-BE49-F238E27FC236}">
              <a16:creationId xmlns:a16="http://schemas.microsoft.com/office/drawing/2014/main" id="{00000000-0008-0000-2400-00002ABA0300}"/>
            </a:ext>
          </a:extLst>
        </xdr:cNvPr>
        <xdr:cNvSpPr>
          <a:spLocks noChangeShapeType="1"/>
        </xdr:cNvSpPr>
      </xdr:nvSpPr>
      <xdr:spPr bwMode="auto">
        <a:xfrm flipH="1">
          <a:off x="2028825" y="1695450"/>
          <a:ext cx="514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macro="" textlink="">
      <xdr:nvSpPr>
        <xdr:cNvPr id="244267" name="Line 77">
          <a:extLst>
            <a:ext uri="{FF2B5EF4-FFF2-40B4-BE49-F238E27FC236}">
              <a16:creationId xmlns:a16="http://schemas.microsoft.com/office/drawing/2014/main" id="{00000000-0008-0000-2400-00002BBA0300}"/>
            </a:ext>
          </a:extLst>
        </xdr:cNvPr>
        <xdr:cNvSpPr>
          <a:spLocks noChangeShapeType="1"/>
        </xdr:cNvSpPr>
      </xdr:nvSpPr>
      <xdr:spPr bwMode="auto">
        <a:xfrm flipH="1" flipV="1">
          <a:off x="22002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18</xdr:col>
      <xdr:colOff>4646</xdr:colOff>
      <xdr:row>9</xdr:row>
      <xdr:rowOff>116158</xdr:rowOff>
    </xdr:from>
    <xdr:to>
      <xdr:col>20</xdr:col>
      <xdr:colOff>0</xdr:colOff>
      <xdr:row>9</xdr:row>
      <xdr:rowOff>116158</xdr:rowOff>
    </xdr:to>
    <xdr:sp macro="" textlink="">
      <xdr:nvSpPr>
        <xdr:cNvPr id="244268" name="Line 78">
          <a:extLst>
            <a:ext uri="{FF2B5EF4-FFF2-40B4-BE49-F238E27FC236}">
              <a16:creationId xmlns:a16="http://schemas.microsoft.com/office/drawing/2014/main" id="{00000000-0008-0000-2400-00002CBA0300}"/>
            </a:ext>
          </a:extLst>
        </xdr:cNvPr>
        <xdr:cNvSpPr>
          <a:spLocks noChangeShapeType="1"/>
        </xdr:cNvSpPr>
      </xdr:nvSpPr>
      <xdr:spPr bwMode="auto">
        <a:xfrm>
          <a:off x="2025805" y="1937524"/>
          <a:ext cx="22767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244270" name="Line 80">
          <a:extLst>
            <a:ext uri="{FF2B5EF4-FFF2-40B4-BE49-F238E27FC236}">
              <a16:creationId xmlns:a16="http://schemas.microsoft.com/office/drawing/2014/main" id="{00000000-0008-0000-2400-00002EBA0300}"/>
            </a:ext>
          </a:extLst>
        </xdr:cNvPr>
        <xdr:cNvSpPr>
          <a:spLocks noChangeShapeType="1"/>
        </xdr:cNvSpPr>
      </xdr:nvSpPr>
      <xdr:spPr bwMode="auto">
        <a:xfrm flipH="1">
          <a:off x="1400175" y="21526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35</xdr:col>
      <xdr:colOff>0</xdr:colOff>
      <xdr:row>15</xdr:row>
      <xdr:rowOff>0</xdr:rowOff>
    </xdr:to>
    <xdr:sp macro="" textlink="">
      <xdr:nvSpPr>
        <xdr:cNvPr id="244271" name="Line 81">
          <a:extLst>
            <a:ext uri="{FF2B5EF4-FFF2-40B4-BE49-F238E27FC236}">
              <a16:creationId xmlns:a16="http://schemas.microsoft.com/office/drawing/2014/main" id="{00000000-0008-0000-2400-00002FBA0300}"/>
            </a:ext>
          </a:extLst>
        </xdr:cNvPr>
        <xdr:cNvSpPr>
          <a:spLocks noChangeShapeType="1"/>
        </xdr:cNvSpPr>
      </xdr:nvSpPr>
      <xdr:spPr bwMode="auto">
        <a:xfrm>
          <a:off x="3343275" y="24955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244272" name="Line 82">
          <a:extLst>
            <a:ext uri="{FF2B5EF4-FFF2-40B4-BE49-F238E27FC236}">
              <a16:creationId xmlns:a16="http://schemas.microsoft.com/office/drawing/2014/main" id="{00000000-0008-0000-2400-000030BA0300}"/>
            </a:ext>
          </a:extLst>
        </xdr:cNvPr>
        <xdr:cNvSpPr>
          <a:spLocks noChangeShapeType="1"/>
        </xdr:cNvSpPr>
      </xdr:nvSpPr>
      <xdr:spPr bwMode="auto">
        <a:xfrm>
          <a:off x="2543175" y="2495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15</xdr:row>
      <xdr:rowOff>0</xdr:rowOff>
    </xdr:to>
    <xdr:sp macro="" textlink="">
      <xdr:nvSpPr>
        <xdr:cNvPr id="244273" name="Line 83">
          <a:extLst>
            <a:ext uri="{FF2B5EF4-FFF2-40B4-BE49-F238E27FC236}">
              <a16:creationId xmlns:a16="http://schemas.microsoft.com/office/drawing/2014/main" id="{00000000-0008-0000-2400-000031BA0300}"/>
            </a:ext>
          </a:extLst>
        </xdr:cNvPr>
        <xdr:cNvSpPr>
          <a:spLocks noChangeShapeType="1"/>
        </xdr:cNvSpPr>
      </xdr:nvSpPr>
      <xdr:spPr bwMode="auto">
        <a:xfrm flipV="1">
          <a:off x="3914775" y="21526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54</xdr:col>
      <xdr:colOff>0</xdr:colOff>
      <xdr:row>12</xdr:row>
      <xdr:rowOff>0</xdr:rowOff>
    </xdr:from>
    <xdr:to>
      <xdr:col>54</xdr:col>
      <xdr:colOff>0</xdr:colOff>
      <xdr:row>37</xdr:row>
      <xdr:rowOff>0</xdr:rowOff>
    </xdr:to>
    <xdr:sp macro="" textlink="">
      <xdr:nvSpPr>
        <xdr:cNvPr id="244275" name="Line 85">
          <a:extLst>
            <a:ext uri="{FF2B5EF4-FFF2-40B4-BE49-F238E27FC236}">
              <a16:creationId xmlns:a16="http://schemas.microsoft.com/office/drawing/2014/main" id="{00000000-0008-0000-2400-000033BA0300}"/>
            </a:ext>
          </a:extLst>
        </xdr:cNvPr>
        <xdr:cNvSpPr>
          <a:spLocks noChangeShapeType="1"/>
        </xdr:cNvSpPr>
      </xdr:nvSpPr>
      <xdr:spPr bwMode="auto">
        <a:xfrm flipV="1">
          <a:off x="5857875" y="21526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104188</xdr:colOff>
      <xdr:row>37</xdr:row>
      <xdr:rowOff>0</xdr:rowOff>
    </xdr:from>
    <xdr:to>
      <xdr:col>48</xdr:col>
      <xdr:colOff>112522</xdr:colOff>
      <xdr:row>37</xdr:row>
      <xdr:rowOff>0</xdr:rowOff>
    </xdr:to>
    <xdr:sp macro="" textlink="">
      <xdr:nvSpPr>
        <xdr:cNvPr id="244277" name="Line 87">
          <a:extLst>
            <a:ext uri="{FF2B5EF4-FFF2-40B4-BE49-F238E27FC236}">
              <a16:creationId xmlns:a16="http://schemas.microsoft.com/office/drawing/2014/main" id="{00000000-0008-0000-2400-000035BA0300}"/>
            </a:ext>
          </a:extLst>
        </xdr:cNvPr>
        <xdr:cNvSpPr>
          <a:spLocks noChangeShapeType="1"/>
        </xdr:cNvSpPr>
      </xdr:nvSpPr>
      <xdr:spPr bwMode="auto">
        <a:xfrm>
          <a:off x="5314765" y="4928852"/>
          <a:ext cx="833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19050</xdr:colOff>
      <xdr:row>29</xdr:row>
      <xdr:rowOff>0</xdr:rowOff>
    </xdr:from>
    <xdr:to>
      <xdr:col>51</xdr:col>
      <xdr:colOff>9525</xdr:colOff>
      <xdr:row>29</xdr:row>
      <xdr:rowOff>0</xdr:rowOff>
    </xdr:to>
    <xdr:sp macro="" textlink="">
      <xdr:nvSpPr>
        <xdr:cNvPr id="244278" name="Line 88">
          <a:extLst>
            <a:ext uri="{FF2B5EF4-FFF2-40B4-BE49-F238E27FC236}">
              <a16:creationId xmlns:a16="http://schemas.microsoft.com/office/drawing/2014/main" id="{00000000-0008-0000-2400-000036BA0300}"/>
            </a:ext>
          </a:extLst>
        </xdr:cNvPr>
        <xdr:cNvSpPr>
          <a:spLocks noChangeShapeType="1"/>
        </xdr:cNvSpPr>
      </xdr:nvSpPr>
      <xdr:spPr bwMode="auto">
        <a:xfrm>
          <a:off x="5305425" y="40957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116158</xdr:colOff>
      <xdr:row>39</xdr:row>
      <xdr:rowOff>0</xdr:rowOff>
    </xdr:from>
    <xdr:to>
      <xdr:col>63</xdr:col>
      <xdr:colOff>9525</xdr:colOff>
      <xdr:row>39</xdr:row>
      <xdr:rowOff>0</xdr:rowOff>
    </xdr:to>
    <xdr:sp macro="" textlink="">
      <xdr:nvSpPr>
        <xdr:cNvPr id="244279" name="Line 89">
          <a:extLst>
            <a:ext uri="{FF2B5EF4-FFF2-40B4-BE49-F238E27FC236}">
              <a16:creationId xmlns:a16="http://schemas.microsoft.com/office/drawing/2014/main" id="{00000000-0008-0000-2400-000037BA0300}"/>
            </a:ext>
          </a:extLst>
        </xdr:cNvPr>
        <xdr:cNvSpPr>
          <a:spLocks noChangeShapeType="1"/>
        </xdr:cNvSpPr>
      </xdr:nvSpPr>
      <xdr:spPr bwMode="auto">
        <a:xfrm>
          <a:off x="6058829" y="5185317"/>
          <a:ext cx="938794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35</xdr:row>
      <xdr:rowOff>0</xdr:rowOff>
    </xdr:from>
    <xdr:to>
      <xdr:col>59</xdr:col>
      <xdr:colOff>0</xdr:colOff>
      <xdr:row>35</xdr:row>
      <xdr:rowOff>0</xdr:rowOff>
    </xdr:to>
    <xdr:sp macro="" textlink="">
      <xdr:nvSpPr>
        <xdr:cNvPr id="244281" name="Line 91">
          <a:extLst>
            <a:ext uri="{FF2B5EF4-FFF2-40B4-BE49-F238E27FC236}">
              <a16:creationId xmlns:a16="http://schemas.microsoft.com/office/drawing/2014/main" id="{00000000-0008-0000-2400-000039BA0300}"/>
            </a:ext>
          </a:extLst>
        </xdr:cNvPr>
        <xdr:cNvSpPr>
          <a:spLocks noChangeShapeType="1"/>
        </xdr:cNvSpPr>
      </xdr:nvSpPr>
      <xdr:spPr bwMode="auto">
        <a:xfrm>
          <a:off x="5972175" y="47815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33</xdr:row>
      <xdr:rowOff>0</xdr:rowOff>
    </xdr:from>
    <xdr:to>
      <xdr:col>61</xdr:col>
      <xdr:colOff>0</xdr:colOff>
      <xdr:row>33</xdr:row>
      <xdr:rowOff>0</xdr:rowOff>
    </xdr:to>
    <xdr:sp macro="" textlink="">
      <xdr:nvSpPr>
        <xdr:cNvPr id="244282" name="Line 92">
          <a:extLst>
            <a:ext uri="{FF2B5EF4-FFF2-40B4-BE49-F238E27FC236}">
              <a16:creationId xmlns:a16="http://schemas.microsoft.com/office/drawing/2014/main" id="{00000000-0008-0000-2400-00003ABA0300}"/>
            </a:ext>
          </a:extLst>
        </xdr:cNvPr>
        <xdr:cNvSpPr>
          <a:spLocks noChangeShapeType="1"/>
        </xdr:cNvSpPr>
      </xdr:nvSpPr>
      <xdr:spPr bwMode="auto">
        <a:xfrm>
          <a:off x="5972175" y="45529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9525</xdr:colOff>
      <xdr:row>11</xdr:row>
      <xdr:rowOff>0</xdr:rowOff>
    </xdr:from>
    <xdr:to>
      <xdr:col>63</xdr:col>
      <xdr:colOff>9525</xdr:colOff>
      <xdr:row>11</xdr:row>
      <xdr:rowOff>0</xdr:rowOff>
    </xdr:to>
    <xdr:sp macro="" textlink="">
      <xdr:nvSpPr>
        <xdr:cNvPr id="244283" name="Line 94">
          <a:extLst>
            <a:ext uri="{FF2B5EF4-FFF2-40B4-BE49-F238E27FC236}">
              <a16:creationId xmlns:a16="http://schemas.microsoft.com/office/drawing/2014/main" id="{00000000-0008-0000-2400-00003BBA0300}"/>
            </a:ext>
          </a:extLst>
        </xdr:cNvPr>
        <xdr:cNvSpPr>
          <a:spLocks noChangeShapeType="1"/>
        </xdr:cNvSpPr>
      </xdr:nvSpPr>
      <xdr:spPr bwMode="auto">
        <a:xfrm>
          <a:off x="6324600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9</xdr:row>
      <xdr:rowOff>0</xdr:rowOff>
    </xdr:to>
    <xdr:sp macro="" textlink="">
      <xdr:nvSpPr>
        <xdr:cNvPr id="244285" name="Line 96">
          <a:extLst>
            <a:ext uri="{FF2B5EF4-FFF2-40B4-BE49-F238E27FC236}">
              <a16:creationId xmlns:a16="http://schemas.microsoft.com/office/drawing/2014/main" id="{00000000-0008-0000-2400-00003DBA0300}"/>
            </a:ext>
          </a:extLst>
        </xdr:cNvPr>
        <xdr:cNvSpPr>
          <a:spLocks noChangeShapeType="1"/>
        </xdr:cNvSpPr>
      </xdr:nvSpPr>
      <xdr:spPr bwMode="auto">
        <a:xfrm flipV="1">
          <a:off x="58578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104775</xdr:colOff>
      <xdr:row>42</xdr:row>
      <xdr:rowOff>0</xdr:rowOff>
    </xdr:from>
    <xdr:to>
      <xdr:col>53</xdr:col>
      <xdr:colOff>104775</xdr:colOff>
      <xdr:row>42</xdr:row>
      <xdr:rowOff>0</xdr:rowOff>
    </xdr:to>
    <xdr:sp macro="" textlink="">
      <xdr:nvSpPr>
        <xdr:cNvPr id="244286" name="Line 97">
          <a:extLst>
            <a:ext uri="{FF2B5EF4-FFF2-40B4-BE49-F238E27FC236}">
              <a16:creationId xmlns:a16="http://schemas.microsoft.com/office/drawing/2014/main" id="{00000000-0008-0000-2400-00003EBA0300}"/>
            </a:ext>
          </a:extLst>
        </xdr:cNvPr>
        <xdr:cNvSpPr>
          <a:spLocks noChangeShapeType="1"/>
        </xdr:cNvSpPr>
      </xdr:nvSpPr>
      <xdr:spPr bwMode="auto">
        <a:xfrm flipH="1">
          <a:off x="5276850" y="5467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59</xdr:col>
      <xdr:colOff>0</xdr:colOff>
      <xdr:row>33</xdr:row>
      <xdr:rowOff>0</xdr:rowOff>
    </xdr:from>
    <xdr:to>
      <xdr:col>59</xdr:col>
      <xdr:colOff>0</xdr:colOff>
      <xdr:row>35</xdr:row>
      <xdr:rowOff>0</xdr:rowOff>
    </xdr:to>
    <xdr:sp macro="" textlink="">
      <xdr:nvSpPr>
        <xdr:cNvPr id="244287" name="Line 98">
          <a:extLst>
            <a:ext uri="{FF2B5EF4-FFF2-40B4-BE49-F238E27FC236}">
              <a16:creationId xmlns:a16="http://schemas.microsoft.com/office/drawing/2014/main" id="{00000000-0008-0000-2400-00003FBA0300}"/>
            </a:ext>
          </a:extLst>
        </xdr:cNvPr>
        <xdr:cNvSpPr>
          <a:spLocks noChangeShapeType="1"/>
        </xdr:cNvSpPr>
      </xdr:nvSpPr>
      <xdr:spPr bwMode="auto">
        <a:xfrm flipV="1">
          <a:off x="64293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15</xdr:row>
      <xdr:rowOff>0</xdr:rowOff>
    </xdr:from>
    <xdr:to>
      <xdr:col>61</xdr:col>
      <xdr:colOff>0</xdr:colOff>
      <xdr:row>33</xdr:row>
      <xdr:rowOff>0</xdr:rowOff>
    </xdr:to>
    <xdr:sp macro="" textlink="">
      <xdr:nvSpPr>
        <xdr:cNvPr id="244288" name="Line 99">
          <a:extLst>
            <a:ext uri="{FF2B5EF4-FFF2-40B4-BE49-F238E27FC236}">
              <a16:creationId xmlns:a16="http://schemas.microsoft.com/office/drawing/2014/main" id="{00000000-0008-0000-2400-000040BA0300}"/>
            </a:ext>
          </a:extLst>
        </xdr:cNvPr>
        <xdr:cNvSpPr>
          <a:spLocks noChangeShapeType="1"/>
        </xdr:cNvSpPr>
      </xdr:nvSpPr>
      <xdr:spPr bwMode="auto">
        <a:xfrm flipV="1">
          <a:off x="6657975" y="2495550"/>
          <a:ext cx="0" cy="2057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9</xdr:row>
      <xdr:rowOff>0</xdr:rowOff>
    </xdr:from>
    <xdr:to>
      <xdr:col>61</xdr:col>
      <xdr:colOff>0</xdr:colOff>
      <xdr:row>11</xdr:row>
      <xdr:rowOff>0</xdr:rowOff>
    </xdr:to>
    <xdr:sp macro="" textlink="">
      <xdr:nvSpPr>
        <xdr:cNvPr id="244289" name="Line 100">
          <a:extLst>
            <a:ext uri="{FF2B5EF4-FFF2-40B4-BE49-F238E27FC236}">
              <a16:creationId xmlns:a16="http://schemas.microsoft.com/office/drawing/2014/main" id="{00000000-0008-0000-2400-000041BA0300}"/>
            </a:ext>
          </a:extLst>
        </xdr:cNvPr>
        <xdr:cNvSpPr>
          <a:spLocks noChangeShapeType="1"/>
        </xdr:cNvSpPr>
      </xdr:nvSpPr>
      <xdr:spPr bwMode="auto">
        <a:xfrm flipV="1">
          <a:off x="66579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12</xdr:row>
      <xdr:rowOff>0</xdr:rowOff>
    </xdr:from>
    <xdr:to>
      <xdr:col>57</xdr:col>
      <xdr:colOff>0</xdr:colOff>
      <xdr:row>12</xdr:row>
      <xdr:rowOff>0</xdr:rowOff>
    </xdr:to>
    <xdr:sp macro="" textlink="">
      <xdr:nvSpPr>
        <xdr:cNvPr id="244290" name="Line 103">
          <a:extLst>
            <a:ext uri="{FF2B5EF4-FFF2-40B4-BE49-F238E27FC236}">
              <a16:creationId xmlns:a16="http://schemas.microsoft.com/office/drawing/2014/main" id="{00000000-0008-0000-2400-000042BA0300}"/>
            </a:ext>
          </a:extLst>
        </xdr:cNvPr>
        <xdr:cNvSpPr>
          <a:spLocks noChangeShapeType="1"/>
        </xdr:cNvSpPr>
      </xdr:nvSpPr>
      <xdr:spPr bwMode="auto">
        <a:xfrm>
          <a:off x="52863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11</xdr:row>
      <xdr:rowOff>0</xdr:rowOff>
    </xdr:from>
    <xdr:to>
      <xdr:col>57</xdr:col>
      <xdr:colOff>0</xdr:colOff>
      <xdr:row>11</xdr:row>
      <xdr:rowOff>0</xdr:rowOff>
    </xdr:to>
    <xdr:sp macro="" textlink="">
      <xdr:nvSpPr>
        <xdr:cNvPr id="244291" name="Line 104">
          <a:extLst>
            <a:ext uri="{FF2B5EF4-FFF2-40B4-BE49-F238E27FC236}">
              <a16:creationId xmlns:a16="http://schemas.microsoft.com/office/drawing/2014/main" id="{00000000-0008-0000-2400-000043BA0300}"/>
            </a:ext>
          </a:extLst>
        </xdr:cNvPr>
        <xdr:cNvSpPr>
          <a:spLocks noChangeShapeType="1"/>
        </xdr:cNvSpPr>
      </xdr:nvSpPr>
      <xdr:spPr bwMode="auto">
        <a:xfrm>
          <a:off x="5286375" y="20383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59</xdr:col>
      <xdr:colOff>0</xdr:colOff>
      <xdr:row>37</xdr:row>
      <xdr:rowOff>0</xdr:rowOff>
    </xdr:from>
    <xdr:to>
      <xdr:col>59</xdr:col>
      <xdr:colOff>0</xdr:colOff>
      <xdr:row>39</xdr:row>
      <xdr:rowOff>0</xdr:rowOff>
    </xdr:to>
    <xdr:sp macro="" textlink="">
      <xdr:nvSpPr>
        <xdr:cNvPr id="244292" name="Line 105">
          <a:extLst>
            <a:ext uri="{FF2B5EF4-FFF2-40B4-BE49-F238E27FC236}">
              <a16:creationId xmlns:a16="http://schemas.microsoft.com/office/drawing/2014/main" id="{00000000-0008-0000-2400-000044BA0300}"/>
            </a:ext>
          </a:extLst>
        </xdr:cNvPr>
        <xdr:cNvSpPr>
          <a:spLocks noChangeShapeType="1"/>
        </xdr:cNvSpPr>
      </xdr:nvSpPr>
      <xdr:spPr bwMode="auto">
        <a:xfrm flipH="1">
          <a:off x="64293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33</xdr:row>
      <xdr:rowOff>0</xdr:rowOff>
    </xdr:from>
    <xdr:to>
      <xdr:col>54</xdr:col>
      <xdr:colOff>0</xdr:colOff>
      <xdr:row>33</xdr:row>
      <xdr:rowOff>0</xdr:rowOff>
    </xdr:to>
    <xdr:sp macro="" textlink="">
      <xdr:nvSpPr>
        <xdr:cNvPr id="244293" name="Line 106">
          <a:extLst>
            <a:ext uri="{FF2B5EF4-FFF2-40B4-BE49-F238E27FC236}">
              <a16:creationId xmlns:a16="http://schemas.microsoft.com/office/drawing/2014/main" id="{00000000-0008-0000-2400-000045BA0300}"/>
            </a:ext>
          </a:extLst>
        </xdr:cNvPr>
        <xdr:cNvSpPr>
          <a:spLocks noChangeShapeType="1"/>
        </xdr:cNvSpPr>
      </xdr:nvSpPr>
      <xdr:spPr bwMode="auto">
        <a:xfrm>
          <a:off x="5286375" y="4552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10</xdr:row>
      <xdr:rowOff>0</xdr:rowOff>
    </xdr:from>
    <xdr:to>
      <xdr:col>52</xdr:col>
      <xdr:colOff>0</xdr:colOff>
      <xdr:row>11</xdr:row>
      <xdr:rowOff>0</xdr:rowOff>
    </xdr:to>
    <xdr:sp macro="" textlink="">
      <xdr:nvSpPr>
        <xdr:cNvPr id="244294" name="Line 107">
          <a:extLst>
            <a:ext uri="{FF2B5EF4-FFF2-40B4-BE49-F238E27FC236}">
              <a16:creationId xmlns:a16="http://schemas.microsoft.com/office/drawing/2014/main" id="{00000000-0008-0000-2400-000046BA0300}"/>
            </a:ext>
          </a:extLst>
        </xdr:cNvPr>
        <xdr:cNvSpPr>
          <a:spLocks noChangeShapeType="1"/>
        </xdr:cNvSpPr>
      </xdr:nvSpPr>
      <xdr:spPr bwMode="auto">
        <a:xfrm flipV="1">
          <a:off x="55149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52</xdr:col>
      <xdr:colOff>0</xdr:colOff>
      <xdr:row>9</xdr:row>
      <xdr:rowOff>116158</xdr:rowOff>
    </xdr:from>
    <xdr:to>
      <xdr:col>59</xdr:col>
      <xdr:colOff>92927</xdr:colOff>
      <xdr:row>9</xdr:row>
      <xdr:rowOff>116158</xdr:rowOff>
    </xdr:to>
    <xdr:sp macro="" textlink="">
      <xdr:nvSpPr>
        <xdr:cNvPr id="244295" name="Line 108">
          <a:extLst>
            <a:ext uri="{FF2B5EF4-FFF2-40B4-BE49-F238E27FC236}">
              <a16:creationId xmlns:a16="http://schemas.microsoft.com/office/drawing/2014/main" id="{00000000-0008-0000-2400-000047BA0300}"/>
            </a:ext>
          </a:extLst>
        </xdr:cNvPr>
        <xdr:cNvSpPr>
          <a:spLocks noChangeShapeType="1"/>
        </xdr:cNvSpPr>
      </xdr:nvSpPr>
      <xdr:spPr bwMode="auto">
        <a:xfrm>
          <a:off x="5728939" y="1937524"/>
          <a:ext cx="906037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8</xdr:row>
      <xdr:rowOff>0</xdr:rowOff>
    </xdr:from>
    <xdr:to>
      <xdr:col>53</xdr:col>
      <xdr:colOff>66675</xdr:colOff>
      <xdr:row>8</xdr:row>
      <xdr:rowOff>0</xdr:rowOff>
    </xdr:to>
    <xdr:sp macro="" textlink="">
      <xdr:nvSpPr>
        <xdr:cNvPr id="244296" name="Line 109">
          <a:extLst>
            <a:ext uri="{FF2B5EF4-FFF2-40B4-BE49-F238E27FC236}">
              <a16:creationId xmlns:a16="http://schemas.microsoft.com/office/drawing/2014/main" id="{00000000-0008-0000-2400-000048BA0300}"/>
            </a:ext>
          </a:extLst>
        </xdr:cNvPr>
        <xdr:cNvSpPr>
          <a:spLocks noChangeShapeType="1"/>
        </xdr:cNvSpPr>
      </xdr:nvSpPr>
      <xdr:spPr bwMode="auto">
        <a:xfrm>
          <a:off x="5286375" y="1695450"/>
          <a:ext cx="523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56</xdr:col>
      <xdr:colOff>0</xdr:colOff>
      <xdr:row>15</xdr:row>
      <xdr:rowOff>0</xdr:rowOff>
    </xdr:from>
    <xdr:to>
      <xdr:col>61</xdr:col>
      <xdr:colOff>0</xdr:colOff>
      <xdr:row>15</xdr:row>
      <xdr:rowOff>0</xdr:rowOff>
    </xdr:to>
    <xdr:sp macro="" textlink="">
      <xdr:nvSpPr>
        <xdr:cNvPr id="244298" name="Line 111">
          <a:extLst>
            <a:ext uri="{FF2B5EF4-FFF2-40B4-BE49-F238E27FC236}">
              <a16:creationId xmlns:a16="http://schemas.microsoft.com/office/drawing/2014/main" id="{00000000-0008-0000-2400-00004ABA0300}"/>
            </a:ext>
          </a:extLst>
        </xdr:cNvPr>
        <xdr:cNvSpPr>
          <a:spLocks noChangeShapeType="1"/>
        </xdr:cNvSpPr>
      </xdr:nvSpPr>
      <xdr:spPr bwMode="auto">
        <a:xfrm>
          <a:off x="6086475" y="24955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15</xdr:row>
      <xdr:rowOff>0</xdr:rowOff>
    </xdr:from>
    <xdr:to>
      <xdr:col>54</xdr:col>
      <xdr:colOff>0</xdr:colOff>
      <xdr:row>15</xdr:row>
      <xdr:rowOff>0</xdr:rowOff>
    </xdr:to>
    <xdr:sp macro="" textlink="">
      <xdr:nvSpPr>
        <xdr:cNvPr id="244299" name="Line 112">
          <a:extLst>
            <a:ext uri="{FF2B5EF4-FFF2-40B4-BE49-F238E27FC236}">
              <a16:creationId xmlns:a16="http://schemas.microsoft.com/office/drawing/2014/main" id="{00000000-0008-0000-2400-00004BBA0300}"/>
            </a:ext>
          </a:extLst>
        </xdr:cNvPr>
        <xdr:cNvSpPr>
          <a:spLocks noChangeShapeType="1"/>
        </xdr:cNvSpPr>
      </xdr:nvSpPr>
      <xdr:spPr bwMode="auto">
        <a:xfrm>
          <a:off x="5286375" y="2495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61</xdr:col>
      <xdr:colOff>0</xdr:colOff>
      <xdr:row>12</xdr:row>
      <xdr:rowOff>0</xdr:rowOff>
    </xdr:from>
    <xdr:to>
      <xdr:col>61</xdr:col>
      <xdr:colOff>0</xdr:colOff>
      <xdr:row>15</xdr:row>
      <xdr:rowOff>0</xdr:rowOff>
    </xdr:to>
    <xdr:sp macro="" textlink="">
      <xdr:nvSpPr>
        <xdr:cNvPr id="244300" name="Line 113">
          <a:extLst>
            <a:ext uri="{FF2B5EF4-FFF2-40B4-BE49-F238E27FC236}">
              <a16:creationId xmlns:a16="http://schemas.microsoft.com/office/drawing/2014/main" id="{00000000-0008-0000-2400-00004CBA0300}"/>
            </a:ext>
          </a:extLst>
        </xdr:cNvPr>
        <xdr:cNvSpPr>
          <a:spLocks noChangeShapeType="1"/>
        </xdr:cNvSpPr>
      </xdr:nvSpPr>
      <xdr:spPr bwMode="auto">
        <a:xfrm flipV="1">
          <a:off x="6657975" y="21526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61</xdr:col>
      <xdr:colOff>0</xdr:colOff>
      <xdr:row>12</xdr:row>
      <xdr:rowOff>0</xdr:rowOff>
    </xdr:to>
    <xdr:sp macro="" textlink="">
      <xdr:nvSpPr>
        <xdr:cNvPr id="244301" name="Line 115">
          <a:extLst>
            <a:ext uri="{FF2B5EF4-FFF2-40B4-BE49-F238E27FC236}">
              <a16:creationId xmlns:a16="http://schemas.microsoft.com/office/drawing/2014/main" id="{00000000-0008-0000-2400-00004DBA0300}"/>
            </a:ext>
          </a:extLst>
        </xdr:cNvPr>
        <xdr:cNvSpPr>
          <a:spLocks noChangeShapeType="1"/>
        </xdr:cNvSpPr>
      </xdr:nvSpPr>
      <xdr:spPr bwMode="auto">
        <a:xfrm>
          <a:off x="6315075" y="21526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28</xdr:row>
      <xdr:rowOff>104775</xdr:rowOff>
    </xdr:from>
    <xdr:to>
      <xdr:col>13</xdr:col>
      <xdr:colOff>0</xdr:colOff>
      <xdr:row>34</xdr:row>
      <xdr:rowOff>104775</xdr:rowOff>
    </xdr:to>
    <xdr:sp macro="" textlink="">
      <xdr:nvSpPr>
        <xdr:cNvPr id="244302" name="Line 122">
          <a:extLst>
            <a:ext uri="{FF2B5EF4-FFF2-40B4-BE49-F238E27FC236}">
              <a16:creationId xmlns:a16="http://schemas.microsoft.com/office/drawing/2014/main" id="{00000000-0008-0000-2400-00004EBA0300}"/>
            </a:ext>
          </a:extLst>
        </xdr:cNvPr>
        <xdr:cNvSpPr>
          <a:spLocks noChangeShapeType="1"/>
        </xdr:cNvSpPr>
      </xdr:nvSpPr>
      <xdr:spPr bwMode="auto">
        <a:xfrm flipV="1">
          <a:off x="1400175" y="40862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11</xdr:row>
      <xdr:rowOff>0</xdr:rowOff>
    </xdr:from>
    <xdr:to>
      <xdr:col>57</xdr:col>
      <xdr:colOff>0</xdr:colOff>
      <xdr:row>12</xdr:row>
      <xdr:rowOff>0</xdr:rowOff>
    </xdr:to>
    <xdr:sp macro="" textlink="">
      <xdr:nvSpPr>
        <xdr:cNvPr id="244303" name="Line 123">
          <a:extLst>
            <a:ext uri="{FF2B5EF4-FFF2-40B4-BE49-F238E27FC236}">
              <a16:creationId xmlns:a16="http://schemas.microsoft.com/office/drawing/2014/main" id="{00000000-0008-0000-2400-00004FBA0300}"/>
            </a:ext>
          </a:extLst>
        </xdr:cNvPr>
        <xdr:cNvSpPr>
          <a:spLocks noChangeShapeType="1"/>
        </xdr:cNvSpPr>
      </xdr:nvSpPr>
      <xdr:spPr bwMode="auto">
        <a:xfrm>
          <a:off x="6200775" y="20383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9</xdr:row>
      <xdr:rowOff>0</xdr:rowOff>
    </xdr:to>
    <xdr:sp macro="" textlink="">
      <xdr:nvSpPr>
        <xdr:cNvPr id="244304" name="Line 124">
          <a:extLst>
            <a:ext uri="{FF2B5EF4-FFF2-40B4-BE49-F238E27FC236}">
              <a16:creationId xmlns:a16="http://schemas.microsoft.com/office/drawing/2014/main" id="{00000000-0008-0000-2400-000050BA0300}"/>
            </a:ext>
          </a:extLst>
        </xdr:cNvPr>
        <xdr:cNvSpPr>
          <a:spLocks noChangeShapeType="1"/>
        </xdr:cNvSpPr>
      </xdr:nvSpPr>
      <xdr:spPr bwMode="auto">
        <a:xfrm flipV="1">
          <a:off x="62007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244305" name="Line 125">
          <a:extLst>
            <a:ext uri="{FF2B5EF4-FFF2-40B4-BE49-F238E27FC236}">
              <a16:creationId xmlns:a16="http://schemas.microsoft.com/office/drawing/2014/main" id="{00000000-0008-0000-2400-000051BA0300}"/>
            </a:ext>
          </a:extLst>
        </xdr:cNvPr>
        <xdr:cNvSpPr>
          <a:spLocks noChangeShapeType="1"/>
        </xdr:cNvSpPr>
      </xdr:nvSpPr>
      <xdr:spPr bwMode="auto">
        <a:xfrm flipH="1">
          <a:off x="5857875" y="1466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244306" name="Line 126">
          <a:extLst>
            <a:ext uri="{FF2B5EF4-FFF2-40B4-BE49-F238E27FC236}">
              <a16:creationId xmlns:a16="http://schemas.microsoft.com/office/drawing/2014/main" id="{00000000-0008-0000-2400-000052BA0300}"/>
            </a:ext>
          </a:extLst>
        </xdr:cNvPr>
        <xdr:cNvSpPr>
          <a:spLocks noChangeShapeType="1"/>
        </xdr:cNvSpPr>
      </xdr:nvSpPr>
      <xdr:spPr bwMode="auto">
        <a:xfrm flipV="1">
          <a:off x="14001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244307" name="Line 127">
          <a:extLst>
            <a:ext uri="{FF2B5EF4-FFF2-40B4-BE49-F238E27FC236}">
              <a16:creationId xmlns:a16="http://schemas.microsoft.com/office/drawing/2014/main" id="{00000000-0008-0000-2400-000053BA0300}"/>
            </a:ext>
          </a:extLst>
        </xdr:cNvPr>
        <xdr:cNvSpPr>
          <a:spLocks noChangeShapeType="1"/>
        </xdr:cNvSpPr>
      </xdr:nvSpPr>
      <xdr:spPr bwMode="auto">
        <a:xfrm flipV="1">
          <a:off x="1400175" y="21526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triangle" w="sm" len="med"/>
        </a:ln>
      </xdr:spPr>
    </xdr:sp>
    <xdr:clientData/>
  </xdr:twoCellAnchor>
  <xdr:twoCellAnchor>
    <xdr:from>
      <xdr:col>12</xdr:col>
      <xdr:colOff>85725</xdr:colOff>
      <xdr:row>29</xdr:row>
      <xdr:rowOff>0</xdr:rowOff>
    </xdr:from>
    <xdr:to>
      <xdr:col>19</xdr:col>
      <xdr:colOff>104775</xdr:colOff>
      <xdr:row>29</xdr:row>
      <xdr:rowOff>0</xdr:rowOff>
    </xdr:to>
    <xdr:sp macro="" textlink="">
      <xdr:nvSpPr>
        <xdr:cNvPr id="244308" name="Line 80">
          <a:extLst>
            <a:ext uri="{FF2B5EF4-FFF2-40B4-BE49-F238E27FC236}">
              <a16:creationId xmlns:a16="http://schemas.microsoft.com/office/drawing/2014/main" id="{00000000-0008-0000-2400-000054BA0300}"/>
            </a:ext>
          </a:extLst>
        </xdr:cNvPr>
        <xdr:cNvSpPr>
          <a:spLocks noChangeShapeType="1"/>
        </xdr:cNvSpPr>
      </xdr:nvSpPr>
      <xdr:spPr bwMode="auto">
        <a:xfrm flipH="1">
          <a:off x="1371600" y="4095750"/>
          <a:ext cx="819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39</xdr:row>
      <xdr:rowOff>104775</xdr:rowOff>
    </xdr:from>
    <xdr:to>
      <xdr:col>54</xdr:col>
      <xdr:colOff>0</xdr:colOff>
      <xdr:row>42</xdr:row>
      <xdr:rowOff>0</xdr:rowOff>
    </xdr:to>
    <xdr:sp macro="" textlink="">
      <xdr:nvSpPr>
        <xdr:cNvPr id="244309" name="Line 57">
          <a:extLst>
            <a:ext uri="{FF2B5EF4-FFF2-40B4-BE49-F238E27FC236}">
              <a16:creationId xmlns:a16="http://schemas.microsoft.com/office/drawing/2014/main" id="{00000000-0008-0000-2400-000055BA0300}"/>
            </a:ext>
          </a:extLst>
        </xdr:cNvPr>
        <xdr:cNvSpPr>
          <a:spLocks noChangeShapeType="1"/>
        </xdr:cNvSpPr>
      </xdr:nvSpPr>
      <xdr:spPr bwMode="auto">
        <a:xfrm flipV="1">
          <a:off x="5857875" y="5229225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36</xdr:row>
      <xdr:rowOff>55755</xdr:rowOff>
    </xdr:from>
    <xdr:to>
      <xdr:col>18</xdr:col>
      <xdr:colOff>794</xdr:colOff>
      <xdr:row>39</xdr:row>
      <xdr:rowOff>1339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00000000-0008-0000-2400-000066000000}"/>
            </a:ext>
          </a:extLst>
        </xdr:cNvPr>
        <xdr:cNvCxnSpPr>
          <a:stCxn id="244237" idx="1"/>
        </xdr:cNvCxnSpPr>
      </xdr:nvCxnSpPr>
      <xdr:spPr bwMode="auto">
        <a:xfrm rot="16200000" flipH="1">
          <a:off x="1886141" y="5069431"/>
          <a:ext cx="233657" cy="79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37</xdr:row>
      <xdr:rowOff>1394</xdr:rowOff>
    </xdr:from>
    <xdr:to>
      <xdr:col>28</xdr:col>
      <xdr:colOff>1918</xdr:colOff>
      <xdr:row>38</xdr:row>
      <xdr:rowOff>115819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00000000-0008-0000-2400-000067000000}"/>
            </a:ext>
          </a:extLst>
        </xdr:cNvPr>
        <xdr:cNvCxnSpPr/>
      </xdr:nvCxnSpPr>
      <xdr:spPr bwMode="auto">
        <a:xfrm rot="16200000" flipH="1">
          <a:off x="3049826" y="5068727"/>
          <a:ext cx="230584" cy="19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46659</xdr:colOff>
      <xdr:row>34</xdr:row>
      <xdr:rowOff>110297</xdr:rowOff>
    </xdr:from>
    <xdr:to>
      <xdr:col>23</xdr:col>
      <xdr:colOff>56184</xdr:colOff>
      <xdr:row>36</xdr:row>
      <xdr:rowOff>50629</xdr:rowOff>
    </xdr:to>
    <xdr:sp macro="" textlink="">
      <xdr:nvSpPr>
        <xdr:cNvPr id="104" name="Oval 45">
          <a:extLst>
            <a:ext uri="{FF2B5EF4-FFF2-40B4-BE49-F238E27FC236}">
              <a16:creationId xmlns:a16="http://schemas.microsoft.com/office/drawing/2014/main" id="{00000000-0008-0000-2400-000068000000}"/>
            </a:ext>
          </a:extLst>
        </xdr:cNvPr>
        <xdr:cNvSpPr>
          <a:spLocks noChangeArrowheads="1"/>
        </xdr:cNvSpPr>
      </xdr:nvSpPr>
      <xdr:spPr bwMode="auto">
        <a:xfrm>
          <a:off x="2431193" y="4695435"/>
          <a:ext cx="121198" cy="1111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113506</xdr:colOff>
      <xdr:row>8</xdr:row>
      <xdr:rowOff>794</xdr:rowOff>
    </xdr:from>
    <xdr:to>
      <xdr:col>23</xdr:col>
      <xdr:colOff>794</xdr:colOff>
      <xdr:row>39</xdr:row>
      <xdr:rowOff>5441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0000000-0008-0000-2400-000079000000}"/>
            </a:ext>
          </a:extLst>
        </xdr:cNvPr>
        <xdr:cNvCxnSpPr>
          <a:stCxn id="244266" idx="0"/>
          <a:endCxn id="244234" idx="0"/>
        </xdr:cNvCxnSpPr>
      </xdr:nvCxnSpPr>
      <xdr:spPr bwMode="auto">
        <a:xfrm rot="5400000">
          <a:off x="838808" y="3473819"/>
          <a:ext cx="3521570" cy="4519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1361</xdr:colOff>
      <xdr:row>39</xdr:row>
      <xdr:rowOff>2721</xdr:rowOff>
    </xdr:from>
    <xdr:to>
      <xdr:col>39</xdr:col>
      <xdr:colOff>0</xdr:colOff>
      <xdr:row>39</xdr:row>
      <xdr:rowOff>2721</xdr:rowOff>
    </xdr:to>
    <xdr:sp macro="" textlink="">
      <xdr:nvSpPr>
        <xdr:cNvPr id="126" name="Line 89">
          <a:extLst>
            <a:ext uri="{FF2B5EF4-FFF2-40B4-BE49-F238E27FC236}">
              <a16:creationId xmlns:a16="http://schemas.microsoft.com/office/drawing/2014/main" id="{00000000-0008-0000-2400-00007E000000}"/>
            </a:ext>
          </a:extLst>
        </xdr:cNvPr>
        <xdr:cNvSpPr>
          <a:spLocks noChangeShapeType="1"/>
        </xdr:cNvSpPr>
      </xdr:nvSpPr>
      <xdr:spPr bwMode="auto">
        <a:xfrm>
          <a:off x="3234418" y="5135335"/>
          <a:ext cx="9239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58327</xdr:colOff>
      <xdr:row>11</xdr:row>
      <xdr:rowOff>794</xdr:rowOff>
    </xdr:from>
    <xdr:to>
      <xdr:col>39</xdr:col>
      <xdr:colOff>794</xdr:colOff>
      <xdr:row>39</xdr:row>
      <xdr:rowOff>3515</xdr:rowOff>
    </xdr:to>
    <xdr:cxnSp macro="">
      <xdr:nvCxnSpPr>
        <xdr:cNvPr id="130" name="直線矢印コネクタ 129">
          <a:extLst>
            <a:ext uri="{FF2B5EF4-FFF2-40B4-BE49-F238E27FC236}">
              <a16:creationId xmlns:a16="http://schemas.microsoft.com/office/drawing/2014/main" id="{00000000-0008-0000-2400-000082000000}"/>
            </a:ext>
          </a:extLst>
        </xdr:cNvPr>
        <xdr:cNvCxnSpPr>
          <a:stCxn id="244245" idx="1"/>
          <a:endCxn id="126" idx="1"/>
        </xdr:cNvCxnSpPr>
      </xdr:nvCxnSpPr>
      <xdr:spPr bwMode="auto">
        <a:xfrm rot="16200000" flipH="1">
          <a:off x="2560536" y="3528895"/>
          <a:ext cx="3024446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49</xdr:col>
      <xdr:colOff>1070</xdr:colOff>
      <xdr:row>39</xdr:row>
      <xdr:rowOff>3254</xdr:rowOff>
    </xdr:from>
    <xdr:to>
      <xdr:col>54</xdr:col>
      <xdr:colOff>1071</xdr:colOff>
      <xdr:row>39</xdr:row>
      <xdr:rowOff>3254</xdr:rowOff>
    </xdr:to>
    <xdr:sp macro="" textlink="">
      <xdr:nvSpPr>
        <xdr:cNvPr id="131" name="Line 43">
          <a:extLst>
            <a:ext uri="{FF2B5EF4-FFF2-40B4-BE49-F238E27FC236}">
              <a16:creationId xmlns:a16="http://schemas.microsoft.com/office/drawing/2014/main" id="{00000000-0008-0000-2400-000083000000}"/>
            </a:ext>
          </a:extLst>
        </xdr:cNvPr>
        <xdr:cNvSpPr>
          <a:spLocks noChangeShapeType="1"/>
        </xdr:cNvSpPr>
      </xdr:nvSpPr>
      <xdr:spPr bwMode="auto">
        <a:xfrm>
          <a:off x="5327021" y="5162853"/>
          <a:ext cx="57686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</xdr:colOff>
      <xdr:row>37</xdr:row>
      <xdr:rowOff>1</xdr:rowOff>
    </xdr:from>
    <xdr:to>
      <xdr:col>54</xdr:col>
      <xdr:colOff>2989</xdr:colOff>
      <xdr:row>39</xdr:row>
      <xdr:rowOff>126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00000000-0008-0000-2400-000084000000}"/>
            </a:ext>
          </a:extLst>
        </xdr:cNvPr>
        <xdr:cNvCxnSpPr/>
      </xdr:nvCxnSpPr>
      <xdr:spPr bwMode="auto">
        <a:xfrm rot="16200000" flipH="1">
          <a:off x="5789411" y="5043330"/>
          <a:ext cx="230872" cy="19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48</xdr:col>
      <xdr:colOff>49375</xdr:colOff>
      <xdr:row>35</xdr:row>
      <xdr:rowOff>3801</xdr:rowOff>
    </xdr:from>
    <xdr:to>
      <xdr:col>49</xdr:col>
      <xdr:colOff>58900</xdr:colOff>
      <xdr:row>37</xdr:row>
      <xdr:rowOff>3254</xdr:rowOff>
    </xdr:to>
    <xdr:sp macro="" textlink="">
      <xdr:nvSpPr>
        <xdr:cNvPr id="133" name="Oval 45">
          <a:extLst>
            <a:ext uri="{FF2B5EF4-FFF2-40B4-BE49-F238E27FC236}">
              <a16:creationId xmlns:a16="http://schemas.microsoft.com/office/drawing/2014/main" id="{00000000-0008-0000-2400-000085000000}"/>
            </a:ext>
          </a:extLst>
        </xdr:cNvPr>
        <xdr:cNvSpPr>
          <a:spLocks noChangeArrowheads="1"/>
        </xdr:cNvSpPr>
      </xdr:nvSpPr>
      <xdr:spPr bwMode="auto">
        <a:xfrm>
          <a:off x="5246790" y="4809433"/>
          <a:ext cx="124544" cy="114472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113925</xdr:colOff>
      <xdr:row>8</xdr:row>
      <xdr:rowOff>6446</xdr:rowOff>
    </xdr:from>
    <xdr:to>
      <xdr:col>49</xdr:col>
      <xdr:colOff>1213</xdr:colOff>
      <xdr:row>39</xdr:row>
      <xdr:rowOff>11093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2400-000086000000}"/>
            </a:ext>
          </a:extLst>
        </xdr:cNvPr>
        <xdr:cNvCxnSpPr/>
      </xdr:nvCxnSpPr>
      <xdr:spPr bwMode="auto">
        <a:xfrm rot="5400000">
          <a:off x="3652765" y="3479471"/>
          <a:ext cx="3521570" cy="4519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35</xdr:row>
      <xdr:rowOff>0</xdr:rowOff>
    </xdr:to>
    <xdr:sp macro="" textlink="">
      <xdr:nvSpPr>
        <xdr:cNvPr id="137" name="Line 75">
          <a:extLst>
            <a:ext uri="{FF2B5EF4-FFF2-40B4-BE49-F238E27FC236}">
              <a16:creationId xmlns:a16="http://schemas.microsoft.com/office/drawing/2014/main" id="{00000000-0008-0000-2400-000089000000}"/>
            </a:ext>
          </a:extLst>
        </xdr:cNvPr>
        <xdr:cNvSpPr>
          <a:spLocks noChangeShapeType="1"/>
        </xdr:cNvSpPr>
      </xdr:nvSpPr>
      <xdr:spPr bwMode="auto">
        <a:xfrm flipV="1">
          <a:off x="4007827" y="4645269"/>
          <a:ext cx="0" cy="234462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0</xdr:colOff>
      <xdr:row>36</xdr:row>
      <xdr:rowOff>57958</xdr:rowOff>
    </xdr:from>
    <xdr:to>
      <xdr:col>33</xdr:col>
      <xdr:colOff>0</xdr:colOff>
      <xdr:row>38</xdr:row>
      <xdr:rowOff>112848</xdr:rowOff>
    </xdr:to>
    <xdr:sp macro="" textlink="">
      <xdr:nvSpPr>
        <xdr:cNvPr id="138" name="Line 65">
          <a:extLst>
            <a:ext uri="{FF2B5EF4-FFF2-40B4-BE49-F238E27FC236}">
              <a16:creationId xmlns:a16="http://schemas.microsoft.com/office/drawing/2014/main" id="{00000000-0008-0000-2400-00008A000000}"/>
            </a:ext>
          </a:extLst>
        </xdr:cNvPr>
        <xdr:cNvSpPr>
          <a:spLocks noChangeShapeType="1"/>
        </xdr:cNvSpPr>
      </xdr:nvSpPr>
      <xdr:spPr bwMode="auto">
        <a:xfrm flipV="1">
          <a:off x="4007827" y="4996304"/>
          <a:ext cx="0" cy="230736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4646</xdr:colOff>
      <xdr:row>35</xdr:row>
      <xdr:rowOff>0</xdr:rowOff>
    </xdr:from>
    <xdr:to>
      <xdr:col>33</xdr:col>
      <xdr:colOff>0</xdr:colOff>
      <xdr:row>35</xdr:row>
      <xdr:rowOff>1588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00000000-0008-0000-2400-00008C000000}"/>
            </a:ext>
          </a:extLst>
        </xdr:cNvPr>
        <xdr:cNvCxnSpPr>
          <a:endCxn id="137" idx="0"/>
        </xdr:cNvCxnSpPr>
      </xdr:nvCxnSpPr>
      <xdr:spPr bwMode="auto">
        <a:xfrm>
          <a:off x="3284963" y="4841488"/>
          <a:ext cx="459988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115229</xdr:colOff>
      <xdr:row>36</xdr:row>
      <xdr:rowOff>54827</xdr:rowOff>
    </xdr:from>
    <xdr:to>
      <xdr:col>32</xdr:col>
      <xdr:colOff>110583</xdr:colOff>
      <xdr:row>37</xdr:row>
      <xdr:rowOff>659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2400-00008E000000}"/>
            </a:ext>
          </a:extLst>
        </xdr:cNvPr>
        <xdr:cNvCxnSpPr/>
      </xdr:nvCxnSpPr>
      <xdr:spPr bwMode="auto">
        <a:xfrm>
          <a:off x="3279388" y="4952071"/>
          <a:ext cx="459988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34</xdr:col>
      <xdr:colOff>115364</xdr:colOff>
      <xdr:row>33</xdr:row>
      <xdr:rowOff>794</xdr:rowOff>
    </xdr:from>
    <xdr:to>
      <xdr:col>35</xdr:col>
      <xdr:colOff>794</xdr:colOff>
      <xdr:row>39</xdr:row>
      <xdr:rowOff>5440</xdr:rowOff>
    </xdr:to>
    <xdr:cxnSp macro="">
      <xdr:nvCxnSpPr>
        <xdr:cNvPr id="144" name="直線矢印コネクタ 143">
          <a:extLst>
            <a:ext uri="{FF2B5EF4-FFF2-40B4-BE49-F238E27FC236}">
              <a16:creationId xmlns:a16="http://schemas.microsoft.com/office/drawing/2014/main" id="{00000000-0008-0000-2400-000090000000}"/>
            </a:ext>
          </a:extLst>
        </xdr:cNvPr>
        <xdr:cNvCxnSpPr>
          <a:stCxn id="244243" idx="1"/>
        </xdr:cNvCxnSpPr>
      </xdr:nvCxnSpPr>
      <xdr:spPr bwMode="auto">
        <a:xfrm rot="16200000" flipH="1">
          <a:off x="3686872" y="4899567"/>
          <a:ext cx="580792" cy="1588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59</xdr:col>
      <xdr:colOff>0</xdr:colOff>
      <xdr:row>33</xdr:row>
      <xdr:rowOff>0</xdr:rowOff>
    </xdr:from>
    <xdr:to>
      <xdr:col>59</xdr:col>
      <xdr:colOff>0</xdr:colOff>
      <xdr:row>35</xdr:row>
      <xdr:rowOff>0</xdr:rowOff>
    </xdr:to>
    <xdr:sp macro="" textlink="">
      <xdr:nvSpPr>
        <xdr:cNvPr id="145" name="Line 75">
          <a:extLst>
            <a:ext uri="{FF2B5EF4-FFF2-40B4-BE49-F238E27FC236}">
              <a16:creationId xmlns:a16="http://schemas.microsoft.com/office/drawing/2014/main" id="{00000000-0008-0000-2400-000091000000}"/>
            </a:ext>
          </a:extLst>
        </xdr:cNvPr>
        <xdr:cNvSpPr>
          <a:spLocks noChangeShapeType="1"/>
        </xdr:cNvSpPr>
      </xdr:nvSpPr>
      <xdr:spPr bwMode="auto">
        <a:xfrm flipV="1">
          <a:off x="3744951" y="4609171"/>
          <a:ext cx="0" cy="232317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59</xdr:col>
      <xdr:colOff>0</xdr:colOff>
      <xdr:row>36</xdr:row>
      <xdr:rowOff>57958</xdr:rowOff>
    </xdr:from>
    <xdr:to>
      <xdr:col>59</xdr:col>
      <xdr:colOff>0</xdr:colOff>
      <xdr:row>38</xdr:row>
      <xdr:rowOff>112848</xdr:rowOff>
    </xdr:to>
    <xdr:sp macro="" textlink="">
      <xdr:nvSpPr>
        <xdr:cNvPr id="146" name="Line 65">
          <a:extLst>
            <a:ext uri="{FF2B5EF4-FFF2-40B4-BE49-F238E27FC236}">
              <a16:creationId xmlns:a16="http://schemas.microsoft.com/office/drawing/2014/main" id="{00000000-0008-0000-2400-000092000000}"/>
            </a:ext>
          </a:extLst>
        </xdr:cNvPr>
        <xdr:cNvSpPr>
          <a:spLocks noChangeShapeType="1"/>
        </xdr:cNvSpPr>
      </xdr:nvSpPr>
      <xdr:spPr bwMode="auto">
        <a:xfrm flipV="1">
          <a:off x="3744951" y="4955202"/>
          <a:ext cx="0" cy="22680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55</xdr:col>
      <xdr:colOff>4646</xdr:colOff>
      <xdr:row>35</xdr:row>
      <xdr:rowOff>0</xdr:rowOff>
    </xdr:from>
    <xdr:to>
      <xdr:col>59</xdr:col>
      <xdr:colOff>0</xdr:colOff>
      <xdr:row>35</xdr:row>
      <xdr:rowOff>1588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2400-000093000000}"/>
            </a:ext>
          </a:extLst>
        </xdr:cNvPr>
        <xdr:cNvCxnSpPr>
          <a:endCxn id="145" idx="0"/>
        </xdr:cNvCxnSpPr>
      </xdr:nvCxnSpPr>
      <xdr:spPr bwMode="auto">
        <a:xfrm>
          <a:off x="3284963" y="4841488"/>
          <a:ext cx="459988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54</xdr:col>
      <xdr:colOff>115229</xdr:colOff>
      <xdr:row>36</xdr:row>
      <xdr:rowOff>54827</xdr:rowOff>
    </xdr:from>
    <xdr:to>
      <xdr:col>58</xdr:col>
      <xdr:colOff>110583</xdr:colOff>
      <xdr:row>37</xdr:row>
      <xdr:rowOff>659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00000000-0008-0000-2400-000094000000}"/>
            </a:ext>
          </a:extLst>
        </xdr:cNvPr>
        <xdr:cNvCxnSpPr/>
      </xdr:nvCxnSpPr>
      <xdr:spPr bwMode="auto">
        <a:xfrm>
          <a:off x="3279388" y="4952071"/>
          <a:ext cx="459988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60</xdr:col>
      <xdr:colOff>114435</xdr:colOff>
      <xdr:row>32</xdr:row>
      <xdr:rowOff>116024</xdr:rowOff>
    </xdr:from>
    <xdr:to>
      <xdr:col>60</xdr:col>
      <xdr:colOff>116023</xdr:colOff>
      <xdr:row>39</xdr:row>
      <xdr:rowOff>4511</xdr:rowOff>
    </xdr:to>
    <xdr:cxnSp macro="">
      <xdr:nvCxnSpPr>
        <xdr:cNvPr id="149" name="直線矢印コネクタ 148">
          <a:extLst>
            <a:ext uri="{FF2B5EF4-FFF2-40B4-BE49-F238E27FC236}">
              <a16:creationId xmlns:a16="http://schemas.microsoft.com/office/drawing/2014/main" id="{00000000-0008-0000-2400-000095000000}"/>
            </a:ext>
          </a:extLst>
        </xdr:cNvPr>
        <xdr:cNvCxnSpPr/>
      </xdr:nvCxnSpPr>
      <xdr:spPr bwMode="auto">
        <a:xfrm rot="16200000" flipH="1">
          <a:off x="6464455" y="4898638"/>
          <a:ext cx="580792" cy="1588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63</xdr:col>
      <xdr:colOff>1770</xdr:colOff>
      <xdr:row>11</xdr:row>
      <xdr:rowOff>5600</xdr:rowOff>
    </xdr:from>
    <xdr:to>
      <xdr:col>63</xdr:col>
      <xdr:colOff>1770</xdr:colOff>
      <xdr:row>39</xdr:row>
      <xdr:rowOff>8319</xdr:rowOff>
    </xdr:to>
    <xdr:cxnSp macro="">
      <xdr:nvCxnSpPr>
        <xdr:cNvPr id="150" name="直線矢印コネクタ 149">
          <a:extLst>
            <a:ext uri="{FF2B5EF4-FFF2-40B4-BE49-F238E27FC236}">
              <a16:creationId xmlns:a16="http://schemas.microsoft.com/office/drawing/2014/main" id="{00000000-0008-0000-2400-000096000000}"/>
            </a:ext>
          </a:extLst>
        </xdr:cNvPr>
        <xdr:cNvCxnSpPr/>
      </xdr:nvCxnSpPr>
      <xdr:spPr bwMode="auto">
        <a:xfrm rot="16200000" flipH="1">
          <a:off x="5422691" y="3626460"/>
          <a:ext cx="3134353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39</xdr:row>
      <xdr:rowOff>4647</xdr:rowOff>
    </xdr:from>
    <xdr:to>
      <xdr:col>28</xdr:col>
      <xdr:colOff>0</xdr:colOff>
      <xdr:row>39</xdr:row>
      <xdr:rowOff>4647</xdr:rowOff>
    </xdr:to>
    <xdr:sp macro="" textlink="">
      <xdr:nvSpPr>
        <xdr:cNvPr id="161" name="Line 43">
          <a:extLst>
            <a:ext uri="{FF2B5EF4-FFF2-40B4-BE49-F238E27FC236}">
              <a16:creationId xmlns:a16="http://schemas.microsoft.com/office/drawing/2014/main" id="{00000000-0008-0000-2500-0000A1000000}"/>
            </a:ext>
          </a:extLst>
        </xdr:cNvPr>
        <xdr:cNvSpPr>
          <a:spLocks noChangeShapeType="1"/>
        </xdr:cNvSpPr>
      </xdr:nvSpPr>
      <xdr:spPr bwMode="auto">
        <a:xfrm>
          <a:off x="2543175" y="5129097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0</xdr:colOff>
      <xdr:row>37</xdr:row>
      <xdr:rowOff>0</xdr:rowOff>
    </xdr:to>
    <xdr:sp macro="" textlink="">
      <xdr:nvSpPr>
        <xdr:cNvPr id="162" name="Line 44">
          <a:extLst>
            <a:ext uri="{FF2B5EF4-FFF2-40B4-BE49-F238E27FC236}">
              <a16:creationId xmlns:a16="http://schemas.microsoft.com/office/drawing/2014/main" id="{00000000-0008-0000-2500-0000A2000000}"/>
            </a:ext>
          </a:extLst>
        </xdr:cNvPr>
        <xdr:cNvSpPr>
          <a:spLocks noChangeShapeType="1"/>
        </xdr:cNvSpPr>
      </xdr:nvSpPr>
      <xdr:spPr bwMode="auto">
        <a:xfrm flipV="1">
          <a:off x="3114675" y="20383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10</xdr:row>
      <xdr:rowOff>114300</xdr:rowOff>
    </xdr:from>
    <xdr:to>
      <xdr:col>18</xdr:col>
      <xdr:colOff>0</xdr:colOff>
      <xdr:row>37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00000000-0008-0000-2500-0000A3000000}"/>
            </a:ext>
          </a:extLst>
        </xdr:cNvPr>
        <xdr:cNvSpPr>
          <a:spLocks noChangeShapeType="1"/>
        </xdr:cNvSpPr>
      </xdr:nvSpPr>
      <xdr:spPr bwMode="auto">
        <a:xfrm>
          <a:off x="1971675" y="20383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39</xdr:row>
      <xdr:rowOff>4647</xdr:rowOff>
    </xdr:from>
    <xdr:to>
      <xdr:col>23</xdr:col>
      <xdr:colOff>0</xdr:colOff>
      <xdr:row>39</xdr:row>
      <xdr:rowOff>4647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00000000-0008-0000-2500-0000A4000000}"/>
            </a:ext>
          </a:extLst>
        </xdr:cNvPr>
        <xdr:cNvSpPr>
          <a:spLocks noChangeShapeType="1"/>
        </xdr:cNvSpPr>
      </xdr:nvSpPr>
      <xdr:spPr bwMode="auto">
        <a:xfrm>
          <a:off x="1971675" y="5129097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</xdr:colOff>
      <xdr:row>29</xdr:row>
      <xdr:rowOff>0</xdr:rowOff>
    </xdr:from>
    <xdr:to>
      <xdr:col>25</xdr:col>
      <xdr:colOff>19050</xdr:colOff>
      <xdr:row>29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00000000-0008-0000-2500-0000A5000000}"/>
            </a:ext>
          </a:extLst>
        </xdr:cNvPr>
        <xdr:cNvSpPr>
          <a:spLocks noChangeShapeType="1"/>
        </xdr:cNvSpPr>
      </xdr:nvSpPr>
      <xdr:spPr bwMode="auto">
        <a:xfrm>
          <a:off x="2333625" y="40957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33</xdr:row>
      <xdr:rowOff>0</xdr:rowOff>
    </xdr:from>
    <xdr:to>
      <xdr:col>35</xdr:col>
      <xdr:colOff>0</xdr:colOff>
      <xdr:row>33</xdr:row>
      <xdr:rowOff>0</xdr:rowOff>
    </xdr:to>
    <xdr:sp macro="" textlink="">
      <xdr:nvSpPr>
        <xdr:cNvPr id="166" name="Line 52">
          <a:extLst>
            <a:ext uri="{FF2B5EF4-FFF2-40B4-BE49-F238E27FC236}">
              <a16:creationId xmlns:a16="http://schemas.microsoft.com/office/drawing/2014/main" id="{00000000-0008-0000-2500-0000A6000000}"/>
            </a:ext>
          </a:extLst>
        </xdr:cNvPr>
        <xdr:cNvSpPr>
          <a:spLocks noChangeShapeType="1"/>
        </xdr:cNvSpPr>
      </xdr:nvSpPr>
      <xdr:spPr bwMode="auto">
        <a:xfrm>
          <a:off x="3228975" y="45529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167" name="Line 53">
          <a:extLst>
            <a:ext uri="{FF2B5EF4-FFF2-40B4-BE49-F238E27FC236}">
              <a16:creationId xmlns:a16="http://schemas.microsoft.com/office/drawing/2014/main" id="{00000000-0008-0000-2500-0000A7000000}"/>
            </a:ext>
          </a:extLst>
        </xdr:cNvPr>
        <xdr:cNvSpPr>
          <a:spLocks noChangeShapeType="1"/>
        </xdr:cNvSpPr>
      </xdr:nvSpPr>
      <xdr:spPr bwMode="auto">
        <a:xfrm>
          <a:off x="33432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11</xdr:row>
      <xdr:rowOff>0</xdr:rowOff>
    </xdr:from>
    <xdr:to>
      <xdr:col>39</xdr:col>
      <xdr:colOff>0</xdr:colOff>
      <xdr:row>11</xdr:row>
      <xdr:rowOff>0</xdr:rowOff>
    </xdr:to>
    <xdr:sp macro="" textlink="">
      <xdr:nvSpPr>
        <xdr:cNvPr id="168" name="Line 54">
          <a:extLst>
            <a:ext uri="{FF2B5EF4-FFF2-40B4-BE49-F238E27FC236}">
              <a16:creationId xmlns:a16="http://schemas.microsoft.com/office/drawing/2014/main" id="{00000000-0008-0000-2500-0000A8000000}"/>
            </a:ext>
          </a:extLst>
        </xdr:cNvPr>
        <xdr:cNvSpPr>
          <a:spLocks noChangeShapeType="1"/>
        </xdr:cNvSpPr>
      </xdr:nvSpPr>
      <xdr:spPr bwMode="auto">
        <a:xfrm>
          <a:off x="3343275" y="2038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114860</xdr:colOff>
      <xdr:row>39</xdr:row>
      <xdr:rowOff>114859</xdr:rowOff>
    </xdr:from>
    <xdr:to>
      <xdr:col>17</xdr:col>
      <xdr:colOff>114860</xdr:colOff>
      <xdr:row>41</xdr:row>
      <xdr:rowOff>134471</xdr:rowOff>
    </xdr:to>
    <xdr:sp macro="" textlink="">
      <xdr:nvSpPr>
        <xdr:cNvPr id="169" name="Line 56">
          <a:extLst>
            <a:ext uri="{FF2B5EF4-FFF2-40B4-BE49-F238E27FC236}">
              <a16:creationId xmlns:a16="http://schemas.microsoft.com/office/drawing/2014/main" id="{00000000-0008-0000-2500-0000A9000000}"/>
            </a:ext>
          </a:extLst>
        </xdr:cNvPr>
        <xdr:cNvSpPr>
          <a:spLocks noChangeShapeType="1"/>
        </xdr:cNvSpPr>
      </xdr:nvSpPr>
      <xdr:spPr bwMode="auto">
        <a:xfrm flipV="1">
          <a:off x="1972235" y="5239309"/>
          <a:ext cx="0" cy="22916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114860</xdr:colOff>
      <xdr:row>40</xdr:row>
      <xdr:rowOff>9524</xdr:rowOff>
    </xdr:from>
    <xdr:to>
      <xdr:col>27</xdr:col>
      <xdr:colOff>114860</xdr:colOff>
      <xdr:row>41</xdr:row>
      <xdr:rowOff>134471</xdr:rowOff>
    </xdr:to>
    <xdr:sp macro="" textlink="">
      <xdr:nvSpPr>
        <xdr:cNvPr id="170" name="Line 57">
          <a:extLst>
            <a:ext uri="{FF2B5EF4-FFF2-40B4-BE49-F238E27FC236}">
              <a16:creationId xmlns:a16="http://schemas.microsoft.com/office/drawing/2014/main" id="{00000000-0008-0000-2500-0000AA000000}"/>
            </a:ext>
          </a:extLst>
        </xdr:cNvPr>
        <xdr:cNvSpPr>
          <a:spLocks noChangeShapeType="1"/>
        </xdr:cNvSpPr>
      </xdr:nvSpPr>
      <xdr:spPr bwMode="auto">
        <a:xfrm flipV="1">
          <a:off x="3115235" y="5248274"/>
          <a:ext cx="0" cy="22019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114860</xdr:colOff>
      <xdr:row>41</xdr:row>
      <xdr:rowOff>134471</xdr:rowOff>
    </xdr:from>
    <xdr:to>
      <xdr:col>27</xdr:col>
      <xdr:colOff>114860</xdr:colOff>
      <xdr:row>41</xdr:row>
      <xdr:rowOff>134471</xdr:rowOff>
    </xdr:to>
    <xdr:sp macro="" textlink="">
      <xdr:nvSpPr>
        <xdr:cNvPr id="171" name="Line 58">
          <a:extLst>
            <a:ext uri="{FF2B5EF4-FFF2-40B4-BE49-F238E27FC236}">
              <a16:creationId xmlns:a16="http://schemas.microsoft.com/office/drawing/2014/main" id="{00000000-0008-0000-2500-0000AB000000}"/>
            </a:ext>
          </a:extLst>
        </xdr:cNvPr>
        <xdr:cNvSpPr>
          <a:spLocks noChangeShapeType="1"/>
        </xdr:cNvSpPr>
      </xdr:nvSpPr>
      <xdr:spPr bwMode="auto">
        <a:xfrm flipH="1">
          <a:off x="1972235" y="546847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17</xdr:col>
      <xdr:colOff>0</xdr:colOff>
      <xdr:row>11</xdr:row>
      <xdr:rowOff>0</xdr:rowOff>
    </xdr:to>
    <xdr:sp macro="" textlink="">
      <xdr:nvSpPr>
        <xdr:cNvPr id="172" name="Line 59">
          <a:extLst>
            <a:ext uri="{FF2B5EF4-FFF2-40B4-BE49-F238E27FC236}">
              <a16:creationId xmlns:a16="http://schemas.microsoft.com/office/drawing/2014/main" id="{00000000-0008-0000-2500-0000AC000000}"/>
            </a:ext>
          </a:extLst>
        </xdr:cNvPr>
        <xdr:cNvSpPr>
          <a:spLocks noChangeShapeType="1"/>
        </xdr:cNvSpPr>
      </xdr:nvSpPr>
      <xdr:spPr bwMode="auto">
        <a:xfrm flipH="1">
          <a:off x="1171575" y="2038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35</xdr:row>
      <xdr:rowOff>0</xdr:rowOff>
    </xdr:to>
    <xdr:sp macro="" textlink="">
      <xdr:nvSpPr>
        <xdr:cNvPr id="173" name="Line 60">
          <a:extLst>
            <a:ext uri="{FF2B5EF4-FFF2-40B4-BE49-F238E27FC236}">
              <a16:creationId xmlns:a16="http://schemas.microsoft.com/office/drawing/2014/main" id="{00000000-0008-0000-2500-0000AD000000}"/>
            </a:ext>
          </a:extLst>
        </xdr:cNvPr>
        <xdr:cNvSpPr>
          <a:spLocks noChangeShapeType="1"/>
        </xdr:cNvSpPr>
      </xdr:nvSpPr>
      <xdr:spPr bwMode="auto">
        <a:xfrm>
          <a:off x="1171575" y="20383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11</xdr:col>
      <xdr:colOff>0</xdr:colOff>
      <xdr:row>34</xdr:row>
      <xdr:rowOff>115956</xdr:rowOff>
    </xdr:from>
    <xdr:to>
      <xdr:col>17</xdr:col>
      <xdr:colOff>0</xdr:colOff>
      <xdr:row>34</xdr:row>
      <xdr:rowOff>115956</xdr:rowOff>
    </xdr:to>
    <xdr:sp macro="" textlink="">
      <xdr:nvSpPr>
        <xdr:cNvPr id="174" name="Line 61">
          <a:extLst>
            <a:ext uri="{FF2B5EF4-FFF2-40B4-BE49-F238E27FC236}">
              <a16:creationId xmlns:a16="http://schemas.microsoft.com/office/drawing/2014/main" id="{00000000-0008-0000-2500-0000AE000000}"/>
            </a:ext>
          </a:extLst>
        </xdr:cNvPr>
        <xdr:cNvSpPr>
          <a:spLocks noChangeShapeType="1"/>
        </xdr:cNvSpPr>
      </xdr:nvSpPr>
      <xdr:spPr bwMode="auto">
        <a:xfrm>
          <a:off x="1171575" y="4783206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0</xdr:colOff>
      <xdr:row>33</xdr:row>
      <xdr:rowOff>0</xdr:rowOff>
    </xdr:to>
    <xdr:sp macro="" textlink="">
      <xdr:nvSpPr>
        <xdr:cNvPr id="175" name="Line 63">
          <a:extLst>
            <a:ext uri="{FF2B5EF4-FFF2-40B4-BE49-F238E27FC236}">
              <a16:creationId xmlns:a16="http://schemas.microsoft.com/office/drawing/2014/main" id="{00000000-0008-0000-2500-0000AF000000}"/>
            </a:ext>
          </a:extLst>
        </xdr:cNvPr>
        <xdr:cNvSpPr>
          <a:spLocks noChangeShapeType="1"/>
        </xdr:cNvSpPr>
      </xdr:nvSpPr>
      <xdr:spPr bwMode="auto">
        <a:xfrm flipV="1">
          <a:off x="3914775" y="2495550"/>
          <a:ext cx="0" cy="2057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35</xdr:col>
      <xdr:colOff>0</xdr:colOff>
      <xdr:row>9</xdr:row>
      <xdr:rowOff>0</xdr:rowOff>
    </xdr:from>
    <xdr:to>
      <xdr:col>35</xdr:col>
      <xdr:colOff>0</xdr:colOff>
      <xdr:row>11</xdr:row>
      <xdr:rowOff>0</xdr:rowOff>
    </xdr:to>
    <xdr:sp macro="" textlink="">
      <xdr:nvSpPr>
        <xdr:cNvPr id="176" name="Line 64">
          <a:extLst>
            <a:ext uri="{FF2B5EF4-FFF2-40B4-BE49-F238E27FC236}">
              <a16:creationId xmlns:a16="http://schemas.microsoft.com/office/drawing/2014/main" id="{00000000-0008-0000-2500-0000B0000000}"/>
            </a:ext>
          </a:extLst>
        </xdr:cNvPr>
        <xdr:cNvSpPr>
          <a:spLocks noChangeShapeType="1"/>
        </xdr:cNvSpPr>
      </xdr:nvSpPr>
      <xdr:spPr bwMode="auto">
        <a:xfrm flipV="1">
          <a:off x="39147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24</xdr:col>
      <xdr:colOff>9525</xdr:colOff>
      <xdr:row>26</xdr:row>
      <xdr:rowOff>104775</xdr:rowOff>
    </xdr:from>
    <xdr:to>
      <xdr:col>25</xdr:col>
      <xdr:colOff>9525</xdr:colOff>
      <xdr:row>28</xdr:row>
      <xdr:rowOff>104775</xdr:rowOff>
    </xdr:to>
    <xdr:sp macro="" textlink="">
      <xdr:nvSpPr>
        <xdr:cNvPr id="177" name="Line 65">
          <a:extLst>
            <a:ext uri="{FF2B5EF4-FFF2-40B4-BE49-F238E27FC236}">
              <a16:creationId xmlns:a16="http://schemas.microsoft.com/office/drawing/2014/main" id="{00000000-0008-0000-2500-0000B1000000}"/>
            </a:ext>
          </a:extLst>
        </xdr:cNvPr>
        <xdr:cNvSpPr>
          <a:spLocks noChangeShapeType="1"/>
        </xdr:cNvSpPr>
      </xdr:nvSpPr>
      <xdr:spPr bwMode="auto">
        <a:xfrm flipV="1">
          <a:off x="2667000" y="3857625"/>
          <a:ext cx="1143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25</xdr:col>
      <xdr:colOff>9525</xdr:colOff>
      <xdr:row>26</xdr:row>
      <xdr:rowOff>104775</xdr:rowOff>
    </xdr:from>
    <xdr:to>
      <xdr:col>33</xdr:col>
      <xdr:colOff>85725</xdr:colOff>
      <xdr:row>26</xdr:row>
      <xdr:rowOff>104775</xdr:rowOff>
    </xdr:to>
    <xdr:sp macro="" textlink="">
      <xdr:nvSpPr>
        <xdr:cNvPr id="178" name="Line 66">
          <a:extLst>
            <a:ext uri="{FF2B5EF4-FFF2-40B4-BE49-F238E27FC236}">
              <a16:creationId xmlns:a16="http://schemas.microsoft.com/office/drawing/2014/main" id="{00000000-0008-0000-2500-0000B2000000}"/>
            </a:ext>
          </a:extLst>
        </xdr:cNvPr>
        <xdr:cNvSpPr>
          <a:spLocks noChangeShapeType="1"/>
        </xdr:cNvSpPr>
      </xdr:nvSpPr>
      <xdr:spPr bwMode="auto">
        <a:xfrm>
          <a:off x="2781300" y="3857625"/>
          <a:ext cx="990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23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179" name="Line 67">
          <a:extLst>
            <a:ext uri="{FF2B5EF4-FFF2-40B4-BE49-F238E27FC236}">
              <a16:creationId xmlns:a16="http://schemas.microsoft.com/office/drawing/2014/main" id="{00000000-0008-0000-2500-0000B3000000}"/>
            </a:ext>
          </a:extLst>
        </xdr:cNvPr>
        <xdr:cNvSpPr>
          <a:spLocks noChangeShapeType="1"/>
        </xdr:cNvSpPr>
      </xdr:nvSpPr>
      <xdr:spPr bwMode="auto">
        <a:xfrm>
          <a:off x="2543175" y="2152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18</xdr:col>
      <xdr:colOff>0</xdr:colOff>
      <xdr:row>11</xdr:row>
      <xdr:rowOff>0</xdr:rowOff>
    </xdr:from>
    <xdr:to>
      <xdr:col>28</xdr:col>
      <xdr:colOff>0</xdr:colOff>
      <xdr:row>11</xdr:row>
      <xdr:rowOff>0</xdr:rowOff>
    </xdr:to>
    <xdr:sp macro="" textlink="">
      <xdr:nvSpPr>
        <xdr:cNvPr id="180" name="Line 68">
          <a:extLst>
            <a:ext uri="{FF2B5EF4-FFF2-40B4-BE49-F238E27FC236}">
              <a16:creationId xmlns:a16="http://schemas.microsoft.com/office/drawing/2014/main" id="{00000000-0008-0000-2500-0000B4000000}"/>
            </a:ext>
          </a:extLst>
        </xdr:cNvPr>
        <xdr:cNvSpPr>
          <a:spLocks noChangeShapeType="1"/>
        </xdr:cNvSpPr>
      </xdr:nvSpPr>
      <xdr:spPr bwMode="auto">
        <a:xfrm>
          <a:off x="1971675" y="20383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18</xdr:col>
      <xdr:colOff>0</xdr:colOff>
      <xdr:row>33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181" name="Line 70">
          <a:extLst>
            <a:ext uri="{FF2B5EF4-FFF2-40B4-BE49-F238E27FC236}">
              <a16:creationId xmlns:a16="http://schemas.microsoft.com/office/drawing/2014/main" id="{00000000-0008-0000-2500-0000B5000000}"/>
            </a:ext>
          </a:extLst>
        </xdr:cNvPr>
        <xdr:cNvSpPr>
          <a:spLocks noChangeShapeType="1"/>
        </xdr:cNvSpPr>
      </xdr:nvSpPr>
      <xdr:spPr bwMode="auto">
        <a:xfrm>
          <a:off x="1971675" y="4552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12</xdr:row>
      <xdr:rowOff>0</xdr:rowOff>
    </xdr:from>
    <xdr:to>
      <xdr:col>23</xdr:col>
      <xdr:colOff>0</xdr:colOff>
      <xdr:row>12</xdr:row>
      <xdr:rowOff>0</xdr:rowOff>
    </xdr:to>
    <xdr:sp macro="" textlink="">
      <xdr:nvSpPr>
        <xdr:cNvPr id="182" name="Line 72">
          <a:extLst>
            <a:ext uri="{FF2B5EF4-FFF2-40B4-BE49-F238E27FC236}">
              <a16:creationId xmlns:a16="http://schemas.microsoft.com/office/drawing/2014/main" id="{00000000-0008-0000-2500-0000B6000000}"/>
            </a:ext>
          </a:extLst>
        </xdr:cNvPr>
        <xdr:cNvSpPr>
          <a:spLocks noChangeShapeType="1"/>
        </xdr:cNvSpPr>
      </xdr:nvSpPr>
      <xdr:spPr bwMode="auto">
        <a:xfrm>
          <a:off x="1971675" y="2152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183" name="Line 73">
          <a:extLst>
            <a:ext uri="{FF2B5EF4-FFF2-40B4-BE49-F238E27FC236}">
              <a16:creationId xmlns:a16="http://schemas.microsoft.com/office/drawing/2014/main" id="{00000000-0008-0000-2500-0000B7000000}"/>
            </a:ext>
          </a:extLst>
        </xdr:cNvPr>
        <xdr:cNvSpPr>
          <a:spLocks noChangeShapeType="1"/>
        </xdr:cNvSpPr>
      </xdr:nvSpPr>
      <xdr:spPr bwMode="auto">
        <a:xfrm flipV="1">
          <a:off x="27717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26</xdr:col>
      <xdr:colOff>0</xdr:colOff>
      <xdr:row>9</xdr:row>
      <xdr:rowOff>116158</xdr:rowOff>
    </xdr:from>
    <xdr:to>
      <xdr:col>31</xdr:col>
      <xdr:colOff>92926</xdr:colOff>
      <xdr:row>9</xdr:row>
      <xdr:rowOff>116158</xdr:rowOff>
    </xdr:to>
    <xdr:sp macro="" textlink="">
      <xdr:nvSpPr>
        <xdr:cNvPr id="184" name="Line 74">
          <a:extLst>
            <a:ext uri="{FF2B5EF4-FFF2-40B4-BE49-F238E27FC236}">
              <a16:creationId xmlns:a16="http://schemas.microsoft.com/office/drawing/2014/main" id="{00000000-0008-0000-2500-0000B8000000}"/>
            </a:ext>
          </a:extLst>
        </xdr:cNvPr>
        <xdr:cNvSpPr>
          <a:spLocks noChangeShapeType="1"/>
        </xdr:cNvSpPr>
      </xdr:nvSpPr>
      <xdr:spPr bwMode="auto">
        <a:xfrm>
          <a:off x="2950427" y="1937524"/>
          <a:ext cx="67371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8</xdr:row>
      <xdr:rowOff>0</xdr:rowOff>
    </xdr:from>
    <xdr:to>
      <xdr:col>27</xdr:col>
      <xdr:colOff>66675</xdr:colOff>
      <xdr:row>8</xdr:row>
      <xdr:rowOff>0</xdr:rowOff>
    </xdr:to>
    <xdr:sp macro="" textlink="">
      <xdr:nvSpPr>
        <xdr:cNvPr id="185" name="Line 75">
          <a:extLst>
            <a:ext uri="{FF2B5EF4-FFF2-40B4-BE49-F238E27FC236}">
              <a16:creationId xmlns:a16="http://schemas.microsoft.com/office/drawing/2014/main" id="{00000000-0008-0000-2500-0000B9000000}"/>
            </a:ext>
          </a:extLst>
        </xdr:cNvPr>
        <xdr:cNvSpPr>
          <a:spLocks noChangeShapeType="1"/>
        </xdr:cNvSpPr>
      </xdr:nvSpPr>
      <xdr:spPr bwMode="auto">
        <a:xfrm>
          <a:off x="2495550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18</xdr:col>
      <xdr:colOff>57150</xdr:colOff>
      <xdr:row>8</xdr:row>
      <xdr:rowOff>0</xdr:rowOff>
    </xdr:from>
    <xdr:to>
      <xdr:col>23</xdr:col>
      <xdr:colOff>0</xdr:colOff>
      <xdr:row>8</xdr:row>
      <xdr:rowOff>0</xdr:rowOff>
    </xdr:to>
    <xdr:sp macro="" textlink="">
      <xdr:nvSpPr>
        <xdr:cNvPr id="186" name="Line 76">
          <a:extLst>
            <a:ext uri="{FF2B5EF4-FFF2-40B4-BE49-F238E27FC236}">
              <a16:creationId xmlns:a16="http://schemas.microsoft.com/office/drawing/2014/main" id="{00000000-0008-0000-2500-0000BA000000}"/>
            </a:ext>
          </a:extLst>
        </xdr:cNvPr>
        <xdr:cNvSpPr>
          <a:spLocks noChangeShapeType="1"/>
        </xdr:cNvSpPr>
      </xdr:nvSpPr>
      <xdr:spPr bwMode="auto">
        <a:xfrm flipH="1">
          <a:off x="2028825" y="1695450"/>
          <a:ext cx="514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macro="" textlink="">
      <xdr:nvSpPr>
        <xdr:cNvPr id="187" name="Line 77">
          <a:extLst>
            <a:ext uri="{FF2B5EF4-FFF2-40B4-BE49-F238E27FC236}">
              <a16:creationId xmlns:a16="http://schemas.microsoft.com/office/drawing/2014/main" id="{00000000-0008-0000-2500-0000BB000000}"/>
            </a:ext>
          </a:extLst>
        </xdr:cNvPr>
        <xdr:cNvSpPr>
          <a:spLocks noChangeShapeType="1"/>
        </xdr:cNvSpPr>
      </xdr:nvSpPr>
      <xdr:spPr bwMode="auto">
        <a:xfrm flipH="1" flipV="1">
          <a:off x="22002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17</xdr:col>
      <xdr:colOff>108239</xdr:colOff>
      <xdr:row>10</xdr:row>
      <xdr:rowOff>0</xdr:rowOff>
    </xdr:from>
    <xdr:to>
      <xdr:col>20</xdr:col>
      <xdr:colOff>0</xdr:colOff>
      <xdr:row>10</xdr:row>
      <xdr:rowOff>0</xdr:rowOff>
    </xdr:to>
    <xdr:sp macro="" textlink="">
      <xdr:nvSpPr>
        <xdr:cNvPr id="188" name="Line 78">
          <a:extLst>
            <a:ext uri="{FF2B5EF4-FFF2-40B4-BE49-F238E27FC236}">
              <a16:creationId xmlns:a16="http://schemas.microsoft.com/office/drawing/2014/main" id="{00000000-0008-0000-2500-0000BC000000}"/>
            </a:ext>
          </a:extLst>
        </xdr:cNvPr>
        <xdr:cNvSpPr>
          <a:spLocks noChangeShapeType="1"/>
        </xdr:cNvSpPr>
      </xdr:nvSpPr>
      <xdr:spPr bwMode="auto">
        <a:xfrm>
          <a:off x="1965614" y="1909330"/>
          <a:ext cx="229466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189" name="Line 80">
          <a:extLst>
            <a:ext uri="{FF2B5EF4-FFF2-40B4-BE49-F238E27FC236}">
              <a16:creationId xmlns:a16="http://schemas.microsoft.com/office/drawing/2014/main" id="{00000000-0008-0000-2500-0000BD000000}"/>
            </a:ext>
          </a:extLst>
        </xdr:cNvPr>
        <xdr:cNvSpPr>
          <a:spLocks noChangeShapeType="1"/>
        </xdr:cNvSpPr>
      </xdr:nvSpPr>
      <xdr:spPr bwMode="auto">
        <a:xfrm flipH="1">
          <a:off x="1400175" y="21526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35</xdr:col>
      <xdr:colOff>0</xdr:colOff>
      <xdr:row>15</xdr:row>
      <xdr:rowOff>0</xdr:rowOff>
    </xdr:to>
    <xdr:sp macro="" textlink="">
      <xdr:nvSpPr>
        <xdr:cNvPr id="190" name="Line 81">
          <a:extLst>
            <a:ext uri="{FF2B5EF4-FFF2-40B4-BE49-F238E27FC236}">
              <a16:creationId xmlns:a16="http://schemas.microsoft.com/office/drawing/2014/main" id="{00000000-0008-0000-2500-0000BE000000}"/>
            </a:ext>
          </a:extLst>
        </xdr:cNvPr>
        <xdr:cNvSpPr>
          <a:spLocks noChangeShapeType="1"/>
        </xdr:cNvSpPr>
      </xdr:nvSpPr>
      <xdr:spPr bwMode="auto">
        <a:xfrm>
          <a:off x="3343275" y="24955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91" name="Line 82">
          <a:extLst>
            <a:ext uri="{FF2B5EF4-FFF2-40B4-BE49-F238E27FC236}">
              <a16:creationId xmlns:a16="http://schemas.microsoft.com/office/drawing/2014/main" id="{00000000-0008-0000-2500-0000BF000000}"/>
            </a:ext>
          </a:extLst>
        </xdr:cNvPr>
        <xdr:cNvSpPr>
          <a:spLocks noChangeShapeType="1"/>
        </xdr:cNvSpPr>
      </xdr:nvSpPr>
      <xdr:spPr bwMode="auto">
        <a:xfrm>
          <a:off x="2543175" y="2495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15</xdr:row>
      <xdr:rowOff>0</xdr:rowOff>
    </xdr:to>
    <xdr:sp macro="" textlink="">
      <xdr:nvSpPr>
        <xdr:cNvPr id="192" name="Line 83">
          <a:extLst>
            <a:ext uri="{FF2B5EF4-FFF2-40B4-BE49-F238E27FC236}">
              <a16:creationId xmlns:a16="http://schemas.microsoft.com/office/drawing/2014/main" id="{00000000-0008-0000-2500-0000C0000000}"/>
            </a:ext>
          </a:extLst>
        </xdr:cNvPr>
        <xdr:cNvSpPr>
          <a:spLocks noChangeShapeType="1"/>
        </xdr:cNvSpPr>
      </xdr:nvSpPr>
      <xdr:spPr bwMode="auto">
        <a:xfrm flipV="1">
          <a:off x="3914775" y="21526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54</xdr:col>
      <xdr:colOff>0</xdr:colOff>
      <xdr:row>12</xdr:row>
      <xdr:rowOff>0</xdr:rowOff>
    </xdr:from>
    <xdr:to>
      <xdr:col>54</xdr:col>
      <xdr:colOff>0</xdr:colOff>
      <xdr:row>37</xdr:row>
      <xdr:rowOff>0</xdr:rowOff>
    </xdr:to>
    <xdr:sp macro="" textlink="">
      <xdr:nvSpPr>
        <xdr:cNvPr id="193" name="Line 85">
          <a:extLst>
            <a:ext uri="{FF2B5EF4-FFF2-40B4-BE49-F238E27FC236}">
              <a16:creationId xmlns:a16="http://schemas.microsoft.com/office/drawing/2014/main" id="{00000000-0008-0000-2500-0000C1000000}"/>
            </a:ext>
          </a:extLst>
        </xdr:cNvPr>
        <xdr:cNvSpPr>
          <a:spLocks noChangeShapeType="1"/>
        </xdr:cNvSpPr>
      </xdr:nvSpPr>
      <xdr:spPr bwMode="auto">
        <a:xfrm flipV="1">
          <a:off x="5857875" y="21526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104188</xdr:colOff>
      <xdr:row>37</xdr:row>
      <xdr:rowOff>0</xdr:rowOff>
    </xdr:from>
    <xdr:to>
      <xdr:col>48</xdr:col>
      <xdr:colOff>112522</xdr:colOff>
      <xdr:row>37</xdr:row>
      <xdr:rowOff>0</xdr:rowOff>
    </xdr:to>
    <xdr:sp macro="" textlink="">
      <xdr:nvSpPr>
        <xdr:cNvPr id="194" name="Line 87">
          <a:extLst>
            <a:ext uri="{FF2B5EF4-FFF2-40B4-BE49-F238E27FC236}">
              <a16:creationId xmlns:a16="http://schemas.microsoft.com/office/drawing/2014/main" id="{00000000-0008-0000-2500-0000C2000000}"/>
            </a:ext>
          </a:extLst>
        </xdr:cNvPr>
        <xdr:cNvSpPr>
          <a:spLocks noChangeShapeType="1"/>
        </xdr:cNvSpPr>
      </xdr:nvSpPr>
      <xdr:spPr bwMode="auto">
        <a:xfrm>
          <a:off x="5276263" y="4895850"/>
          <a:ext cx="833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19050</xdr:colOff>
      <xdr:row>29</xdr:row>
      <xdr:rowOff>0</xdr:rowOff>
    </xdr:from>
    <xdr:to>
      <xdr:col>51</xdr:col>
      <xdr:colOff>9525</xdr:colOff>
      <xdr:row>29</xdr:row>
      <xdr:rowOff>0</xdr:rowOff>
    </xdr:to>
    <xdr:sp macro="" textlink="">
      <xdr:nvSpPr>
        <xdr:cNvPr id="195" name="Line 88">
          <a:extLst>
            <a:ext uri="{FF2B5EF4-FFF2-40B4-BE49-F238E27FC236}">
              <a16:creationId xmlns:a16="http://schemas.microsoft.com/office/drawing/2014/main" id="{00000000-0008-0000-2500-0000C3000000}"/>
            </a:ext>
          </a:extLst>
        </xdr:cNvPr>
        <xdr:cNvSpPr>
          <a:spLocks noChangeShapeType="1"/>
        </xdr:cNvSpPr>
      </xdr:nvSpPr>
      <xdr:spPr bwMode="auto">
        <a:xfrm>
          <a:off x="5305425" y="40957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116158</xdr:colOff>
      <xdr:row>39</xdr:row>
      <xdr:rowOff>0</xdr:rowOff>
    </xdr:from>
    <xdr:to>
      <xdr:col>63</xdr:col>
      <xdr:colOff>9525</xdr:colOff>
      <xdr:row>39</xdr:row>
      <xdr:rowOff>0</xdr:rowOff>
    </xdr:to>
    <xdr:sp macro="" textlink="">
      <xdr:nvSpPr>
        <xdr:cNvPr id="196" name="Line 89">
          <a:extLst>
            <a:ext uri="{FF2B5EF4-FFF2-40B4-BE49-F238E27FC236}">
              <a16:creationId xmlns:a16="http://schemas.microsoft.com/office/drawing/2014/main" id="{00000000-0008-0000-2500-0000C4000000}"/>
            </a:ext>
          </a:extLst>
        </xdr:cNvPr>
        <xdr:cNvSpPr>
          <a:spLocks noChangeShapeType="1"/>
        </xdr:cNvSpPr>
      </xdr:nvSpPr>
      <xdr:spPr bwMode="auto">
        <a:xfrm>
          <a:off x="5974033" y="5124450"/>
          <a:ext cx="922067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35</xdr:row>
      <xdr:rowOff>0</xdr:rowOff>
    </xdr:from>
    <xdr:to>
      <xdr:col>59</xdr:col>
      <xdr:colOff>0</xdr:colOff>
      <xdr:row>35</xdr:row>
      <xdr:rowOff>0</xdr:rowOff>
    </xdr:to>
    <xdr:sp macro="" textlink="">
      <xdr:nvSpPr>
        <xdr:cNvPr id="197" name="Line 91">
          <a:extLst>
            <a:ext uri="{FF2B5EF4-FFF2-40B4-BE49-F238E27FC236}">
              <a16:creationId xmlns:a16="http://schemas.microsoft.com/office/drawing/2014/main" id="{00000000-0008-0000-2500-0000C5000000}"/>
            </a:ext>
          </a:extLst>
        </xdr:cNvPr>
        <xdr:cNvSpPr>
          <a:spLocks noChangeShapeType="1"/>
        </xdr:cNvSpPr>
      </xdr:nvSpPr>
      <xdr:spPr bwMode="auto">
        <a:xfrm>
          <a:off x="5972175" y="47815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33</xdr:row>
      <xdr:rowOff>0</xdr:rowOff>
    </xdr:from>
    <xdr:to>
      <xdr:col>61</xdr:col>
      <xdr:colOff>0</xdr:colOff>
      <xdr:row>33</xdr:row>
      <xdr:rowOff>0</xdr:rowOff>
    </xdr:to>
    <xdr:sp macro="" textlink="">
      <xdr:nvSpPr>
        <xdr:cNvPr id="198" name="Line 92">
          <a:extLst>
            <a:ext uri="{FF2B5EF4-FFF2-40B4-BE49-F238E27FC236}">
              <a16:creationId xmlns:a16="http://schemas.microsoft.com/office/drawing/2014/main" id="{00000000-0008-0000-2500-0000C6000000}"/>
            </a:ext>
          </a:extLst>
        </xdr:cNvPr>
        <xdr:cNvSpPr>
          <a:spLocks noChangeShapeType="1"/>
        </xdr:cNvSpPr>
      </xdr:nvSpPr>
      <xdr:spPr bwMode="auto">
        <a:xfrm>
          <a:off x="5972175" y="45529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9525</xdr:colOff>
      <xdr:row>11</xdr:row>
      <xdr:rowOff>0</xdr:rowOff>
    </xdr:from>
    <xdr:to>
      <xdr:col>63</xdr:col>
      <xdr:colOff>9525</xdr:colOff>
      <xdr:row>11</xdr:row>
      <xdr:rowOff>0</xdr:rowOff>
    </xdr:to>
    <xdr:sp macro="" textlink="">
      <xdr:nvSpPr>
        <xdr:cNvPr id="199" name="Line 94">
          <a:extLst>
            <a:ext uri="{FF2B5EF4-FFF2-40B4-BE49-F238E27FC236}">
              <a16:creationId xmlns:a16="http://schemas.microsoft.com/office/drawing/2014/main" id="{00000000-0008-0000-2500-0000C7000000}"/>
            </a:ext>
          </a:extLst>
        </xdr:cNvPr>
        <xdr:cNvSpPr>
          <a:spLocks noChangeShapeType="1"/>
        </xdr:cNvSpPr>
      </xdr:nvSpPr>
      <xdr:spPr bwMode="auto">
        <a:xfrm>
          <a:off x="6324600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9</xdr:row>
      <xdr:rowOff>0</xdr:rowOff>
    </xdr:to>
    <xdr:sp macro="" textlink="">
      <xdr:nvSpPr>
        <xdr:cNvPr id="200" name="Line 96">
          <a:extLst>
            <a:ext uri="{FF2B5EF4-FFF2-40B4-BE49-F238E27FC236}">
              <a16:creationId xmlns:a16="http://schemas.microsoft.com/office/drawing/2014/main" id="{00000000-0008-0000-2500-0000C8000000}"/>
            </a:ext>
          </a:extLst>
        </xdr:cNvPr>
        <xdr:cNvSpPr>
          <a:spLocks noChangeShapeType="1"/>
        </xdr:cNvSpPr>
      </xdr:nvSpPr>
      <xdr:spPr bwMode="auto">
        <a:xfrm flipV="1">
          <a:off x="58578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104775</xdr:colOff>
      <xdr:row>42</xdr:row>
      <xdr:rowOff>0</xdr:rowOff>
    </xdr:from>
    <xdr:to>
      <xdr:col>53</xdr:col>
      <xdr:colOff>104775</xdr:colOff>
      <xdr:row>42</xdr:row>
      <xdr:rowOff>0</xdr:rowOff>
    </xdr:to>
    <xdr:sp macro="" textlink="">
      <xdr:nvSpPr>
        <xdr:cNvPr id="201" name="Line 97">
          <a:extLst>
            <a:ext uri="{FF2B5EF4-FFF2-40B4-BE49-F238E27FC236}">
              <a16:creationId xmlns:a16="http://schemas.microsoft.com/office/drawing/2014/main" id="{00000000-0008-0000-2500-0000C9000000}"/>
            </a:ext>
          </a:extLst>
        </xdr:cNvPr>
        <xdr:cNvSpPr>
          <a:spLocks noChangeShapeType="1"/>
        </xdr:cNvSpPr>
      </xdr:nvSpPr>
      <xdr:spPr bwMode="auto">
        <a:xfrm flipH="1">
          <a:off x="5276850" y="5467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59</xdr:col>
      <xdr:colOff>0</xdr:colOff>
      <xdr:row>33</xdr:row>
      <xdr:rowOff>0</xdr:rowOff>
    </xdr:from>
    <xdr:to>
      <xdr:col>59</xdr:col>
      <xdr:colOff>0</xdr:colOff>
      <xdr:row>35</xdr:row>
      <xdr:rowOff>0</xdr:rowOff>
    </xdr:to>
    <xdr:sp macro="" textlink="">
      <xdr:nvSpPr>
        <xdr:cNvPr id="202" name="Line 98">
          <a:extLst>
            <a:ext uri="{FF2B5EF4-FFF2-40B4-BE49-F238E27FC236}">
              <a16:creationId xmlns:a16="http://schemas.microsoft.com/office/drawing/2014/main" id="{00000000-0008-0000-2500-0000CA000000}"/>
            </a:ext>
          </a:extLst>
        </xdr:cNvPr>
        <xdr:cNvSpPr>
          <a:spLocks noChangeShapeType="1"/>
        </xdr:cNvSpPr>
      </xdr:nvSpPr>
      <xdr:spPr bwMode="auto">
        <a:xfrm flipV="1">
          <a:off x="64293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15</xdr:row>
      <xdr:rowOff>0</xdr:rowOff>
    </xdr:from>
    <xdr:to>
      <xdr:col>61</xdr:col>
      <xdr:colOff>0</xdr:colOff>
      <xdr:row>33</xdr:row>
      <xdr:rowOff>0</xdr:rowOff>
    </xdr:to>
    <xdr:sp macro="" textlink="">
      <xdr:nvSpPr>
        <xdr:cNvPr id="203" name="Line 99">
          <a:extLst>
            <a:ext uri="{FF2B5EF4-FFF2-40B4-BE49-F238E27FC236}">
              <a16:creationId xmlns:a16="http://schemas.microsoft.com/office/drawing/2014/main" id="{00000000-0008-0000-2500-0000CB000000}"/>
            </a:ext>
          </a:extLst>
        </xdr:cNvPr>
        <xdr:cNvSpPr>
          <a:spLocks noChangeShapeType="1"/>
        </xdr:cNvSpPr>
      </xdr:nvSpPr>
      <xdr:spPr bwMode="auto">
        <a:xfrm flipV="1">
          <a:off x="6657975" y="2495550"/>
          <a:ext cx="0" cy="2057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9</xdr:row>
      <xdr:rowOff>0</xdr:rowOff>
    </xdr:from>
    <xdr:to>
      <xdr:col>61</xdr:col>
      <xdr:colOff>0</xdr:colOff>
      <xdr:row>11</xdr:row>
      <xdr:rowOff>0</xdr:rowOff>
    </xdr:to>
    <xdr:sp macro="" textlink="">
      <xdr:nvSpPr>
        <xdr:cNvPr id="204" name="Line 100">
          <a:extLst>
            <a:ext uri="{FF2B5EF4-FFF2-40B4-BE49-F238E27FC236}">
              <a16:creationId xmlns:a16="http://schemas.microsoft.com/office/drawing/2014/main" id="{00000000-0008-0000-2500-0000CC000000}"/>
            </a:ext>
          </a:extLst>
        </xdr:cNvPr>
        <xdr:cNvSpPr>
          <a:spLocks noChangeShapeType="1"/>
        </xdr:cNvSpPr>
      </xdr:nvSpPr>
      <xdr:spPr bwMode="auto">
        <a:xfrm flipV="1">
          <a:off x="66579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12</xdr:row>
      <xdr:rowOff>0</xdr:rowOff>
    </xdr:from>
    <xdr:to>
      <xdr:col>57</xdr:col>
      <xdr:colOff>0</xdr:colOff>
      <xdr:row>12</xdr:row>
      <xdr:rowOff>0</xdr:rowOff>
    </xdr:to>
    <xdr:sp macro="" textlink="">
      <xdr:nvSpPr>
        <xdr:cNvPr id="205" name="Line 103">
          <a:extLst>
            <a:ext uri="{FF2B5EF4-FFF2-40B4-BE49-F238E27FC236}">
              <a16:creationId xmlns:a16="http://schemas.microsoft.com/office/drawing/2014/main" id="{00000000-0008-0000-2500-0000CD000000}"/>
            </a:ext>
          </a:extLst>
        </xdr:cNvPr>
        <xdr:cNvSpPr>
          <a:spLocks noChangeShapeType="1"/>
        </xdr:cNvSpPr>
      </xdr:nvSpPr>
      <xdr:spPr bwMode="auto">
        <a:xfrm>
          <a:off x="52863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11</xdr:row>
      <xdr:rowOff>0</xdr:rowOff>
    </xdr:from>
    <xdr:to>
      <xdr:col>57</xdr:col>
      <xdr:colOff>0</xdr:colOff>
      <xdr:row>11</xdr:row>
      <xdr:rowOff>0</xdr:rowOff>
    </xdr:to>
    <xdr:sp macro="" textlink="">
      <xdr:nvSpPr>
        <xdr:cNvPr id="206" name="Line 104">
          <a:extLst>
            <a:ext uri="{FF2B5EF4-FFF2-40B4-BE49-F238E27FC236}">
              <a16:creationId xmlns:a16="http://schemas.microsoft.com/office/drawing/2014/main" id="{00000000-0008-0000-2500-0000CE000000}"/>
            </a:ext>
          </a:extLst>
        </xdr:cNvPr>
        <xdr:cNvSpPr>
          <a:spLocks noChangeShapeType="1"/>
        </xdr:cNvSpPr>
      </xdr:nvSpPr>
      <xdr:spPr bwMode="auto">
        <a:xfrm>
          <a:off x="5286375" y="20383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59</xdr:col>
      <xdr:colOff>0</xdr:colOff>
      <xdr:row>37</xdr:row>
      <xdr:rowOff>0</xdr:rowOff>
    </xdr:from>
    <xdr:to>
      <xdr:col>59</xdr:col>
      <xdr:colOff>0</xdr:colOff>
      <xdr:row>39</xdr:row>
      <xdr:rowOff>0</xdr:rowOff>
    </xdr:to>
    <xdr:sp macro="" textlink="">
      <xdr:nvSpPr>
        <xdr:cNvPr id="207" name="Line 105">
          <a:extLst>
            <a:ext uri="{FF2B5EF4-FFF2-40B4-BE49-F238E27FC236}">
              <a16:creationId xmlns:a16="http://schemas.microsoft.com/office/drawing/2014/main" id="{00000000-0008-0000-2500-0000CF000000}"/>
            </a:ext>
          </a:extLst>
        </xdr:cNvPr>
        <xdr:cNvSpPr>
          <a:spLocks noChangeShapeType="1"/>
        </xdr:cNvSpPr>
      </xdr:nvSpPr>
      <xdr:spPr bwMode="auto">
        <a:xfrm flipH="1">
          <a:off x="64293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33</xdr:row>
      <xdr:rowOff>0</xdr:rowOff>
    </xdr:from>
    <xdr:to>
      <xdr:col>54</xdr:col>
      <xdr:colOff>0</xdr:colOff>
      <xdr:row>33</xdr:row>
      <xdr:rowOff>0</xdr:rowOff>
    </xdr:to>
    <xdr:sp macro="" textlink="">
      <xdr:nvSpPr>
        <xdr:cNvPr id="208" name="Line 106">
          <a:extLst>
            <a:ext uri="{FF2B5EF4-FFF2-40B4-BE49-F238E27FC236}">
              <a16:creationId xmlns:a16="http://schemas.microsoft.com/office/drawing/2014/main" id="{00000000-0008-0000-2500-0000D0000000}"/>
            </a:ext>
          </a:extLst>
        </xdr:cNvPr>
        <xdr:cNvSpPr>
          <a:spLocks noChangeShapeType="1"/>
        </xdr:cNvSpPr>
      </xdr:nvSpPr>
      <xdr:spPr bwMode="auto">
        <a:xfrm>
          <a:off x="5286375" y="4552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10</xdr:row>
      <xdr:rowOff>0</xdr:rowOff>
    </xdr:from>
    <xdr:to>
      <xdr:col>52</xdr:col>
      <xdr:colOff>0</xdr:colOff>
      <xdr:row>11</xdr:row>
      <xdr:rowOff>0</xdr:rowOff>
    </xdr:to>
    <xdr:sp macro="" textlink="">
      <xdr:nvSpPr>
        <xdr:cNvPr id="209" name="Line 107">
          <a:extLst>
            <a:ext uri="{FF2B5EF4-FFF2-40B4-BE49-F238E27FC236}">
              <a16:creationId xmlns:a16="http://schemas.microsoft.com/office/drawing/2014/main" id="{00000000-0008-0000-2500-0000D1000000}"/>
            </a:ext>
          </a:extLst>
        </xdr:cNvPr>
        <xdr:cNvSpPr>
          <a:spLocks noChangeShapeType="1"/>
        </xdr:cNvSpPr>
      </xdr:nvSpPr>
      <xdr:spPr bwMode="auto">
        <a:xfrm flipV="1">
          <a:off x="55149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52</xdr:col>
      <xdr:colOff>0</xdr:colOff>
      <xdr:row>10</xdr:row>
      <xdr:rowOff>0</xdr:rowOff>
    </xdr:from>
    <xdr:to>
      <xdr:col>59</xdr:col>
      <xdr:colOff>56284</xdr:colOff>
      <xdr:row>10</xdr:row>
      <xdr:rowOff>0</xdr:rowOff>
    </xdr:to>
    <xdr:sp macro="" textlink="">
      <xdr:nvSpPr>
        <xdr:cNvPr id="210" name="Line 108">
          <a:extLst>
            <a:ext uri="{FF2B5EF4-FFF2-40B4-BE49-F238E27FC236}">
              <a16:creationId xmlns:a16="http://schemas.microsoft.com/office/drawing/2014/main" id="{00000000-0008-0000-2500-0000D2000000}"/>
            </a:ext>
          </a:extLst>
        </xdr:cNvPr>
        <xdr:cNvSpPr>
          <a:spLocks noChangeShapeType="1"/>
        </xdr:cNvSpPr>
      </xdr:nvSpPr>
      <xdr:spPr bwMode="auto">
        <a:xfrm>
          <a:off x="5572125" y="1909330"/>
          <a:ext cx="84426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8</xdr:row>
      <xdr:rowOff>0</xdr:rowOff>
    </xdr:from>
    <xdr:to>
      <xdr:col>53</xdr:col>
      <xdr:colOff>66675</xdr:colOff>
      <xdr:row>8</xdr:row>
      <xdr:rowOff>0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00000000-0008-0000-2500-0000D3000000}"/>
            </a:ext>
          </a:extLst>
        </xdr:cNvPr>
        <xdr:cNvSpPr>
          <a:spLocks noChangeShapeType="1"/>
        </xdr:cNvSpPr>
      </xdr:nvSpPr>
      <xdr:spPr bwMode="auto">
        <a:xfrm>
          <a:off x="5286375" y="1695450"/>
          <a:ext cx="523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56</xdr:col>
      <xdr:colOff>0</xdr:colOff>
      <xdr:row>15</xdr:row>
      <xdr:rowOff>0</xdr:rowOff>
    </xdr:from>
    <xdr:to>
      <xdr:col>61</xdr:col>
      <xdr:colOff>0</xdr:colOff>
      <xdr:row>15</xdr:row>
      <xdr:rowOff>0</xdr:rowOff>
    </xdr:to>
    <xdr:sp macro="" textlink="">
      <xdr:nvSpPr>
        <xdr:cNvPr id="212" name="Line 111">
          <a:extLst>
            <a:ext uri="{FF2B5EF4-FFF2-40B4-BE49-F238E27FC236}">
              <a16:creationId xmlns:a16="http://schemas.microsoft.com/office/drawing/2014/main" id="{00000000-0008-0000-2500-0000D4000000}"/>
            </a:ext>
          </a:extLst>
        </xdr:cNvPr>
        <xdr:cNvSpPr>
          <a:spLocks noChangeShapeType="1"/>
        </xdr:cNvSpPr>
      </xdr:nvSpPr>
      <xdr:spPr bwMode="auto">
        <a:xfrm>
          <a:off x="6086475" y="24955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15</xdr:row>
      <xdr:rowOff>0</xdr:rowOff>
    </xdr:from>
    <xdr:to>
      <xdr:col>54</xdr:col>
      <xdr:colOff>0</xdr:colOff>
      <xdr:row>15</xdr:row>
      <xdr:rowOff>0</xdr:rowOff>
    </xdr:to>
    <xdr:sp macro="" textlink="">
      <xdr:nvSpPr>
        <xdr:cNvPr id="213" name="Line 112">
          <a:extLst>
            <a:ext uri="{FF2B5EF4-FFF2-40B4-BE49-F238E27FC236}">
              <a16:creationId xmlns:a16="http://schemas.microsoft.com/office/drawing/2014/main" id="{00000000-0008-0000-2500-0000D5000000}"/>
            </a:ext>
          </a:extLst>
        </xdr:cNvPr>
        <xdr:cNvSpPr>
          <a:spLocks noChangeShapeType="1"/>
        </xdr:cNvSpPr>
      </xdr:nvSpPr>
      <xdr:spPr bwMode="auto">
        <a:xfrm>
          <a:off x="5286375" y="2495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61</xdr:col>
      <xdr:colOff>0</xdr:colOff>
      <xdr:row>12</xdr:row>
      <xdr:rowOff>0</xdr:rowOff>
    </xdr:from>
    <xdr:to>
      <xdr:col>61</xdr:col>
      <xdr:colOff>0</xdr:colOff>
      <xdr:row>15</xdr:row>
      <xdr:rowOff>0</xdr:rowOff>
    </xdr:to>
    <xdr:sp macro="" textlink="">
      <xdr:nvSpPr>
        <xdr:cNvPr id="214" name="Line 113">
          <a:extLst>
            <a:ext uri="{FF2B5EF4-FFF2-40B4-BE49-F238E27FC236}">
              <a16:creationId xmlns:a16="http://schemas.microsoft.com/office/drawing/2014/main" id="{00000000-0008-0000-2500-0000D6000000}"/>
            </a:ext>
          </a:extLst>
        </xdr:cNvPr>
        <xdr:cNvSpPr>
          <a:spLocks noChangeShapeType="1"/>
        </xdr:cNvSpPr>
      </xdr:nvSpPr>
      <xdr:spPr bwMode="auto">
        <a:xfrm flipV="1">
          <a:off x="6657975" y="21526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61</xdr:col>
      <xdr:colOff>0</xdr:colOff>
      <xdr:row>12</xdr:row>
      <xdr:rowOff>0</xdr:rowOff>
    </xdr:to>
    <xdr:sp macro="" textlink="">
      <xdr:nvSpPr>
        <xdr:cNvPr id="215" name="Line 115">
          <a:extLst>
            <a:ext uri="{FF2B5EF4-FFF2-40B4-BE49-F238E27FC236}">
              <a16:creationId xmlns:a16="http://schemas.microsoft.com/office/drawing/2014/main" id="{00000000-0008-0000-2500-0000D7000000}"/>
            </a:ext>
          </a:extLst>
        </xdr:cNvPr>
        <xdr:cNvSpPr>
          <a:spLocks noChangeShapeType="1"/>
        </xdr:cNvSpPr>
      </xdr:nvSpPr>
      <xdr:spPr bwMode="auto">
        <a:xfrm>
          <a:off x="6315075" y="21526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28</xdr:row>
      <xdr:rowOff>104775</xdr:rowOff>
    </xdr:from>
    <xdr:to>
      <xdr:col>13</xdr:col>
      <xdr:colOff>0</xdr:colOff>
      <xdr:row>34</xdr:row>
      <xdr:rowOff>104775</xdr:rowOff>
    </xdr:to>
    <xdr:sp macro="" textlink="">
      <xdr:nvSpPr>
        <xdr:cNvPr id="216" name="Line 122">
          <a:extLst>
            <a:ext uri="{FF2B5EF4-FFF2-40B4-BE49-F238E27FC236}">
              <a16:creationId xmlns:a16="http://schemas.microsoft.com/office/drawing/2014/main" id="{00000000-0008-0000-2500-0000D8000000}"/>
            </a:ext>
          </a:extLst>
        </xdr:cNvPr>
        <xdr:cNvSpPr>
          <a:spLocks noChangeShapeType="1"/>
        </xdr:cNvSpPr>
      </xdr:nvSpPr>
      <xdr:spPr bwMode="auto">
        <a:xfrm flipV="1">
          <a:off x="1400175" y="40862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11</xdr:row>
      <xdr:rowOff>0</xdr:rowOff>
    </xdr:from>
    <xdr:to>
      <xdr:col>57</xdr:col>
      <xdr:colOff>0</xdr:colOff>
      <xdr:row>12</xdr:row>
      <xdr:rowOff>0</xdr:rowOff>
    </xdr:to>
    <xdr:sp macro="" textlink="">
      <xdr:nvSpPr>
        <xdr:cNvPr id="217" name="Line 123">
          <a:extLst>
            <a:ext uri="{FF2B5EF4-FFF2-40B4-BE49-F238E27FC236}">
              <a16:creationId xmlns:a16="http://schemas.microsoft.com/office/drawing/2014/main" id="{00000000-0008-0000-2500-0000D9000000}"/>
            </a:ext>
          </a:extLst>
        </xdr:cNvPr>
        <xdr:cNvSpPr>
          <a:spLocks noChangeShapeType="1"/>
        </xdr:cNvSpPr>
      </xdr:nvSpPr>
      <xdr:spPr bwMode="auto">
        <a:xfrm>
          <a:off x="6200775" y="20383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9</xdr:row>
      <xdr:rowOff>0</xdr:rowOff>
    </xdr:to>
    <xdr:sp macro="" textlink="">
      <xdr:nvSpPr>
        <xdr:cNvPr id="218" name="Line 124">
          <a:extLst>
            <a:ext uri="{FF2B5EF4-FFF2-40B4-BE49-F238E27FC236}">
              <a16:creationId xmlns:a16="http://schemas.microsoft.com/office/drawing/2014/main" id="{00000000-0008-0000-2500-0000DA000000}"/>
            </a:ext>
          </a:extLst>
        </xdr:cNvPr>
        <xdr:cNvSpPr>
          <a:spLocks noChangeShapeType="1"/>
        </xdr:cNvSpPr>
      </xdr:nvSpPr>
      <xdr:spPr bwMode="auto">
        <a:xfrm flipV="1">
          <a:off x="62007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219" name="Line 125">
          <a:extLst>
            <a:ext uri="{FF2B5EF4-FFF2-40B4-BE49-F238E27FC236}">
              <a16:creationId xmlns:a16="http://schemas.microsoft.com/office/drawing/2014/main" id="{00000000-0008-0000-2500-0000DB000000}"/>
            </a:ext>
          </a:extLst>
        </xdr:cNvPr>
        <xdr:cNvSpPr>
          <a:spLocks noChangeShapeType="1"/>
        </xdr:cNvSpPr>
      </xdr:nvSpPr>
      <xdr:spPr bwMode="auto">
        <a:xfrm flipH="1">
          <a:off x="5857875" y="1466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220" name="Line 126">
          <a:extLst>
            <a:ext uri="{FF2B5EF4-FFF2-40B4-BE49-F238E27FC236}">
              <a16:creationId xmlns:a16="http://schemas.microsoft.com/office/drawing/2014/main" id="{00000000-0008-0000-2500-0000DC000000}"/>
            </a:ext>
          </a:extLst>
        </xdr:cNvPr>
        <xdr:cNvSpPr>
          <a:spLocks noChangeShapeType="1"/>
        </xdr:cNvSpPr>
      </xdr:nvSpPr>
      <xdr:spPr bwMode="auto">
        <a:xfrm flipV="1">
          <a:off x="14001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221" name="Line 127">
          <a:extLst>
            <a:ext uri="{FF2B5EF4-FFF2-40B4-BE49-F238E27FC236}">
              <a16:creationId xmlns:a16="http://schemas.microsoft.com/office/drawing/2014/main" id="{00000000-0008-0000-2500-0000DD000000}"/>
            </a:ext>
          </a:extLst>
        </xdr:cNvPr>
        <xdr:cNvSpPr>
          <a:spLocks noChangeShapeType="1"/>
        </xdr:cNvSpPr>
      </xdr:nvSpPr>
      <xdr:spPr bwMode="auto">
        <a:xfrm flipV="1">
          <a:off x="1400175" y="21526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triangle" w="sm" len="med"/>
        </a:ln>
      </xdr:spPr>
    </xdr:sp>
    <xdr:clientData/>
  </xdr:twoCellAnchor>
  <xdr:twoCellAnchor>
    <xdr:from>
      <xdr:col>12</xdr:col>
      <xdr:colOff>85725</xdr:colOff>
      <xdr:row>29</xdr:row>
      <xdr:rowOff>0</xdr:rowOff>
    </xdr:from>
    <xdr:to>
      <xdr:col>19</xdr:col>
      <xdr:colOff>104775</xdr:colOff>
      <xdr:row>29</xdr:row>
      <xdr:rowOff>0</xdr:rowOff>
    </xdr:to>
    <xdr:sp macro="" textlink="">
      <xdr:nvSpPr>
        <xdr:cNvPr id="222" name="Line 80">
          <a:extLst>
            <a:ext uri="{FF2B5EF4-FFF2-40B4-BE49-F238E27FC236}">
              <a16:creationId xmlns:a16="http://schemas.microsoft.com/office/drawing/2014/main" id="{00000000-0008-0000-2500-0000DE000000}"/>
            </a:ext>
          </a:extLst>
        </xdr:cNvPr>
        <xdr:cNvSpPr>
          <a:spLocks noChangeShapeType="1"/>
        </xdr:cNvSpPr>
      </xdr:nvSpPr>
      <xdr:spPr bwMode="auto">
        <a:xfrm flipH="1">
          <a:off x="1371600" y="4095750"/>
          <a:ext cx="819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39</xdr:row>
      <xdr:rowOff>104775</xdr:rowOff>
    </xdr:from>
    <xdr:to>
      <xdr:col>54</xdr:col>
      <xdr:colOff>0</xdr:colOff>
      <xdr:row>42</xdr:row>
      <xdr:rowOff>0</xdr:rowOff>
    </xdr:to>
    <xdr:sp macro="" textlink="">
      <xdr:nvSpPr>
        <xdr:cNvPr id="223" name="Line 57">
          <a:extLst>
            <a:ext uri="{FF2B5EF4-FFF2-40B4-BE49-F238E27FC236}">
              <a16:creationId xmlns:a16="http://schemas.microsoft.com/office/drawing/2014/main" id="{00000000-0008-0000-2500-0000DF000000}"/>
            </a:ext>
          </a:extLst>
        </xdr:cNvPr>
        <xdr:cNvSpPr>
          <a:spLocks noChangeShapeType="1"/>
        </xdr:cNvSpPr>
      </xdr:nvSpPr>
      <xdr:spPr bwMode="auto">
        <a:xfrm flipV="1">
          <a:off x="5857875" y="5229225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36</xdr:row>
      <xdr:rowOff>55755</xdr:rowOff>
    </xdr:from>
    <xdr:to>
      <xdr:col>18</xdr:col>
      <xdr:colOff>794</xdr:colOff>
      <xdr:row>39</xdr:row>
      <xdr:rowOff>1339</xdr:rowOff>
    </xdr:to>
    <xdr:cxnSp macro="">
      <xdr:nvCxnSpPr>
        <xdr:cNvPr id="224" name="直線コネクタ 223">
          <a:extLst>
            <a:ext uri="{FF2B5EF4-FFF2-40B4-BE49-F238E27FC236}">
              <a16:creationId xmlns:a16="http://schemas.microsoft.com/office/drawing/2014/main" id="{00000000-0008-0000-2500-0000E0000000}"/>
            </a:ext>
          </a:extLst>
        </xdr:cNvPr>
        <xdr:cNvCxnSpPr>
          <a:stCxn id="163" idx="1"/>
        </xdr:cNvCxnSpPr>
      </xdr:nvCxnSpPr>
      <xdr:spPr bwMode="auto">
        <a:xfrm rot="16200000" flipH="1">
          <a:off x="1856405" y="5009725"/>
          <a:ext cx="231334" cy="79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37</xdr:row>
      <xdr:rowOff>1394</xdr:rowOff>
    </xdr:from>
    <xdr:to>
      <xdr:col>28</xdr:col>
      <xdr:colOff>1918</xdr:colOff>
      <xdr:row>38</xdr:row>
      <xdr:rowOff>115819</xdr:rowOff>
    </xdr:to>
    <xdr:cxnSp macro="">
      <xdr:nvCxnSpPr>
        <xdr:cNvPr id="225" name="直線コネクタ 224">
          <a:extLst>
            <a:ext uri="{FF2B5EF4-FFF2-40B4-BE49-F238E27FC236}">
              <a16:creationId xmlns:a16="http://schemas.microsoft.com/office/drawing/2014/main" id="{00000000-0008-0000-2500-0000E1000000}"/>
            </a:ext>
          </a:extLst>
        </xdr:cNvPr>
        <xdr:cNvCxnSpPr/>
      </xdr:nvCxnSpPr>
      <xdr:spPr bwMode="auto">
        <a:xfrm rot="16200000" flipH="1">
          <a:off x="3001271" y="5010648"/>
          <a:ext cx="228725" cy="19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46659</xdr:colOff>
      <xdr:row>34</xdr:row>
      <xdr:rowOff>110297</xdr:rowOff>
    </xdr:from>
    <xdr:to>
      <xdr:col>23</xdr:col>
      <xdr:colOff>56184</xdr:colOff>
      <xdr:row>36</xdr:row>
      <xdr:rowOff>50629</xdr:rowOff>
    </xdr:to>
    <xdr:sp macro="" textlink="">
      <xdr:nvSpPr>
        <xdr:cNvPr id="226" name="Oval 45">
          <a:extLst>
            <a:ext uri="{FF2B5EF4-FFF2-40B4-BE49-F238E27FC236}">
              <a16:creationId xmlns:a16="http://schemas.microsoft.com/office/drawing/2014/main" id="{00000000-0008-0000-2500-0000E2000000}"/>
            </a:ext>
          </a:extLst>
        </xdr:cNvPr>
        <xdr:cNvSpPr>
          <a:spLocks noChangeArrowheads="1"/>
        </xdr:cNvSpPr>
      </xdr:nvSpPr>
      <xdr:spPr bwMode="auto">
        <a:xfrm>
          <a:off x="2475534" y="4777547"/>
          <a:ext cx="123825" cy="111782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113506</xdr:colOff>
      <xdr:row>8</xdr:row>
      <xdr:rowOff>794</xdr:rowOff>
    </xdr:from>
    <xdr:to>
      <xdr:col>23</xdr:col>
      <xdr:colOff>794</xdr:colOff>
      <xdr:row>39</xdr:row>
      <xdr:rowOff>5441</xdr:rowOff>
    </xdr:to>
    <xdr:cxnSp macro="">
      <xdr:nvCxnSpPr>
        <xdr:cNvPr id="227" name="直線コネクタ 226">
          <a:extLst>
            <a:ext uri="{FF2B5EF4-FFF2-40B4-BE49-F238E27FC236}">
              <a16:creationId xmlns:a16="http://schemas.microsoft.com/office/drawing/2014/main" id="{00000000-0008-0000-2500-0000E3000000}"/>
            </a:ext>
          </a:extLst>
        </xdr:cNvPr>
        <xdr:cNvCxnSpPr>
          <a:stCxn id="186" idx="0"/>
          <a:endCxn id="161" idx="0"/>
        </xdr:cNvCxnSpPr>
      </xdr:nvCxnSpPr>
      <xdr:spPr bwMode="auto">
        <a:xfrm rot="5400000">
          <a:off x="826351" y="3412274"/>
          <a:ext cx="3433647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1361</xdr:colOff>
      <xdr:row>39</xdr:row>
      <xdr:rowOff>2721</xdr:rowOff>
    </xdr:from>
    <xdr:to>
      <xdr:col>39</xdr:col>
      <xdr:colOff>0</xdr:colOff>
      <xdr:row>39</xdr:row>
      <xdr:rowOff>2721</xdr:rowOff>
    </xdr:to>
    <xdr:sp macro="" textlink="">
      <xdr:nvSpPr>
        <xdr:cNvPr id="228" name="Line 89">
          <a:extLst>
            <a:ext uri="{FF2B5EF4-FFF2-40B4-BE49-F238E27FC236}">
              <a16:creationId xmlns:a16="http://schemas.microsoft.com/office/drawing/2014/main" id="{00000000-0008-0000-2500-0000E4000000}"/>
            </a:ext>
          </a:extLst>
        </xdr:cNvPr>
        <xdr:cNvSpPr>
          <a:spLocks noChangeShapeType="1"/>
        </xdr:cNvSpPr>
      </xdr:nvSpPr>
      <xdr:spPr bwMode="auto">
        <a:xfrm>
          <a:off x="3230336" y="5127171"/>
          <a:ext cx="91303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58327</xdr:colOff>
      <xdr:row>11</xdr:row>
      <xdr:rowOff>794</xdr:rowOff>
    </xdr:from>
    <xdr:to>
      <xdr:col>39</xdr:col>
      <xdr:colOff>794</xdr:colOff>
      <xdr:row>39</xdr:row>
      <xdr:rowOff>3515</xdr:rowOff>
    </xdr:to>
    <xdr:cxnSp macro="">
      <xdr:nvCxnSpPr>
        <xdr:cNvPr id="229" name="直線矢印コネクタ 228">
          <a:extLst>
            <a:ext uri="{FF2B5EF4-FFF2-40B4-BE49-F238E27FC236}">
              <a16:creationId xmlns:a16="http://schemas.microsoft.com/office/drawing/2014/main" id="{00000000-0008-0000-2500-0000E5000000}"/>
            </a:ext>
          </a:extLst>
        </xdr:cNvPr>
        <xdr:cNvCxnSpPr>
          <a:stCxn id="168" idx="1"/>
          <a:endCxn id="228" idx="1"/>
        </xdr:cNvCxnSpPr>
      </xdr:nvCxnSpPr>
      <xdr:spPr bwMode="auto">
        <a:xfrm rot="16200000" flipH="1">
          <a:off x="2599951" y="3583745"/>
          <a:ext cx="308881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49</xdr:col>
      <xdr:colOff>1070</xdr:colOff>
      <xdr:row>39</xdr:row>
      <xdr:rowOff>3254</xdr:rowOff>
    </xdr:from>
    <xdr:to>
      <xdr:col>54</xdr:col>
      <xdr:colOff>1071</xdr:colOff>
      <xdr:row>39</xdr:row>
      <xdr:rowOff>3254</xdr:rowOff>
    </xdr:to>
    <xdr:sp macro="" textlink="">
      <xdr:nvSpPr>
        <xdr:cNvPr id="230" name="Line 43">
          <a:extLst>
            <a:ext uri="{FF2B5EF4-FFF2-40B4-BE49-F238E27FC236}">
              <a16:creationId xmlns:a16="http://schemas.microsoft.com/office/drawing/2014/main" id="{00000000-0008-0000-2500-0000E6000000}"/>
            </a:ext>
          </a:extLst>
        </xdr:cNvPr>
        <xdr:cNvSpPr>
          <a:spLocks noChangeShapeType="1"/>
        </xdr:cNvSpPr>
      </xdr:nvSpPr>
      <xdr:spPr bwMode="auto">
        <a:xfrm>
          <a:off x="5287445" y="5127704"/>
          <a:ext cx="5715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</xdr:colOff>
      <xdr:row>37</xdr:row>
      <xdr:rowOff>1</xdr:rowOff>
    </xdr:from>
    <xdr:to>
      <xdr:col>54</xdr:col>
      <xdr:colOff>2989</xdr:colOff>
      <xdr:row>39</xdr:row>
      <xdr:rowOff>126</xdr:rowOff>
    </xdr:to>
    <xdr:cxnSp macro="">
      <xdr:nvCxnSpPr>
        <xdr:cNvPr id="231" name="直線コネクタ 230">
          <a:extLst>
            <a:ext uri="{FF2B5EF4-FFF2-40B4-BE49-F238E27FC236}">
              <a16:creationId xmlns:a16="http://schemas.microsoft.com/office/drawing/2014/main" id="{00000000-0008-0000-2500-0000E7000000}"/>
            </a:ext>
          </a:extLst>
        </xdr:cNvPr>
        <xdr:cNvCxnSpPr/>
      </xdr:nvCxnSpPr>
      <xdr:spPr bwMode="auto">
        <a:xfrm rot="16200000" flipH="1">
          <a:off x="5745542" y="5009255"/>
          <a:ext cx="228725" cy="19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48</xdr:col>
      <xdr:colOff>49375</xdr:colOff>
      <xdr:row>35</xdr:row>
      <xdr:rowOff>3801</xdr:rowOff>
    </xdr:from>
    <xdr:to>
      <xdr:col>49</xdr:col>
      <xdr:colOff>58900</xdr:colOff>
      <xdr:row>37</xdr:row>
      <xdr:rowOff>3254</xdr:rowOff>
    </xdr:to>
    <xdr:sp macro="" textlink="">
      <xdr:nvSpPr>
        <xdr:cNvPr id="232" name="Oval 45">
          <a:extLst>
            <a:ext uri="{FF2B5EF4-FFF2-40B4-BE49-F238E27FC236}">
              <a16:creationId xmlns:a16="http://schemas.microsoft.com/office/drawing/2014/main" id="{00000000-0008-0000-2500-0000E8000000}"/>
            </a:ext>
          </a:extLst>
        </xdr:cNvPr>
        <xdr:cNvSpPr>
          <a:spLocks noChangeArrowheads="1"/>
        </xdr:cNvSpPr>
      </xdr:nvSpPr>
      <xdr:spPr bwMode="auto">
        <a:xfrm>
          <a:off x="5221450" y="4785351"/>
          <a:ext cx="123825" cy="113753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113925</xdr:colOff>
      <xdr:row>8</xdr:row>
      <xdr:rowOff>6446</xdr:rowOff>
    </xdr:from>
    <xdr:to>
      <xdr:col>49</xdr:col>
      <xdr:colOff>1213</xdr:colOff>
      <xdr:row>39</xdr:row>
      <xdr:rowOff>11093</xdr:rowOff>
    </xdr:to>
    <xdr:cxnSp macro="">
      <xdr:nvCxnSpPr>
        <xdr:cNvPr id="233" name="直線コネクタ 232">
          <a:extLst>
            <a:ext uri="{FF2B5EF4-FFF2-40B4-BE49-F238E27FC236}">
              <a16:creationId xmlns:a16="http://schemas.microsoft.com/office/drawing/2014/main" id="{00000000-0008-0000-2500-0000E9000000}"/>
            </a:ext>
          </a:extLst>
        </xdr:cNvPr>
        <xdr:cNvCxnSpPr/>
      </xdr:nvCxnSpPr>
      <xdr:spPr bwMode="auto">
        <a:xfrm rot="5400000">
          <a:off x="3569970" y="3417926"/>
          <a:ext cx="3433647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35</xdr:row>
      <xdr:rowOff>0</xdr:rowOff>
    </xdr:to>
    <xdr:sp macro="" textlink="">
      <xdr:nvSpPr>
        <xdr:cNvPr id="234" name="Line 75">
          <a:extLst>
            <a:ext uri="{FF2B5EF4-FFF2-40B4-BE49-F238E27FC236}">
              <a16:creationId xmlns:a16="http://schemas.microsoft.com/office/drawing/2014/main" id="{00000000-0008-0000-2500-0000EA000000}"/>
            </a:ext>
          </a:extLst>
        </xdr:cNvPr>
        <xdr:cNvSpPr>
          <a:spLocks noChangeShapeType="1"/>
        </xdr:cNvSpPr>
      </xdr:nvSpPr>
      <xdr:spPr bwMode="auto">
        <a:xfrm flipV="1">
          <a:off x="36861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0</xdr:colOff>
      <xdr:row>36</xdr:row>
      <xdr:rowOff>57958</xdr:rowOff>
    </xdr:from>
    <xdr:to>
      <xdr:col>33</xdr:col>
      <xdr:colOff>0</xdr:colOff>
      <xdr:row>38</xdr:row>
      <xdr:rowOff>112848</xdr:rowOff>
    </xdr:to>
    <xdr:sp macro="" textlink="">
      <xdr:nvSpPr>
        <xdr:cNvPr id="235" name="Line 65">
          <a:extLst>
            <a:ext uri="{FF2B5EF4-FFF2-40B4-BE49-F238E27FC236}">
              <a16:creationId xmlns:a16="http://schemas.microsoft.com/office/drawing/2014/main" id="{00000000-0008-0000-2500-0000EB000000}"/>
            </a:ext>
          </a:extLst>
        </xdr:cNvPr>
        <xdr:cNvSpPr>
          <a:spLocks noChangeShapeType="1"/>
        </xdr:cNvSpPr>
      </xdr:nvSpPr>
      <xdr:spPr bwMode="auto">
        <a:xfrm flipV="1">
          <a:off x="3686175" y="4896658"/>
          <a:ext cx="0" cy="22634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4646</xdr:colOff>
      <xdr:row>35</xdr:row>
      <xdr:rowOff>0</xdr:rowOff>
    </xdr:from>
    <xdr:to>
      <xdr:col>33</xdr:col>
      <xdr:colOff>0</xdr:colOff>
      <xdr:row>35</xdr:row>
      <xdr:rowOff>1588</xdr:rowOff>
    </xdr:to>
    <xdr:cxnSp macro="">
      <xdr:nvCxnSpPr>
        <xdr:cNvPr id="236" name="直線コネクタ 235">
          <a:extLst>
            <a:ext uri="{FF2B5EF4-FFF2-40B4-BE49-F238E27FC236}">
              <a16:creationId xmlns:a16="http://schemas.microsoft.com/office/drawing/2014/main" id="{00000000-0008-0000-2500-0000EC000000}"/>
            </a:ext>
          </a:extLst>
        </xdr:cNvPr>
        <xdr:cNvCxnSpPr>
          <a:endCxn id="234" idx="0"/>
        </xdr:cNvCxnSpPr>
      </xdr:nvCxnSpPr>
      <xdr:spPr bwMode="auto">
        <a:xfrm>
          <a:off x="3233621" y="4781550"/>
          <a:ext cx="452554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115229</xdr:colOff>
      <xdr:row>36</xdr:row>
      <xdr:rowOff>54827</xdr:rowOff>
    </xdr:from>
    <xdr:to>
      <xdr:col>32</xdr:col>
      <xdr:colOff>110583</xdr:colOff>
      <xdr:row>37</xdr:row>
      <xdr:rowOff>659</xdr:rowOff>
    </xdr:to>
    <xdr:cxnSp macro="">
      <xdr:nvCxnSpPr>
        <xdr:cNvPr id="237" name="直線コネクタ 236">
          <a:extLst>
            <a:ext uri="{FF2B5EF4-FFF2-40B4-BE49-F238E27FC236}">
              <a16:creationId xmlns:a16="http://schemas.microsoft.com/office/drawing/2014/main" id="{00000000-0008-0000-2500-0000ED000000}"/>
            </a:ext>
          </a:extLst>
        </xdr:cNvPr>
        <xdr:cNvCxnSpPr/>
      </xdr:nvCxnSpPr>
      <xdr:spPr bwMode="auto">
        <a:xfrm>
          <a:off x="3229904" y="4893527"/>
          <a:ext cx="452554" cy="2982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34</xdr:col>
      <xdr:colOff>115364</xdr:colOff>
      <xdr:row>33</xdr:row>
      <xdr:rowOff>794</xdr:rowOff>
    </xdr:from>
    <xdr:to>
      <xdr:col>35</xdr:col>
      <xdr:colOff>794</xdr:colOff>
      <xdr:row>39</xdr:row>
      <xdr:rowOff>5440</xdr:rowOff>
    </xdr:to>
    <xdr:cxnSp macro="">
      <xdr:nvCxnSpPr>
        <xdr:cNvPr id="238" name="直線矢印コネクタ 237">
          <a:extLst>
            <a:ext uri="{FF2B5EF4-FFF2-40B4-BE49-F238E27FC236}">
              <a16:creationId xmlns:a16="http://schemas.microsoft.com/office/drawing/2014/main" id="{00000000-0008-0000-2500-0000EE000000}"/>
            </a:ext>
          </a:extLst>
        </xdr:cNvPr>
        <xdr:cNvCxnSpPr>
          <a:stCxn id="166" idx="1"/>
        </xdr:cNvCxnSpPr>
      </xdr:nvCxnSpPr>
      <xdr:spPr bwMode="auto">
        <a:xfrm rot="16200000" flipH="1">
          <a:off x="3627631" y="4841952"/>
          <a:ext cx="576146" cy="0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59</xdr:col>
      <xdr:colOff>0</xdr:colOff>
      <xdr:row>33</xdr:row>
      <xdr:rowOff>0</xdr:rowOff>
    </xdr:from>
    <xdr:to>
      <xdr:col>59</xdr:col>
      <xdr:colOff>0</xdr:colOff>
      <xdr:row>35</xdr:row>
      <xdr:rowOff>0</xdr:rowOff>
    </xdr:to>
    <xdr:sp macro="" textlink="">
      <xdr:nvSpPr>
        <xdr:cNvPr id="239" name="Line 75">
          <a:extLst>
            <a:ext uri="{FF2B5EF4-FFF2-40B4-BE49-F238E27FC236}">
              <a16:creationId xmlns:a16="http://schemas.microsoft.com/office/drawing/2014/main" id="{00000000-0008-0000-2500-0000EF000000}"/>
            </a:ext>
          </a:extLst>
        </xdr:cNvPr>
        <xdr:cNvSpPr>
          <a:spLocks noChangeShapeType="1"/>
        </xdr:cNvSpPr>
      </xdr:nvSpPr>
      <xdr:spPr bwMode="auto">
        <a:xfrm flipV="1">
          <a:off x="64293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59</xdr:col>
      <xdr:colOff>0</xdr:colOff>
      <xdr:row>36</xdr:row>
      <xdr:rowOff>57958</xdr:rowOff>
    </xdr:from>
    <xdr:to>
      <xdr:col>59</xdr:col>
      <xdr:colOff>0</xdr:colOff>
      <xdr:row>38</xdr:row>
      <xdr:rowOff>112848</xdr:rowOff>
    </xdr:to>
    <xdr:sp macro="" textlink="">
      <xdr:nvSpPr>
        <xdr:cNvPr id="240" name="Line 65">
          <a:extLst>
            <a:ext uri="{FF2B5EF4-FFF2-40B4-BE49-F238E27FC236}">
              <a16:creationId xmlns:a16="http://schemas.microsoft.com/office/drawing/2014/main" id="{00000000-0008-0000-2500-0000F0000000}"/>
            </a:ext>
          </a:extLst>
        </xdr:cNvPr>
        <xdr:cNvSpPr>
          <a:spLocks noChangeShapeType="1"/>
        </xdr:cNvSpPr>
      </xdr:nvSpPr>
      <xdr:spPr bwMode="auto">
        <a:xfrm flipV="1">
          <a:off x="6429375" y="4896658"/>
          <a:ext cx="0" cy="22634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55</xdr:col>
      <xdr:colOff>4646</xdr:colOff>
      <xdr:row>35</xdr:row>
      <xdr:rowOff>0</xdr:rowOff>
    </xdr:from>
    <xdr:to>
      <xdr:col>59</xdr:col>
      <xdr:colOff>0</xdr:colOff>
      <xdr:row>35</xdr:row>
      <xdr:rowOff>1588</xdr:rowOff>
    </xdr:to>
    <xdr:cxnSp macro="">
      <xdr:nvCxnSpPr>
        <xdr:cNvPr id="241" name="直線コネクタ 240">
          <a:extLst>
            <a:ext uri="{FF2B5EF4-FFF2-40B4-BE49-F238E27FC236}">
              <a16:creationId xmlns:a16="http://schemas.microsoft.com/office/drawing/2014/main" id="{00000000-0008-0000-2500-0000F1000000}"/>
            </a:ext>
          </a:extLst>
        </xdr:cNvPr>
        <xdr:cNvCxnSpPr>
          <a:endCxn id="239" idx="0"/>
        </xdr:cNvCxnSpPr>
      </xdr:nvCxnSpPr>
      <xdr:spPr bwMode="auto">
        <a:xfrm>
          <a:off x="5976821" y="4781550"/>
          <a:ext cx="452554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54</xdr:col>
      <xdr:colOff>115229</xdr:colOff>
      <xdr:row>36</xdr:row>
      <xdr:rowOff>54827</xdr:rowOff>
    </xdr:from>
    <xdr:to>
      <xdr:col>58</xdr:col>
      <xdr:colOff>110583</xdr:colOff>
      <xdr:row>37</xdr:row>
      <xdr:rowOff>659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00000000-0008-0000-2500-0000F2000000}"/>
            </a:ext>
          </a:extLst>
        </xdr:cNvPr>
        <xdr:cNvCxnSpPr/>
      </xdr:nvCxnSpPr>
      <xdr:spPr bwMode="auto">
        <a:xfrm>
          <a:off x="5973104" y="4893527"/>
          <a:ext cx="452554" cy="2982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60</xdr:col>
      <xdr:colOff>114435</xdr:colOff>
      <xdr:row>32</xdr:row>
      <xdr:rowOff>116024</xdr:rowOff>
    </xdr:from>
    <xdr:to>
      <xdr:col>60</xdr:col>
      <xdr:colOff>116023</xdr:colOff>
      <xdr:row>39</xdr:row>
      <xdr:rowOff>4511</xdr:rowOff>
    </xdr:to>
    <xdr:cxnSp macro="">
      <xdr:nvCxnSpPr>
        <xdr:cNvPr id="243" name="直線矢印コネクタ 242">
          <a:extLst>
            <a:ext uri="{FF2B5EF4-FFF2-40B4-BE49-F238E27FC236}">
              <a16:creationId xmlns:a16="http://schemas.microsoft.com/office/drawing/2014/main" id="{00000000-0008-0000-2500-0000F3000000}"/>
            </a:ext>
          </a:extLst>
        </xdr:cNvPr>
        <xdr:cNvCxnSpPr/>
      </xdr:nvCxnSpPr>
      <xdr:spPr bwMode="auto">
        <a:xfrm rot="16200000" flipH="1">
          <a:off x="6371760" y="4841024"/>
          <a:ext cx="574287" cy="1588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63</xdr:col>
      <xdr:colOff>987</xdr:colOff>
      <xdr:row>11</xdr:row>
      <xdr:rowOff>985</xdr:rowOff>
    </xdr:from>
    <xdr:to>
      <xdr:col>63</xdr:col>
      <xdr:colOff>987</xdr:colOff>
      <xdr:row>39</xdr:row>
      <xdr:rowOff>3704</xdr:rowOff>
    </xdr:to>
    <xdr:cxnSp macro="">
      <xdr:nvCxnSpPr>
        <xdr:cNvPr id="244" name="直線矢印コネクタ 243">
          <a:extLst>
            <a:ext uri="{FF2B5EF4-FFF2-40B4-BE49-F238E27FC236}">
              <a16:creationId xmlns:a16="http://schemas.microsoft.com/office/drawing/2014/main" id="{00000000-0008-0000-2500-0000F4000000}"/>
            </a:ext>
          </a:extLst>
        </xdr:cNvPr>
        <xdr:cNvCxnSpPr/>
      </xdr:nvCxnSpPr>
      <xdr:spPr bwMode="auto">
        <a:xfrm rot="16200000" flipH="1">
          <a:off x="5343152" y="3583745"/>
          <a:ext cx="308881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35</xdr:row>
      <xdr:rowOff>5014</xdr:rowOff>
    </xdr:from>
    <xdr:to>
      <xdr:col>28</xdr:col>
      <xdr:colOff>0</xdr:colOff>
      <xdr:row>35</xdr:row>
      <xdr:rowOff>5014</xdr:rowOff>
    </xdr:to>
    <xdr:sp macro="" textlink="">
      <xdr:nvSpPr>
        <xdr:cNvPr id="228213" name="Line 1">
          <a:extLst>
            <a:ext uri="{FF2B5EF4-FFF2-40B4-BE49-F238E27FC236}">
              <a16:creationId xmlns:a16="http://schemas.microsoft.com/office/drawing/2014/main" id="{00000000-0008-0000-2600-0000757B0300}"/>
            </a:ext>
          </a:extLst>
        </xdr:cNvPr>
        <xdr:cNvSpPr>
          <a:spLocks noChangeShapeType="1"/>
        </xdr:cNvSpPr>
      </xdr:nvSpPr>
      <xdr:spPr bwMode="auto">
        <a:xfrm>
          <a:off x="2566737" y="4697330"/>
          <a:ext cx="5765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10</xdr:row>
      <xdr:rowOff>115302</xdr:rowOff>
    </xdr:from>
    <xdr:to>
      <xdr:col>28</xdr:col>
      <xdr:colOff>0</xdr:colOff>
      <xdr:row>33</xdr:row>
      <xdr:rowOff>0</xdr:rowOff>
    </xdr:to>
    <xdr:sp macro="" textlink="">
      <xdr:nvSpPr>
        <xdr:cNvPr id="228214" name="Line 2">
          <a:extLst>
            <a:ext uri="{FF2B5EF4-FFF2-40B4-BE49-F238E27FC236}">
              <a16:creationId xmlns:a16="http://schemas.microsoft.com/office/drawing/2014/main" id="{00000000-0008-0000-2600-0000767B0300}"/>
            </a:ext>
          </a:extLst>
        </xdr:cNvPr>
        <xdr:cNvSpPr>
          <a:spLocks noChangeShapeType="1"/>
        </xdr:cNvSpPr>
      </xdr:nvSpPr>
      <xdr:spPr bwMode="auto">
        <a:xfrm flipV="1">
          <a:off x="3143250" y="2045368"/>
          <a:ext cx="0" cy="24163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47625</xdr:colOff>
      <xdr:row>31</xdr:row>
      <xdr:rowOff>0</xdr:rowOff>
    </xdr:from>
    <xdr:to>
      <xdr:col>23</xdr:col>
      <xdr:colOff>57150</xdr:colOff>
      <xdr:row>33</xdr:row>
      <xdr:rowOff>0</xdr:rowOff>
    </xdr:to>
    <xdr:sp macro="" textlink="">
      <xdr:nvSpPr>
        <xdr:cNvPr id="228215" name="Oval 3">
          <a:extLst>
            <a:ext uri="{FF2B5EF4-FFF2-40B4-BE49-F238E27FC236}">
              <a16:creationId xmlns:a16="http://schemas.microsoft.com/office/drawing/2014/main" id="{00000000-0008-0000-2600-0000777B0300}"/>
            </a:ext>
          </a:extLst>
        </xdr:cNvPr>
        <xdr:cNvSpPr>
          <a:spLocks noChangeArrowheads="1"/>
        </xdr:cNvSpPr>
      </xdr:nvSpPr>
      <xdr:spPr bwMode="auto">
        <a:xfrm>
          <a:off x="2476500" y="4324350"/>
          <a:ext cx="123825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0</xdr:colOff>
      <xdr:row>33</xdr:row>
      <xdr:rowOff>0</xdr:rowOff>
    </xdr:to>
    <xdr:sp macro="" textlink="">
      <xdr:nvSpPr>
        <xdr:cNvPr id="228216" name="Line 4">
          <a:extLst>
            <a:ext uri="{FF2B5EF4-FFF2-40B4-BE49-F238E27FC236}">
              <a16:creationId xmlns:a16="http://schemas.microsoft.com/office/drawing/2014/main" id="{00000000-0008-0000-2600-0000787B0300}"/>
            </a:ext>
          </a:extLst>
        </xdr:cNvPr>
        <xdr:cNvSpPr>
          <a:spLocks noChangeShapeType="1"/>
        </xdr:cNvSpPr>
      </xdr:nvSpPr>
      <xdr:spPr bwMode="auto">
        <a:xfrm>
          <a:off x="1971675" y="203835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35</xdr:row>
      <xdr:rowOff>5014</xdr:rowOff>
    </xdr:from>
    <xdr:to>
      <xdr:col>23</xdr:col>
      <xdr:colOff>0</xdr:colOff>
      <xdr:row>35</xdr:row>
      <xdr:rowOff>5014</xdr:rowOff>
    </xdr:to>
    <xdr:sp macro="" textlink="">
      <xdr:nvSpPr>
        <xdr:cNvPr id="228217" name="Line 5">
          <a:extLst>
            <a:ext uri="{FF2B5EF4-FFF2-40B4-BE49-F238E27FC236}">
              <a16:creationId xmlns:a16="http://schemas.microsoft.com/office/drawing/2014/main" id="{00000000-0008-0000-2600-0000797B0300}"/>
            </a:ext>
          </a:extLst>
        </xdr:cNvPr>
        <xdr:cNvSpPr>
          <a:spLocks noChangeShapeType="1"/>
        </xdr:cNvSpPr>
      </xdr:nvSpPr>
      <xdr:spPr bwMode="auto">
        <a:xfrm>
          <a:off x="1990224" y="4697330"/>
          <a:ext cx="5765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22</xdr:row>
      <xdr:rowOff>0</xdr:rowOff>
    </xdr:from>
    <xdr:to>
      <xdr:col>25</xdr:col>
      <xdr:colOff>0</xdr:colOff>
      <xdr:row>22</xdr:row>
      <xdr:rowOff>0</xdr:rowOff>
    </xdr:to>
    <xdr:sp macro="" textlink="">
      <xdr:nvSpPr>
        <xdr:cNvPr id="228218" name="Line 6">
          <a:extLst>
            <a:ext uri="{FF2B5EF4-FFF2-40B4-BE49-F238E27FC236}">
              <a16:creationId xmlns:a16="http://schemas.microsoft.com/office/drawing/2014/main" id="{00000000-0008-0000-2600-00007A7B0300}"/>
            </a:ext>
          </a:extLst>
        </xdr:cNvPr>
        <xdr:cNvSpPr>
          <a:spLocks noChangeShapeType="1"/>
        </xdr:cNvSpPr>
      </xdr:nvSpPr>
      <xdr:spPr bwMode="auto">
        <a:xfrm>
          <a:off x="2314575" y="32956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3229</xdr:colOff>
      <xdr:row>35</xdr:row>
      <xdr:rowOff>0</xdr:rowOff>
    </xdr:from>
    <xdr:to>
      <xdr:col>38</xdr:col>
      <xdr:colOff>50854</xdr:colOff>
      <xdr:row>35</xdr:row>
      <xdr:rowOff>0</xdr:rowOff>
    </xdr:to>
    <xdr:sp macro="" textlink="">
      <xdr:nvSpPr>
        <xdr:cNvPr id="228219" name="Line 7">
          <a:extLst>
            <a:ext uri="{FF2B5EF4-FFF2-40B4-BE49-F238E27FC236}">
              <a16:creationId xmlns:a16="http://schemas.microsoft.com/office/drawing/2014/main" id="{00000000-0008-0000-2600-00007B7B0300}"/>
            </a:ext>
          </a:extLst>
        </xdr:cNvPr>
        <xdr:cNvSpPr>
          <a:spLocks noChangeShapeType="1"/>
        </xdr:cNvSpPr>
      </xdr:nvSpPr>
      <xdr:spPr bwMode="auto">
        <a:xfrm>
          <a:off x="3196526" y="4630119"/>
          <a:ext cx="90003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228221" name="Line 9">
          <a:extLst>
            <a:ext uri="{FF2B5EF4-FFF2-40B4-BE49-F238E27FC236}">
              <a16:creationId xmlns:a16="http://schemas.microsoft.com/office/drawing/2014/main" id="{00000000-0008-0000-2600-00007D7B0300}"/>
            </a:ext>
          </a:extLst>
        </xdr:cNvPr>
        <xdr:cNvSpPr>
          <a:spLocks noChangeShapeType="1"/>
        </xdr:cNvSpPr>
      </xdr:nvSpPr>
      <xdr:spPr bwMode="auto">
        <a:xfrm>
          <a:off x="3228975" y="4324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29</xdr:row>
      <xdr:rowOff>0</xdr:rowOff>
    </xdr:from>
    <xdr:to>
      <xdr:col>35</xdr:col>
      <xdr:colOff>0</xdr:colOff>
      <xdr:row>29</xdr:row>
      <xdr:rowOff>0</xdr:rowOff>
    </xdr:to>
    <xdr:sp macro="" textlink="">
      <xdr:nvSpPr>
        <xdr:cNvPr id="228222" name="Line 10">
          <a:extLst>
            <a:ext uri="{FF2B5EF4-FFF2-40B4-BE49-F238E27FC236}">
              <a16:creationId xmlns:a16="http://schemas.microsoft.com/office/drawing/2014/main" id="{00000000-0008-0000-2600-00007E7B0300}"/>
            </a:ext>
          </a:extLst>
        </xdr:cNvPr>
        <xdr:cNvSpPr>
          <a:spLocks noChangeShapeType="1"/>
        </xdr:cNvSpPr>
      </xdr:nvSpPr>
      <xdr:spPr bwMode="auto">
        <a:xfrm>
          <a:off x="32289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228223" name="Line 11">
          <a:extLst>
            <a:ext uri="{FF2B5EF4-FFF2-40B4-BE49-F238E27FC236}">
              <a16:creationId xmlns:a16="http://schemas.microsoft.com/office/drawing/2014/main" id="{00000000-0008-0000-2600-00007F7B0300}"/>
            </a:ext>
          </a:extLst>
        </xdr:cNvPr>
        <xdr:cNvSpPr>
          <a:spLocks noChangeShapeType="1"/>
        </xdr:cNvSpPr>
      </xdr:nvSpPr>
      <xdr:spPr bwMode="auto">
        <a:xfrm>
          <a:off x="33432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11</xdr:row>
      <xdr:rowOff>0</xdr:rowOff>
    </xdr:from>
    <xdr:to>
      <xdr:col>39</xdr:col>
      <xdr:colOff>0</xdr:colOff>
      <xdr:row>11</xdr:row>
      <xdr:rowOff>0</xdr:rowOff>
    </xdr:to>
    <xdr:sp macro="" textlink="">
      <xdr:nvSpPr>
        <xdr:cNvPr id="228224" name="Line 12">
          <a:extLst>
            <a:ext uri="{FF2B5EF4-FFF2-40B4-BE49-F238E27FC236}">
              <a16:creationId xmlns:a16="http://schemas.microsoft.com/office/drawing/2014/main" id="{00000000-0008-0000-2600-0000807B0300}"/>
            </a:ext>
          </a:extLst>
        </xdr:cNvPr>
        <xdr:cNvSpPr>
          <a:spLocks noChangeShapeType="1"/>
        </xdr:cNvSpPr>
      </xdr:nvSpPr>
      <xdr:spPr bwMode="auto">
        <a:xfrm>
          <a:off x="3343275" y="2038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228226" name="Line 14">
          <a:extLst>
            <a:ext uri="{FF2B5EF4-FFF2-40B4-BE49-F238E27FC236}">
              <a16:creationId xmlns:a16="http://schemas.microsoft.com/office/drawing/2014/main" id="{00000000-0008-0000-2600-0000827B0300}"/>
            </a:ext>
          </a:extLst>
        </xdr:cNvPr>
        <xdr:cNvSpPr>
          <a:spLocks noChangeShapeType="1"/>
        </xdr:cNvSpPr>
      </xdr:nvSpPr>
      <xdr:spPr bwMode="auto">
        <a:xfrm flipV="1">
          <a:off x="19716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9</xdr:row>
      <xdr:rowOff>0</xdr:rowOff>
    </xdr:to>
    <xdr:sp macro="" textlink="">
      <xdr:nvSpPr>
        <xdr:cNvPr id="228227" name="Line 15">
          <a:extLst>
            <a:ext uri="{FF2B5EF4-FFF2-40B4-BE49-F238E27FC236}">
              <a16:creationId xmlns:a16="http://schemas.microsoft.com/office/drawing/2014/main" id="{00000000-0008-0000-2600-0000837B0300}"/>
            </a:ext>
          </a:extLst>
        </xdr:cNvPr>
        <xdr:cNvSpPr>
          <a:spLocks noChangeShapeType="1"/>
        </xdr:cNvSpPr>
      </xdr:nvSpPr>
      <xdr:spPr bwMode="auto">
        <a:xfrm flipV="1">
          <a:off x="31146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228228" name="Line 16">
          <a:extLst>
            <a:ext uri="{FF2B5EF4-FFF2-40B4-BE49-F238E27FC236}">
              <a16:creationId xmlns:a16="http://schemas.microsoft.com/office/drawing/2014/main" id="{00000000-0008-0000-2600-0000847B0300}"/>
            </a:ext>
          </a:extLst>
        </xdr:cNvPr>
        <xdr:cNvSpPr>
          <a:spLocks noChangeShapeType="1"/>
        </xdr:cNvSpPr>
      </xdr:nvSpPr>
      <xdr:spPr bwMode="auto">
        <a:xfrm flipH="1">
          <a:off x="1971675" y="14668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17</xdr:col>
      <xdr:colOff>0</xdr:colOff>
      <xdr:row>11</xdr:row>
      <xdr:rowOff>0</xdr:rowOff>
    </xdr:to>
    <xdr:sp macro="" textlink="">
      <xdr:nvSpPr>
        <xdr:cNvPr id="228229" name="Line 17">
          <a:extLst>
            <a:ext uri="{FF2B5EF4-FFF2-40B4-BE49-F238E27FC236}">
              <a16:creationId xmlns:a16="http://schemas.microsoft.com/office/drawing/2014/main" id="{00000000-0008-0000-2600-0000857B0300}"/>
            </a:ext>
          </a:extLst>
        </xdr:cNvPr>
        <xdr:cNvSpPr>
          <a:spLocks noChangeShapeType="1"/>
        </xdr:cNvSpPr>
      </xdr:nvSpPr>
      <xdr:spPr bwMode="auto">
        <a:xfrm flipH="1">
          <a:off x="1171575" y="2038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22412</xdr:colOff>
      <xdr:row>12</xdr:row>
      <xdr:rowOff>56029</xdr:rowOff>
    </xdr:from>
    <xdr:to>
      <xdr:col>11</xdr:col>
      <xdr:colOff>22412</xdr:colOff>
      <xdr:row>33</xdr:row>
      <xdr:rowOff>56029</xdr:rowOff>
    </xdr:to>
    <xdr:sp macro="" textlink="">
      <xdr:nvSpPr>
        <xdr:cNvPr id="228230" name="Line 18">
          <a:extLst>
            <a:ext uri="{FF2B5EF4-FFF2-40B4-BE49-F238E27FC236}">
              <a16:creationId xmlns:a16="http://schemas.microsoft.com/office/drawing/2014/main" id="{00000000-0008-0000-2600-0000867B0300}"/>
            </a:ext>
          </a:extLst>
        </xdr:cNvPr>
        <xdr:cNvSpPr>
          <a:spLocks noChangeShapeType="1"/>
        </xdr:cNvSpPr>
      </xdr:nvSpPr>
      <xdr:spPr bwMode="auto">
        <a:xfrm>
          <a:off x="1176618" y="2185147"/>
          <a:ext cx="0" cy="2241176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17</xdr:col>
      <xdr:colOff>0</xdr:colOff>
      <xdr:row>31</xdr:row>
      <xdr:rowOff>0</xdr:rowOff>
    </xdr:to>
    <xdr:sp macro="" textlink="">
      <xdr:nvSpPr>
        <xdr:cNvPr id="228231" name="Line 19">
          <a:extLst>
            <a:ext uri="{FF2B5EF4-FFF2-40B4-BE49-F238E27FC236}">
              <a16:creationId xmlns:a16="http://schemas.microsoft.com/office/drawing/2014/main" id="{00000000-0008-0000-2600-0000877B0300}"/>
            </a:ext>
          </a:extLst>
        </xdr:cNvPr>
        <xdr:cNvSpPr>
          <a:spLocks noChangeShapeType="1"/>
        </xdr:cNvSpPr>
      </xdr:nvSpPr>
      <xdr:spPr bwMode="auto">
        <a:xfrm>
          <a:off x="1171575" y="4324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228232" name="Line 20">
          <a:extLst>
            <a:ext uri="{FF2B5EF4-FFF2-40B4-BE49-F238E27FC236}">
              <a16:creationId xmlns:a16="http://schemas.microsoft.com/office/drawing/2014/main" id="{00000000-0008-0000-2600-0000887B0300}"/>
            </a:ext>
          </a:extLst>
        </xdr:cNvPr>
        <xdr:cNvSpPr>
          <a:spLocks noChangeShapeType="1"/>
        </xdr:cNvSpPr>
      </xdr:nvSpPr>
      <xdr:spPr bwMode="auto">
        <a:xfrm flipV="1">
          <a:off x="3686175" y="4095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0</xdr:colOff>
      <xdr:row>29</xdr:row>
      <xdr:rowOff>0</xdr:rowOff>
    </xdr:to>
    <xdr:sp macro="" textlink="">
      <xdr:nvSpPr>
        <xdr:cNvPr id="228233" name="Line 21">
          <a:extLst>
            <a:ext uri="{FF2B5EF4-FFF2-40B4-BE49-F238E27FC236}">
              <a16:creationId xmlns:a16="http://schemas.microsoft.com/office/drawing/2014/main" id="{00000000-0008-0000-2600-0000897B0300}"/>
            </a:ext>
          </a:extLst>
        </xdr:cNvPr>
        <xdr:cNvSpPr>
          <a:spLocks noChangeShapeType="1"/>
        </xdr:cNvSpPr>
      </xdr:nvSpPr>
      <xdr:spPr bwMode="auto">
        <a:xfrm flipV="1">
          <a:off x="3914775" y="26098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35</xdr:col>
      <xdr:colOff>0</xdr:colOff>
      <xdr:row>9</xdr:row>
      <xdr:rowOff>0</xdr:rowOff>
    </xdr:from>
    <xdr:to>
      <xdr:col>35</xdr:col>
      <xdr:colOff>0</xdr:colOff>
      <xdr:row>11</xdr:row>
      <xdr:rowOff>0</xdr:rowOff>
    </xdr:to>
    <xdr:sp macro="" textlink="">
      <xdr:nvSpPr>
        <xdr:cNvPr id="228234" name="Line 22">
          <a:extLst>
            <a:ext uri="{FF2B5EF4-FFF2-40B4-BE49-F238E27FC236}">
              <a16:creationId xmlns:a16="http://schemas.microsoft.com/office/drawing/2014/main" id="{00000000-0008-0000-2600-00008A7B0300}"/>
            </a:ext>
          </a:extLst>
        </xdr:cNvPr>
        <xdr:cNvSpPr>
          <a:spLocks noChangeShapeType="1"/>
        </xdr:cNvSpPr>
      </xdr:nvSpPr>
      <xdr:spPr bwMode="auto">
        <a:xfrm flipV="1">
          <a:off x="39147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0</xdr:colOff>
      <xdr:row>22</xdr:row>
      <xdr:rowOff>0</xdr:rowOff>
    </xdr:to>
    <xdr:sp macro="" textlink="">
      <xdr:nvSpPr>
        <xdr:cNvPr id="228235" name="Line 23">
          <a:extLst>
            <a:ext uri="{FF2B5EF4-FFF2-40B4-BE49-F238E27FC236}">
              <a16:creationId xmlns:a16="http://schemas.microsoft.com/office/drawing/2014/main" id="{00000000-0008-0000-2600-00008B7B0300}"/>
            </a:ext>
          </a:extLst>
        </xdr:cNvPr>
        <xdr:cNvSpPr>
          <a:spLocks noChangeShapeType="1"/>
        </xdr:cNvSpPr>
      </xdr:nvSpPr>
      <xdr:spPr bwMode="auto">
        <a:xfrm flipV="1">
          <a:off x="2657475" y="3067050"/>
          <a:ext cx="1143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25</xdr:col>
      <xdr:colOff>0</xdr:colOff>
      <xdr:row>20</xdr:row>
      <xdr:rowOff>0</xdr:rowOff>
    </xdr:from>
    <xdr:to>
      <xdr:col>33</xdr:col>
      <xdr:colOff>76200</xdr:colOff>
      <xdr:row>20</xdr:row>
      <xdr:rowOff>0</xdr:rowOff>
    </xdr:to>
    <xdr:sp macro="" textlink="">
      <xdr:nvSpPr>
        <xdr:cNvPr id="228236" name="Line 24">
          <a:extLst>
            <a:ext uri="{FF2B5EF4-FFF2-40B4-BE49-F238E27FC236}">
              <a16:creationId xmlns:a16="http://schemas.microsoft.com/office/drawing/2014/main" id="{00000000-0008-0000-2600-00008C7B0300}"/>
            </a:ext>
          </a:extLst>
        </xdr:cNvPr>
        <xdr:cNvSpPr>
          <a:spLocks noChangeShapeType="1"/>
        </xdr:cNvSpPr>
      </xdr:nvSpPr>
      <xdr:spPr bwMode="auto">
        <a:xfrm>
          <a:off x="2771775" y="3067050"/>
          <a:ext cx="990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23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228237" name="Line 25">
          <a:extLst>
            <a:ext uri="{FF2B5EF4-FFF2-40B4-BE49-F238E27FC236}">
              <a16:creationId xmlns:a16="http://schemas.microsoft.com/office/drawing/2014/main" id="{00000000-0008-0000-2600-00008D7B0300}"/>
            </a:ext>
          </a:extLst>
        </xdr:cNvPr>
        <xdr:cNvSpPr>
          <a:spLocks noChangeShapeType="1"/>
        </xdr:cNvSpPr>
      </xdr:nvSpPr>
      <xdr:spPr bwMode="auto">
        <a:xfrm>
          <a:off x="2543175" y="2152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18</xdr:col>
      <xdr:colOff>0</xdr:colOff>
      <xdr:row>11</xdr:row>
      <xdr:rowOff>0</xdr:rowOff>
    </xdr:from>
    <xdr:to>
      <xdr:col>28</xdr:col>
      <xdr:colOff>0</xdr:colOff>
      <xdr:row>11</xdr:row>
      <xdr:rowOff>0</xdr:rowOff>
    </xdr:to>
    <xdr:sp macro="" textlink="">
      <xdr:nvSpPr>
        <xdr:cNvPr id="228238" name="Line 26">
          <a:extLst>
            <a:ext uri="{FF2B5EF4-FFF2-40B4-BE49-F238E27FC236}">
              <a16:creationId xmlns:a16="http://schemas.microsoft.com/office/drawing/2014/main" id="{00000000-0008-0000-2600-00008E7B0300}"/>
            </a:ext>
          </a:extLst>
        </xdr:cNvPr>
        <xdr:cNvSpPr>
          <a:spLocks noChangeShapeType="1"/>
        </xdr:cNvSpPr>
      </xdr:nvSpPr>
      <xdr:spPr bwMode="auto">
        <a:xfrm>
          <a:off x="1971675" y="20383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228240" name="Line 28">
          <a:extLst>
            <a:ext uri="{FF2B5EF4-FFF2-40B4-BE49-F238E27FC236}">
              <a16:creationId xmlns:a16="http://schemas.microsoft.com/office/drawing/2014/main" id="{00000000-0008-0000-2600-0000907B0300}"/>
            </a:ext>
          </a:extLst>
        </xdr:cNvPr>
        <xdr:cNvSpPr>
          <a:spLocks noChangeShapeType="1"/>
        </xdr:cNvSpPr>
      </xdr:nvSpPr>
      <xdr:spPr bwMode="auto">
        <a:xfrm>
          <a:off x="1971675" y="40957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228241" name="Line 29">
          <a:extLst>
            <a:ext uri="{FF2B5EF4-FFF2-40B4-BE49-F238E27FC236}">
              <a16:creationId xmlns:a16="http://schemas.microsoft.com/office/drawing/2014/main" id="{00000000-0008-0000-2600-0000917B0300}"/>
            </a:ext>
          </a:extLst>
        </xdr:cNvPr>
        <xdr:cNvSpPr>
          <a:spLocks noChangeShapeType="1"/>
        </xdr:cNvSpPr>
      </xdr:nvSpPr>
      <xdr:spPr bwMode="auto">
        <a:xfrm flipV="1">
          <a:off x="1400175" y="2038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18</xdr:col>
      <xdr:colOff>0</xdr:colOff>
      <xdr:row>13</xdr:row>
      <xdr:rowOff>0</xdr:rowOff>
    </xdr:from>
    <xdr:to>
      <xdr:col>23</xdr:col>
      <xdr:colOff>0</xdr:colOff>
      <xdr:row>13</xdr:row>
      <xdr:rowOff>0</xdr:rowOff>
    </xdr:to>
    <xdr:sp macro="" textlink="">
      <xdr:nvSpPr>
        <xdr:cNvPr id="228242" name="Line 30">
          <a:extLst>
            <a:ext uri="{FF2B5EF4-FFF2-40B4-BE49-F238E27FC236}">
              <a16:creationId xmlns:a16="http://schemas.microsoft.com/office/drawing/2014/main" id="{00000000-0008-0000-2600-0000927B0300}"/>
            </a:ext>
          </a:extLst>
        </xdr:cNvPr>
        <xdr:cNvSpPr>
          <a:spLocks noChangeShapeType="1"/>
        </xdr:cNvSpPr>
      </xdr:nvSpPr>
      <xdr:spPr bwMode="auto">
        <a:xfrm>
          <a:off x="1971675" y="2266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228243" name="Line 31">
          <a:extLst>
            <a:ext uri="{FF2B5EF4-FFF2-40B4-BE49-F238E27FC236}">
              <a16:creationId xmlns:a16="http://schemas.microsoft.com/office/drawing/2014/main" id="{00000000-0008-0000-2600-0000937B0300}"/>
            </a:ext>
          </a:extLst>
        </xdr:cNvPr>
        <xdr:cNvSpPr>
          <a:spLocks noChangeShapeType="1"/>
        </xdr:cNvSpPr>
      </xdr:nvSpPr>
      <xdr:spPr bwMode="auto">
        <a:xfrm flipV="1">
          <a:off x="27717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26</xdr:col>
      <xdr:colOff>0</xdr:colOff>
      <xdr:row>9</xdr:row>
      <xdr:rowOff>114300</xdr:rowOff>
    </xdr:from>
    <xdr:to>
      <xdr:col>32</xdr:col>
      <xdr:colOff>16328</xdr:colOff>
      <xdr:row>9</xdr:row>
      <xdr:rowOff>114300</xdr:rowOff>
    </xdr:to>
    <xdr:sp macro="" textlink="">
      <xdr:nvSpPr>
        <xdr:cNvPr id="228244" name="Line 32">
          <a:extLst>
            <a:ext uri="{FF2B5EF4-FFF2-40B4-BE49-F238E27FC236}">
              <a16:creationId xmlns:a16="http://schemas.microsoft.com/office/drawing/2014/main" id="{00000000-0008-0000-2600-0000947B0300}"/>
            </a:ext>
          </a:extLst>
        </xdr:cNvPr>
        <xdr:cNvSpPr>
          <a:spLocks noChangeShapeType="1"/>
        </xdr:cNvSpPr>
      </xdr:nvSpPr>
      <xdr:spPr bwMode="auto">
        <a:xfrm>
          <a:off x="2911929" y="1926771"/>
          <a:ext cx="702128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8</xdr:row>
      <xdr:rowOff>0</xdr:rowOff>
    </xdr:from>
    <xdr:to>
      <xdr:col>27</xdr:col>
      <xdr:colOff>66675</xdr:colOff>
      <xdr:row>8</xdr:row>
      <xdr:rowOff>0</xdr:rowOff>
    </xdr:to>
    <xdr:sp macro="" textlink="">
      <xdr:nvSpPr>
        <xdr:cNvPr id="228245" name="Line 33">
          <a:extLst>
            <a:ext uri="{FF2B5EF4-FFF2-40B4-BE49-F238E27FC236}">
              <a16:creationId xmlns:a16="http://schemas.microsoft.com/office/drawing/2014/main" id="{00000000-0008-0000-2600-0000957B0300}"/>
            </a:ext>
          </a:extLst>
        </xdr:cNvPr>
        <xdr:cNvSpPr>
          <a:spLocks noChangeShapeType="1"/>
        </xdr:cNvSpPr>
      </xdr:nvSpPr>
      <xdr:spPr bwMode="auto">
        <a:xfrm>
          <a:off x="2495550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18</xdr:col>
      <xdr:colOff>57150</xdr:colOff>
      <xdr:row>8</xdr:row>
      <xdr:rowOff>0</xdr:rowOff>
    </xdr:from>
    <xdr:to>
      <xdr:col>23</xdr:col>
      <xdr:colOff>0</xdr:colOff>
      <xdr:row>8</xdr:row>
      <xdr:rowOff>0</xdr:rowOff>
    </xdr:to>
    <xdr:sp macro="" textlink="">
      <xdr:nvSpPr>
        <xdr:cNvPr id="228246" name="Line 34">
          <a:extLst>
            <a:ext uri="{FF2B5EF4-FFF2-40B4-BE49-F238E27FC236}">
              <a16:creationId xmlns:a16="http://schemas.microsoft.com/office/drawing/2014/main" id="{00000000-0008-0000-2600-0000967B0300}"/>
            </a:ext>
          </a:extLst>
        </xdr:cNvPr>
        <xdr:cNvSpPr>
          <a:spLocks noChangeShapeType="1"/>
        </xdr:cNvSpPr>
      </xdr:nvSpPr>
      <xdr:spPr bwMode="auto">
        <a:xfrm flipH="1">
          <a:off x="2028825" y="1695450"/>
          <a:ext cx="514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macro="" textlink="">
      <xdr:nvSpPr>
        <xdr:cNvPr id="228247" name="Line 35">
          <a:extLst>
            <a:ext uri="{FF2B5EF4-FFF2-40B4-BE49-F238E27FC236}">
              <a16:creationId xmlns:a16="http://schemas.microsoft.com/office/drawing/2014/main" id="{00000000-0008-0000-2600-0000977B0300}"/>
            </a:ext>
          </a:extLst>
        </xdr:cNvPr>
        <xdr:cNvSpPr>
          <a:spLocks noChangeShapeType="1"/>
        </xdr:cNvSpPr>
      </xdr:nvSpPr>
      <xdr:spPr bwMode="auto">
        <a:xfrm flipH="1" flipV="1">
          <a:off x="22002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17</xdr:col>
      <xdr:colOff>108239</xdr:colOff>
      <xdr:row>10</xdr:row>
      <xdr:rowOff>0</xdr:rowOff>
    </xdr:from>
    <xdr:to>
      <xdr:col>20</xdr:col>
      <xdr:colOff>0</xdr:colOff>
      <xdr:row>10</xdr:row>
      <xdr:rowOff>0</xdr:rowOff>
    </xdr:to>
    <xdr:sp macro="" textlink="">
      <xdr:nvSpPr>
        <xdr:cNvPr id="228248" name="Line 36">
          <a:extLst>
            <a:ext uri="{FF2B5EF4-FFF2-40B4-BE49-F238E27FC236}">
              <a16:creationId xmlns:a16="http://schemas.microsoft.com/office/drawing/2014/main" id="{00000000-0008-0000-2600-0000987B0300}"/>
            </a:ext>
          </a:extLst>
        </xdr:cNvPr>
        <xdr:cNvSpPr>
          <a:spLocks noChangeShapeType="1"/>
        </xdr:cNvSpPr>
      </xdr:nvSpPr>
      <xdr:spPr bwMode="auto">
        <a:xfrm>
          <a:off x="1965614" y="1909330"/>
          <a:ext cx="229466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9</xdr:row>
      <xdr:rowOff>3229</xdr:rowOff>
    </xdr:from>
    <xdr:to>
      <xdr:col>23</xdr:col>
      <xdr:colOff>0</xdr:colOff>
      <xdr:row>35</xdr:row>
      <xdr:rowOff>3229</xdr:rowOff>
    </xdr:to>
    <xdr:sp macro="" textlink="">
      <xdr:nvSpPr>
        <xdr:cNvPr id="228249" name="Line 37">
          <a:extLst>
            <a:ext uri="{FF2B5EF4-FFF2-40B4-BE49-F238E27FC236}">
              <a16:creationId xmlns:a16="http://schemas.microsoft.com/office/drawing/2014/main" id="{00000000-0008-0000-2600-0000997B0300}"/>
            </a:ext>
          </a:extLst>
        </xdr:cNvPr>
        <xdr:cNvSpPr>
          <a:spLocks noChangeShapeType="1"/>
        </xdr:cNvSpPr>
      </xdr:nvSpPr>
      <xdr:spPr bwMode="auto">
        <a:xfrm>
          <a:off x="2515246" y="1804907"/>
          <a:ext cx="0" cy="2828441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228250" name="Line 38">
          <a:extLst>
            <a:ext uri="{FF2B5EF4-FFF2-40B4-BE49-F238E27FC236}">
              <a16:creationId xmlns:a16="http://schemas.microsoft.com/office/drawing/2014/main" id="{00000000-0008-0000-2600-00009A7B0300}"/>
            </a:ext>
          </a:extLst>
        </xdr:cNvPr>
        <xdr:cNvSpPr>
          <a:spLocks noChangeShapeType="1"/>
        </xdr:cNvSpPr>
      </xdr:nvSpPr>
      <xdr:spPr bwMode="auto">
        <a:xfrm flipH="1">
          <a:off x="1400175" y="22669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228251" name="Line 39">
          <a:extLst>
            <a:ext uri="{FF2B5EF4-FFF2-40B4-BE49-F238E27FC236}">
              <a16:creationId xmlns:a16="http://schemas.microsoft.com/office/drawing/2014/main" id="{00000000-0008-0000-2600-00009B7B0300}"/>
            </a:ext>
          </a:extLst>
        </xdr:cNvPr>
        <xdr:cNvSpPr>
          <a:spLocks noChangeShapeType="1"/>
        </xdr:cNvSpPr>
      </xdr:nvSpPr>
      <xdr:spPr bwMode="auto">
        <a:xfrm>
          <a:off x="33432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16</xdr:row>
      <xdr:rowOff>0</xdr:rowOff>
    </xdr:from>
    <xdr:to>
      <xdr:col>28</xdr:col>
      <xdr:colOff>0</xdr:colOff>
      <xdr:row>16</xdr:row>
      <xdr:rowOff>0</xdr:rowOff>
    </xdr:to>
    <xdr:sp macro="" textlink="">
      <xdr:nvSpPr>
        <xdr:cNvPr id="228252" name="Line 40">
          <a:extLst>
            <a:ext uri="{FF2B5EF4-FFF2-40B4-BE49-F238E27FC236}">
              <a16:creationId xmlns:a16="http://schemas.microsoft.com/office/drawing/2014/main" id="{00000000-0008-0000-2600-00009C7B0300}"/>
            </a:ext>
          </a:extLst>
        </xdr:cNvPr>
        <xdr:cNvSpPr>
          <a:spLocks noChangeShapeType="1"/>
        </xdr:cNvSpPr>
      </xdr:nvSpPr>
      <xdr:spPr bwMode="auto">
        <a:xfrm>
          <a:off x="25431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228253" name="Line 41">
          <a:extLst>
            <a:ext uri="{FF2B5EF4-FFF2-40B4-BE49-F238E27FC236}">
              <a16:creationId xmlns:a16="http://schemas.microsoft.com/office/drawing/2014/main" id="{00000000-0008-0000-2600-00009D7B0300}"/>
            </a:ext>
          </a:extLst>
        </xdr:cNvPr>
        <xdr:cNvSpPr>
          <a:spLocks noChangeShapeType="1"/>
        </xdr:cNvSpPr>
      </xdr:nvSpPr>
      <xdr:spPr bwMode="auto">
        <a:xfrm flipV="1">
          <a:off x="3914775" y="21526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0</xdr:colOff>
      <xdr:row>35</xdr:row>
      <xdr:rowOff>5014</xdr:rowOff>
    </xdr:from>
    <xdr:to>
      <xdr:col>54</xdr:col>
      <xdr:colOff>0</xdr:colOff>
      <xdr:row>35</xdr:row>
      <xdr:rowOff>5014</xdr:rowOff>
    </xdr:to>
    <xdr:sp macro="" textlink="">
      <xdr:nvSpPr>
        <xdr:cNvPr id="228254" name="Line 42">
          <a:extLst>
            <a:ext uri="{FF2B5EF4-FFF2-40B4-BE49-F238E27FC236}">
              <a16:creationId xmlns:a16="http://schemas.microsoft.com/office/drawing/2014/main" id="{00000000-0008-0000-2600-00009E7B0300}"/>
            </a:ext>
          </a:extLst>
        </xdr:cNvPr>
        <xdr:cNvSpPr>
          <a:spLocks noChangeShapeType="1"/>
        </xdr:cNvSpPr>
      </xdr:nvSpPr>
      <xdr:spPr bwMode="auto">
        <a:xfrm>
          <a:off x="5323974" y="4697330"/>
          <a:ext cx="57651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13</xdr:row>
      <xdr:rowOff>9525</xdr:rowOff>
    </xdr:from>
    <xdr:to>
      <xdr:col>54</xdr:col>
      <xdr:colOff>0</xdr:colOff>
      <xdr:row>33</xdr:row>
      <xdr:rowOff>0</xdr:rowOff>
    </xdr:to>
    <xdr:sp macro="" textlink="">
      <xdr:nvSpPr>
        <xdr:cNvPr id="228255" name="Line 43">
          <a:extLst>
            <a:ext uri="{FF2B5EF4-FFF2-40B4-BE49-F238E27FC236}">
              <a16:creationId xmlns:a16="http://schemas.microsoft.com/office/drawing/2014/main" id="{00000000-0008-0000-2600-00009F7B0300}"/>
            </a:ext>
          </a:extLst>
        </xdr:cNvPr>
        <xdr:cNvSpPr>
          <a:spLocks noChangeShapeType="1"/>
        </xdr:cNvSpPr>
      </xdr:nvSpPr>
      <xdr:spPr bwMode="auto">
        <a:xfrm flipV="1">
          <a:off x="5857875" y="2276475"/>
          <a:ext cx="0" cy="216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47625</xdr:colOff>
      <xdr:row>31</xdr:row>
      <xdr:rowOff>0</xdr:rowOff>
    </xdr:from>
    <xdr:to>
      <xdr:col>49</xdr:col>
      <xdr:colOff>57150</xdr:colOff>
      <xdr:row>33</xdr:row>
      <xdr:rowOff>0</xdr:rowOff>
    </xdr:to>
    <xdr:sp macro="" textlink="">
      <xdr:nvSpPr>
        <xdr:cNvPr id="228256" name="Oval 44">
          <a:extLst>
            <a:ext uri="{FF2B5EF4-FFF2-40B4-BE49-F238E27FC236}">
              <a16:creationId xmlns:a16="http://schemas.microsoft.com/office/drawing/2014/main" id="{00000000-0008-0000-2600-0000A07B0300}"/>
            </a:ext>
          </a:extLst>
        </xdr:cNvPr>
        <xdr:cNvSpPr>
          <a:spLocks noChangeArrowheads="1"/>
        </xdr:cNvSpPr>
      </xdr:nvSpPr>
      <xdr:spPr bwMode="auto">
        <a:xfrm>
          <a:off x="5219700" y="4324350"/>
          <a:ext cx="123825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104775</xdr:colOff>
      <xdr:row>33</xdr:row>
      <xdr:rowOff>0</xdr:rowOff>
    </xdr:from>
    <xdr:to>
      <xdr:col>49</xdr:col>
      <xdr:colOff>0</xdr:colOff>
      <xdr:row>33</xdr:row>
      <xdr:rowOff>0</xdr:rowOff>
    </xdr:to>
    <xdr:sp macro="" textlink="">
      <xdr:nvSpPr>
        <xdr:cNvPr id="228257" name="Line 45">
          <a:extLst>
            <a:ext uri="{FF2B5EF4-FFF2-40B4-BE49-F238E27FC236}">
              <a16:creationId xmlns:a16="http://schemas.microsoft.com/office/drawing/2014/main" id="{00000000-0008-0000-2600-0000A17B0300}"/>
            </a:ext>
          </a:extLst>
        </xdr:cNvPr>
        <xdr:cNvSpPr>
          <a:spLocks noChangeShapeType="1"/>
        </xdr:cNvSpPr>
      </xdr:nvSpPr>
      <xdr:spPr bwMode="auto">
        <a:xfrm>
          <a:off x="5276850" y="44386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22</xdr:row>
      <xdr:rowOff>0</xdr:rowOff>
    </xdr:from>
    <xdr:to>
      <xdr:col>50</xdr:col>
      <xdr:colOff>104775</xdr:colOff>
      <xdr:row>22</xdr:row>
      <xdr:rowOff>0</xdr:rowOff>
    </xdr:to>
    <xdr:sp macro="" textlink="">
      <xdr:nvSpPr>
        <xdr:cNvPr id="228258" name="Line 46">
          <a:extLst>
            <a:ext uri="{FF2B5EF4-FFF2-40B4-BE49-F238E27FC236}">
              <a16:creationId xmlns:a16="http://schemas.microsoft.com/office/drawing/2014/main" id="{00000000-0008-0000-2600-0000A27B0300}"/>
            </a:ext>
          </a:extLst>
        </xdr:cNvPr>
        <xdr:cNvSpPr>
          <a:spLocks noChangeShapeType="1"/>
        </xdr:cNvSpPr>
      </xdr:nvSpPr>
      <xdr:spPr bwMode="auto">
        <a:xfrm>
          <a:off x="5286375" y="32956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115302</xdr:colOff>
      <xdr:row>35</xdr:row>
      <xdr:rowOff>0</xdr:rowOff>
    </xdr:from>
    <xdr:to>
      <xdr:col>63</xdr:col>
      <xdr:colOff>9525</xdr:colOff>
      <xdr:row>35</xdr:row>
      <xdr:rowOff>0</xdr:rowOff>
    </xdr:to>
    <xdr:sp macro="" textlink="">
      <xdr:nvSpPr>
        <xdr:cNvPr id="228259" name="Line 47">
          <a:extLst>
            <a:ext uri="{FF2B5EF4-FFF2-40B4-BE49-F238E27FC236}">
              <a16:creationId xmlns:a16="http://schemas.microsoft.com/office/drawing/2014/main" id="{00000000-0008-0000-2600-0000A37B0300}"/>
            </a:ext>
          </a:extLst>
        </xdr:cNvPr>
        <xdr:cNvSpPr>
          <a:spLocks noChangeShapeType="1"/>
        </xdr:cNvSpPr>
      </xdr:nvSpPr>
      <xdr:spPr bwMode="auto">
        <a:xfrm>
          <a:off x="6015789" y="4692316"/>
          <a:ext cx="931947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31</xdr:row>
      <xdr:rowOff>0</xdr:rowOff>
    </xdr:from>
    <xdr:to>
      <xdr:col>59</xdr:col>
      <xdr:colOff>0</xdr:colOff>
      <xdr:row>31</xdr:row>
      <xdr:rowOff>0</xdr:rowOff>
    </xdr:to>
    <xdr:sp macro="" textlink="">
      <xdr:nvSpPr>
        <xdr:cNvPr id="228261" name="Line 49">
          <a:extLst>
            <a:ext uri="{FF2B5EF4-FFF2-40B4-BE49-F238E27FC236}">
              <a16:creationId xmlns:a16="http://schemas.microsoft.com/office/drawing/2014/main" id="{00000000-0008-0000-2600-0000A57B0300}"/>
            </a:ext>
          </a:extLst>
        </xdr:cNvPr>
        <xdr:cNvSpPr>
          <a:spLocks noChangeShapeType="1"/>
        </xdr:cNvSpPr>
      </xdr:nvSpPr>
      <xdr:spPr bwMode="auto">
        <a:xfrm>
          <a:off x="5972175" y="4324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29</xdr:row>
      <xdr:rowOff>0</xdr:rowOff>
    </xdr:from>
    <xdr:to>
      <xdr:col>61</xdr:col>
      <xdr:colOff>0</xdr:colOff>
      <xdr:row>29</xdr:row>
      <xdr:rowOff>0</xdr:rowOff>
    </xdr:to>
    <xdr:sp macro="" textlink="">
      <xdr:nvSpPr>
        <xdr:cNvPr id="228262" name="Line 50">
          <a:extLst>
            <a:ext uri="{FF2B5EF4-FFF2-40B4-BE49-F238E27FC236}">
              <a16:creationId xmlns:a16="http://schemas.microsoft.com/office/drawing/2014/main" id="{00000000-0008-0000-2600-0000A67B0300}"/>
            </a:ext>
          </a:extLst>
        </xdr:cNvPr>
        <xdr:cNvSpPr>
          <a:spLocks noChangeShapeType="1"/>
        </xdr:cNvSpPr>
      </xdr:nvSpPr>
      <xdr:spPr bwMode="auto">
        <a:xfrm>
          <a:off x="59721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61</xdr:col>
      <xdr:colOff>0</xdr:colOff>
      <xdr:row>12</xdr:row>
      <xdr:rowOff>0</xdr:rowOff>
    </xdr:to>
    <xdr:sp macro="" textlink="">
      <xdr:nvSpPr>
        <xdr:cNvPr id="228263" name="Line 51">
          <a:extLst>
            <a:ext uri="{FF2B5EF4-FFF2-40B4-BE49-F238E27FC236}">
              <a16:creationId xmlns:a16="http://schemas.microsoft.com/office/drawing/2014/main" id="{00000000-0008-0000-2600-0000A77B0300}"/>
            </a:ext>
          </a:extLst>
        </xdr:cNvPr>
        <xdr:cNvSpPr>
          <a:spLocks noChangeShapeType="1"/>
        </xdr:cNvSpPr>
      </xdr:nvSpPr>
      <xdr:spPr bwMode="auto">
        <a:xfrm>
          <a:off x="6315075" y="21526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none" w="med" len="med"/>
        </a:ln>
      </xdr:spPr>
    </xdr:sp>
    <xdr:clientData/>
  </xdr:twoCellAnchor>
  <xdr:twoCellAnchor>
    <xdr:from>
      <xdr:col>58</xdr:col>
      <xdr:colOff>9525</xdr:colOff>
      <xdr:row>11</xdr:row>
      <xdr:rowOff>0</xdr:rowOff>
    </xdr:from>
    <xdr:to>
      <xdr:col>63</xdr:col>
      <xdr:colOff>9525</xdr:colOff>
      <xdr:row>11</xdr:row>
      <xdr:rowOff>0</xdr:rowOff>
    </xdr:to>
    <xdr:sp macro="" textlink="">
      <xdr:nvSpPr>
        <xdr:cNvPr id="228264" name="Line 52">
          <a:extLst>
            <a:ext uri="{FF2B5EF4-FFF2-40B4-BE49-F238E27FC236}">
              <a16:creationId xmlns:a16="http://schemas.microsoft.com/office/drawing/2014/main" id="{00000000-0008-0000-2600-0000A87B0300}"/>
            </a:ext>
          </a:extLst>
        </xdr:cNvPr>
        <xdr:cNvSpPr>
          <a:spLocks noChangeShapeType="1"/>
        </xdr:cNvSpPr>
      </xdr:nvSpPr>
      <xdr:spPr bwMode="auto">
        <a:xfrm>
          <a:off x="6324600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9</xdr:row>
      <xdr:rowOff>0</xdr:rowOff>
    </xdr:to>
    <xdr:sp macro="" textlink="">
      <xdr:nvSpPr>
        <xdr:cNvPr id="228266" name="Line 54">
          <a:extLst>
            <a:ext uri="{FF2B5EF4-FFF2-40B4-BE49-F238E27FC236}">
              <a16:creationId xmlns:a16="http://schemas.microsoft.com/office/drawing/2014/main" id="{00000000-0008-0000-2600-0000AA7B0300}"/>
            </a:ext>
          </a:extLst>
        </xdr:cNvPr>
        <xdr:cNvSpPr>
          <a:spLocks noChangeShapeType="1"/>
        </xdr:cNvSpPr>
      </xdr:nvSpPr>
      <xdr:spPr bwMode="auto">
        <a:xfrm flipV="1">
          <a:off x="58578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228267" name="Line 55">
          <a:extLst>
            <a:ext uri="{FF2B5EF4-FFF2-40B4-BE49-F238E27FC236}">
              <a16:creationId xmlns:a16="http://schemas.microsoft.com/office/drawing/2014/main" id="{00000000-0008-0000-2600-0000AB7B0300}"/>
            </a:ext>
          </a:extLst>
        </xdr:cNvPr>
        <xdr:cNvSpPr>
          <a:spLocks noChangeShapeType="1"/>
        </xdr:cNvSpPr>
      </xdr:nvSpPr>
      <xdr:spPr bwMode="auto">
        <a:xfrm flipH="1">
          <a:off x="5286375" y="1466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59</xdr:col>
      <xdr:colOff>0</xdr:colOff>
      <xdr:row>29</xdr:row>
      <xdr:rowOff>0</xdr:rowOff>
    </xdr:from>
    <xdr:to>
      <xdr:col>59</xdr:col>
      <xdr:colOff>0</xdr:colOff>
      <xdr:row>31</xdr:row>
      <xdr:rowOff>0</xdr:rowOff>
    </xdr:to>
    <xdr:sp macro="" textlink="">
      <xdr:nvSpPr>
        <xdr:cNvPr id="228268" name="Line 56">
          <a:extLst>
            <a:ext uri="{FF2B5EF4-FFF2-40B4-BE49-F238E27FC236}">
              <a16:creationId xmlns:a16="http://schemas.microsoft.com/office/drawing/2014/main" id="{00000000-0008-0000-2600-0000AC7B0300}"/>
            </a:ext>
          </a:extLst>
        </xdr:cNvPr>
        <xdr:cNvSpPr>
          <a:spLocks noChangeShapeType="1"/>
        </xdr:cNvSpPr>
      </xdr:nvSpPr>
      <xdr:spPr bwMode="auto">
        <a:xfrm flipV="1">
          <a:off x="6429375" y="4095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16</xdr:row>
      <xdr:rowOff>0</xdr:rowOff>
    </xdr:from>
    <xdr:to>
      <xdr:col>61</xdr:col>
      <xdr:colOff>0</xdr:colOff>
      <xdr:row>29</xdr:row>
      <xdr:rowOff>0</xdr:rowOff>
    </xdr:to>
    <xdr:sp macro="" textlink="">
      <xdr:nvSpPr>
        <xdr:cNvPr id="228269" name="Line 57">
          <a:extLst>
            <a:ext uri="{FF2B5EF4-FFF2-40B4-BE49-F238E27FC236}">
              <a16:creationId xmlns:a16="http://schemas.microsoft.com/office/drawing/2014/main" id="{00000000-0008-0000-2600-0000AD7B0300}"/>
            </a:ext>
          </a:extLst>
        </xdr:cNvPr>
        <xdr:cNvSpPr>
          <a:spLocks noChangeShapeType="1"/>
        </xdr:cNvSpPr>
      </xdr:nvSpPr>
      <xdr:spPr bwMode="auto">
        <a:xfrm flipV="1">
          <a:off x="6657975" y="26098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9</xdr:row>
      <xdr:rowOff>0</xdr:rowOff>
    </xdr:from>
    <xdr:to>
      <xdr:col>61</xdr:col>
      <xdr:colOff>0</xdr:colOff>
      <xdr:row>11</xdr:row>
      <xdr:rowOff>0</xdr:rowOff>
    </xdr:to>
    <xdr:sp macro="" textlink="">
      <xdr:nvSpPr>
        <xdr:cNvPr id="228270" name="Line 58">
          <a:extLst>
            <a:ext uri="{FF2B5EF4-FFF2-40B4-BE49-F238E27FC236}">
              <a16:creationId xmlns:a16="http://schemas.microsoft.com/office/drawing/2014/main" id="{00000000-0008-0000-2600-0000AE7B0300}"/>
            </a:ext>
          </a:extLst>
        </xdr:cNvPr>
        <xdr:cNvSpPr>
          <a:spLocks noChangeShapeType="1"/>
        </xdr:cNvSpPr>
      </xdr:nvSpPr>
      <xdr:spPr bwMode="auto">
        <a:xfrm flipV="1">
          <a:off x="66579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50</xdr:col>
      <xdr:colOff>0</xdr:colOff>
      <xdr:row>20</xdr:row>
      <xdr:rowOff>0</xdr:rowOff>
    </xdr:from>
    <xdr:to>
      <xdr:col>51</xdr:col>
      <xdr:colOff>0</xdr:colOff>
      <xdr:row>22</xdr:row>
      <xdr:rowOff>0</xdr:rowOff>
    </xdr:to>
    <xdr:sp macro="" textlink="">
      <xdr:nvSpPr>
        <xdr:cNvPr id="228271" name="Line 59">
          <a:extLst>
            <a:ext uri="{FF2B5EF4-FFF2-40B4-BE49-F238E27FC236}">
              <a16:creationId xmlns:a16="http://schemas.microsoft.com/office/drawing/2014/main" id="{00000000-0008-0000-2600-0000AF7B0300}"/>
            </a:ext>
          </a:extLst>
        </xdr:cNvPr>
        <xdr:cNvSpPr>
          <a:spLocks noChangeShapeType="1"/>
        </xdr:cNvSpPr>
      </xdr:nvSpPr>
      <xdr:spPr bwMode="auto">
        <a:xfrm flipV="1">
          <a:off x="5400675" y="3067050"/>
          <a:ext cx="1143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20</xdr:row>
      <xdr:rowOff>0</xdr:rowOff>
    </xdr:from>
    <xdr:to>
      <xdr:col>59</xdr:col>
      <xdr:colOff>76200</xdr:colOff>
      <xdr:row>20</xdr:row>
      <xdr:rowOff>0</xdr:rowOff>
    </xdr:to>
    <xdr:sp macro="" textlink="">
      <xdr:nvSpPr>
        <xdr:cNvPr id="228272" name="Line 60">
          <a:extLst>
            <a:ext uri="{FF2B5EF4-FFF2-40B4-BE49-F238E27FC236}">
              <a16:creationId xmlns:a16="http://schemas.microsoft.com/office/drawing/2014/main" id="{00000000-0008-0000-2600-0000B07B0300}"/>
            </a:ext>
          </a:extLst>
        </xdr:cNvPr>
        <xdr:cNvSpPr>
          <a:spLocks noChangeShapeType="1"/>
        </xdr:cNvSpPr>
      </xdr:nvSpPr>
      <xdr:spPr bwMode="auto">
        <a:xfrm>
          <a:off x="5514975" y="3067050"/>
          <a:ext cx="990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12</xdr:row>
      <xdr:rowOff>0</xdr:rowOff>
    </xdr:from>
    <xdr:to>
      <xdr:col>57</xdr:col>
      <xdr:colOff>0</xdr:colOff>
      <xdr:row>12</xdr:row>
      <xdr:rowOff>0</xdr:rowOff>
    </xdr:to>
    <xdr:sp macro="" textlink="">
      <xdr:nvSpPr>
        <xdr:cNvPr id="228273" name="Line 61">
          <a:extLst>
            <a:ext uri="{FF2B5EF4-FFF2-40B4-BE49-F238E27FC236}">
              <a16:creationId xmlns:a16="http://schemas.microsoft.com/office/drawing/2014/main" id="{00000000-0008-0000-2600-0000B17B0300}"/>
            </a:ext>
          </a:extLst>
        </xdr:cNvPr>
        <xdr:cNvSpPr>
          <a:spLocks noChangeShapeType="1"/>
        </xdr:cNvSpPr>
      </xdr:nvSpPr>
      <xdr:spPr bwMode="auto">
        <a:xfrm>
          <a:off x="52863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11</xdr:row>
      <xdr:rowOff>0</xdr:rowOff>
    </xdr:from>
    <xdr:to>
      <xdr:col>57</xdr:col>
      <xdr:colOff>0</xdr:colOff>
      <xdr:row>11</xdr:row>
      <xdr:rowOff>0</xdr:rowOff>
    </xdr:to>
    <xdr:sp macro="" textlink="">
      <xdr:nvSpPr>
        <xdr:cNvPr id="228274" name="Line 62">
          <a:extLst>
            <a:ext uri="{FF2B5EF4-FFF2-40B4-BE49-F238E27FC236}">
              <a16:creationId xmlns:a16="http://schemas.microsoft.com/office/drawing/2014/main" id="{00000000-0008-0000-2600-0000B27B0300}"/>
            </a:ext>
          </a:extLst>
        </xdr:cNvPr>
        <xdr:cNvSpPr>
          <a:spLocks noChangeShapeType="1"/>
        </xdr:cNvSpPr>
      </xdr:nvSpPr>
      <xdr:spPr bwMode="auto">
        <a:xfrm>
          <a:off x="5286375" y="20383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29</xdr:row>
      <xdr:rowOff>0</xdr:rowOff>
    </xdr:from>
    <xdr:to>
      <xdr:col>54</xdr:col>
      <xdr:colOff>0</xdr:colOff>
      <xdr:row>29</xdr:row>
      <xdr:rowOff>0</xdr:rowOff>
    </xdr:to>
    <xdr:sp macro="" textlink="">
      <xdr:nvSpPr>
        <xdr:cNvPr id="228276" name="Line 64">
          <a:extLst>
            <a:ext uri="{FF2B5EF4-FFF2-40B4-BE49-F238E27FC236}">
              <a16:creationId xmlns:a16="http://schemas.microsoft.com/office/drawing/2014/main" id="{00000000-0008-0000-2600-0000B47B0300}"/>
            </a:ext>
          </a:extLst>
        </xdr:cNvPr>
        <xdr:cNvSpPr>
          <a:spLocks noChangeShapeType="1"/>
        </xdr:cNvSpPr>
      </xdr:nvSpPr>
      <xdr:spPr bwMode="auto">
        <a:xfrm>
          <a:off x="5286375" y="40957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10</xdr:row>
      <xdr:rowOff>0</xdr:rowOff>
    </xdr:from>
    <xdr:to>
      <xdr:col>52</xdr:col>
      <xdr:colOff>0</xdr:colOff>
      <xdr:row>11</xdr:row>
      <xdr:rowOff>0</xdr:rowOff>
    </xdr:to>
    <xdr:sp macro="" textlink="">
      <xdr:nvSpPr>
        <xdr:cNvPr id="228277" name="Line 65">
          <a:extLst>
            <a:ext uri="{FF2B5EF4-FFF2-40B4-BE49-F238E27FC236}">
              <a16:creationId xmlns:a16="http://schemas.microsoft.com/office/drawing/2014/main" id="{00000000-0008-0000-2600-0000B57B0300}"/>
            </a:ext>
          </a:extLst>
        </xdr:cNvPr>
        <xdr:cNvSpPr>
          <a:spLocks noChangeShapeType="1"/>
        </xdr:cNvSpPr>
      </xdr:nvSpPr>
      <xdr:spPr bwMode="auto">
        <a:xfrm flipV="1">
          <a:off x="55149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52</xdr:col>
      <xdr:colOff>0</xdr:colOff>
      <xdr:row>10</xdr:row>
      <xdr:rowOff>0</xdr:rowOff>
    </xdr:from>
    <xdr:to>
      <xdr:col>59</xdr:col>
      <xdr:colOff>51955</xdr:colOff>
      <xdr:row>10</xdr:row>
      <xdr:rowOff>0</xdr:rowOff>
    </xdr:to>
    <xdr:sp macro="" textlink="">
      <xdr:nvSpPr>
        <xdr:cNvPr id="228278" name="Line 66">
          <a:extLst>
            <a:ext uri="{FF2B5EF4-FFF2-40B4-BE49-F238E27FC236}">
              <a16:creationId xmlns:a16="http://schemas.microsoft.com/office/drawing/2014/main" id="{00000000-0008-0000-2600-0000B67B0300}"/>
            </a:ext>
          </a:extLst>
        </xdr:cNvPr>
        <xdr:cNvSpPr>
          <a:spLocks noChangeShapeType="1"/>
        </xdr:cNvSpPr>
      </xdr:nvSpPr>
      <xdr:spPr bwMode="auto">
        <a:xfrm>
          <a:off x="5572125" y="1909330"/>
          <a:ext cx="839932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8</xdr:row>
      <xdr:rowOff>0</xdr:rowOff>
    </xdr:from>
    <xdr:to>
      <xdr:col>53</xdr:col>
      <xdr:colOff>66675</xdr:colOff>
      <xdr:row>8</xdr:row>
      <xdr:rowOff>0</xdr:rowOff>
    </xdr:to>
    <xdr:sp macro="" textlink="">
      <xdr:nvSpPr>
        <xdr:cNvPr id="228279" name="Line 67">
          <a:extLst>
            <a:ext uri="{FF2B5EF4-FFF2-40B4-BE49-F238E27FC236}">
              <a16:creationId xmlns:a16="http://schemas.microsoft.com/office/drawing/2014/main" id="{00000000-0008-0000-2600-0000B77B0300}"/>
            </a:ext>
          </a:extLst>
        </xdr:cNvPr>
        <xdr:cNvSpPr>
          <a:spLocks noChangeShapeType="1"/>
        </xdr:cNvSpPr>
      </xdr:nvSpPr>
      <xdr:spPr bwMode="auto">
        <a:xfrm>
          <a:off x="5286375" y="1695450"/>
          <a:ext cx="523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49</xdr:col>
      <xdr:colOff>0</xdr:colOff>
      <xdr:row>9</xdr:row>
      <xdr:rowOff>5014</xdr:rowOff>
    </xdr:from>
    <xdr:to>
      <xdr:col>49</xdr:col>
      <xdr:colOff>0</xdr:colOff>
      <xdr:row>35</xdr:row>
      <xdr:rowOff>5013</xdr:rowOff>
    </xdr:to>
    <xdr:sp macro="" textlink="">
      <xdr:nvSpPr>
        <xdr:cNvPr id="228280" name="Line 68">
          <a:extLst>
            <a:ext uri="{FF2B5EF4-FFF2-40B4-BE49-F238E27FC236}">
              <a16:creationId xmlns:a16="http://schemas.microsoft.com/office/drawing/2014/main" id="{00000000-0008-0000-2600-0000B87B0300}"/>
            </a:ext>
          </a:extLst>
        </xdr:cNvPr>
        <xdr:cNvSpPr>
          <a:spLocks noChangeShapeType="1"/>
        </xdr:cNvSpPr>
      </xdr:nvSpPr>
      <xdr:spPr bwMode="auto">
        <a:xfrm>
          <a:off x="5323974" y="1819777"/>
          <a:ext cx="0" cy="2877552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56</xdr:col>
      <xdr:colOff>0</xdr:colOff>
      <xdr:row>16</xdr:row>
      <xdr:rowOff>0</xdr:rowOff>
    </xdr:from>
    <xdr:to>
      <xdr:col>61</xdr:col>
      <xdr:colOff>0</xdr:colOff>
      <xdr:row>16</xdr:row>
      <xdr:rowOff>0</xdr:rowOff>
    </xdr:to>
    <xdr:sp macro="" textlink="">
      <xdr:nvSpPr>
        <xdr:cNvPr id="228281" name="Line 69">
          <a:extLst>
            <a:ext uri="{FF2B5EF4-FFF2-40B4-BE49-F238E27FC236}">
              <a16:creationId xmlns:a16="http://schemas.microsoft.com/office/drawing/2014/main" id="{00000000-0008-0000-2600-0000B97B0300}"/>
            </a:ext>
          </a:extLst>
        </xdr:cNvPr>
        <xdr:cNvSpPr>
          <a:spLocks noChangeShapeType="1"/>
        </xdr:cNvSpPr>
      </xdr:nvSpPr>
      <xdr:spPr bwMode="auto">
        <a:xfrm>
          <a:off x="60864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16</xdr:row>
      <xdr:rowOff>0</xdr:rowOff>
    </xdr:from>
    <xdr:to>
      <xdr:col>54</xdr:col>
      <xdr:colOff>0</xdr:colOff>
      <xdr:row>16</xdr:row>
      <xdr:rowOff>0</xdr:rowOff>
    </xdr:to>
    <xdr:sp macro="" textlink="">
      <xdr:nvSpPr>
        <xdr:cNvPr id="228282" name="Line 70">
          <a:extLst>
            <a:ext uri="{FF2B5EF4-FFF2-40B4-BE49-F238E27FC236}">
              <a16:creationId xmlns:a16="http://schemas.microsoft.com/office/drawing/2014/main" id="{00000000-0008-0000-2600-0000BA7B0300}"/>
            </a:ext>
          </a:extLst>
        </xdr:cNvPr>
        <xdr:cNvSpPr>
          <a:spLocks noChangeShapeType="1"/>
        </xdr:cNvSpPr>
      </xdr:nvSpPr>
      <xdr:spPr bwMode="auto">
        <a:xfrm>
          <a:off x="52863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61</xdr:col>
      <xdr:colOff>0</xdr:colOff>
      <xdr:row>13</xdr:row>
      <xdr:rowOff>0</xdr:rowOff>
    </xdr:from>
    <xdr:to>
      <xdr:col>61</xdr:col>
      <xdr:colOff>0</xdr:colOff>
      <xdr:row>16</xdr:row>
      <xdr:rowOff>0</xdr:rowOff>
    </xdr:to>
    <xdr:sp macro="" textlink="">
      <xdr:nvSpPr>
        <xdr:cNvPr id="228283" name="Line 71">
          <a:extLst>
            <a:ext uri="{FF2B5EF4-FFF2-40B4-BE49-F238E27FC236}">
              <a16:creationId xmlns:a16="http://schemas.microsoft.com/office/drawing/2014/main" id="{00000000-0008-0000-2600-0000BB7B0300}"/>
            </a:ext>
          </a:extLst>
        </xdr:cNvPr>
        <xdr:cNvSpPr>
          <a:spLocks noChangeShapeType="1"/>
        </xdr:cNvSpPr>
      </xdr:nvSpPr>
      <xdr:spPr bwMode="auto">
        <a:xfrm flipV="1">
          <a:off x="66579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0</xdr:colOff>
      <xdr:row>13</xdr:row>
      <xdr:rowOff>0</xdr:rowOff>
    </xdr:from>
    <xdr:to>
      <xdr:col>57</xdr:col>
      <xdr:colOff>0</xdr:colOff>
      <xdr:row>13</xdr:row>
      <xdr:rowOff>0</xdr:rowOff>
    </xdr:to>
    <xdr:sp macro="" textlink="">
      <xdr:nvSpPr>
        <xdr:cNvPr id="228284" name="Line 72">
          <a:extLst>
            <a:ext uri="{FF2B5EF4-FFF2-40B4-BE49-F238E27FC236}">
              <a16:creationId xmlns:a16="http://schemas.microsoft.com/office/drawing/2014/main" id="{00000000-0008-0000-2600-0000BC7B0300}"/>
            </a:ext>
          </a:extLst>
        </xdr:cNvPr>
        <xdr:cNvSpPr>
          <a:spLocks noChangeShapeType="1"/>
        </xdr:cNvSpPr>
      </xdr:nvSpPr>
      <xdr:spPr bwMode="auto">
        <a:xfrm>
          <a:off x="52863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13</xdr:row>
      <xdr:rowOff>0</xdr:rowOff>
    </xdr:from>
    <xdr:to>
      <xdr:col>61</xdr:col>
      <xdr:colOff>0</xdr:colOff>
      <xdr:row>13</xdr:row>
      <xdr:rowOff>0</xdr:rowOff>
    </xdr:to>
    <xdr:sp macro="" textlink="">
      <xdr:nvSpPr>
        <xdr:cNvPr id="228285" name="Line 73">
          <a:extLst>
            <a:ext uri="{FF2B5EF4-FFF2-40B4-BE49-F238E27FC236}">
              <a16:creationId xmlns:a16="http://schemas.microsoft.com/office/drawing/2014/main" id="{00000000-0008-0000-2600-0000BD7B0300}"/>
            </a:ext>
          </a:extLst>
        </xdr:cNvPr>
        <xdr:cNvSpPr>
          <a:spLocks noChangeShapeType="1"/>
        </xdr:cNvSpPr>
      </xdr:nvSpPr>
      <xdr:spPr bwMode="auto">
        <a:xfrm>
          <a:off x="6315075" y="22669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12</xdr:row>
      <xdr:rowOff>0</xdr:rowOff>
    </xdr:from>
    <xdr:to>
      <xdr:col>48</xdr:col>
      <xdr:colOff>0</xdr:colOff>
      <xdr:row>12</xdr:row>
      <xdr:rowOff>0</xdr:rowOff>
    </xdr:to>
    <xdr:sp macro="" textlink="">
      <xdr:nvSpPr>
        <xdr:cNvPr id="228286" name="Line 74">
          <a:extLst>
            <a:ext uri="{FF2B5EF4-FFF2-40B4-BE49-F238E27FC236}">
              <a16:creationId xmlns:a16="http://schemas.microsoft.com/office/drawing/2014/main" id="{00000000-0008-0000-2600-0000BE7B0300}"/>
            </a:ext>
          </a:extLst>
        </xdr:cNvPr>
        <xdr:cNvSpPr>
          <a:spLocks noChangeShapeType="1"/>
        </xdr:cNvSpPr>
      </xdr:nvSpPr>
      <xdr:spPr bwMode="auto">
        <a:xfrm>
          <a:off x="4486275" y="21526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12</xdr:row>
      <xdr:rowOff>0</xdr:rowOff>
    </xdr:from>
    <xdr:to>
      <xdr:col>49</xdr:col>
      <xdr:colOff>38100</xdr:colOff>
      <xdr:row>12</xdr:row>
      <xdr:rowOff>66675</xdr:rowOff>
    </xdr:to>
    <xdr:sp macro="" textlink="">
      <xdr:nvSpPr>
        <xdr:cNvPr id="228287" name="Line 75">
          <a:extLst>
            <a:ext uri="{FF2B5EF4-FFF2-40B4-BE49-F238E27FC236}">
              <a16:creationId xmlns:a16="http://schemas.microsoft.com/office/drawing/2014/main" id="{00000000-0008-0000-2600-0000BF7B0300}"/>
            </a:ext>
          </a:extLst>
        </xdr:cNvPr>
        <xdr:cNvSpPr>
          <a:spLocks noChangeShapeType="1"/>
        </xdr:cNvSpPr>
      </xdr:nvSpPr>
      <xdr:spPr bwMode="auto">
        <a:xfrm>
          <a:off x="5172075" y="2152650"/>
          <a:ext cx="15240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46</xdr:col>
      <xdr:colOff>0</xdr:colOff>
      <xdr:row>31</xdr:row>
      <xdr:rowOff>0</xdr:rowOff>
    </xdr:from>
    <xdr:to>
      <xdr:col>48</xdr:col>
      <xdr:colOff>0</xdr:colOff>
      <xdr:row>31</xdr:row>
      <xdr:rowOff>0</xdr:rowOff>
    </xdr:to>
    <xdr:sp macro="" textlink="">
      <xdr:nvSpPr>
        <xdr:cNvPr id="228288" name="Line 76">
          <a:extLst>
            <a:ext uri="{FF2B5EF4-FFF2-40B4-BE49-F238E27FC236}">
              <a16:creationId xmlns:a16="http://schemas.microsoft.com/office/drawing/2014/main" id="{00000000-0008-0000-2600-0000C07B0300}"/>
            </a:ext>
          </a:extLst>
        </xdr:cNvPr>
        <xdr:cNvSpPr>
          <a:spLocks noChangeShapeType="1"/>
        </xdr:cNvSpPr>
      </xdr:nvSpPr>
      <xdr:spPr bwMode="auto">
        <a:xfrm flipH="1">
          <a:off x="4943475" y="43243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22</xdr:row>
      <xdr:rowOff>0</xdr:rowOff>
    </xdr:from>
    <xdr:to>
      <xdr:col>46</xdr:col>
      <xdr:colOff>0</xdr:colOff>
      <xdr:row>31</xdr:row>
      <xdr:rowOff>0</xdr:rowOff>
    </xdr:to>
    <xdr:sp macro="" textlink="">
      <xdr:nvSpPr>
        <xdr:cNvPr id="228289" name="Line 77">
          <a:extLst>
            <a:ext uri="{FF2B5EF4-FFF2-40B4-BE49-F238E27FC236}">
              <a16:creationId xmlns:a16="http://schemas.microsoft.com/office/drawing/2014/main" id="{00000000-0008-0000-2600-0000C17B0300}"/>
            </a:ext>
          </a:extLst>
        </xdr:cNvPr>
        <xdr:cNvSpPr>
          <a:spLocks noChangeShapeType="1"/>
        </xdr:cNvSpPr>
      </xdr:nvSpPr>
      <xdr:spPr bwMode="auto">
        <a:xfrm flipV="1">
          <a:off x="4943475" y="3295650"/>
          <a:ext cx="0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46</xdr:col>
      <xdr:colOff>0</xdr:colOff>
      <xdr:row>22</xdr:row>
      <xdr:rowOff>0</xdr:rowOff>
    </xdr:from>
    <xdr:to>
      <xdr:col>48</xdr:col>
      <xdr:colOff>19050</xdr:colOff>
      <xdr:row>22</xdr:row>
      <xdr:rowOff>0</xdr:rowOff>
    </xdr:to>
    <xdr:sp macro="" textlink="">
      <xdr:nvSpPr>
        <xdr:cNvPr id="228290" name="Line 78">
          <a:extLst>
            <a:ext uri="{FF2B5EF4-FFF2-40B4-BE49-F238E27FC236}">
              <a16:creationId xmlns:a16="http://schemas.microsoft.com/office/drawing/2014/main" id="{00000000-0008-0000-2600-0000C27B0300}"/>
            </a:ext>
          </a:extLst>
        </xdr:cNvPr>
        <xdr:cNvSpPr>
          <a:spLocks noChangeShapeType="1"/>
        </xdr:cNvSpPr>
      </xdr:nvSpPr>
      <xdr:spPr bwMode="auto">
        <a:xfrm>
          <a:off x="4943475" y="3295650"/>
          <a:ext cx="2476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31</xdr:row>
      <xdr:rowOff>0</xdr:rowOff>
    </xdr:from>
    <xdr:to>
      <xdr:col>22</xdr:col>
      <xdr:colOff>0</xdr:colOff>
      <xdr:row>31</xdr:row>
      <xdr:rowOff>0</xdr:rowOff>
    </xdr:to>
    <xdr:sp macro="" textlink="">
      <xdr:nvSpPr>
        <xdr:cNvPr id="228291" name="Line 79">
          <a:extLst>
            <a:ext uri="{FF2B5EF4-FFF2-40B4-BE49-F238E27FC236}">
              <a16:creationId xmlns:a16="http://schemas.microsoft.com/office/drawing/2014/main" id="{00000000-0008-0000-2600-0000C37B0300}"/>
            </a:ext>
          </a:extLst>
        </xdr:cNvPr>
        <xdr:cNvSpPr>
          <a:spLocks noChangeShapeType="1"/>
        </xdr:cNvSpPr>
      </xdr:nvSpPr>
      <xdr:spPr bwMode="auto">
        <a:xfrm flipH="1">
          <a:off x="2314575" y="4324350"/>
          <a:ext cx="114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22</xdr:row>
      <xdr:rowOff>0</xdr:rowOff>
    </xdr:from>
    <xdr:to>
      <xdr:col>21</xdr:col>
      <xdr:colOff>0</xdr:colOff>
      <xdr:row>31</xdr:row>
      <xdr:rowOff>0</xdr:rowOff>
    </xdr:to>
    <xdr:sp macro="" textlink="">
      <xdr:nvSpPr>
        <xdr:cNvPr id="228292" name="Line 80">
          <a:extLst>
            <a:ext uri="{FF2B5EF4-FFF2-40B4-BE49-F238E27FC236}">
              <a16:creationId xmlns:a16="http://schemas.microsoft.com/office/drawing/2014/main" id="{00000000-0008-0000-2600-0000C47B0300}"/>
            </a:ext>
          </a:extLst>
        </xdr:cNvPr>
        <xdr:cNvSpPr>
          <a:spLocks noChangeShapeType="1"/>
        </xdr:cNvSpPr>
      </xdr:nvSpPr>
      <xdr:spPr bwMode="auto">
        <a:xfrm flipV="1">
          <a:off x="2314575" y="3295650"/>
          <a:ext cx="0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11</xdr:row>
      <xdr:rowOff>0</xdr:rowOff>
    </xdr:from>
    <xdr:to>
      <xdr:col>57</xdr:col>
      <xdr:colOff>0</xdr:colOff>
      <xdr:row>13</xdr:row>
      <xdr:rowOff>0</xdr:rowOff>
    </xdr:to>
    <xdr:sp macro="" textlink="">
      <xdr:nvSpPr>
        <xdr:cNvPr id="228293" name="Line 81">
          <a:extLst>
            <a:ext uri="{FF2B5EF4-FFF2-40B4-BE49-F238E27FC236}">
              <a16:creationId xmlns:a16="http://schemas.microsoft.com/office/drawing/2014/main" id="{00000000-0008-0000-2600-0000C57B0300}"/>
            </a:ext>
          </a:extLst>
        </xdr:cNvPr>
        <xdr:cNvSpPr>
          <a:spLocks noChangeShapeType="1"/>
        </xdr:cNvSpPr>
      </xdr:nvSpPr>
      <xdr:spPr bwMode="auto">
        <a:xfrm>
          <a:off x="6200775" y="20383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9</xdr:row>
      <xdr:rowOff>0</xdr:rowOff>
    </xdr:to>
    <xdr:sp macro="" textlink="">
      <xdr:nvSpPr>
        <xdr:cNvPr id="228294" name="Line 82">
          <a:extLst>
            <a:ext uri="{FF2B5EF4-FFF2-40B4-BE49-F238E27FC236}">
              <a16:creationId xmlns:a16="http://schemas.microsoft.com/office/drawing/2014/main" id="{00000000-0008-0000-2600-0000C67B0300}"/>
            </a:ext>
          </a:extLst>
        </xdr:cNvPr>
        <xdr:cNvSpPr>
          <a:spLocks noChangeShapeType="1"/>
        </xdr:cNvSpPr>
      </xdr:nvSpPr>
      <xdr:spPr bwMode="auto">
        <a:xfrm flipV="1">
          <a:off x="62007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228295" name="Line 83">
          <a:extLst>
            <a:ext uri="{FF2B5EF4-FFF2-40B4-BE49-F238E27FC236}">
              <a16:creationId xmlns:a16="http://schemas.microsoft.com/office/drawing/2014/main" id="{00000000-0008-0000-2600-0000C77B0300}"/>
            </a:ext>
          </a:extLst>
        </xdr:cNvPr>
        <xdr:cNvSpPr>
          <a:spLocks noChangeShapeType="1"/>
        </xdr:cNvSpPr>
      </xdr:nvSpPr>
      <xdr:spPr bwMode="auto">
        <a:xfrm flipH="1">
          <a:off x="5857875" y="1466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27</xdr:col>
      <xdr:colOff>112214</xdr:colOff>
      <xdr:row>33</xdr:row>
      <xdr:rowOff>793</xdr:rowOff>
    </xdr:from>
    <xdr:to>
      <xdr:col>28</xdr:col>
      <xdr:colOff>794</xdr:colOff>
      <xdr:row>35</xdr:row>
      <xdr:rowOff>5807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0000000-0008-0000-2600-000056000000}"/>
            </a:ext>
          </a:extLst>
        </xdr:cNvPr>
        <xdr:cNvCxnSpPr>
          <a:stCxn id="228214" idx="0"/>
          <a:endCxn id="228213" idx="1"/>
        </xdr:cNvCxnSpPr>
      </xdr:nvCxnSpPr>
      <xdr:spPr bwMode="auto">
        <a:xfrm rot="16200000" flipH="1">
          <a:off x="2964772" y="4519617"/>
          <a:ext cx="231031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112861</xdr:colOff>
      <xdr:row>32</xdr:row>
      <xdr:rowOff>56329</xdr:rowOff>
    </xdr:from>
    <xdr:to>
      <xdr:col>18</xdr:col>
      <xdr:colOff>1441</xdr:colOff>
      <xdr:row>35</xdr:row>
      <xdr:rowOff>3224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2600-000058000000}"/>
            </a:ext>
          </a:extLst>
        </xdr:cNvPr>
        <xdr:cNvCxnSpPr/>
      </xdr:nvCxnSpPr>
      <xdr:spPr bwMode="auto">
        <a:xfrm rot="16200000" flipH="1">
          <a:off x="1835334" y="4517034"/>
          <a:ext cx="231031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33</xdr:col>
      <xdr:colOff>2098</xdr:colOff>
      <xdr:row>33</xdr:row>
      <xdr:rowOff>1614</xdr:rowOff>
    </xdr:from>
    <xdr:to>
      <xdr:col>33</xdr:col>
      <xdr:colOff>2098</xdr:colOff>
      <xdr:row>35</xdr:row>
      <xdr:rowOff>1614</xdr:rowOff>
    </xdr:to>
    <xdr:sp macro="" textlink="">
      <xdr:nvSpPr>
        <xdr:cNvPr id="90" name="Line 20">
          <a:extLst>
            <a:ext uri="{FF2B5EF4-FFF2-40B4-BE49-F238E27FC236}">
              <a16:creationId xmlns:a16="http://schemas.microsoft.com/office/drawing/2014/main" id="{00000000-0008-0000-2600-00005A000000}"/>
            </a:ext>
          </a:extLst>
        </xdr:cNvPr>
        <xdr:cNvSpPr>
          <a:spLocks noChangeShapeType="1"/>
        </xdr:cNvSpPr>
      </xdr:nvSpPr>
      <xdr:spPr bwMode="auto">
        <a:xfrm flipV="1">
          <a:off x="3647429" y="4405716"/>
          <a:ext cx="0" cy="226017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161</xdr:colOff>
      <xdr:row>33</xdr:row>
      <xdr:rowOff>968</xdr:rowOff>
    </xdr:from>
    <xdr:to>
      <xdr:col>33</xdr:col>
      <xdr:colOff>161</xdr:colOff>
      <xdr:row>33</xdr:row>
      <xdr:rowOff>968</xdr:rowOff>
    </xdr:to>
    <xdr:sp macro="" textlink="">
      <xdr:nvSpPr>
        <xdr:cNvPr id="91" name="Line 9">
          <a:extLst>
            <a:ext uri="{FF2B5EF4-FFF2-40B4-BE49-F238E27FC236}">
              <a16:creationId xmlns:a16="http://schemas.microsoft.com/office/drawing/2014/main" id="{00000000-0008-0000-2600-00005B000000}"/>
            </a:ext>
          </a:extLst>
        </xdr:cNvPr>
        <xdr:cNvSpPr>
          <a:spLocks noChangeShapeType="1"/>
        </xdr:cNvSpPr>
      </xdr:nvSpPr>
      <xdr:spPr bwMode="auto">
        <a:xfrm>
          <a:off x="3193458" y="4405070"/>
          <a:ext cx="452034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112214</xdr:colOff>
      <xdr:row>28</xdr:row>
      <xdr:rowOff>111084</xdr:rowOff>
    </xdr:from>
    <xdr:to>
      <xdr:col>61</xdr:col>
      <xdr:colOff>794</xdr:colOff>
      <xdr:row>35</xdr:row>
      <xdr:rowOff>5467</xdr:rowOff>
    </xdr:to>
    <xdr:cxnSp macro="">
      <xdr:nvCxnSpPr>
        <xdr:cNvPr id="93" name="直線矢印コネクタ 92">
          <a:extLst>
            <a:ext uri="{FF2B5EF4-FFF2-40B4-BE49-F238E27FC236}">
              <a16:creationId xmlns:a16="http://schemas.microsoft.com/office/drawing/2014/main" id="{00000000-0008-0000-2600-00005D000000}"/>
            </a:ext>
          </a:extLst>
        </xdr:cNvPr>
        <xdr:cNvCxnSpPr/>
      </xdr:nvCxnSpPr>
      <xdr:spPr bwMode="auto">
        <a:xfrm rot="5400000">
          <a:off x="6415865" y="4405249"/>
          <a:ext cx="581186" cy="3882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38</xdr:col>
      <xdr:colOff>50854</xdr:colOff>
      <xdr:row>10</xdr:row>
      <xdr:rowOff>115302</xdr:rowOff>
    </xdr:from>
    <xdr:to>
      <xdr:col>38</xdr:col>
      <xdr:colOff>55144</xdr:colOff>
      <xdr:row>35</xdr:row>
      <xdr:rowOff>0</xdr:rowOff>
    </xdr:to>
    <xdr:cxnSp macro="">
      <xdr:nvCxnSpPr>
        <xdr:cNvPr id="95" name="直線矢印コネクタ 94">
          <a:extLst>
            <a:ext uri="{FF2B5EF4-FFF2-40B4-BE49-F238E27FC236}">
              <a16:creationId xmlns:a16="http://schemas.microsoft.com/office/drawing/2014/main" id="{00000000-0008-0000-2600-00005F000000}"/>
            </a:ext>
          </a:extLst>
        </xdr:cNvPr>
        <xdr:cNvCxnSpPr>
          <a:stCxn id="228224" idx="1"/>
          <a:endCxn id="228219" idx="1"/>
        </xdr:cNvCxnSpPr>
      </xdr:nvCxnSpPr>
      <xdr:spPr bwMode="auto">
        <a:xfrm rot="16200000" flipH="1" flipV="1">
          <a:off x="2845328" y="3366697"/>
          <a:ext cx="2646948" cy="4290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54</xdr:col>
      <xdr:colOff>1415</xdr:colOff>
      <xdr:row>32</xdr:row>
      <xdr:rowOff>48461</xdr:rowOff>
    </xdr:from>
    <xdr:to>
      <xdr:col>54</xdr:col>
      <xdr:colOff>5298</xdr:colOff>
      <xdr:row>34</xdr:row>
      <xdr:rowOff>113633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2600-000060000000}"/>
            </a:ext>
          </a:extLst>
        </xdr:cNvPr>
        <xdr:cNvCxnSpPr/>
      </xdr:nvCxnSpPr>
      <xdr:spPr bwMode="auto">
        <a:xfrm rot="16200000" flipH="1">
          <a:off x="5786034" y="4570895"/>
          <a:ext cx="235619" cy="388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59</xdr:col>
      <xdr:colOff>0</xdr:colOff>
      <xdr:row>29</xdr:row>
      <xdr:rowOff>0</xdr:rowOff>
    </xdr:from>
    <xdr:to>
      <xdr:col>59</xdr:col>
      <xdr:colOff>0</xdr:colOff>
      <xdr:row>31</xdr:row>
      <xdr:rowOff>0</xdr:rowOff>
    </xdr:to>
    <xdr:sp macro="" textlink="">
      <xdr:nvSpPr>
        <xdr:cNvPr id="97" name="Line 20">
          <a:extLst>
            <a:ext uri="{FF2B5EF4-FFF2-40B4-BE49-F238E27FC236}">
              <a16:creationId xmlns:a16="http://schemas.microsoft.com/office/drawing/2014/main" id="{00000000-0008-0000-2600-000061000000}"/>
            </a:ext>
          </a:extLst>
        </xdr:cNvPr>
        <xdr:cNvSpPr>
          <a:spLocks noChangeShapeType="1"/>
        </xdr:cNvSpPr>
      </xdr:nvSpPr>
      <xdr:spPr bwMode="auto">
        <a:xfrm flipV="1">
          <a:off x="3719763" y="4120816"/>
          <a:ext cx="0" cy="23060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59</xdr:col>
      <xdr:colOff>2098</xdr:colOff>
      <xdr:row>33</xdr:row>
      <xdr:rowOff>1614</xdr:rowOff>
    </xdr:from>
    <xdr:to>
      <xdr:col>59</xdr:col>
      <xdr:colOff>2098</xdr:colOff>
      <xdr:row>35</xdr:row>
      <xdr:rowOff>1614</xdr:rowOff>
    </xdr:to>
    <xdr:sp macro="" textlink="">
      <xdr:nvSpPr>
        <xdr:cNvPr id="98" name="Line 20">
          <a:extLst>
            <a:ext uri="{FF2B5EF4-FFF2-40B4-BE49-F238E27FC236}">
              <a16:creationId xmlns:a16="http://schemas.microsoft.com/office/drawing/2014/main" id="{00000000-0008-0000-2600-000062000000}"/>
            </a:ext>
          </a:extLst>
        </xdr:cNvPr>
        <xdr:cNvSpPr>
          <a:spLocks noChangeShapeType="1"/>
        </xdr:cNvSpPr>
      </xdr:nvSpPr>
      <xdr:spPr bwMode="auto">
        <a:xfrm flipV="1">
          <a:off x="3721861" y="4463325"/>
          <a:ext cx="0" cy="230605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55</xdr:col>
      <xdr:colOff>77</xdr:colOff>
      <xdr:row>32</xdr:row>
      <xdr:rowOff>53648</xdr:rowOff>
    </xdr:from>
    <xdr:to>
      <xdr:col>59</xdr:col>
      <xdr:colOff>76</xdr:colOff>
      <xdr:row>32</xdr:row>
      <xdr:rowOff>53648</xdr:rowOff>
    </xdr:to>
    <xdr:sp macro="" textlink="">
      <xdr:nvSpPr>
        <xdr:cNvPr id="99" name="Line 9">
          <a:extLst>
            <a:ext uri="{FF2B5EF4-FFF2-40B4-BE49-F238E27FC236}">
              <a16:creationId xmlns:a16="http://schemas.microsoft.com/office/drawing/2014/main" id="{00000000-0008-0000-2600-000063000000}"/>
            </a:ext>
          </a:extLst>
        </xdr:cNvPr>
        <xdr:cNvSpPr>
          <a:spLocks noChangeShapeType="1"/>
        </xdr:cNvSpPr>
      </xdr:nvSpPr>
      <xdr:spPr bwMode="auto">
        <a:xfrm>
          <a:off x="6015866" y="4460214"/>
          <a:ext cx="46121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106925</xdr:colOff>
      <xdr:row>28</xdr:row>
      <xdr:rowOff>110706</xdr:rowOff>
    </xdr:from>
    <xdr:to>
      <xdr:col>34</xdr:col>
      <xdr:colOff>110807</xdr:colOff>
      <xdr:row>35</xdr:row>
      <xdr:rowOff>7283</xdr:rowOff>
    </xdr:to>
    <xdr:cxnSp macro="">
      <xdr:nvCxnSpPr>
        <xdr:cNvPr id="100" name="直線矢印コネクタ 99">
          <a:extLst>
            <a:ext uri="{FF2B5EF4-FFF2-40B4-BE49-F238E27FC236}">
              <a16:creationId xmlns:a16="http://schemas.microsoft.com/office/drawing/2014/main" id="{00000000-0008-0000-2600-000064000000}"/>
            </a:ext>
          </a:extLst>
        </xdr:cNvPr>
        <xdr:cNvCxnSpPr/>
      </xdr:nvCxnSpPr>
      <xdr:spPr bwMode="auto">
        <a:xfrm rot="5400000">
          <a:off x="3586601" y="4352233"/>
          <a:ext cx="581186" cy="3882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62</xdr:col>
      <xdr:colOff>113017</xdr:colOff>
      <xdr:row>11</xdr:row>
      <xdr:rowOff>7019</xdr:rowOff>
    </xdr:from>
    <xdr:to>
      <xdr:col>63</xdr:col>
      <xdr:colOff>2004</xdr:colOff>
      <xdr:row>35</xdr:row>
      <xdr:rowOff>7019</xdr:rowOff>
    </xdr:to>
    <xdr:cxnSp macro="">
      <xdr:nvCxnSpPr>
        <xdr:cNvPr id="101" name="直線矢印コネクタ 100">
          <a:extLst>
            <a:ext uri="{FF2B5EF4-FFF2-40B4-BE49-F238E27FC236}">
              <a16:creationId xmlns:a16="http://schemas.microsoft.com/office/drawing/2014/main" id="{00000000-0008-0000-2600-000065000000}"/>
            </a:ext>
          </a:extLst>
        </xdr:cNvPr>
        <xdr:cNvCxnSpPr/>
      </xdr:nvCxnSpPr>
      <xdr:spPr bwMode="auto">
        <a:xfrm rot="16200000" flipH="1" flipV="1">
          <a:off x="5614596" y="3373716"/>
          <a:ext cx="2646948" cy="4290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61</xdr:col>
      <xdr:colOff>0</xdr:colOff>
      <xdr:row>11</xdr:row>
      <xdr:rowOff>105508</xdr:rowOff>
    </xdr:from>
    <xdr:to>
      <xdr:col>61</xdr:col>
      <xdr:colOff>0</xdr:colOff>
      <xdr:row>13</xdr:row>
      <xdr:rowOff>2930</xdr:rowOff>
    </xdr:to>
    <xdr:sp macro="" textlink="">
      <xdr:nvSpPr>
        <xdr:cNvPr id="92" name="Line 71">
          <a:extLst>
            <a:ext uri="{FF2B5EF4-FFF2-40B4-BE49-F238E27FC236}">
              <a16:creationId xmlns:a16="http://schemas.microsoft.com/office/drawing/2014/main" id="{6282E69B-7309-438E-B003-D1BE8C280D68}"/>
            </a:ext>
          </a:extLst>
        </xdr:cNvPr>
        <xdr:cNvSpPr>
          <a:spLocks noChangeShapeType="1"/>
        </xdr:cNvSpPr>
      </xdr:nvSpPr>
      <xdr:spPr bwMode="auto">
        <a:xfrm flipV="1">
          <a:off x="6682154" y="2145323"/>
          <a:ext cx="0" cy="126022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35</xdr:row>
      <xdr:rowOff>5014</xdr:rowOff>
    </xdr:from>
    <xdr:to>
      <xdr:col>28</xdr:col>
      <xdr:colOff>0</xdr:colOff>
      <xdr:row>35</xdr:row>
      <xdr:rowOff>5014</xdr:rowOff>
    </xdr:to>
    <xdr:sp macro="" textlink="">
      <xdr:nvSpPr>
        <xdr:cNvPr id="84" name="Line 1">
          <a:extLst>
            <a:ext uri="{FF2B5EF4-FFF2-40B4-BE49-F238E27FC236}">
              <a16:creationId xmlns:a16="http://schemas.microsoft.com/office/drawing/2014/main" id="{00000000-0008-0000-2700-000054000000}"/>
            </a:ext>
          </a:extLst>
        </xdr:cNvPr>
        <xdr:cNvSpPr>
          <a:spLocks noChangeShapeType="1"/>
        </xdr:cNvSpPr>
      </xdr:nvSpPr>
      <xdr:spPr bwMode="auto">
        <a:xfrm>
          <a:off x="2543175" y="4672264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10</xdr:row>
      <xdr:rowOff>115302</xdr:rowOff>
    </xdr:from>
    <xdr:to>
      <xdr:col>28</xdr:col>
      <xdr:colOff>0</xdr:colOff>
      <xdr:row>33</xdr:row>
      <xdr:rowOff>0</xdr:rowOff>
    </xdr:to>
    <xdr:sp macro="" textlink="">
      <xdr:nvSpPr>
        <xdr:cNvPr id="85" name="Line 2">
          <a:extLst>
            <a:ext uri="{FF2B5EF4-FFF2-40B4-BE49-F238E27FC236}">
              <a16:creationId xmlns:a16="http://schemas.microsoft.com/office/drawing/2014/main" id="{00000000-0008-0000-2700-000055000000}"/>
            </a:ext>
          </a:extLst>
        </xdr:cNvPr>
        <xdr:cNvSpPr>
          <a:spLocks noChangeShapeType="1"/>
        </xdr:cNvSpPr>
      </xdr:nvSpPr>
      <xdr:spPr bwMode="auto">
        <a:xfrm flipV="1">
          <a:off x="3114675" y="2039352"/>
          <a:ext cx="0" cy="23992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47625</xdr:colOff>
      <xdr:row>31</xdr:row>
      <xdr:rowOff>0</xdr:rowOff>
    </xdr:from>
    <xdr:to>
      <xdr:col>23</xdr:col>
      <xdr:colOff>57150</xdr:colOff>
      <xdr:row>33</xdr:row>
      <xdr:rowOff>0</xdr:rowOff>
    </xdr:to>
    <xdr:sp macro="" textlink="">
      <xdr:nvSpPr>
        <xdr:cNvPr id="86" name="Oval 3">
          <a:extLst>
            <a:ext uri="{FF2B5EF4-FFF2-40B4-BE49-F238E27FC236}">
              <a16:creationId xmlns:a16="http://schemas.microsoft.com/office/drawing/2014/main" id="{00000000-0008-0000-2700-000056000000}"/>
            </a:ext>
          </a:extLst>
        </xdr:cNvPr>
        <xdr:cNvSpPr>
          <a:spLocks noChangeArrowheads="1"/>
        </xdr:cNvSpPr>
      </xdr:nvSpPr>
      <xdr:spPr bwMode="auto">
        <a:xfrm>
          <a:off x="2476500" y="4324350"/>
          <a:ext cx="123825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0</xdr:colOff>
      <xdr:row>33</xdr:row>
      <xdr:rowOff>0</xdr:rowOff>
    </xdr:to>
    <xdr:sp macro="" textlink="">
      <xdr:nvSpPr>
        <xdr:cNvPr id="87" name="Line 4">
          <a:extLst>
            <a:ext uri="{FF2B5EF4-FFF2-40B4-BE49-F238E27FC236}">
              <a16:creationId xmlns:a16="http://schemas.microsoft.com/office/drawing/2014/main" id="{00000000-0008-0000-2700-000057000000}"/>
            </a:ext>
          </a:extLst>
        </xdr:cNvPr>
        <xdr:cNvSpPr>
          <a:spLocks noChangeShapeType="1"/>
        </xdr:cNvSpPr>
      </xdr:nvSpPr>
      <xdr:spPr bwMode="auto">
        <a:xfrm>
          <a:off x="1971675" y="2038350"/>
          <a:ext cx="0" cy="2400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35</xdr:row>
      <xdr:rowOff>5014</xdr:rowOff>
    </xdr:from>
    <xdr:to>
      <xdr:col>23</xdr:col>
      <xdr:colOff>0</xdr:colOff>
      <xdr:row>35</xdr:row>
      <xdr:rowOff>5014</xdr:rowOff>
    </xdr:to>
    <xdr:sp macro="" textlink="">
      <xdr:nvSpPr>
        <xdr:cNvPr id="88" name="Line 5">
          <a:extLst>
            <a:ext uri="{FF2B5EF4-FFF2-40B4-BE49-F238E27FC236}">
              <a16:creationId xmlns:a16="http://schemas.microsoft.com/office/drawing/2014/main" id="{00000000-0008-0000-2700-000058000000}"/>
            </a:ext>
          </a:extLst>
        </xdr:cNvPr>
        <xdr:cNvSpPr>
          <a:spLocks noChangeShapeType="1"/>
        </xdr:cNvSpPr>
      </xdr:nvSpPr>
      <xdr:spPr bwMode="auto">
        <a:xfrm>
          <a:off x="1971675" y="4672264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22</xdr:row>
      <xdr:rowOff>0</xdr:rowOff>
    </xdr:from>
    <xdr:to>
      <xdr:col>25</xdr:col>
      <xdr:colOff>0</xdr:colOff>
      <xdr:row>22</xdr:row>
      <xdr:rowOff>0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2700-000059000000}"/>
            </a:ext>
          </a:extLst>
        </xdr:cNvPr>
        <xdr:cNvSpPr>
          <a:spLocks noChangeShapeType="1"/>
        </xdr:cNvSpPr>
      </xdr:nvSpPr>
      <xdr:spPr bwMode="auto">
        <a:xfrm>
          <a:off x="2314575" y="32956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3229</xdr:colOff>
      <xdr:row>35</xdr:row>
      <xdr:rowOff>0</xdr:rowOff>
    </xdr:from>
    <xdr:to>
      <xdr:col>38</xdr:col>
      <xdr:colOff>50854</xdr:colOff>
      <xdr:row>35</xdr:row>
      <xdr:rowOff>0</xdr:rowOff>
    </xdr:to>
    <xdr:sp macro="" textlink="">
      <xdr:nvSpPr>
        <xdr:cNvPr id="90" name="Line 7">
          <a:extLst>
            <a:ext uri="{FF2B5EF4-FFF2-40B4-BE49-F238E27FC236}">
              <a16:creationId xmlns:a16="http://schemas.microsoft.com/office/drawing/2014/main" id="{00000000-0008-0000-2700-00005A000000}"/>
            </a:ext>
          </a:extLst>
        </xdr:cNvPr>
        <xdr:cNvSpPr>
          <a:spLocks noChangeShapeType="1"/>
        </xdr:cNvSpPr>
      </xdr:nvSpPr>
      <xdr:spPr bwMode="auto">
        <a:xfrm>
          <a:off x="3232204" y="4667250"/>
          <a:ext cx="904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31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91" name="Line 9">
          <a:extLst>
            <a:ext uri="{FF2B5EF4-FFF2-40B4-BE49-F238E27FC236}">
              <a16:creationId xmlns:a16="http://schemas.microsoft.com/office/drawing/2014/main" id="{00000000-0008-0000-2700-00005B000000}"/>
            </a:ext>
          </a:extLst>
        </xdr:cNvPr>
        <xdr:cNvSpPr>
          <a:spLocks noChangeShapeType="1"/>
        </xdr:cNvSpPr>
      </xdr:nvSpPr>
      <xdr:spPr bwMode="auto">
        <a:xfrm>
          <a:off x="3228975" y="4324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29</xdr:row>
      <xdr:rowOff>0</xdr:rowOff>
    </xdr:from>
    <xdr:to>
      <xdr:col>35</xdr:col>
      <xdr:colOff>0</xdr:colOff>
      <xdr:row>29</xdr:row>
      <xdr:rowOff>0</xdr:rowOff>
    </xdr:to>
    <xdr:sp macro="" textlink="">
      <xdr:nvSpPr>
        <xdr:cNvPr id="92" name="Line 10">
          <a:extLst>
            <a:ext uri="{FF2B5EF4-FFF2-40B4-BE49-F238E27FC236}">
              <a16:creationId xmlns:a16="http://schemas.microsoft.com/office/drawing/2014/main" id="{00000000-0008-0000-2700-00005C000000}"/>
            </a:ext>
          </a:extLst>
        </xdr:cNvPr>
        <xdr:cNvSpPr>
          <a:spLocks noChangeShapeType="1"/>
        </xdr:cNvSpPr>
      </xdr:nvSpPr>
      <xdr:spPr bwMode="auto">
        <a:xfrm>
          <a:off x="32289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93" name="Line 11">
          <a:extLst>
            <a:ext uri="{FF2B5EF4-FFF2-40B4-BE49-F238E27FC236}">
              <a16:creationId xmlns:a16="http://schemas.microsoft.com/office/drawing/2014/main" id="{00000000-0008-0000-2700-00005D000000}"/>
            </a:ext>
          </a:extLst>
        </xdr:cNvPr>
        <xdr:cNvSpPr>
          <a:spLocks noChangeShapeType="1"/>
        </xdr:cNvSpPr>
      </xdr:nvSpPr>
      <xdr:spPr bwMode="auto">
        <a:xfrm>
          <a:off x="33432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11</xdr:row>
      <xdr:rowOff>0</xdr:rowOff>
    </xdr:from>
    <xdr:to>
      <xdr:col>39</xdr:col>
      <xdr:colOff>0</xdr:colOff>
      <xdr:row>11</xdr:row>
      <xdr:rowOff>0</xdr:rowOff>
    </xdr:to>
    <xdr:sp macro="" textlink="">
      <xdr:nvSpPr>
        <xdr:cNvPr id="94" name="Line 12">
          <a:extLst>
            <a:ext uri="{FF2B5EF4-FFF2-40B4-BE49-F238E27FC236}">
              <a16:creationId xmlns:a16="http://schemas.microsoft.com/office/drawing/2014/main" id="{00000000-0008-0000-2700-00005E000000}"/>
            </a:ext>
          </a:extLst>
        </xdr:cNvPr>
        <xdr:cNvSpPr>
          <a:spLocks noChangeShapeType="1"/>
        </xdr:cNvSpPr>
      </xdr:nvSpPr>
      <xdr:spPr bwMode="auto">
        <a:xfrm>
          <a:off x="3343275" y="2038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9</xdr:row>
      <xdr:rowOff>0</xdr:rowOff>
    </xdr:to>
    <xdr:sp macro="" textlink="">
      <xdr:nvSpPr>
        <xdr:cNvPr id="95" name="Line 14">
          <a:extLst>
            <a:ext uri="{FF2B5EF4-FFF2-40B4-BE49-F238E27FC236}">
              <a16:creationId xmlns:a16="http://schemas.microsoft.com/office/drawing/2014/main" id="{00000000-0008-0000-2700-00005F000000}"/>
            </a:ext>
          </a:extLst>
        </xdr:cNvPr>
        <xdr:cNvSpPr>
          <a:spLocks noChangeShapeType="1"/>
        </xdr:cNvSpPr>
      </xdr:nvSpPr>
      <xdr:spPr bwMode="auto">
        <a:xfrm flipV="1">
          <a:off x="19716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9</xdr:row>
      <xdr:rowOff>0</xdr:rowOff>
    </xdr:to>
    <xdr:sp macro="" textlink="">
      <xdr:nvSpPr>
        <xdr:cNvPr id="96" name="Line 15">
          <a:extLst>
            <a:ext uri="{FF2B5EF4-FFF2-40B4-BE49-F238E27FC236}">
              <a16:creationId xmlns:a16="http://schemas.microsoft.com/office/drawing/2014/main" id="{00000000-0008-0000-2700-000060000000}"/>
            </a:ext>
          </a:extLst>
        </xdr:cNvPr>
        <xdr:cNvSpPr>
          <a:spLocks noChangeShapeType="1"/>
        </xdr:cNvSpPr>
      </xdr:nvSpPr>
      <xdr:spPr bwMode="auto">
        <a:xfrm flipV="1">
          <a:off x="31146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7" name="Line 16">
          <a:extLst>
            <a:ext uri="{FF2B5EF4-FFF2-40B4-BE49-F238E27FC236}">
              <a16:creationId xmlns:a16="http://schemas.microsoft.com/office/drawing/2014/main" id="{00000000-0008-0000-2700-000061000000}"/>
            </a:ext>
          </a:extLst>
        </xdr:cNvPr>
        <xdr:cNvSpPr>
          <a:spLocks noChangeShapeType="1"/>
        </xdr:cNvSpPr>
      </xdr:nvSpPr>
      <xdr:spPr bwMode="auto">
        <a:xfrm flipH="1">
          <a:off x="1971675" y="14668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17</xdr:col>
      <xdr:colOff>0</xdr:colOff>
      <xdr:row>11</xdr:row>
      <xdr:rowOff>0</xdr:rowOff>
    </xdr:to>
    <xdr:sp macro="" textlink="">
      <xdr:nvSpPr>
        <xdr:cNvPr id="98" name="Line 17">
          <a:extLst>
            <a:ext uri="{FF2B5EF4-FFF2-40B4-BE49-F238E27FC236}">
              <a16:creationId xmlns:a16="http://schemas.microsoft.com/office/drawing/2014/main" id="{00000000-0008-0000-2700-000062000000}"/>
            </a:ext>
          </a:extLst>
        </xdr:cNvPr>
        <xdr:cNvSpPr>
          <a:spLocks noChangeShapeType="1"/>
        </xdr:cNvSpPr>
      </xdr:nvSpPr>
      <xdr:spPr bwMode="auto">
        <a:xfrm flipH="1">
          <a:off x="1171575" y="2038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3362</xdr:colOff>
      <xdr:row>10</xdr:row>
      <xdr:rowOff>103654</xdr:rowOff>
    </xdr:from>
    <xdr:to>
      <xdr:col>11</xdr:col>
      <xdr:colOff>3362</xdr:colOff>
      <xdr:row>30</xdr:row>
      <xdr:rowOff>103654</xdr:rowOff>
    </xdr:to>
    <xdr:sp macro="" textlink="">
      <xdr:nvSpPr>
        <xdr:cNvPr id="99" name="Line 18">
          <a:extLst>
            <a:ext uri="{FF2B5EF4-FFF2-40B4-BE49-F238E27FC236}">
              <a16:creationId xmlns:a16="http://schemas.microsoft.com/office/drawing/2014/main" id="{00000000-0008-0000-2700-000063000000}"/>
            </a:ext>
          </a:extLst>
        </xdr:cNvPr>
        <xdr:cNvSpPr>
          <a:spLocks noChangeShapeType="1"/>
        </xdr:cNvSpPr>
      </xdr:nvSpPr>
      <xdr:spPr bwMode="auto">
        <a:xfrm>
          <a:off x="1174937" y="2027704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11</xdr:col>
      <xdr:colOff>0</xdr:colOff>
      <xdr:row>31</xdr:row>
      <xdr:rowOff>0</xdr:rowOff>
    </xdr:from>
    <xdr:to>
      <xdr:col>17</xdr:col>
      <xdr:colOff>0</xdr:colOff>
      <xdr:row>31</xdr:row>
      <xdr:rowOff>0</xdr:rowOff>
    </xdr:to>
    <xdr:sp macro="" textlink="">
      <xdr:nvSpPr>
        <xdr:cNvPr id="100" name="Line 19">
          <a:extLst>
            <a:ext uri="{FF2B5EF4-FFF2-40B4-BE49-F238E27FC236}">
              <a16:creationId xmlns:a16="http://schemas.microsoft.com/office/drawing/2014/main" id="{00000000-0008-0000-2700-000064000000}"/>
            </a:ext>
          </a:extLst>
        </xdr:cNvPr>
        <xdr:cNvSpPr>
          <a:spLocks noChangeShapeType="1"/>
        </xdr:cNvSpPr>
      </xdr:nvSpPr>
      <xdr:spPr bwMode="auto">
        <a:xfrm>
          <a:off x="1171575" y="4324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29</xdr:row>
      <xdr:rowOff>0</xdr:rowOff>
    </xdr:from>
    <xdr:to>
      <xdr:col>33</xdr:col>
      <xdr:colOff>0</xdr:colOff>
      <xdr:row>31</xdr:row>
      <xdr:rowOff>0</xdr:rowOff>
    </xdr:to>
    <xdr:sp macro="" textlink="">
      <xdr:nvSpPr>
        <xdr:cNvPr id="101" name="Line 20">
          <a:extLst>
            <a:ext uri="{FF2B5EF4-FFF2-40B4-BE49-F238E27FC236}">
              <a16:creationId xmlns:a16="http://schemas.microsoft.com/office/drawing/2014/main" id="{00000000-0008-0000-2700-000065000000}"/>
            </a:ext>
          </a:extLst>
        </xdr:cNvPr>
        <xdr:cNvSpPr>
          <a:spLocks noChangeShapeType="1"/>
        </xdr:cNvSpPr>
      </xdr:nvSpPr>
      <xdr:spPr bwMode="auto">
        <a:xfrm flipV="1">
          <a:off x="3686175" y="4095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0</xdr:colOff>
      <xdr:row>29</xdr:row>
      <xdr:rowOff>0</xdr:rowOff>
    </xdr:to>
    <xdr:sp macro="" textlink="">
      <xdr:nvSpPr>
        <xdr:cNvPr id="102" name="Line 21">
          <a:extLst>
            <a:ext uri="{FF2B5EF4-FFF2-40B4-BE49-F238E27FC236}">
              <a16:creationId xmlns:a16="http://schemas.microsoft.com/office/drawing/2014/main" id="{00000000-0008-0000-2700-000066000000}"/>
            </a:ext>
          </a:extLst>
        </xdr:cNvPr>
        <xdr:cNvSpPr>
          <a:spLocks noChangeShapeType="1"/>
        </xdr:cNvSpPr>
      </xdr:nvSpPr>
      <xdr:spPr bwMode="auto">
        <a:xfrm flipV="1">
          <a:off x="3914775" y="26098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35</xdr:col>
      <xdr:colOff>0</xdr:colOff>
      <xdr:row>9</xdr:row>
      <xdr:rowOff>0</xdr:rowOff>
    </xdr:from>
    <xdr:to>
      <xdr:col>35</xdr:col>
      <xdr:colOff>0</xdr:colOff>
      <xdr:row>11</xdr:row>
      <xdr:rowOff>0</xdr:rowOff>
    </xdr:to>
    <xdr:sp macro="" textlink="">
      <xdr:nvSpPr>
        <xdr:cNvPr id="103" name="Line 22">
          <a:extLst>
            <a:ext uri="{FF2B5EF4-FFF2-40B4-BE49-F238E27FC236}">
              <a16:creationId xmlns:a16="http://schemas.microsoft.com/office/drawing/2014/main" id="{00000000-0008-0000-2700-000067000000}"/>
            </a:ext>
          </a:extLst>
        </xdr:cNvPr>
        <xdr:cNvSpPr>
          <a:spLocks noChangeShapeType="1"/>
        </xdr:cNvSpPr>
      </xdr:nvSpPr>
      <xdr:spPr bwMode="auto">
        <a:xfrm flipV="1">
          <a:off x="39147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24</xdr:col>
      <xdr:colOff>0</xdr:colOff>
      <xdr:row>20</xdr:row>
      <xdr:rowOff>0</xdr:rowOff>
    </xdr:from>
    <xdr:to>
      <xdr:col>25</xdr:col>
      <xdr:colOff>0</xdr:colOff>
      <xdr:row>22</xdr:row>
      <xdr:rowOff>0</xdr:rowOff>
    </xdr:to>
    <xdr:sp macro="" textlink="">
      <xdr:nvSpPr>
        <xdr:cNvPr id="104" name="Line 23">
          <a:extLst>
            <a:ext uri="{FF2B5EF4-FFF2-40B4-BE49-F238E27FC236}">
              <a16:creationId xmlns:a16="http://schemas.microsoft.com/office/drawing/2014/main" id="{00000000-0008-0000-2700-000068000000}"/>
            </a:ext>
          </a:extLst>
        </xdr:cNvPr>
        <xdr:cNvSpPr>
          <a:spLocks noChangeShapeType="1"/>
        </xdr:cNvSpPr>
      </xdr:nvSpPr>
      <xdr:spPr bwMode="auto">
        <a:xfrm flipV="1">
          <a:off x="2657475" y="3067050"/>
          <a:ext cx="1143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25</xdr:col>
      <xdr:colOff>0</xdr:colOff>
      <xdr:row>20</xdr:row>
      <xdr:rowOff>0</xdr:rowOff>
    </xdr:from>
    <xdr:to>
      <xdr:col>33</xdr:col>
      <xdr:colOff>76200</xdr:colOff>
      <xdr:row>20</xdr:row>
      <xdr:rowOff>0</xdr:rowOff>
    </xdr:to>
    <xdr:sp macro="" textlink="">
      <xdr:nvSpPr>
        <xdr:cNvPr id="105" name="Line 24">
          <a:extLst>
            <a:ext uri="{FF2B5EF4-FFF2-40B4-BE49-F238E27FC236}">
              <a16:creationId xmlns:a16="http://schemas.microsoft.com/office/drawing/2014/main" id="{00000000-0008-0000-2700-000069000000}"/>
            </a:ext>
          </a:extLst>
        </xdr:cNvPr>
        <xdr:cNvSpPr>
          <a:spLocks noChangeShapeType="1"/>
        </xdr:cNvSpPr>
      </xdr:nvSpPr>
      <xdr:spPr bwMode="auto">
        <a:xfrm>
          <a:off x="2771775" y="3067050"/>
          <a:ext cx="990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23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106" name="Line 25">
          <a:extLst>
            <a:ext uri="{FF2B5EF4-FFF2-40B4-BE49-F238E27FC236}">
              <a16:creationId xmlns:a16="http://schemas.microsoft.com/office/drawing/2014/main" id="{00000000-0008-0000-2700-00006A000000}"/>
            </a:ext>
          </a:extLst>
        </xdr:cNvPr>
        <xdr:cNvSpPr>
          <a:spLocks noChangeShapeType="1"/>
        </xdr:cNvSpPr>
      </xdr:nvSpPr>
      <xdr:spPr bwMode="auto">
        <a:xfrm>
          <a:off x="2543175" y="2152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18</xdr:col>
      <xdr:colOff>0</xdr:colOff>
      <xdr:row>11</xdr:row>
      <xdr:rowOff>0</xdr:rowOff>
    </xdr:from>
    <xdr:to>
      <xdr:col>28</xdr:col>
      <xdr:colOff>0</xdr:colOff>
      <xdr:row>11</xdr:row>
      <xdr:rowOff>0</xdr:rowOff>
    </xdr:to>
    <xdr:sp macro="" textlink="">
      <xdr:nvSpPr>
        <xdr:cNvPr id="107" name="Line 26">
          <a:extLst>
            <a:ext uri="{FF2B5EF4-FFF2-40B4-BE49-F238E27FC236}">
              <a16:creationId xmlns:a16="http://schemas.microsoft.com/office/drawing/2014/main" id="{00000000-0008-0000-2700-00006B000000}"/>
            </a:ext>
          </a:extLst>
        </xdr:cNvPr>
        <xdr:cNvSpPr>
          <a:spLocks noChangeShapeType="1"/>
        </xdr:cNvSpPr>
      </xdr:nvSpPr>
      <xdr:spPr bwMode="auto">
        <a:xfrm>
          <a:off x="1971675" y="20383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18</xdr:col>
      <xdr:colOff>0</xdr:colOff>
      <xdr:row>29</xdr:row>
      <xdr:rowOff>0</xdr:rowOff>
    </xdr:from>
    <xdr:to>
      <xdr:col>28</xdr:col>
      <xdr:colOff>0</xdr:colOff>
      <xdr:row>29</xdr:row>
      <xdr:rowOff>0</xdr:rowOff>
    </xdr:to>
    <xdr:sp macro="" textlink="">
      <xdr:nvSpPr>
        <xdr:cNvPr id="108" name="Line 28">
          <a:extLst>
            <a:ext uri="{FF2B5EF4-FFF2-40B4-BE49-F238E27FC236}">
              <a16:creationId xmlns:a16="http://schemas.microsoft.com/office/drawing/2014/main" id="{00000000-0008-0000-2700-00006C000000}"/>
            </a:ext>
          </a:extLst>
        </xdr:cNvPr>
        <xdr:cNvSpPr>
          <a:spLocks noChangeShapeType="1"/>
        </xdr:cNvSpPr>
      </xdr:nvSpPr>
      <xdr:spPr bwMode="auto">
        <a:xfrm>
          <a:off x="1971675" y="40957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09" name="Line 29">
          <a:extLst>
            <a:ext uri="{FF2B5EF4-FFF2-40B4-BE49-F238E27FC236}">
              <a16:creationId xmlns:a16="http://schemas.microsoft.com/office/drawing/2014/main" id="{00000000-0008-0000-2700-00006D000000}"/>
            </a:ext>
          </a:extLst>
        </xdr:cNvPr>
        <xdr:cNvSpPr>
          <a:spLocks noChangeShapeType="1"/>
        </xdr:cNvSpPr>
      </xdr:nvSpPr>
      <xdr:spPr bwMode="auto">
        <a:xfrm flipV="1">
          <a:off x="1400175" y="2038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18</xdr:col>
      <xdr:colOff>0</xdr:colOff>
      <xdr:row>13</xdr:row>
      <xdr:rowOff>0</xdr:rowOff>
    </xdr:from>
    <xdr:to>
      <xdr:col>23</xdr:col>
      <xdr:colOff>0</xdr:colOff>
      <xdr:row>13</xdr:row>
      <xdr:rowOff>0</xdr:rowOff>
    </xdr:to>
    <xdr:sp macro="" textlink="">
      <xdr:nvSpPr>
        <xdr:cNvPr id="110" name="Line 30">
          <a:extLst>
            <a:ext uri="{FF2B5EF4-FFF2-40B4-BE49-F238E27FC236}">
              <a16:creationId xmlns:a16="http://schemas.microsoft.com/office/drawing/2014/main" id="{00000000-0008-0000-2700-00006E000000}"/>
            </a:ext>
          </a:extLst>
        </xdr:cNvPr>
        <xdr:cNvSpPr>
          <a:spLocks noChangeShapeType="1"/>
        </xdr:cNvSpPr>
      </xdr:nvSpPr>
      <xdr:spPr bwMode="auto">
        <a:xfrm>
          <a:off x="1971675" y="2266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111" name="Line 31">
          <a:extLst>
            <a:ext uri="{FF2B5EF4-FFF2-40B4-BE49-F238E27FC236}">
              <a16:creationId xmlns:a16="http://schemas.microsoft.com/office/drawing/2014/main" id="{00000000-0008-0000-2700-00006F000000}"/>
            </a:ext>
          </a:extLst>
        </xdr:cNvPr>
        <xdr:cNvSpPr>
          <a:spLocks noChangeShapeType="1"/>
        </xdr:cNvSpPr>
      </xdr:nvSpPr>
      <xdr:spPr bwMode="auto">
        <a:xfrm flipV="1">
          <a:off x="27717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32</xdr:col>
      <xdr:colOff>0</xdr:colOff>
      <xdr:row>10</xdr:row>
      <xdr:rowOff>0</xdr:rowOff>
    </xdr:to>
    <xdr:sp macro="" textlink="">
      <xdr:nvSpPr>
        <xdr:cNvPr id="112" name="Line 32">
          <a:extLst>
            <a:ext uri="{FF2B5EF4-FFF2-40B4-BE49-F238E27FC236}">
              <a16:creationId xmlns:a16="http://schemas.microsoft.com/office/drawing/2014/main" id="{00000000-0008-0000-2700-000070000000}"/>
            </a:ext>
          </a:extLst>
        </xdr:cNvPr>
        <xdr:cNvSpPr>
          <a:spLocks noChangeShapeType="1"/>
        </xdr:cNvSpPr>
      </xdr:nvSpPr>
      <xdr:spPr bwMode="auto">
        <a:xfrm>
          <a:off x="2886075" y="19240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8</xdr:row>
      <xdr:rowOff>0</xdr:rowOff>
    </xdr:from>
    <xdr:to>
      <xdr:col>27</xdr:col>
      <xdr:colOff>66675</xdr:colOff>
      <xdr:row>8</xdr:row>
      <xdr:rowOff>0</xdr:rowOff>
    </xdr:to>
    <xdr:sp macro="" textlink="">
      <xdr:nvSpPr>
        <xdr:cNvPr id="113" name="Line 33">
          <a:extLst>
            <a:ext uri="{FF2B5EF4-FFF2-40B4-BE49-F238E27FC236}">
              <a16:creationId xmlns:a16="http://schemas.microsoft.com/office/drawing/2014/main" id="{00000000-0008-0000-2700-000071000000}"/>
            </a:ext>
          </a:extLst>
        </xdr:cNvPr>
        <xdr:cNvSpPr>
          <a:spLocks noChangeShapeType="1"/>
        </xdr:cNvSpPr>
      </xdr:nvSpPr>
      <xdr:spPr bwMode="auto">
        <a:xfrm>
          <a:off x="2495550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18</xdr:col>
      <xdr:colOff>57150</xdr:colOff>
      <xdr:row>8</xdr:row>
      <xdr:rowOff>0</xdr:rowOff>
    </xdr:from>
    <xdr:to>
      <xdr:col>23</xdr:col>
      <xdr:colOff>0</xdr:colOff>
      <xdr:row>8</xdr:row>
      <xdr:rowOff>0</xdr:rowOff>
    </xdr:to>
    <xdr:sp macro="" textlink="">
      <xdr:nvSpPr>
        <xdr:cNvPr id="114" name="Line 34">
          <a:extLst>
            <a:ext uri="{FF2B5EF4-FFF2-40B4-BE49-F238E27FC236}">
              <a16:creationId xmlns:a16="http://schemas.microsoft.com/office/drawing/2014/main" id="{00000000-0008-0000-2700-000072000000}"/>
            </a:ext>
          </a:extLst>
        </xdr:cNvPr>
        <xdr:cNvSpPr>
          <a:spLocks noChangeShapeType="1"/>
        </xdr:cNvSpPr>
      </xdr:nvSpPr>
      <xdr:spPr bwMode="auto">
        <a:xfrm flipH="1">
          <a:off x="2028825" y="1695450"/>
          <a:ext cx="514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macro="" textlink="">
      <xdr:nvSpPr>
        <xdr:cNvPr id="115" name="Line 35">
          <a:extLst>
            <a:ext uri="{FF2B5EF4-FFF2-40B4-BE49-F238E27FC236}">
              <a16:creationId xmlns:a16="http://schemas.microsoft.com/office/drawing/2014/main" id="{00000000-0008-0000-2700-000073000000}"/>
            </a:ext>
          </a:extLst>
        </xdr:cNvPr>
        <xdr:cNvSpPr>
          <a:spLocks noChangeShapeType="1"/>
        </xdr:cNvSpPr>
      </xdr:nvSpPr>
      <xdr:spPr bwMode="auto">
        <a:xfrm flipH="1" flipV="1">
          <a:off x="22002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18</xdr:col>
      <xdr:colOff>10884</xdr:colOff>
      <xdr:row>9</xdr:row>
      <xdr:rowOff>114300</xdr:rowOff>
    </xdr:from>
    <xdr:to>
      <xdr:col>19</xdr:col>
      <xdr:colOff>114299</xdr:colOff>
      <xdr:row>9</xdr:row>
      <xdr:rowOff>114300</xdr:rowOff>
    </xdr:to>
    <xdr:sp macro="" textlink="">
      <xdr:nvSpPr>
        <xdr:cNvPr id="116" name="Line 36">
          <a:extLst>
            <a:ext uri="{FF2B5EF4-FFF2-40B4-BE49-F238E27FC236}">
              <a16:creationId xmlns:a16="http://schemas.microsoft.com/office/drawing/2014/main" id="{00000000-0008-0000-2700-000074000000}"/>
            </a:ext>
          </a:extLst>
        </xdr:cNvPr>
        <xdr:cNvSpPr>
          <a:spLocks noChangeShapeType="1"/>
        </xdr:cNvSpPr>
      </xdr:nvSpPr>
      <xdr:spPr bwMode="auto">
        <a:xfrm>
          <a:off x="2008413" y="1926771"/>
          <a:ext cx="21771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9</xdr:row>
      <xdr:rowOff>3229</xdr:rowOff>
    </xdr:from>
    <xdr:to>
      <xdr:col>23</xdr:col>
      <xdr:colOff>0</xdr:colOff>
      <xdr:row>35</xdr:row>
      <xdr:rowOff>3229</xdr:rowOff>
    </xdr:to>
    <xdr:sp macro="" textlink="">
      <xdr:nvSpPr>
        <xdr:cNvPr id="117" name="Line 37">
          <a:extLst>
            <a:ext uri="{FF2B5EF4-FFF2-40B4-BE49-F238E27FC236}">
              <a16:creationId xmlns:a16="http://schemas.microsoft.com/office/drawing/2014/main" id="{00000000-0008-0000-2700-000075000000}"/>
            </a:ext>
          </a:extLst>
        </xdr:cNvPr>
        <xdr:cNvSpPr>
          <a:spLocks noChangeShapeType="1"/>
        </xdr:cNvSpPr>
      </xdr:nvSpPr>
      <xdr:spPr bwMode="auto">
        <a:xfrm>
          <a:off x="2543175" y="1812979"/>
          <a:ext cx="0" cy="28575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17</xdr:col>
      <xdr:colOff>0</xdr:colOff>
      <xdr:row>13</xdr:row>
      <xdr:rowOff>0</xdr:rowOff>
    </xdr:to>
    <xdr:sp macro="" textlink="">
      <xdr:nvSpPr>
        <xdr:cNvPr id="118" name="Line 38">
          <a:extLst>
            <a:ext uri="{FF2B5EF4-FFF2-40B4-BE49-F238E27FC236}">
              <a16:creationId xmlns:a16="http://schemas.microsoft.com/office/drawing/2014/main" id="{00000000-0008-0000-2700-000076000000}"/>
            </a:ext>
          </a:extLst>
        </xdr:cNvPr>
        <xdr:cNvSpPr>
          <a:spLocks noChangeShapeType="1"/>
        </xdr:cNvSpPr>
      </xdr:nvSpPr>
      <xdr:spPr bwMode="auto">
        <a:xfrm flipH="1">
          <a:off x="1400175" y="22669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16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119" name="Line 39">
          <a:extLst>
            <a:ext uri="{FF2B5EF4-FFF2-40B4-BE49-F238E27FC236}">
              <a16:creationId xmlns:a16="http://schemas.microsoft.com/office/drawing/2014/main" id="{00000000-0008-0000-2700-000077000000}"/>
            </a:ext>
          </a:extLst>
        </xdr:cNvPr>
        <xdr:cNvSpPr>
          <a:spLocks noChangeShapeType="1"/>
        </xdr:cNvSpPr>
      </xdr:nvSpPr>
      <xdr:spPr bwMode="auto">
        <a:xfrm>
          <a:off x="33432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16</xdr:row>
      <xdr:rowOff>0</xdr:rowOff>
    </xdr:from>
    <xdr:to>
      <xdr:col>28</xdr:col>
      <xdr:colOff>0</xdr:colOff>
      <xdr:row>16</xdr:row>
      <xdr:rowOff>0</xdr:rowOff>
    </xdr:to>
    <xdr:sp macro="" textlink="">
      <xdr:nvSpPr>
        <xdr:cNvPr id="120" name="Line 40">
          <a:extLst>
            <a:ext uri="{FF2B5EF4-FFF2-40B4-BE49-F238E27FC236}">
              <a16:creationId xmlns:a16="http://schemas.microsoft.com/office/drawing/2014/main" id="{00000000-0008-0000-2700-000078000000}"/>
            </a:ext>
          </a:extLst>
        </xdr:cNvPr>
        <xdr:cNvSpPr>
          <a:spLocks noChangeShapeType="1"/>
        </xdr:cNvSpPr>
      </xdr:nvSpPr>
      <xdr:spPr bwMode="auto">
        <a:xfrm>
          <a:off x="25431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121" name="Line 41">
          <a:extLst>
            <a:ext uri="{FF2B5EF4-FFF2-40B4-BE49-F238E27FC236}">
              <a16:creationId xmlns:a16="http://schemas.microsoft.com/office/drawing/2014/main" id="{00000000-0008-0000-2700-000079000000}"/>
            </a:ext>
          </a:extLst>
        </xdr:cNvPr>
        <xdr:cNvSpPr>
          <a:spLocks noChangeShapeType="1"/>
        </xdr:cNvSpPr>
      </xdr:nvSpPr>
      <xdr:spPr bwMode="auto">
        <a:xfrm flipV="1">
          <a:off x="3914775" y="21526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0</xdr:colOff>
      <xdr:row>35</xdr:row>
      <xdr:rowOff>5014</xdr:rowOff>
    </xdr:from>
    <xdr:to>
      <xdr:col>54</xdr:col>
      <xdr:colOff>0</xdr:colOff>
      <xdr:row>35</xdr:row>
      <xdr:rowOff>5014</xdr:rowOff>
    </xdr:to>
    <xdr:sp macro="" textlink="">
      <xdr:nvSpPr>
        <xdr:cNvPr id="122" name="Line 42">
          <a:extLst>
            <a:ext uri="{FF2B5EF4-FFF2-40B4-BE49-F238E27FC236}">
              <a16:creationId xmlns:a16="http://schemas.microsoft.com/office/drawing/2014/main" id="{00000000-0008-0000-2700-00007A000000}"/>
            </a:ext>
          </a:extLst>
        </xdr:cNvPr>
        <xdr:cNvSpPr>
          <a:spLocks noChangeShapeType="1"/>
        </xdr:cNvSpPr>
      </xdr:nvSpPr>
      <xdr:spPr bwMode="auto">
        <a:xfrm>
          <a:off x="5286375" y="4672264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13</xdr:row>
      <xdr:rowOff>9525</xdr:rowOff>
    </xdr:from>
    <xdr:to>
      <xdr:col>54</xdr:col>
      <xdr:colOff>0</xdr:colOff>
      <xdr:row>33</xdr:row>
      <xdr:rowOff>0</xdr:rowOff>
    </xdr:to>
    <xdr:sp macro="" textlink="">
      <xdr:nvSpPr>
        <xdr:cNvPr id="123" name="Line 43">
          <a:extLst>
            <a:ext uri="{FF2B5EF4-FFF2-40B4-BE49-F238E27FC236}">
              <a16:creationId xmlns:a16="http://schemas.microsoft.com/office/drawing/2014/main" id="{00000000-0008-0000-2700-00007B000000}"/>
            </a:ext>
          </a:extLst>
        </xdr:cNvPr>
        <xdr:cNvSpPr>
          <a:spLocks noChangeShapeType="1"/>
        </xdr:cNvSpPr>
      </xdr:nvSpPr>
      <xdr:spPr bwMode="auto">
        <a:xfrm flipV="1">
          <a:off x="5857875" y="2276475"/>
          <a:ext cx="0" cy="216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47625</xdr:colOff>
      <xdr:row>31</xdr:row>
      <xdr:rowOff>0</xdr:rowOff>
    </xdr:from>
    <xdr:to>
      <xdr:col>49</xdr:col>
      <xdr:colOff>57150</xdr:colOff>
      <xdr:row>33</xdr:row>
      <xdr:rowOff>0</xdr:rowOff>
    </xdr:to>
    <xdr:sp macro="" textlink="">
      <xdr:nvSpPr>
        <xdr:cNvPr id="124" name="Oval 44">
          <a:extLst>
            <a:ext uri="{FF2B5EF4-FFF2-40B4-BE49-F238E27FC236}">
              <a16:creationId xmlns:a16="http://schemas.microsoft.com/office/drawing/2014/main" id="{00000000-0008-0000-2700-00007C000000}"/>
            </a:ext>
          </a:extLst>
        </xdr:cNvPr>
        <xdr:cNvSpPr>
          <a:spLocks noChangeArrowheads="1"/>
        </xdr:cNvSpPr>
      </xdr:nvSpPr>
      <xdr:spPr bwMode="auto">
        <a:xfrm>
          <a:off x="5219700" y="4324350"/>
          <a:ext cx="123825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104775</xdr:colOff>
      <xdr:row>33</xdr:row>
      <xdr:rowOff>0</xdr:rowOff>
    </xdr:from>
    <xdr:to>
      <xdr:col>49</xdr:col>
      <xdr:colOff>0</xdr:colOff>
      <xdr:row>33</xdr:row>
      <xdr:rowOff>0</xdr:rowOff>
    </xdr:to>
    <xdr:sp macro="" textlink="">
      <xdr:nvSpPr>
        <xdr:cNvPr id="125" name="Line 45">
          <a:extLst>
            <a:ext uri="{FF2B5EF4-FFF2-40B4-BE49-F238E27FC236}">
              <a16:creationId xmlns:a16="http://schemas.microsoft.com/office/drawing/2014/main" id="{00000000-0008-0000-2700-00007D000000}"/>
            </a:ext>
          </a:extLst>
        </xdr:cNvPr>
        <xdr:cNvSpPr>
          <a:spLocks noChangeShapeType="1"/>
        </xdr:cNvSpPr>
      </xdr:nvSpPr>
      <xdr:spPr bwMode="auto">
        <a:xfrm>
          <a:off x="5276850" y="44386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22</xdr:row>
      <xdr:rowOff>0</xdr:rowOff>
    </xdr:from>
    <xdr:to>
      <xdr:col>50</xdr:col>
      <xdr:colOff>104775</xdr:colOff>
      <xdr:row>22</xdr:row>
      <xdr:rowOff>0</xdr:rowOff>
    </xdr:to>
    <xdr:sp macro="" textlink="">
      <xdr:nvSpPr>
        <xdr:cNvPr id="126" name="Line 46">
          <a:extLst>
            <a:ext uri="{FF2B5EF4-FFF2-40B4-BE49-F238E27FC236}">
              <a16:creationId xmlns:a16="http://schemas.microsoft.com/office/drawing/2014/main" id="{00000000-0008-0000-2700-00007E000000}"/>
            </a:ext>
          </a:extLst>
        </xdr:cNvPr>
        <xdr:cNvSpPr>
          <a:spLocks noChangeShapeType="1"/>
        </xdr:cNvSpPr>
      </xdr:nvSpPr>
      <xdr:spPr bwMode="auto">
        <a:xfrm>
          <a:off x="5286375" y="32956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115302</xdr:colOff>
      <xdr:row>35</xdr:row>
      <xdr:rowOff>0</xdr:rowOff>
    </xdr:from>
    <xdr:to>
      <xdr:col>63</xdr:col>
      <xdr:colOff>9525</xdr:colOff>
      <xdr:row>35</xdr:row>
      <xdr:rowOff>0</xdr:rowOff>
    </xdr:to>
    <xdr:sp macro="" textlink="">
      <xdr:nvSpPr>
        <xdr:cNvPr id="127" name="Line 47">
          <a:extLst>
            <a:ext uri="{FF2B5EF4-FFF2-40B4-BE49-F238E27FC236}">
              <a16:creationId xmlns:a16="http://schemas.microsoft.com/office/drawing/2014/main" id="{00000000-0008-0000-2700-00007F000000}"/>
            </a:ext>
          </a:extLst>
        </xdr:cNvPr>
        <xdr:cNvSpPr>
          <a:spLocks noChangeShapeType="1"/>
        </xdr:cNvSpPr>
      </xdr:nvSpPr>
      <xdr:spPr bwMode="auto">
        <a:xfrm>
          <a:off x="5973177" y="4667250"/>
          <a:ext cx="922923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31</xdr:row>
      <xdr:rowOff>0</xdr:rowOff>
    </xdr:from>
    <xdr:to>
      <xdr:col>59</xdr:col>
      <xdr:colOff>0</xdr:colOff>
      <xdr:row>31</xdr:row>
      <xdr:rowOff>0</xdr:rowOff>
    </xdr:to>
    <xdr:sp macro="" textlink="">
      <xdr:nvSpPr>
        <xdr:cNvPr id="128" name="Line 49">
          <a:extLst>
            <a:ext uri="{FF2B5EF4-FFF2-40B4-BE49-F238E27FC236}">
              <a16:creationId xmlns:a16="http://schemas.microsoft.com/office/drawing/2014/main" id="{00000000-0008-0000-2700-000080000000}"/>
            </a:ext>
          </a:extLst>
        </xdr:cNvPr>
        <xdr:cNvSpPr>
          <a:spLocks noChangeShapeType="1"/>
        </xdr:cNvSpPr>
      </xdr:nvSpPr>
      <xdr:spPr bwMode="auto">
        <a:xfrm>
          <a:off x="5972175" y="4324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29</xdr:row>
      <xdr:rowOff>0</xdr:rowOff>
    </xdr:from>
    <xdr:to>
      <xdr:col>61</xdr:col>
      <xdr:colOff>0</xdr:colOff>
      <xdr:row>29</xdr:row>
      <xdr:rowOff>0</xdr:rowOff>
    </xdr:to>
    <xdr:sp macro="" textlink="">
      <xdr:nvSpPr>
        <xdr:cNvPr id="129" name="Line 50">
          <a:extLst>
            <a:ext uri="{FF2B5EF4-FFF2-40B4-BE49-F238E27FC236}">
              <a16:creationId xmlns:a16="http://schemas.microsoft.com/office/drawing/2014/main" id="{00000000-0008-0000-2700-000081000000}"/>
            </a:ext>
          </a:extLst>
        </xdr:cNvPr>
        <xdr:cNvSpPr>
          <a:spLocks noChangeShapeType="1"/>
        </xdr:cNvSpPr>
      </xdr:nvSpPr>
      <xdr:spPr bwMode="auto">
        <a:xfrm>
          <a:off x="59721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61</xdr:col>
      <xdr:colOff>0</xdr:colOff>
      <xdr:row>12</xdr:row>
      <xdr:rowOff>0</xdr:rowOff>
    </xdr:to>
    <xdr:sp macro="" textlink="">
      <xdr:nvSpPr>
        <xdr:cNvPr id="130" name="Line 51">
          <a:extLst>
            <a:ext uri="{FF2B5EF4-FFF2-40B4-BE49-F238E27FC236}">
              <a16:creationId xmlns:a16="http://schemas.microsoft.com/office/drawing/2014/main" id="{00000000-0008-0000-2700-000082000000}"/>
            </a:ext>
          </a:extLst>
        </xdr:cNvPr>
        <xdr:cNvSpPr>
          <a:spLocks noChangeShapeType="1"/>
        </xdr:cNvSpPr>
      </xdr:nvSpPr>
      <xdr:spPr bwMode="auto">
        <a:xfrm>
          <a:off x="6315075" y="21526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none" w="med" len="med"/>
        </a:ln>
      </xdr:spPr>
    </xdr:sp>
    <xdr:clientData/>
  </xdr:twoCellAnchor>
  <xdr:twoCellAnchor>
    <xdr:from>
      <xdr:col>58</xdr:col>
      <xdr:colOff>9525</xdr:colOff>
      <xdr:row>11</xdr:row>
      <xdr:rowOff>0</xdr:rowOff>
    </xdr:from>
    <xdr:to>
      <xdr:col>63</xdr:col>
      <xdr:colOff>9525</xdr:colOff>
      <xdr:row>11</xdr:row>
      <xdr:rowOff>0</xdr:rowOff>
    </xdr:to>
    <xdr:sp macro="" textlink="">
      <xdr:nvSpPr>
        <xdr:cNvPr id="131" name="Line 52">
          <a:extLst>
            <a:ext uri="{FF2B5EF4-FFF2-40B4-BE49-F238E27FC236}">
              <a16:creationId xmlns:a16="http://schemas.microsoft.com/office/drawing/2014/main" id="{00000000-0008-0000-2700-000083000000}"/>
            </a:ext>
          </a:extLst>
        </xdr:cNvPr>
        <xdr:cNvSpPr>
          <a:spLocks noChangeShapeType="1"/>
        </xdr:cNvSpPr>
      </xdr:nvSpPr>
      <xdr:spPr bwMode="auto">
        <a:xfrm>
          <a:off x="6324600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9</xdr:row>
      <xdr:rowOff>0</xdr:rowOff>
    </xdr:to>
    <xdr:sp macro="" textlink="">
      <xdr:nvSpPr>
        <xdr:cNvPr id="132" name="Line 54">
          <a:extLst>
            <a:ext uri="{FF2B5EF4-FFF2-40B4-BE49-F238E27FC236}">
              <a16:creationId xmlns:a16="http://schemas.microsoft.com/office/drawing/2014/main" id="{00000000-0008-0000-2700-000084000000}"/>
            </a:ext>
          </a:extLst>
        </xdr:cNvPr>
        <xdr:cNvSpPr>
          <a:spLocks noChangeShapeType="1"/>
        </xdr:cNvSpPr>
      </xdr:nvSpPr>
      <xdr:spPr bwMode="auto">
        <a:xfrm flipV="1">
          <a:off x="58578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133" name="Line 55">
          <a:extLst>
            <a:ext uri="{FF2B5EF4-FFF2-40B4-BE49-F238E27FC236}">
              <a16:creationId xmlns:a16="http://schemas.microsoft.com/office/drawing/2014/main" id="{00000000-0008-0000-2700-000085000000}"/>
            </a:ext>
          </a:extLst>
        </xdr:cNvPr>
        <xdr:cNvSpPr>
          <a:spLocks noChangeShapeType="1"/>
        </xdr:cNvSpPr>
      </xdr:nvSpPr>
      <xdr:spPr bwMode="auto">
        <a:xfrm flipH="1">
          <a:off x="5286375" y="1466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59</xdr:col>
      <xdr:colOff>0</xdr:colOff>
      <xdr:row>29</xdr:row>
      <xdr:rowOff>0</xdr:rowOff>
    </xdr:from>
    <xdr:to>
      <xdr:col>59</xdr:col>
      <xdr:colOff>0</xdr:colOff>
      <xdr:row>31</xdr:row>
      <xdr:rowOff>0</xdr:rowOff>
    </xdr:to>
    <xdr:sp macro="" textlink="">
      <xdr:nvSpPr>
        <xdr:cNvPr id="134" name="Line 56">
          <a:extLst>
            <a:ext uri="{FF2B5EF4-FFF2-40B4-BE49-F238E27FC236}">
              <a16:creationId xmlns:a16="http://schemas.microsoft.com/office/drawing/2014/main" id="{00000000-0008-0000-2700-000086000000}"/>
            </a:ext>
          </a:extLst>
        </xdr:cNvPr>
        <xdr:cNvSpPr>
          <a:spLocks noChangeShapeType="1"/>
        </xdr:cNvSpPr>
      </xdr:nvSpPr>
      <xdr:spPr bwMode="auto">
        <a:xfrm flipV="1">
          <a:off x="6429375" y="4095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16</xdr:row>
      <xdr:rowOff>0</xdr:rowOff>
    </xdr:from>
    <xdr:to>
      <xdr:col>61</xdr:col>
      <xdr:colOff>0</xdr:colOff>
      <xdr:row>29</xdr:row>
      <xdr:rowOff>0</xdr:rowOff>
    </xdr:to>
    <xdr:sp macro="" textlink="">
      <xdr:nvSpPr>
        <xdr:cNvPr id="135" name="Line 57">
          <a:extLst>
            <a:ext uri="{FF2B5EF4-FFF2-40B4-BE49-F238E27FC236}">
              <a16:creationId xmlns:a16="http://schemas.microsoft.com/office/drawing/2014/main" id="{00000000-0008-0000-2700-000087000000}"/>
            </a:ext>
          </a:extLst>
        </xdr:cNvPr>
        <xdr:cNvSpPr>
          <a:spLocks noChangeShapeType="1"/>
        </xdr:cNvSpPr>
      </xdr:nvSpPr>
      <xdr:spPr bwMode="auto">
        <a:xfrm flipV="1">
          <a:off x="6657975" y="2609850"/>
          <a:ext cx="0" cy="1485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9</xdr:row>
      <xdr:rowOff>0</xdr:rowOff>
    </xdr:from>
    <xdr:to>
      <xdr:col>61</xdr:col>
      <xdr:colOff>0</xdr:colOff>
      <xdr:row>11</xdr:row>
      <xdr:rowOff>0</xdr:rowOff>
    </xdr:to>
    <xdr:sp macro="" textlink="">
      <xdr:nvSpPr>
        <xdr:cNvPr id="136" name="Line 58">
          <a:extLst>
            <a:ext uri="{FF2B5EF4-FFF2-40B4-BE49-F238E27FC236}">
              <a16:creationId xmlns:a16="http://schemas.microsoft.com/office/drawing/2014/main" id="{00000000-0008-0000-2700-000088000000}"/>
            </a:ext>
          </a:extLst>
        </xdr:cNvPr>
        <xdr:cNvSpPr>
          <a:spLocks noChangeShapeType="1"/>
        </xdr:cNvSpPr>
      </xdr:nvSpPr>
      <xdr:spPr bwMode="auto">
        <a:xfrm flipV="1">
          <a:off x="66579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50</xdr:col>
      <xdr:colOff>0</xdr:colOff>
      <xdr:row>20</xdr:row>
      <xdr:rowOff>0</xdr:rowOff>
    </xdr:from>
    <xdr:to>
      <xdr:col>51</xdr:col>
      <xdr:colOff>0</xdr:colOff>
      <xdr:row>22</xdr:row>
      <xdr:rowOff>0</xdr:rowOff>
    </xdr:to>
    <xdr:sp macro="" textlink="">
      <xdr:nvSpPr>
        <xdr:cNvPr id="137" name="Line 59">
          <a:extLst>
            <a:ext uri="{FF2B5EF4-FFF2-40B4-BE49-F238E27FC236}">
              <a16:creationId xmlns:a16="http://schemas.microsoft.com/office/drawing/2014/main" id="{00000000-0008-0000-2700-000089000000}"/>
            </a:ext>
          </a:extLst>
        </xdr:cNvPr>
        <xdr:cNvSpPr>
          <a:spLocks noChangeShapeType="1"/>
        </xdr:cNvSpPr>
      </xdr:nvSpPr>
      <xdr:spPr bwMode="auto">
        <a:xfrm flipV="1">
          <a:off x="5400675" y="3067050"/>
          <a:ext cx="1143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51</xdr:col>
      <xdr:colOff>0</xdr:colOff>
      <xdr:row>20</xdr:row>
      <xdr:rowOff>0</xdr:rowOff>
    </xdr:from>
    <xdr:to>
      <xdr:col>59</xdr:col>
      <xdr:colOff>76200</xdr:colOff>
      <xdr:row>20</xdr:row>
      <xdr:rowOff>0</xdr:rowOff>
    </xdr:to>
    <xdr:sp macro="" textlink="">
      <xdr:nvSpPr>
        <xdr:cNvPr id="138" name="Line 60">
          <a:extLst>
            <a:ext uri="{FF2B5EF4-FFF2-40B4-BE49-F238E27FC236}">
              <a16:creationId xmlns:a16="http://schemas.microsoft.com/office/drawing/2014/main" id="{00000000-0008-0000-2700-00008A000000}"/>
            </a:ext>
          </a:extLst>
        </xdr:cNvPr>
        <xdr:cNvSpPr>
          <a:spLocks noChangeShapeType="1"/>
        </xdr:cNvSpPr>
      </xdr:nvSpPr>
      <xdr:spPr bwMode="auto">
        <a:xfrm>
          <a:off x="5514975" y="3067050"/>
          <a:ext cx="990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12</xdr:row>
      <xdr:rowOff>0</xdr:rowOff>
    </xdr:from>
    <xdr:to>
      <xdr:col>57</xdr:col>
      <xdr:colOff>0</xdr:colOff>
      <xdr:row>12</xdr:row>
      <xdr:rowOff>0</xdr:rowOff>
    </xdr:to>
    <xdr:sp macro="" textlink="">
      <xdr:nvSpPr>
        <xdr:cNvPr id="139" name="Line 61">
          <a:extLst>
            <a:ext uri="{FF2B5EF4-FFF2-40B4-BE49-F238E27FC236}">
              <a16:creationId xmlns:a16="http://schemas.microsoft.com/office/drawing/2014/main" id="{00000000-0008-0000-2700-00008B000000}"/>
            </a:ext>
          </a:extLst>
        </xdr:cNvPr>
        <xdr:cNvSpPr>
          <a:spLocks noChangeShapeType="1"/>
        </xdr:cNvSpPr>
      </xdr:nvSpPr>
      <xdr:spPr bwMode="auto">
        <a:xfrm>
          <a:off x="52863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11</xdr:row>
      <xdr:rowOff>0</xdr:rowOff>
    </xdr:from>
    <xdr:to>
      <xdr:col>57</xdr:col>
      <xdr:colOff>0</xdr:colOff>
      <xdr:row>11</xdr:row>
      <xdr:rowOff>0</xdr:rowOff>
    </xdr:to>
    <xdr:sp macro="" textlink="">
      <xdr:nvSpPr>
        <xdr:cNvPr id="140" name="Line 62">
          <a:extLst>
            <a:ext uri="{FF2B5EF4-FFF2-40B4-BE49-F238E27FC236}">
              <a16:creationId xmlns:a16="http://schemas.microsoft.com/office/drawing/2014/main" id="{00000000-0008-0000-2700-00008C000000}"/>
            </a:ext>
          </a:extLst>
        </xdr:cNvPr>
        <xdr:cNvSpPr>
          <a:spLocks noChangeShapeType="1"/>
        </xdr:cNvSpPr>
      </xdr:nvSpPr>
      <xdr:spPr bwMode="auto">
        <a:xfrm>
          <a:off x="5286375" y="20383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29</xdr:row>
      <xdr:rowOff>0</xdr:rowOff>
    </xdr:from>
    <xdr:to>
      <xdr:col>54</xdr:col>
      <xdr:colOff>0</xdr:colOff>
      <xdr:row>29</xdr:row>
      <xdr:rowOff>0</xdr:rowOff>
    </xdr:to>
    <xdr:sp macro="" textlink="">
      <xdr:nvSpPr>
        <xdr:cNvPr id="141" name="Line 64">
          <a:extLst>
            <a:ext uri="{FF2B5EF4-FFF2-40B4-BE49-F238E27FC236}">
              <a16:creationId xmlns:a16="http://schemas.microsoft.com/office/drawing/2014/main" id="{00000000-0008-0000-2700-00008D000000}"/>
            </a:ext>
          </a:extLst>
        </xdr:cNvPr>
        <xdr:cNvSpPr>
          <a:spLocks noChangeShapeType="1"/>
        </xdr:cNvSpPr>
      </xdr:nvSpPr>
      <xdr:spPr bwMode="auto">
        <a:xfrm>
          <a:off x="5286375" y="40957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10</xdr:row>
      <xdr:rowOff>0</xdr:rowOff>
    </xdr:from>
    <xdr:to>
      <xdr:col>52</xdr:col>
      <xdr:colOff>0</xdr:colOff>
      <xdr:row>11</xdr:row>
      <xdr:rowOff>0</xdr:rowOff>
    </xdr:to>
    <xdr:sp macro="" textlink="">
      <xdr:nvSpPr>
        <xdr:cNvPr id="142" name="Line 65">
          <a:extLst>
            <a:ext uri="{FF2B5EF4-FFF2-40B4-BE49-F238E27FC236}">
              <a16:creationId xmlns:a16="http://schemas.microsoft.com/office/drawing/2014/main" id="{00000000-0008-0000-2700-00008E000000}"/>
            </a:ext>
          </a:extLst>
        </xdr:cNvPr>
        <xdr:cNvSpPr>
          <a:spLocks noChangeShapeType="1"/>
        </xdr:cNvSpPr>
      </xdr:nvSpPr>
      <xdr:spPr bwMode="auto">
        <a:xfrm flipV="1">
          <a:off x="55149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52</xdr:col>
      <xdr:colOff>0</xdr:colOff>
      <xdr:row>9</xdr:row>
      <xdr:rowOff>116158</xdr:rowOff>
    </xdr:from>
    <xdr:to>
      <xdr:col>59</xdr:col>
      <xdr:colOff>78988</xdr:colOff>
      <xdr:row>9</xdr:row>
      <xdr:rowOff>116158</xdr:rowOff>
    </xdr:to>
    <xdr:sp macro="" textlink="">
      <xdr:nvSpPr>
        <xdr:cNvPr id="143" name="Line 66">
          <a:extLst>
            <a:ext uri="{FF2B5EF4-FFF2-40B4-BE49-F238E27FC236}">
              <a16:creationId xmlns:a16="http://schemas.microsoft.com/office/drawing/2014/main" id="{00000000-0008-0000-2700-00008F000000}"/>
            </a:ext>
          </a:extLst>
        </xdr:cNvPr>
        <xdr:cNvSpPr>
          <a:spLocks noChangeShapeType="1"/>
        </xdr:cNvSpPr>
      </xdr:nvSpPr>
      <xdr:spPr bwMode="auto">
        <a:xfrm>
          <a:off x="5728939" y="1937524"/>
          <a:ext cx="892098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8</xdr:row>
      <xdr:rowOff>0</xdr:rowOff>
    </xdr:from>
    <xdr:to>
      <xdr:col>53</xdr:col>
      <xdr:colOff>66675</xdr:colOff>
      <xdr:row>8</xdr:row>
      <xdr:rowOff>0</xdr:rowOff>
    </xdr:to>
    <xdr:sp macro="" textlink="">
      <xdr:nvSpPr>
        <xdr:cNvPr id="144" name="Line 67">
          <a:extLst>
            <a:ext uri="{FF2B5EF4-FFF2-40B4-BE49-F238E27FC236}">
              <a16:creationId xmlns:a16="http://schemas.microsoft.com/office/drawing/2014/main" id="{00000000-0008-0000-2700-000090000000}"/>
            </a:ext>
          </a:extLst>
        </xdr:cNvPr>
        <xdr:cNvSpPr>
          <a:spLocks noChangeShapeType="1"/>
        </xdr:cNvSpPr>
      </xdr:nvSpPr>
      <xdr:spPr bwMode="auto">
        <a:xfrm>
          <a:off x="5286375" y="1695450"/>
          <a:ext cx="523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49</xdr:col>
      <xdr:colOff>0</xdr:colOff>
      <xdr:row>9</xdr:row>
      <xdr:rowOff>5014</xdr:rowOff>
    </xdr:from>
    <xdr:to>
      <xdr:col>49</xdr:col>
      <xdr:colOff>0</xdr:colOff>
      <xdr:row>35</xdr:row>
      <xdr:rowOff>5013</xdr:rowOff>
    </xdr:to>
    <xdr:sp macro="" textlink="">
      <xdr:nvSpPr>
        <xdr:cNvPr id="145" name="Line 68">
          <a:extLst>
            <a:ext uri="{FF2B5EF4-FFF2-40B4-BE49-F238E27FC236}">
              <a16:creationId xmlns:a16="http://schemas.microsoft.com/office/drawing/2014/main" id="{00000000-0008-0000-2700-000091000000}"/>
            </a:ext>
          </a:extLst>
        </xdr:cNvPr>
        <xdr:cNvSpPr>
          <a:spLocks noChangeShapeType="1"/>
        </xdr:cNvSpPr>
      </xdr:nvSpPr>
      <xdr:spPr bwMode="auto">
        <a:xfrm>
          <a:off x="5286375" y="1814764"/>
          <a:ext cx="0" cy="2857499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  <xdr:twoCellAnchor>
    <xdr:from>
      <xdr:col>56</xdr:col>
      <xdr:colOff>0</xdr:colOff>
      <xdr:row>16</xdr:row>
      <xdr:rowOff>0</xdr:rowOff>
    </xdr:from>
    <xdr:to>
      <xdr:col>61</xdr:col>
      <xdr:colOff>0</xdr:colOff>
      <xdr:row>16</xdr:row>
      <xdr:rowOff>0</xdr:rowOff>
    </xdr:to>
    <xdr:sp macro="" textlink="">
      <xdr:nvSpPr>
        <xdr:cNvPr id="146" name="Line 69">
          <a:extLst>
            <a:ext uri="{FF2B5EF4-FFF2-40B4-BE49-F238E27FC236}">
              <a16:creationId xmlns:a16="http://schemas.microsoft.com/office/drawing/2014/main" id="{00000000-0008-0000-2700-000092000000}"/>
            </a:ext>
          </a:extLst>
        </xdr:cNvPr>
        <xdr:cNvSpPr>
          <a:spLocks noChangeShapeType="1"/>
        </xdr:cNvSpPr>
      </xdr:nvSpPr>
      <xdr:spPr bwMode="auto">
        <a:xfrm>
          <a:off x="60864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16</xdr:row>
      <xdr:rowOff>0</xdr:rowOff>
    </xdr:from>
    <xdr:to>
      <xdr:col>54</xdr:col>
      <xdr:colOff>0</xdr:colOff>
      <xdr:row>16</xdr:row>
      <xdr:rowOff>0</xdr:rowOff>
    </xdr:to>
    <xdr:sp macro="" textlink="">
      <xdr:nvSpPr>
        <xdr:cNvPr id="147" name="Line 70">
          <a:extLst>
            <a:ext uri="{FF2B5EF4-FFF2-40B4-BE49-F238E27FC236}">
              <a16:creationId xmlns:a16="http://schemas.microsoft.com/office/drawing/2014/main" id="{00000000-0008-0000-2700-000093000000}"/>
            </a:ext>
          </a:extLst>
        </xdr:cNvPr>
        <xdr:cNvSpPr>
          <a:spLocks noChangeShapeType="1"/>
        </xdr:cNvSpPr>
      </xdr:nvSpPr>
      <xdr:spPr bwMode="auto">
        <a:xfrm>
          <a:off x="5286375" y="26098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61</xdr:col>
      <xdr:colOff>0</xdr:colOff>
      <xdr:row>13</xdr:row>
      <xdr:rowOff>0</xdr:rowOff>
    </xdr:from>
    <xdr:to>
      <xdr:col>61</xdr:col>
      <xdr:colOff>0</xdr:colOff>
      <xdr:row>16</xdr:row>
      <xdr:rowOff>0</xdr:rowOff>
    </xdr:to>
    <xdr:sp macro="" textlink="">
      <xdr:nvSpPr>
        <xdr:cNvPr id="148" name="Line 71">
          <a:extLst>
            <a:ext uri="{FF2B5EF4-FFF2-40B4-BE49-F238E27FC236}">
              <a16:creationId xmlns:a16="http://schemas.microsoft.com/office/drawing/2014/main" id="{00000000-0008-0000-2700-000094000000}"/>
            </a:ext>
          </a:extLst>
        </xdr:cNvPr>
        <xdr:cNvSpPr>
          <a:spLocks noChangeShapeType="1"/>
        </xdr:cNvSpPr>
      </xdr:nvSpPr>
      <xdr:spPr bwMode="auto">
        <a:xfrm flipV="1">
          <a:off x="6657975" y="22669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0</xdr:colOff>
      <xdr:row>13</xdr:row>
      <xdr:rowOff>0</xdr:rowOff>
    </xdr:from>
    <xdr:to>
      <xdr:col>57</xdr:col>
      <xdr:colOff>0</xdr:colOff>
      <xdr:row>13</xdr:row>
      <xdr:rowOff>0</xdr:rowOff>
    </xdr:to>
    <xdr:sp macro="" textlink="">
      <xdr:nvSpPr>
        <xdr:cNvPr id="149" name="Line 72">
          <a:extLst>
            <a:ext uri="{FF2B5EF4-FFF2-40B4-BE49-F238E27FC236}">
              <a16:creationId xmlns:a16="http://schemas.microsoft.com/office/drawing/2014/main" id="{00000000-0008-0000-2700-000095000000}"/>
            </a:ext>
          </a:extLst>
        </xdr:cNvPr>
        <xdr:cNvSpPr>
          <a:spLocks noChangeShapeType="1"/>
        </xdr:cNvSpPr>
      </xdr:nvSpPr>
      <xdr:spPr bwMode="auto">
        <a:xfrm>
          <a:off x="5286375" y="22669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0</xdr:colOff>
      <xdr:row>13</xdr:row>
      <xdr:rowOff>0</xdr:rowOff>
    </xdr:from>
    <xdr:to>
      <xdr:col>61</xdr:col>
      <xdr:colOff>0</xdr:colOff>
      <xdr:row>13</xdr:row>
      <xdr:rowOff>0</xdr:rowOff>
    </xdr:to>
    <xdr:sp macro="" textlink="">
      <xdr:nvSpPr>
        <xdr:cNvPr id="150" name="Line 73">
          <a:extLst>
            <a:ext uri="{FF2B5EF4-FFF2-40B4-BE49-F238E27FC236}">
              <a16:creationId xmlns:a16="http://schemas.microsoft.com/office/drawing/2014/main" id="{00000000-0008-0000-2700-000096000000}"/>
            </a:ext>
          </a:extLst>
        </xdr:cNvPr>
        <xdr:cNvSpPr>
          <a:spLocks noChangeShapeType="1"/>
        </xdr:cNvSpPr>
      </xdr:nvSpPr>
      <xdr:spPr bwMode="auto">
        <a:xfrm>
          <a:off x="6315075" y="22669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12</xdr:row>
      <xdr:rowOff>0</xdr:rowOff>
    </xdr:from>
    <xdr:to>
      <xdr:col>48</xdr:col>
      <xdr:colOff>0</xdr:colOff>
      <xdr:row>12</xdr:row>
      <xdr:rowOff>0</xdr:rowOff>
    </xdr:to>
    <xdr:sp macro="" textlink="">
      <xdr:nvSpPr>
        <xdr:cNvPr id="151" name="Line 74">
          <a:extLst>
            <a:ext uri="{FF2B5EF4-FFF2-40B4-BE49-F238E27FC236}">
              <a16:creationId xmlns:a16="http://schemas.microsoft.com/office/drawing/2014/main" id="{00000000-0008-0000-2700-000097000000}"/>
            </a:ext>
          </a:extLst>
        </xdr:cNvPr>
        <xdr:cNvSpPr>
          <a:spLocks noChangeShapeType="1"/>
        </xdr:cNvSpPr>
      </xdr:nvSpPr>
      <xdr:spPr bwMode="auto">
        <a:xfrm>
          <a:off x="4486275" y="21526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12</xdr:row>
      <xdr:rowOff>0</xdr:rowOff>
    </xdr:from>
    <xdr:to>
      <xdr:col>49</xdr:col>
      <xdr:colOff>38100</xdr:colOff>
      <xdr:row>12</xdr:row>
      <xdr:rowOff>66675</xdr:rowOff>
    </xdr:to>
    <xdr:sp macro="" textlink="">
      <xdr:nvSpPr>
        <xdr:cNvPr id="152" name="Line 75">
          <a:extLst>
            <a:ext uri="{FF2B5EF4-FFF2-40B4-BE49-F238E27FC236}">
              <a16:creationId xmlns:a16="http://schemas.microsoft.com/office/drawing/2014/main" id="{00000000-0008-0000-2700-000098000000}"/>
            </a:ext>
          </a:extLst>
        </xdr:cNvPr>
        <xdr:cNvSpPr>
          <a:spLocks noChangeShapeType="1"/>
        </xdr:cNvSpPr>
      </xdr:nvSpPr>
      <xdr:spPr bwMode="auto">
        <a:xfrm>
          <a:off x="5172075" y="2152650"/>
          <a:ext cx="152400" cy="666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triangle" w="sm" len="med"/>
        </a:ln>
      </xdr:spPr>
    </xdr:sp>
    <xdr:clientData/>
  </xdr:twoCellAnchor>
  <xdr:twoCellAnchor>
    <xdr:from>
      <xdr:col>46</xdr:col>
      <xdr:colOff>0</xdr:colOff>
      <xdr:row>31</xdr:row>
      <xdr:rowOff>0</xdr:rowOff>
    </xdr:from>
    <xdr:to>
      <xdr:col>48</xdr:col>
      <xdr:colOff>0</xdr:colOff>
      <xdr:row>31</xdr:row>
      <xdr:rowOff>0</xdr:rowOff>
    </xdr:to>
    <xdr:sp macro="" textlink="">
      <xdr:nvSpPr>
        <xdr:cNvPr id="153" name="Line 76">
          <a:extLst>
            <a:ext uri="{FF2B5EF4-FFF2-40B4-BE49-F238E27FC236}">
              <a16:creationId xmlns:a16="http://schemas.microsoft.com/office/drawing/2014/main" id="{00000000-0008-0000-2700-000099000000}"/>
            </a:ext>
          </a:extLst>
        </xdr:cNvPr>
        <xdr:cNvSpPr>
          <a:spLocks noChangeShapeType="1"/>
        </xdr:cNvSpPr>
      </xdr:nvSpPr>
      <xdr:spPr bwMode="auto">
        <a:xfrm flipH="1">
          <a:off x="4943475" y="4324350"/>
          <a:ext cx="228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22</xdr:row>
      <xdr:rowOff>0</xdr:rowOff>
    </xdr:from>
    <xdr:to>
      <xdr:col>46</xdr:col>
      <xdr:colOff>0</xdr:colOff>
      <xdr:row>31</xdr:row>
      <xdr:rowOff>0</xdr:rowOff>
    </xdr:to>
    <xdr:sp macro="" textlink="">
      <xdr:nvSpPr>
        <xdr:cNvPr id="154" name="Line 77">
          <a:extLst>
            <a:ext uri="{FF2B5EF4-FFF2-40B4-BE49-F238E27FC236}">
              <a16:creationId xmlns:a16="http://schemas.microsoft.com/office/drawing/2014/main" id="{00000000-0008-0000-2700-00009A000000}"/>
            </a:ext>
          </a:extLst>
        </xdr:cNvPr>
        <xdr:cNvSpPr>
          <a:spLocks noChangeShapeType="1"/>
        </xdr:cNvSpPr>
      </xdr:nvSpPr>
      <xdr:spPr bwMode="auto">
        <a:xfrm flipV="1">
          <a:off x="4943475" y="3295650"/>
          <a:ext cx="0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46</xdr:col>
      <xdr:colOff>0</xdr:colOff>
      <xdr:row>22</xdr:row>
      <xdr:rowOff>0</xdr:rowOff>
    </xdr:from>
    <xdr:to>
      <xdr:col>48</xdr:col>
      <xdr:colOff>19050</xdr:colOff>
      <xdr:row>22</xdr:row>
      <xdr:rowOff>0</xdr:rowOff>
    </xdr:to>
    <xdr:sp macro="" textlink="">
      <xdr:nvSpPr>
        <xdr:cNvPr id="155" name="Line 78">
          <a:extLst>
            <a:ext uri="{FF2B5EF4-FFF2-40B4-BE49-F238E27FC236}">
              <a16:creationId xmlns:a16="http://schemas.microsoft.com/office/drawing/2014/main" id="{00000000-0008-0000-2700-00009B000000}"/>
            </a:ext>
          </a:extLst>
        </xdr:cNvPr>
        <xdr:cNvSpPr>
          <a:spLocks noChangeShapeType="1"/>
        </xdr:cNvSpPr>
      </xdr:nvSpPr>
      <xdr:spPr bwMode="auto">
        <a:xfrm>
          <a:off x="4943475" y="3295650"/>
          <a:ext cx="2476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31</xdr:row>
      <xdr:rowOff>0</xdr:rowOff>
    </xdr:from>
    <xdr:to>
      <xdr:col>22</xdr:col>
      <xdr:colOff>0</xdr:colOff>
      <xdr:row>31</xdr:row>
      <xdr:rowOff>0</xdr:rowOff>
    </xdr:to>
    <xdr:sp macro="" textlink="">
      <xdr:nvSpPr>
        <xdr:cNvPr id="156" name="Line 79">
          <a:extLst>
            <a:ext uri="{FF2B5EF4-FFF2-40B4-BE49-F238E27FC236}">
              <a16:creationId xmlns:a16="http://schemas.microsoft.com/office/drawing/2014/main" id="{00000000-0008-0000-2700-00009C000000}"/>
            </a:ext>
          </a:extLst>
        </xdr:cNvPr>
        <xdr:cNvSpPr>
          <a:spLocks noChangeShapeType="1"/>
        </xdr:cNvSpPr>
      </xdr:nvSpPr>
      <xdr:spPr bwMode="auto">
        <a:xfrm flipH="1">
          <a:off x="2314575" y="4324350"/>
          <a:ext cx="114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22</xdr:row>
      <xdr:rowOff>0</xdr:rowOff>
    </xdr:from>
    <xdr:to>
      <xdr:col>21</xdr:col>
      <xdr:colOff>0</xdr:colOff>
      <xdr:row>31</xdr:row>
      <xdr:rowOff>0</xdr:rowOff>
    </xdr:to>
    <xdr:sp macro="" textlink="">
      <xdr:nvSpPr>
        <xdr:cNvPr id="157" name="Line 80">
          <a:extLst>
            <a:ext uri="{FF2B5EF4-FFF2-40B4-BE49-F238E27FC236}">
              <a16:creationId xmlns:a16="http://schemas.microsoft.com/office/drawing/2014/main" id="{00000000-0008-0000-2700-00009D000000}"/>
            </a:ext>
          </a:extLst>
        </xdr:cNvPr>
        <xdr:cNvSpPr>
          <a:spLocks noChangeShapeType="1"/>
        </xdr:cNvSpPr>
      </xdr:nvSpPr>
      <xdr:spPr bwMode="auto">
        <a:xfrm flipV="1">
          <a:off x="2314575" y="3295650"/>
          <a:ext cx="0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11</xdr:row>
      <xdr:rowOff>0</xdr:rowOff>
    </xdr:from>
    <xdr:to>
      <xdr:col>57</xdr:col>
      <xdr:colOff>0</xdr:colOff>
      <xdr:row>13</xdr:row>
      <xdr:rowOff>0</xdr:rowOff>
    </xdr:to>
    <xdr:sp macro="" textlink="">
      <xdr:nvSpPr>
        <xdr:cNvPr id="158" name="Line 81">
          <a:extLst>
            <a:ext uri="{FF2B5EF4-FFF2-40B4-BE49-F238E27FC236}">
              <a16:creationId xmlns:a16="http://schemas.microsoft.com/office/drawing/2014/main" id="{00000000-0008-0000-2700-00009E000000}"/>
            </a:ext>
          </a:extLst>
        </xdr:cNvPr>
        <xdr:cNvSpPr>
          <a:spLocks noChangeShapeType="1"/>
        </xdr:cNvSpPr>
      </xdr:nvSpPr>
      <xdr:spPr bwMode="auto">
        <a:xfrm>
          <a:off x="6200775" y="2038350"/>
          <a:ext cx="0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9</xdr:row>
      <xdr:rowOff>0</xdr:rowOff>
    </xdr:to>
    <xdr:sp macro="" textlink="">
      <xdr:nvSpPr>
        <xdr:cNvPr id="159" name="Line 82">
          <a:extLst>
            <a:ext uri="{FF2B5EF4-FFF2-40B4-BE49-F238E27FC236}">
              <a16:creationId xmlns:a16="http://schemas.microsoft.com/office/drawing/2014/main" id="{00000000-0008-0000-2700-00009F000000}"/>
            </a:ext>
          </a:extLst>
        </xdr:cNvPr>
        <xdr:cNvSpPr>
          <a:spLocks noChangeShapeType="1"/>
        </xdr:cNvSpPr>
      </xdr:nvSpPr>
      <xdr:spPr bwMode="auto">
        <a:xfrm flipV="1">
          <a:off x="62007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60" name="Line 83">
          <a:extLst>
            <a:ext uri="{FF2B5EF4-FFF2-40B4-BE49-F238E27FC236}">
              <a16:creationId xmlns:a16="http://schemas.microsoft.com/office/drawing/2014/main" id="{00000000-0008-0000-2700-0000A0000000}"/>
            </a:ext>
          </a:extLst>
        </xdr:cNvPr>
        <xdr:cNvSpPr>
          <a:spLocks noChangeShapeType="1"/>
        </xdr:cNvSpPr>
      </xdr:nvSpPr>
      <xdr:spPr bwMode="auto">
        <a:xfrm flipH="1">
          <a:off x="5857875" y="1466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27</xdr:col>
      <xdr:colOff>112214</xdr:colOff>
      <xdr:row>33</xdr:row>
      <xdr:rowOff>793</xdr:rowOff>
    </xdr:from>
    <xdr:to>
      <xdr:col>28</xdr:col>
      <xdr:colOff>794</xdr:colOff>
      <xdr:row>35</xdr:row>
      <xdr:rowOff>5807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2700-0000A1000000}"/>
            </a:ext>
          </a:extLst>
        </xdr:cNvPr>
        <xdr:cNvCxnSpPr>
          <a:stCxn id="85" idx="0"/>
          <a:endCxn id="84" idx="1"/>
        </xdr:cNvCxnSpPr>
      </xdr:nvCxnSpPr>
      <xdr:spPr bwMode="auto">
        <a:xfrm rot="16200000" flipH="1">
          <a:off x="2997222" y="4554810"/>
          <a:ext cx="233614" cy="288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17</xdr:col>
      <xdr:colOff>112861</xdr:colOff>
      <xdr:row>32</xdr:row>
      <xdr:rowOff>56329</xdr:rowOff>
    </xdr:from>
    <xdr:to>
      <xdr:col>18</xdr:col>
      <xdr:colOff>1441</xdr:colOff>
      <xdr:row>35</xdr:row>
      <xdr:rowOff>3224</xdr:rowOff>
    </xdr:to>
    <xdr:cxnSp macro="">
      <xdr:nvCxnSpPr>
        <xdr:cNvPr id="162" name="直線コネクタ 161">
          <a:extLst>
            <a:ext uri="{FF2B5EF4-FFF2-40B4-BE49-F238E27FC236}">
              <a16:creationId xmlns:a16="http://schemas.microsoft.com/office/drawing/2014/main" id="{00000000-0008-0000-2700-0000A2000000}"/>
            </a:ext>
          </a:extLst>
        </xdr:cNvPr>
        <xdr:cNvCxnSpPr/>
      </xdr:nvCxnSpPr>
      <xdr:spPr bwMode="auto">
        <a:xfrm rot="16200000" flipH="1">
          <a:off x="1855353" y="4552712"/>
          <a:ext cx="232645" cy="288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33</xdr:col>
      <xdr:colOff>2098</xdr:colOff>
      <xdr:row>33</xdr:row>
      <xdr:rowOff>1614</xdr:rowOff>
    </xdr:from>
    <xdr:to>
      <xdr:col>33</xdr:col>
      <xdr:colOff>2098</xdr:colOff>
      <xdr:row>35</xdr:row>
      <xdr:rowOff>1614</xdr:rowOff>
    </xdr:to>
    <xdr:sp macro="" textlink="">
      <xdr:nvSpPr>
        <xdr:cNvPr id="163" name="Line 20">
          <a:extLst>
            <a:ext uri="{FF2B5EF4-FFF2-40B4-BE49-F238E27FC236}">
              <a16:creationId xmlns:a16="http://schemas.microsoft.com/office/drawing/2014/main" id="{00000000-0008-0000-2700-0000A3000000}"/>
            </a:ext>
          </a:extLst>
        </xdr:cNvPr>
        <xdr:cNvSpPr>
          <a:spLocks noChangeShapeType="1"/>
        </xdr:cNvSpPr>
      </xdr:nvSpPr>
      <xdr:spPr bwMode="auto">
        <a:xfrm flipV="1">
          <a:off x="3688273" y="4440264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161</xdr:colOff>
      <xdr:row>33</xdr:row>
      <xdr:rowOff>968</xdr:rowOff>
    </xdr:from>
    <xdr:to>
      <xdr:col>33</xdr:col>
      <xdr:colOff>161</xdr:colOff>
      <xdr:row>33</xdr:row>
      <xdr:rowOff>968</xdr:rowOff>
    </xdr:to>
    <xdr:sp macro="" textlink="">
      <xdr:nvSpPr>
        <xdr:cNvPr id="164" name="Line 9">
          <a:extLst>
            <a:ext uri="{FF2B5EF4-FFF2-40B4-BE49-F238E27FC236}">
              <a16:creationId xmlns:a16="http://schemas.microsoft.com/office/drawing/2014/main" id="{00000000-0008-0000-2700-0000A4000000}"/>
            </a:ext>
          </a:extLst>
        </xdr:cNvPr>
        <xdr:cNvSpPr>
          <a:spLocks noChangeShapeType="1"/>
        </xdr:cNvSpPr>
      </xdr:nvSpPr>
      <xdr:spPr bwMode="auto">
        <a:xfrm>
          <a:off x="3229136" y="4439618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112214</xdr:colOff>
      <xdr:row>28</xdr:row>
      <xdr:rowOff>111084</xdr:rowOff>
    </xdr:from>
    <xdr:to>
      <xdr:col>61</xdr:col>
      <xdr:colOff>794</xdr:colOff>
      <xdr:row>35</xdr:row>
      <xdr:rowOff>5467</xdr:rowOff>
    </xdr:to>
    <xdr:cxnSp macro="">
      <xdr:nvCxnSpPr>
        <xdr:cNvPr id="165" name="直線矢印コネクタ 164">
          <a:extLst>
            <a:ext uri="{FF2B5EF4-FFF2-40B4-BE49-F238E27FC236}">
              <a16:creationId xmlns:a16="http://schemas.microsoft.com/office/drawing/2014/main" id="{00000000-0008-0000-2700-0000A5000000}"/>
            </a:ext>
          </a:extLst>
        </xdr:cNvPr>
        <xdr:cNvCxnSpPr/>
      </xdr:nvCxnSpPr>
      <xdr:spPr bwMode="auto">
        <a:xfrm rot="5400000">
          <a:off x="6367237" y="4381186"/>
          <a:ext cx="580183" cy="2880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38</xdr:col>
      <xdr:colOff>50854</xdr:colOff>
      <xdr:row>10</xdr:row>
      <xdr:rowOff>115302</xdr:rowOff>
    </xdr:from>
    <xdr:to>
      <xdr:col>38</xdr:col>
      <xdr:colOff>55144</xdr:colOff>
      <xdr:row>35</xdr:row>
      <xdr:rowOff>0</xdr:rowOff>
    </xdr:to>
    <xdr:cxnSp macro="">
      <xdr:nvCxnSpPr>
        <xdr:cNvPr id="166" name="直線矢印コネクタ 165">
          <a:extLst>
            <a:ext uri="{FF2B5EF4-FFF2-40B4-BE49-F238E27FC236}">
              <a16:creationId xmlns:a16="http://schemas.microsoft.com/office/drawing/2014/main" id="{00000000-0008-0000-2700-0000A6000000}"/>
            </a:ext>
          </a:extLst>
        </xdr:cNvPr>
        <xdr:cNvCxnSpPr>
          <a:stCxn id="94" idx="1"/>
          <a:endCxn id="90" idx="1"/>
        </xdr:cNvCxnSpPr>
      </xdr:nvCxnSpPr>
      <xdr:spPr bwMode="auto">
        <a:xfrm rot="16200000" flipH="1" flipV="1">
          <a:off x="2825275" y="3351156"/>
          <a:ext cx="2627898" cy="4290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54</xdr:col>
      <xdr:colOff>1415</xdr:colOff>
      <xdr:row>32</xdr:row>
      <xdr:rowOff>48461</xdr:rowOff>
    </xdr:from>
    <xdr:to>
      <xdr:col>54</xdr:col>
      <xdr:colOff>5298</xdr:colOff>
      <xdr:row>34</xdr:row>
      <xdr:rowOff>113633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00000000-0008-0000-2700-0000A7000000}"/>
            </a:ext>
          </a:extLst>
        </xdr:cNvPr>
        <xdr:cNvCxnSpPr/>
      </xdr:nvCxnSpPr>
      <xdr:spPr bwMode="auto">
        <a:xfrm rot="16200000" flipH="1">
          <a:off x="5742921" y="4546330"/>
          <a:ext cx="236622" cy="388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59</xdr:col>
      <xdr:colOff>0</xdr:colOff>
      <xdr:row>29</xdr:row>
      <xdr:rowOff>0</xdr:rowOff>
    </xdr:from>
    <xdr:to>
      <xdr:col>59</xdr:col>
      <xdr:colOff>0</xdr:colOff>
      <xdr:row>31</xdr:row>
      <xdr:rowOff>0</xdr:rowOff>
    </xdr:to>
    <xdr:sp macro="" textlink="">
      <xdr:nvSpPr>
        <xdr:cNvPr id="168" name="Line 20">
          <a:extLst>
            <a:ext uri="{FF2B5EF4-FFF2-40B4-BE49-F238E27FC236}">
              <a16:creationId xmlns:a16="http://schemas.microsoft.com/office/drawing/2014/main" id="{00000000-0008-0000-2700-0000A8000000}"/>
            </a:ext>
          </a:extLst>
        </xdr:cNvPr>
        <xdr:cNvSpPr>
          <a:spLocks noChangeShapeType="1"/>
        </xdr:cNvSpPr>
      </xdr:nvSpPr>
      <xdr:spPr bwMode="auto">
        <a:xfrm flipV="1">
          <a:off x="6429375" y="4095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59</xdr:col>
      <xdr:colOff>2098</xdr:colOff>
      <xdr:row>33</xdr:row>
      <xdr:rowOff>1614</xdr:rowOff>
    </xdr:from>
    <xdr:to>
      <xdr:col>59</xdr:col>
      <xdr:colOff>2098</xdr:colOff>
      <xdr:row>35</xdr:row>
      <xdr:rowOff>1614</xdr:rowOff>
    </xdr:to>
    <xdr:sp macro="" textlink="">
      <xdr:nvSpPr>
        <xdr:cNvPr id="169" name="Line 20">
          <a:extLst>
            <a:ext uri="{FF2B5EF4-FFF2-40B4-BE49-F238E27FC236}">
              <a16:creationId xmlns:a16="http://schemas.microsoft.com/office/drawing/2014/main" id="{00000000-0008-0000-2700-0000A9000000}"/>
            </a:ext>
          </a:extLst>
        </xdr:cNvPr>
        <xdr:cNvSpPr>
          <a:spLocks noChangeShapeType="1"/>
        </xdr:cNvSpPr>
      </xdr:nvSpPr>
      <xdr:spPr bwMode="auto">
        <a:xfrm flipV="1">
          <a:off x="6431473" y="4440264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55</xdr:col>
      <xdr:colOff>77</xdr:colOff>
      <xdr:row>32</xdr:row>
      <xdr:rowOff>53648</xdr:rowOff>
    </xdr:from>
    <xdr:to>
      <xdr:col>59</xdr:col>
      <xdr:colOff>76</xdr:colOff>
      <xdr:row>32</xdr:row>
      <xdr:rowOff>53648</xdr:rowOff>
    </xdr:to>
    <xdr:sp macro="" textlink="">
      <xdr:nvSpPr>
        <xdr:cNvPr id="170" name="Line 9">
          <a:extLst>
            <a:ext uri="{FF2B5EF4-FFF2-40B4-BE49-F238E27FC236}">
              <a16:creationId xmlns:a16="http://schemas.microsoft.com/office/drawing/2014/main" id="{00000000-0008-0000-2700-0000AA000000}"/>
            </a:ext>
          </a:extLst>
        </xdr:cNvPr>
        <xdr:cNvSpPr>
          <a:spLocks noChangeShapeType="1"/>
        </xdr:cNvSpPr>
      </xdr:nvSpPr>
      <xdr:spPr bwMode="auto">
        <a:xfrm>
          <a:off x="5972252" y="4435148"/>
          <a:ext cx="45719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106925</xdr:colOff>
      <xdr:row>28</xdr:row>
      <xdr:rowOff>110706</xdr:rowOff>
    </xdr:from>
    <xdr:to>
      <xdr:col>34</xdr:col>
      <xdr:colOff>110807</xdr:colOff>
      <xdr:row>35</xdr:row>
      <xdr:rowOff>7283</xdr:rowOff>
    </xdr:to>
    <xdr:cxnSp macro="">
      <xdr:nvCxnSpPr>
        <xdr:cNvPr id="171" name="直線矢印コネクタ 170">
          <a:extLst>
            <a:ext uri="{FF2B5EF4-FFF2-40B4-BE49-F238E27FC236}">
              <a16:creationId xmlns:a16="http://schemas.microsoft.com/office/drawing/2014/main" id="{00000000-0008-0000-2700-0000AB000000}"/>
            </a:ext>
          </a:extLst>
        </xdr:cNvPr>
        <xdr:cNvCxnSpPr/>
      </xdr:nvCxnSpPr>
      <xdr:spPr bwMode="auto">
        <a:xfrm rot="5400000">
          <a:off x="3618152" y="4381404"/>
          <a:ext cx="582377" cy="3882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62</xdr:col>
      <xdr:colOff>113017</xdr:colOff>
      <xdr:row>11</xdr:row>
      <xdr:rowOff>7019</xdr:rowOff>
    </xdr:from>
    <xdr:to>
      <xdr:col>63</xdr:col>
      <xdr:colOff>2004</xdr:colOff>
      <xdr:row>35</xdr:row>
      <xdr:rowOff>7019</xdr:rowOff>
    </xdr:to>
    <xdr:cxnSp macro="">
      <xdr:nvCxnSpPr>
        <xdr:cNvPr id="172" name="直線矢印コネクタ 171">
          <a:extLst>
            <a:ext uri="{FF2B5EF4-FFF2-40B4-BE49-F238E27FC236}">
              <a16:creationId xmlns:a16="http://schemas.microsoft.com/office/drawing/2014/main" id="{00000000-0008-0000-2700-0000AC000000}"/>
            </a:ext>
          </a:extLst>
        </xdr:cNvPr>
        <xdr:cNvCxnSpPr/>
      </xdr:nvCxnSpPr>
      <xdr:spPr bwMode="auto">
        <a:xfrm rot="16200000" flipH="1" flipV="1">
          <a:off x="5572486" y="3358175"/>
          <a:ext cx="2628900" cy="3287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60</xdr:col>
      <xdr:colOff>113086</xdr:colOff>
      <xdr:row>11</xdr:row>
      <xdr:rowOff>106941</xdr:rowOff>
    </xdr:from>
    <xdr:to>
      <xdr:col>60</xdr:col>
      <xdr:colOff>113086</xdr:colOff>
      <xdr:row>13</xdr:row>
      <xdr:rowOff>646</xdr:rowOff>
    </xdr:to>
    <xdr:sp macro="" textlink="">
      <xdr:nvSpPr>
        <xdr:cNvPr id="173" name="Line 71">
          <a:extLst>
            <a:ext uri="{FF2B5EF4-FFF2-40B4-BE49-F238E27FC236}">
              <a16:creationId xmlns:a16="http://schemas.microsoft.com/office/drawing/2014/main" id="{C22AE203-F33C-4262-A16E-9927B735DBCB}"/>
            </a:ext>
          </a:extLst>
        </xdr:cNvPr>
        <xdr:cNvSpPr>
          <a:spLocks noChangeShapeType="1"/>
        </xdr:cNvSpPr>
      </xdr:nvSpPr>
      <xdr:spPr bwMode="auto">
        <a:xfrm flipV="1">
          <a:off x="6645392" y="2140989"/>
          <a:ext cx="0" cy="121076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sm"/>
          <a:tailEnd type="triangle" w="sm" len="sm"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39</xdr:row>
      <xdr:rowOff>4647</xdr:rowOff>
    </xdr:from>
    <xdr:to>
      <xdr:col>28</xdr:col>
      <xdr:colOff>0</xdr:colOff>
      <xdr:row>39</xdr:row>
      <xdr:rowOff>4647</xdr:rowOff>
    </xdr:to>
    <xdr:sp macro="" textlink="">
      <xdr:nvSpPr>
        <xdr:cNvPr id="78" name="Line 43">
          <a:extLst>
            <a:ext uri="{FF2B5EF4-FFF2-40B4-BE49-F238E27FC236}">
              <a16:creationId xmlns:a16="http://schemas.microsoft.com/office/drawing/2014/main" id="{00000000-0008-0000-2800-00004E000000}"/>
            </a:ext>
          </a:extLst>
        </xdr:cNvPr>
        <xdr:cNvSpPr>
          <a:spLocks noChangeShapeType="1"/>
        </xdr:cNvSpPr>
      </xdr:nvSpPr>
      <xdr:spPr bwMode="auto">
        <a:xfrm>
          <a:off x="2543175" y="5129097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0</xdr:colOff>
      <xdr:row>37</xdr:row>
      <xdr:rowOff>0</xdr:rowOff>
    </xdr:to>
    <xdr:sp macro="" textlink="">
      <xdr:nvSpPr>
        <xdr:cNvPr id="79" name="Line 44">
          <a:extLst>
            <a:ext uri="{FF2B5EF4-FFF2-40B4-BE49-F238E27FC236}">
              <a16:creationId xmlns:a16="http://schemas.microsoft.com/office/drawing/2014/main" id="{00000000-0008-0000-2800-00004F000000}"/>
            </a:ext>
          </a:extLst>
        </xdr:cNvPr>
        <xdr:cNvSpPr>
          <a:spLocks noChangeShapeType="1"/>
        </xdr:cNvSpPr>
      </xdr:nvSpPr>
      <xdr:spPr bwMode="auto">
        <a:xfrm flipV="1">
          <a:off x="3114675" y="20383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10</xdr:row>
      <xdr:rowOff>114300</xdr:rowOff>
    </xdr:from>
    <xdr:to>
      <xdr:col>18</xdr:col>
      <xdr:colOff>0</xdr:colOff>
      <xdr:row>37</xdr:row>
      <xdr:rowOff>0</xdr:rowOff>
    </xdr:to>
    <xdr:sp macro="" textlink="">
      <xdr:nvSpPr>
        <xdr:cNvPr id="80" name="Line 46">
          <a:extLst>
            <a:ext uri="{FF2B5EF4-FFF2-40B4-BE49-F238E27FC236}">
              <a16:creationId xmlns:a16="http://schemas.microsoft.com/office/drawing/2014/main" id="{00000000-0008-0000-2800-000050000000}"/>
            </a:ext>
          </a:extLst>
        </xdr:cNvPr>
        <xdr:cNvSpPr>
          <a:spLocks noChangeShapeType="1"/>
        </xdr:cNvSpPr>
      </xdr:nvSpPr>
      <xdr:spPr bwMode="auto">
        <a:xfrm>
          <a:off x="1971675" y="20383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39</xdr:row>
      <xdr:rowOff>4647</xdr:rowOff>
    </xdr:from>
    <xdr:to>
      <xdr:col>23</xdr:col>
      <xdr:colOff>0</xdr:colOff>
      <xdr:row>39</xdr:row>
      <xdr:rowOff>4647</xdr:rowOff>
    </xdr:to>
    <xdr:sp macro="" textlink="">
      <xdr:nvSpPr>
        <xdr:cNvPr id="81" name="Line 47">
          <a:extLst>
            <a:ext uri="{FF2B5EF4-FFF2-40B4-BE49-F238E27FC236}">
              <a16:creationId xmlns:a16="http://schemas.microsoft.com/office/drawing/2014/main" id="{00000000-0008-0000-2800-000051000000}"/>
            </a:ext>
          </a:extLst>
        </xdr:cNvPr>
        <xdr:cNvSpPr>
          <a:spLocks noChangeShapeType="1"/>
        </xdr:cNvSpPr>
      </xdr:nvSpPr>
      <xdr:spPr bwMode="auto">
        <a:xfrm>
          <a:off x="1971675" y="5129097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</xdr:colOff>
      <xdr:row>29</xdr:row>
      <xdr:rowOff>0</xdr:rowOff>
    </xdr:from>
    <xdr:to>
      <xdr:col>25</xdr:col>
      <xdr:colOff>19050</xdr:colOff>
      <xdr:row>29</xdr:row>
      <xdr:rowOff>0</xdr:rowOff>
    </xdr:to>
    <xdr:sp macro="" textlink="">
      <xdr:nvSpPr>
        <xdr:cNvPr id="82" name="Line 48">
          <a:extLst>
            <a:ext uri="{FF2B5EF4-FFF2-40B4-BE49-F238E27FC236}">
              <a16:creationId xmlns:a16="http://schemas.microsoft.com/office/drawing/2014/main" id="{00000000-0008-0000-2800-000052000000}"/>
            </a:ext>
          </a:extLst>
        </xdr:cNvPr>
        <xdr:cNvSpPr>
          <a:spLocks noChangeShapeType="1"/>
        </xdr:cNvSpPr>
      </xdr:nvSpPr>
      <xdr:spPr bwMode="auto">
        <a:xfrm>
          <a:off x="2333625" y="40957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33</xdr:row>
      <xdr:rowOff>0</xdr:rowOff>
    </xdr:from>
    <xdr:to>
      <xdr:col>35</xdr:col>
      <xdr:colOff>0</xdr:colOff>
      <xdr:row>33</xdr:row>
      <xdr:rowOff>0</xdr:rowOff>
    </xdr:to>
    <xdr:sp macro="" textlink="">
      <xdr:nvSpPr>
        <xdr:cNvPr id="83" name="Line 52">
          <a:extLst>
            <a:ext uri="{FF2B5EF4-FFF2-40B4-BE49-F238E27FC236}">
              <a16:creationId xmlns:a16="http://schemas.microsoft.com/office/drawing/2014/main" id="{00000000-0008-0000-2800-000053000000}"/>
            </a:ext>
          </a:extLst>
        </xdr:cNvPr>
        <xdr:cNvSpPr>
          <a:spLocks noChangeShapeType="1"/>
        </xdr:cNvSpPr>
      </xdr:nvSpPr>
      <xdr:spPr bwMode="auto">
        <a:xfrm>
          <a:off x="3228975" y="45529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84" name="Line 53">
          <a:extLst>
            <a:ext uri="{FF2B5EF4-FFF2-40B4-BE49-F238E27FC236}">
              <a16:creationId xmlns:a16="http://schemas.microsoft.com/office/drawing/2014/main" id="{00000000-0008-0000-2800-000054000000}"/>
            </a:ext>
          </a:extLst>
        </xdr:cNvPr>
        <xdr:cNvSpPr>
          <a:spLocks noChangeShapeType="1"/>
        </xdr:cNvSpPr>
      </xdr:nvSpPr>
      <xdr:spPr bwMode="auto">
        <a:xfrm>
          <a:off x="33432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11</xdr:row>
      <xdr:rowOff>0</xdr:rowOff>
    </xdr:from>
    <xdr:to>
      <xdr:col>39</xdr:col>
      <xdr:colOff>0</xdr:colOff>
      <xdr:row>11</xdr:row>
      <xdr:rowOff>0</xdr:rowOff>
    </xdr:to>
    <xdr:sp macro="" textlink="">
      <xdr:nvSpPr>
        <xdr:cNvPr id="85" name="Line 54">
          <a:extLst>
            <a:ext uri="{FF2B5EF4-FFF2-40B4-BE49-F238E27FC236}">
              <a16:creationId xmlns:a16="http://schemas.microsoft.com/office/drawing/2014/main" id="{00000000-0008-0000-2800-000055000000}"/>
            </a:ext>
          </a:extLst>
        </xdr:cNvPr>
        <xdr:cNvSpPr>
          <a:spLocks noChangeShapeType="1"/>
        </xdr:cNvSpPr>
      </xdr:nvSpPr>
      <xdr:spPr bwMode="auto">
        <a:xfrm>
          <a:off x="3343275" y="2038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114860</xdr:colOff>
      <xdr:row>39</xdr:row>
      <xdr:rowOff>114859</xdr:rowOff>
    </xdr:from>
    <xdr:to>
      <xdr:col>17</xdr:col>
      <xdr:colOff>114860</xdr:colOff>
      <xdr:row>41</xdr:row>
      <xdr:rowOff>134471</xdr:rowOff>
    </xdr:to>
    <xdr:sp macro="" textlink="">
      <xdr:nvSpPr>
        <xdr:cNvPr id="86" name="Line 56">
          <a:extLst>
            <a:ext uri="{FF2B5EF4-FFF2-40B4-BE49-F238E27FC236}">
              <a16:creationId xmlns:a16="http://schemas.microsoft.com/office/drawing/2014/main" id="{00000000-0008-0000-2800-000056000000}"/>
            </a:ext>
          </a:extLst>
        </xdr:cNvPr>
        <xdr:cNvSpPr>
          <a:spLocks noChangeShapeType="1"/>
        </xdr:cNvSpPr>
      </xdr:nvSpPr>
      <xdr:spPr bwMode="auto">
        <a:xfrm flipV="1">
          <a:off x="1972235" y="5239309"/>
          <a:ext cx="0" cy="22916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114860</xdr:colOff>
      <xdr:row>40</xdr:row>
      <xdr:rowOff>9524</xdr:rowOff>
    </xdr:from>
    <xdr:to>
      <xdr:col>27</xdr:col>
      <xdr:colOff>114860</xdr:colOff>
      <xdr:row>41</xdr:row>
      <xdr:rowOff>134471</xdr:rowOff>
    </xdr:to>
    <xdr:sp macro="" textlink="">
      <xdr:nvSpPr>
        <xdr:cNvPr id="87" name="Line 57">
          <a:extLst>
            <a:ext uri="{FF2B5EF4-FFF2-40B4-BE49-F238E27FC236}">
              <a16:creationId xmlns:a16="http://schemas.microsoft.com/office/drawing/2014/main" id="{00000000-0008-0000-2800-000057000000}"/>
            </a:ext>
          </a:extLst>
        </xdr:cNvPr>
        <xdr:cNvSpPr>
          <a:spLocks noChangeShapeType="1"/>
        </xdr:cNvSpPr>
      </xdr:nvSpPr>
      <xdr:spPr bwMode="auto">
        <a:xfrm flipV="1">
          <a:off x="3115235" y="5248274"/>
          <a:ext cx="0" cy="22019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114860</xdr:colOff>
      <xdr:row>41</xdr:row>
      <xdr:rowOff>134471</xdr:rowOff>
    </xdr:from>
    <xdr:to>
      <xdr:col>27</xdr:col>
      <xdr:colOff>114860</xdr:colOff>
      <xdr:row>41</xdr:row>
      <xdr:rowOff>134471</xdr:rowOff>
    </xdr:to>
    <xdr:sp macro="" textlink="">
      <xdr:nvSpPr>
        <xdr:cNvPr id="88" name="Line 58">
          <a:extLst>
            <a:ext uri="{FF2B5EF4-FFF2-40B4-BE49-F238E27FC236}">
              <a16:creationId xmlns:a16="http://schemas.microsoft.com/office/drawing/2014/main" id="{00000000-0008-0000-2800-000058000000}"/>
            </a:ext>
          </a:extLst>
        </xdr:cNvPr>
        <xdr:cNvSpPr>
          <a:spLocks noChangeShapeType="1"/>
        </xdr:cNvSpPr>
      </xdr:nvSpPr>
      <xdr:spPr bwMode="auto">
        <a:xfrm flipH="1">
          <a:off x="1972235" y="546847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17</xdr:col>
      <xdr:colOff>0</xdr:colOff>
      <xdr:row>11</xdr:row>
      <xdr:rowOff>0</xdr:rowOff>
    </xdr:to>
    <xdr:sp macro="" textlink="">
      <xdr:nvSpPr>
        <xdr:cNvPr id="89" name="Line 59">
          <a:extLst>
            <a:ext uri="{FF2B5EF4-FFF2-40B4-BE49-F238E27FC236}">
              <a16:creationId xmlns:a16="http://schemas.microsoft.com/office/drawing/2014/main" id="{00000000-0008-0000-2800-000059000000}"/>
            </a:ext>
          </a:extLst>
        </xdr:cNvPr>
        <xdr:cNvSpPr>
          <a:spLocks noChangeShapeType="1"/>
        </xdr:cNvSpPr>
      </xdr:nvSpPr>
      <xdr:spPr bwMode="auto">
        <a:xfrm flipH="1">
          <a:off x="1171575" y="2038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35</xdr:row>
      <xdr:rowOff>0</xdr:rowOff>
    </xdr:to>
    <xdr:sp macro="" textlink="">
      <xdr:nvSpPr>
        <xdr:cNvPr id="90" name="Line 60">
          <a:extLst>
            <a:ext uri="{FF2B5EF4-FFF2-40B4-BE49-F238E27FC236}">
              <a16:creationId xmlns:a16="http://schemas.microsoft.com/office/drawing/2014/main" id="{00000000-0008-0000-2800-00005A000000}"/>
            </a:ext>
          </a:extLst>
        </xdr:cNvPr>
        <xdr:cNvSpPr>
          <a:spLocks noChangeShapeType="1"/>
        </xdr:cNvSpPr>
      </xdr:nvSpPr>
      <xdr:spPr bwMode="auto">
        <a:xfrm>
          <a:off x="1171575" y="20383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11</xdr:col>
      <xdr:colOff>0</xdr:colOff>
      <xdr:row>34</xdr:row>
      <xdr:rowOff>115956</xdr:rowOff>
    </xdr:from>
    <xdr:to>
      <xdr:col>17</xdr:col>
      <xdr:colOff>0</xdr:colOff>
      <xdr:row>34</xdr:row>
      <xdr:rowOff>115956</xdr:rowOff>
    </xdr:to>
    <xdr:sp macro="" textlink="">
      <xdr:nvSpPr>
        <xdr:cNvPr id="91" name="Line 61">
          <a:extLst>
            <a:ext uri="{FF2B5EF4-FFF2-40B4-BE49-F238E27FC236}">
              <a16:creationId xmlns:a16="http://schemas.microsoft.com/office/drawing/2014/main" id="{00000000-0008-0000-2800-00005B000000}"/>
            </a:ext>
          </a:extLst>
        </xdr:cNvPr>
        <xdr:cNvSpPr>
          <a:spLocks noChangeShapeType="1"/>
        </xdr:cNvSpPr>
      </xdr:nvSpPr>
      <xdr:spPr bwMode="auto">
        <a:xfrm>
          <a:off x="1171575" y="4783206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0</xdr:colOff>
      <xdr:row>33</xdr:row>
      <xdr:rowOff>0</xdr:rowOff>
    </xdr:to>
    <xdr:sp macro="" textlink="">
      <xdr:nvSpPr>
        <xdr:cNvPr id="92" name="Line 63">
          <a:extLst>
            <a:ext uri="{FF2B5EF4-FFF2-40B4-BE49-F238E27FC236}">
              <a16:creationId xmlns:a16="http://schemas.microsoft.com/office/drawing/2014/main" id="{00000000-0008-0000-2800-00005C000000}"/>
            </a:ext>
          </a:extLst>
        </xdr:cNvPr>
        <xdr:cNvSpPr>
          <a:spLocks noChangeShapeType="1"/>
        </xdr:cNvSpPr>
      </xdr:nvSpPr>
      <xdr:spPr bwMode="auto">
        <a:xfrm flipV="1">
          <a:off x="3914775" y="2495550"/>
          <a:ext cx="0" cy="2057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35</xdr:col>
      <xdr:colOff>0</xdr:colOff>
      <xdr:row>9</xdr:row>
      <xdr:rowOff>0</xdr:rowOff>
    </xdr:from>
    <xdr:to>
      <xdr:col>35</xdr:col>
      <xdr:colOff>0</xdr:colOff>
      <xdr:row>11</xdr:row>
      <xdr:rowOff>0</xdr:rowOff>
    </xdr:to>
    <xdr:sp macro="" textlink="">
      <xdr:nvSpPr>
        <xdr:cNvPr id="93" name="Line 64">
          <a:extLst>
            <a:ext uri="{FF2B5EF4-FFF2-40B4-BE49-F238E27FC236}">
              <a16:creationId xmlns:a16="http://schemas.microsoft.com/office/drawing/2014/main" id="{00000000-0008-0000-2800-00005D000000}"/>
            </a:ext>
          </a:extLst>
        </xdr:cNvPr>
        <xdr:cNvSpPr>
          <a:spLocks noChangeShapeType="1"/>
        </xdr:cNvSpPr>
      </xdr:nvSpPr>
      <xdr:spPr bwMode="auto">
        <a:xfrm flipV="1">
          <a:off x="39147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24</xdr:col>
      <xdr:colOff>9525</xdr:colOff>
      <xdr:row>26</xdr:row>
      <xdr:rowOff>104775</xdr:rowOff>
    </xdr:from>
    <xdr:to>
      <xdr:col>25</xdr:col>
      <xdr:colOff>9525</xdr:colOff>
      <xdr:row>28</xdr:row>
      <xdr:rowOff>104775</xdr:rowOff>
    </xdr:to>
    <xdr:sp macro="" textlink="">
      <xdr:nvSpPr>
        <xdr:cNvPr id="94" name="Line 65">
          <a:extLst>
            <a:ext uri="{FF2B5EF4-FFF2-40B4-BE49-F238E27FC236}">
              <a16:creationId xmlns:a16="http://schemas.microsoft.com/office/drawing/2014/main" id="{00000000-0008-0000-2800-00005E000000}"/>
            </a:ext>
          </a:extLst>
        </xdr:cNvPr>
        <xdr:cNvSpPr>
          <a:spLocks noChangeShapeType="1"/>
        </xdr:cNvSpPr>
      </xdr:nvSpPr>
      <xdr:spPr bwMode="auto">
        <a:xfrm flipV="1">
          <a:off x="2667000" y="3857625"/>
          <a:ext cx="1143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25</xdr:col>
      <xdr:colOff>9525</xdr:colOff>
      <xdr:row>26</xdr:row>
      <xdr:rowOff>104775</xdr:rowOff>
    </xdr:from>
    <xdr:to>
      <xdr:col>33</xdr:col>
      <xdr:colOff>85725</xdr:colOff>
      <xdr:row>26</xdr:row>
      <xdr:rowOff>104775</xdr:rowOff>
    </xdr:to>
    <xdr:sp macro="" textlink="">
      <xdr:nvSpPr>
        <xdr:cNvPr id="95" name="Line 66">
          <a:extLst>
            <a:ext uri="{FF2B5EF4-FFF2-40B4-BE49-F238E27FC236}">
              <a16:creationId xmlns:a16="http://schemas.microsoft.com/office/drawing/2014/main" id="{00000000-0008-0000-2800-00005F000000}"/>
            </a:ext>
          </a:extLst>
        </xdr:cNvPr>
        <xdr:cNvSpPr>
          <a:spLocks noChangeShapeType="1"/>
        </xdr:cNvSpPr>
      </xdr:nvSpPr>
      <xdr:spPr bwMode="auto">
        <a:xfrm>
          <a:off x="2781300" y="3857625"/>
          <a:ext cx="990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23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96" name="Line 67">
          <a:extLst>
            <a:ext uri="{FF2B5EF4-FFF2-40B4-BE49-F238E27FC236}">
              <a16:creationId xmlns:a16="http://schemas.microsoft.com/office/drawing/2014/main" id="{00000000-0008-0000-2800-000060000000}"/>
            </a:ext>
          </a:extLst>
        </xdr:cNvPr>
        <xdr:cNvSpPr>
          <a:spLocks noChangeShapeType="1"/>
        </xdr:cNvSpPr>
      </xdr:nvSpPr>
      <xdr:spPr bwMode="auto">
        <a:xfrm>
          <a:off x="2543175" y="2152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18</xdr:col>
      <xdr:colOff>0</xdr:colOff>
      <xdr:row>11</xdr:row>
      <xdr:rowOff>0</xdr:rowOff>
    </xdr:from>
    <xdr:to>
      <xdr:col>28</xdr:col>
      <xdr:colOff>0</xdr:colOff>
      <xdr:row>11</xdr:row>
      <xdr:rowOff>0</xdr:rowOff>
    </xdr:to>
    <xdr:sp macro="" textlink="">
      <xdr:nvSpPr>
        <xdr:cNvPr id="97" name="Line 68">
          <a:extLst>
            <a:ext uri="{FF2B5EF4-FFF2-40B4-BE49-F238E27FC236}">
              <a16:creationId xmlns:a16="http://schemas.microsoft.com/office/drawing/2014/main" id="{00000000-0008-0000-2800-000061000000}"/>
            </a:ext>
          </a:extLst>
        </xdr:cNvPr>
        <xdr:cNvSpPr>
          <a:spLocks noChangeShapeType="1"/>
        </xdr:cNvSpPr>
      </xdr:nvSpPr>
      <xdr:spPr bwMode="auto">
        <a:xfrm>
          <a:off x="1971675" y="20383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18</xdr:col>
      <xdr:colOff>0</xdr:colOff>
      <xdr:row>33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98" name="Line 70">
          <a:extLst>
            <a:ext uri="{FF2B5EF4-FFF2-40B4-BE49-F238E27FC236}">
              <a16:creationId xmlns:a16="http://schemas.microsoft.com/office/drawing/2014/main" id="{00000000-0008-0000-2800-000062000000}"/>
            </a:ext>
          </a:extLst>
        </xdr:cNvPr>
        <xdr:cNvSpPr>
          <a:spLocks noChangeShapeType="1"/>
        </xdr:cNvSpPr>
      </xdr:nvSpPr>
      <xdr:spPr bwMode="auto">
        <a:xfrm>
          <a:off x="1971675" y="4552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12</xdr:row>
      <xdr:rowOff>0</xdr:rowOff>
    </xdr:from>
    <xdr:to>
      <xdr:col>23</xdr:col>
      <xdr:colOff>0</xdr:colOff>
      <xdr:row>12</xdr:row>
      <xdr:rowOff>0</xdr:rowOff>
    </xdr:to>
    <xdr:sp macro="" textlink="">
      <xdr:nvSpPr>
        <xdr:cNvPr id="99" name="Line 72">
          <a:extLst>
            <a:ext uri="{FF2B5EF4-FFF2-40B4-BE49-F238E27FC236}">
              <a16:creationId xmlns:a16="http://schemas.microsoft.com/office/drawing/2014/main" id="{00000000-0008-0000-2800-000063000000}"/>
            </a:ext>
          </a:extLst>
        </xdr:cNvPr>
        <xdr:cNvSpPr>
          <a:spLocks noChangeShapeType="1"/>
        </xdr:cNvSpPr>
      </xdr:nvSpPr>
      <xdr:spPr bwMode="auto">
        <a:xfrm>
          <a:off x="1971675" y="2152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100" name="Line 73">
          <a:extLst>
            <a:ext uri="{FF2B5EF4-FFF2-40B4-BE49-F238E27FC236}">
              <a16:creationId xmlns:a16="http://schemas.microsoft.com/office/drawing/2014/main" id="{00000000-0008-0000-2800-000064000000}"/>
            </a:ext>
          </a:extLst>
        </xdr:cNvPr>
        <xdr:cNvSpPr>
          <a:spLocks noChangeShapeType="1"/>
        </xdr:cNvSpPr>
      </xdr:nvSpPr>
      <xdr:spPr bwMode="auto">
        <a:xfrm flipV="1">
          <a:off x="27717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26</xdr:col>
      <xdr:colOff>0</xdr:colOff>
      <xdr:row>10</xdr:row>
      <xdr:rowOff>0</xdr:rowOff>
    </xdr:from>
    <xdr:to>
      <xdr:col>32</xdr:col>
      <xdr:colOff>58615</xdr:colOff>
      <xdr:row>10</xdr:row>
      <xdr:rowOff>0</xdr:rowOff>
    </xdr:to>
    <xdr:sp macro="" textlink="">
      <xdr:nvSpPr>
        <xdr:cNvPr id="101" name="Line 74">
          <a:extLst>
            <a:ext uri="{FF2B5EF4-FFF2-40B4-BE49-F238E27FC236}">
              <a16:creationId xmlns:a16="http://schemas.microsoft.com/office/drawing/2014/main" id="{00000000-0008-0000-2800-000065000000}"/>
            </a:ext>
          </a:extLst>
        </xdr:cNvPr>
        <xdr:cNvSpPr>
          <a:spLocks noChangeShapeType="1"/>
        </xdr:cNvSpPr>
      </xdr:nvSpPr>
      <xdr:spPr bwMode="auto">
        <a:xfrm>
          <a:off x="2960077" y="1948962"/>
          <a:ext cx="762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8</xdr:row>
      <xdr:rowOff>0</xdr:rowOff>
    </xdr:from>
    <xdr:to>
      <xdr:col>27</xdr:col>
      <xdr:colOff>66675</xdr:colOff>
      <xdr:row>8</xdr:row>
      <xdr:rowOff>0</xdr:rowOff>
    </xdr:to>
    <xdr:sp macro="" textlink="">
      <xdr:nvSpPr>
        <xdr:cNvPr id="102" name="Line 75">
          <a:extLst>
            <a:ext uri="{FF2B5EF4-FFF2-40B4-BE49-F238E27FC236}">
              <a16:creationId xmlns:a16="http://schemas.microsoft.com/office/drawing/2014/main" id="{00000000-0008-0000-2800-000066000000}"/>
            </a:ext>
          </a:extLst>
        </xdr:cNvPr>
        <xdr:cNvSpPr>
          <a:spLocks noChangeShapeType="1"/>
        </xdr:cNvSpPr>
      </xdr:nvSpPr>
      <xdr:spPr bwMode="auto">
        <a:xfrm>
          <a:off x="2495550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18</xdr:col>
      <xdr:colOff>57150</xdr:colOff>
      <xdr:row>8</xdr:row>
      <xdr:rowOff>0</xdr:rowOff>
    </xdr:from>
    <xdr:to>
      <xdr:col>23</xdr:col>
      <xdr:colOff>0</xdr:colOff>
      <xdr:row>8</xdr:row>
      <xdr:rowOff>0</xdr:rowOff>
    </xdr:to>
    <xdr:sp macro="" textlink="">
      <xdr:nvSpPr>
        <xdr:cNvPr id="103" name="Line 76">
          <a:extLst>
            <a:ext uri="{FF2B5EF4-FFF2-40B4-BE49-F238E27FC236}">
              <a16:creationId xmlns:a16="http://schemas.microsoft.com/office/drawing/2014/main" id="{00000000-0008-0000-2800-000067000000}"/>
            </a:ext>
          </a:extLst>
        </xdr:cNvPr>
        <xdr:cNvSpPr>
          <a:spLocks noChangeShapeType="1"/>
        </xdr:cNvSpPr>
      </xdr:nvSpPr>
      <xdr:spPr bwMode="auto">
        <a:xfrm flipH="1">
          <a:off x="2028825" y="1695450"/>
          <a:ext cx="514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macro="" textlink="">
      <xdr:nvSpPr>
        <xdr:cNvPr id="104" name="Line 77">
          <a:extLst>
            <a:ext uri="{FF2B5EF4-FFF2-40B4-BE49-F238E27FC236}">
              <a16:creationId xmlns:a16="http://schemas.microsoft.com/office/drawing/2014/main" id="{00000000-0008-0000-2800-000068000000}"/>
            </a:ext>
          </a:extLst>
        </xdr:cNvPr>
        <xdr:cNvSpPr>
          <a:spLocks noChangeShapeType="1"/>
        </xdr:cNvSpPr>
      </xdr:nvSpPr>
      <xdr:spPr bwMode="auto">
        <a:xfrm flipH="1" flipV="1">
          <a:off x="22002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18</xdr:col>
      <xdr:colOff>12160</xdr:colOff>
      <xdr:row>10</xdr:row>
      <xdr:rowOff>0</xdr:rowOff>
    </xdr:from>
    <xdr:to>
      <xdr:col>20</xdr:col>
      <xdr:colOff>0</xdr:colOff>
      <xdr:row>10</xdr:row>
      <xdr:rowOff>0</xdr:rowOff>
    </xdr:to>
    <xdr:sp macro="" textlink="">
      <xdr:nvSpPr>
        <xdr:cNvPr id="105" name="Line 78">
          <a:extLst>
            <a:ext uri="{FF2B5EF4-FFF2-40B4-BE49-F238E27FC236}">
              <a16:creationId xmlns:a16="http://schemas.microsoft.com/office/drawing/2014/main" id="{00000000-0008-0000-2800-000069000000}"/>
            </a:ext>
          </a:extLst>
        </xdr:cNvPr>
        <xdr:cNvSpPr>
          <a:spLocks noChangeShapeType="1"/>
        </xdr:cNvSpPr>
      </xdr:nvSpPr>
      <xdr:spPr bwMode="auto">
        <a:xfrm>
          <a:off x="1986064" y="1917160"/>
          <a:ext cx="21481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106" name="Line 80">
          <a:extLst>
            <a:ext uri="{FF2B5EF4-FFF2-40B4-BE49-F238E27FC236}">
              <a16:creationId xmlns:a16="http://schemas.microsoft.com/office/drawing/2014/main" id="{00000000-0008-0000-2800-00006A000000}"/>
            </a:ext>
          </a:extLst>
        </xdr:cNvPr>
        <xdr:cNvSpPr>
          <a:spLocks noChangeShapeType="1"/>
        </xdr:cNvSpPr>
      </xdr:nvSpPr>
      <xdr:spPr bwMode="auto">
        <a:xfrm flipH="1">
          <a:off x="1400175" y="21526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35</xdr:col>
      <xdr:colOff>0</xdr:colOff>
      <xdr:row>15</xdr:row>
      <xdr:rowOff>0</xdr:rowOff>
    </xdr:to>
    <xdr:sp macro="" textlink="">
      <xdr:nvSpPr>
        <xdr:cNvPr id="107" name="Line 81">
          <a:extLst>
            <a:ext uri="{FF2B5EF4-FFF2-40B4-BE49-F238E27FC236}">
              <a16:creationId xmlns:a16="http://schemas.microsoft.com/office/drawing/2014/main" id="{00000000-0008-0000-2800-00006B000000}"/>
            </a:ext>
          </a:extLst>
        </xdr:cNvPr>
        <xdr:cNvSpPr>
          <a:spLocks noChangeShapeType="1"/>
        </xdr:cNvSpPr>
      </xdr:nvSpPr>
      <xdr:spPr bwMode="auto">
        <a:xfrm>
          <a:off x="3343275" y="24955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08" name="Line 82">
          <a:extLst>
            <a:ext uri="{FF2B5EF4-FFF2-40B4-BE49-F238E27FC236}">
              <a16:creationId xmlns:a16="http://schemas.microsoft.com/office/drawing/2014/main" id="{00000000-0008-0000-2800-00006C000000}"/>
            </a:ext>
          </a:extLst>
        </xdr:cNvPr>
        <xdr:cNvSpPr>
          <a:spLocks noChangeShapeType="1"/>
        </xdr:cNvSpPr>
      </xdr:nvSpPr>
      <xdr:spPr bwMode="auto">
        <a:xfrm>
          <a:off x="2543175" y="2495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15</xdr:row>
      <xdr:rowOff>0</xdr:rowOff>
    </xdr:to>
    <xdr:sp macro="" textlink="">
      <xdr:nvSpPr>
        <xdr:cNvPr id="109" name="Line 83">
          <a:extLst>
            <a:ext uri="{FF2B5EF4-FFF2-40B4-BE49-F238E27FC236}">
              <a16:creationId xmlns:a16="http://schemas.microsoft.com/office/drawing/2014/main" id="{00000000-0008-0000-2800-00006D000000}"/>
            </a:ext>
          </a:extLst>
        </xdr:cNvPr>
        <xdr:cNvSpPr>
          <a:spLocks noChangeShapeType="1"/>
        </xdr:cNvSpPr>
      </xdr:nvSpPr>
      <xdr:spPr bwMode="auto">
        <a:xfrm flipV="1">
          <a:off x="3914775" y="21526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54</xdr:col>
      <xdr:colOff>0</xdr:colOff>
      <xdr:row>12</xdr:row>
      <xdr:rowOff>0</xdr:rowOff>
    </xdr:from>
    <xdr:to>
      <xdr:col>54</xdr:col>
      <xdr:colOff>0</xdr:colOff>
      <xdr:row>37</xdr:row>
      <xdr:rowOff>0</xdr:rowOff>
    </xdr:to>
    <xdr:sp macro="" textlink="">
      <xdr:nvSpPr>
        <xdr:cNvPr id="110" name="Line 85">
          <a:extLst>
            <a:ext uri="{FF2B5EF4-FFF2-40B4-BE49-F238E27FC236}">
              <a16:creationId xmlns:a16="http://schemas.microsoft.com/office/drawing/2014/main" id="{00000000-0008-0000-2800-00006E000000}"/>
            </a:ext>
          </a:extLst>
        </xdr:cNvPr>
        <xdr:cNvSpPr>
          <a:spLocks noChangeShapeType="1"/>
        </xdr:cNvSpPr>
      </xdr:nvSpPr>
      <xdr:spPr bwMode="auto">
        <a:xfrm flipV="1">
          <a:off x="5857875" y="21526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104188</xdr:colOff>
      <xdr:row>37</xdr:row>
      <xdr:rowOff>0</xdr:rowOff>
    </xdr:from>
    <xdr:to>
      <xdr:col>48</xdr:col>
      <xdr:colOff>112522</xdr:colOff>
      <xdr:row>37</xdr:row>
      <xdr:rowOff>0</xdr:rowOff>
    </xdr:to>
    <xdr:sp macro="" textlink="">
      <xdr:nvSpPr>
        <xdr:cNvPr id="111" name="Line 87">
          <a:extLst>
            <a:ext uri="{FF2B5EF4-FFF2-40B4-BE49-F238E27FC236}">
              <a16:creationId xmlns:a16="http://schemas.microsoft.com/office/drawing/2014/main" id="{00000000-0008-0000-2800-00006F000000}"/>
            </a:ext>
          </a:extLst>
        </xdr:cNvPr>
        <xdr:cNvSpPr>
          <a:spLocks noChangeShapeType="1"/>
        </xdr:cNvSpPr>
      </xdr:nvSpPr>
      <xdr:spPr bwMode="auto">
        <a:xfrm>
          <a:off x="5276263" y="4895850"/>
          <a:ext cx="833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19050</xdr:colOff>
      <xdr:row>29</xdr:row>
      <xdr:rowOff>0</xdr:rowOff>
    </xdr:from>
    <xdr:to>
      <xdr:col>51</xdr:col>
      <xdr:colOff>9525</xdr:colOff>
      <xdr:row>29</xdr:row>
      <xdr:rowOff>0</xdr:rowOff>
    </xdr:to>
    <xdr:sp macro="" textlink="">
      <xdr:nvSpPr>
        <xdr:cNvPr id="112" name="Line 88">
          <a:extLst>
            <a:ext uri="{FF2B5EF4-FFF2-40B4-BE49-F238E27FC236}">
              <a16:creationId xmlns:a16="http://schemas.microsoft.com/office/drawing/2014/main" id="{00000000-0008-0000-2800-000070000000}"/>
            </a:ext>
          </a:extLst>
        </xdr:cNvPr>
        <xdr:cNvSpPr>
          <a:spLocks noChangeShapeType="1"/>
        </xdr:cNvSpPr>
      </xdr:nvSpPr>
      <xdr:spPr bwMode="auto">
        <a:xfrm>
          <a:off x="5305425" y="40957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116158</xdr:colOff>
      <xdr:row>39</xdr:row>
      <xdr:rowOff>0</xdr:rowOff>
    </xdr:from>
    <xdr:to>
      <xdr:col>63</xdr:col>
      <xdr:colOff>9525</xdr:colOff>
      <xdr:row>39</xdr:row>
      <xdr:rowOff>0</xdr:rowOff>
    </xdr:to>
    <xdr:sp macro="" textlink="">
      <xdr:nvSpPr>
        <xdr:cNvPr id="113" name="Line 89">
          <a:extLst>
            <a:ext uri="{FF2B5EF4-FFF2-40B4-BE49-F238E27FC236}">
              <a16:creationId xmlns:a16="http://schemas.microsoft.com/office/drawing/2014/main" id="{00000000-0008-0000-2800-000071000000}"/>
            </a:ext>
          </a:extLst>
        </xdr:cNvPr>
        <xdr:cNvSpPr>
          <a:spLocks noChangeShapeType="1"/>
        </xdr:cNvSpPr>
      </xdr:nvSpPr>
      <xdr:spPr bwMode="auto">
        <a:xfrm>
          <a:off x="5974033" y="5124450"/>
          <a:ext cx="922067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35</xdr:row>
      <xdr:rowOff>0</xdr:rowOff>
    </xdr:from>
    <xdr:to>
      <xdr:col>59</xdr:col>
      <xdr:colOff>0</xdr:colOff>
      <xdr:row>35</xdr:row>
      <xdr:rowOff>0</xdr:rowOff>
    </xdr:to>
    <xdr:sp macro="" textlink="">
      <xdr:nvSpPr>
        <xdr:cNvPr id="114" name="Line 91">
          <a:extLst>
            <a:ext uri="{FF2B5EF4-FFF2-40B4-BE49-F238E27FC236}">
              <a16:creationId xmlns:a16="http://schemas.microsoft.com/office/drawing/2014/main" id="{00000000-0008-0000-2800-000072000000}"/>
            </a:ext>
          </a:extLst>
        </xdr:cNvPr>
        <xdr:cNvSpPr>
          <a:spLocks noChangeShapeType="1"/>
        </xdr:cNvSpPr>
      </xdr:nvSpPr>
      <xdr:spPr bwMode="auto">
        <a:xfrm>
          <a:off x="5972175" y="47815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33</xdr:row>
      <xdr:rowOff>0</xdr:rowOff>
    </xdr:from>
    <xdr:to>
      <xdr:col>61</xdr:col>
      <xdr:colOff>0</xdr:colOff>
      <xdr:row>33</xdr:row>
      <xdr:rowOff>0</xdr:rowOff>
    </xdr:to>
    <xdr:sp macro="" textlink="">
      <xdr:nvSpPr>
        <xdr:cNvPr id="115" name="Line 92">
          <a:extLst>
            <a:ext uri="{FF2B5EF4-FFF2-40B4-BE49-F238E27FC236}">
              <a16:creationId xmlns:a16="http://schemas.microsoft.com/office/drawing/2014/main" id="{00000000-0008-0000-2800-000073000000}"/>
            </a:ext>
          </a:extLst>
        </xdr:cNvPr>
        <xdr:cNvSpPr>
          <a:spLocks noChangeShapeType="1"/>
        </xdr:cNvSpPr>
      </xdr:nvSpPr>
      <xdr:spPr bwMode="auto">
        <a:xfrm>
          <a:off x="5972175" y="45529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9525</xdr:colOff>
      <xdr:row>11</xdr:row>
      <xdr:rowOff>0</xdr:rowOff>
    </xdr:from>
    <xdr:to>
      <xdr:col>63</xdr:col>
      <xdr:colOff>9525</xdr:colOff>
      <xdr:row>11</xdr:row>
      <xdr:rowOff>0</xdr:rowOff>
    </xdr:to>
    <xdr:sp macro="" textlink="">
      <xdr:nvSpPr>
        <xdr:cNvPr id="116" name="Line 94">
          <a:extLst>
            <a:ext uri="{FF2B5EF4-FFF2-40B4-BE49-F238E27FC236}">
              <a16:creationId xmlns:a16="http://schemas.microsoft.com/office/drawing/2014/main" id="{00000000-0008-0000-2800-000074000000}"/>
            </a:ext>
          </a:extLst>
        </xdr:cNvPr>
        <xdr:cNvSpPr>
          <a:spLocks noChangeShapeType="1"/>
        </xdr:cNvSpPr>
      </xdr:nvSpPr>
      <xdr:spPr bwMode="auto">
        <a:xfrm>
          <a:off x="6324600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9</xdr:row>
      <xdr:rowOff>0</xdr:rowOff>
    </xdr:to>
    <xdr:sp macro="" textlink="">
      <xdr:nvSpPr>
        <xdr:cNvPr id="117" name="Line 96">
          <a:extLst>
            <a:ext uri="{FF2B5EF4-FFF2-40B4-BE49-F238E27FC236}">
              <a16:creationId xmlns:a16="http://schemas.microsoft.com/office/drawing/2014/main" id="{00000000-0008-0000-2800-000075000000}"/>
            </a:ext>
          </a:extLst>
        </xdr:cNvPr>
        <xdr:cNvSpPr>
          <a:spLocks noChangeShapeType="1"/>
        </xdr:cNvSpPr>
      </xdr:nvSpPr>
      <xdr:spPr bwMode="auto">
        <a:xfrm flipV="1">
          <a:off x="58578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104775</xdr:colOff>
      <xdr:row>42</xdr:row>
      <xdr:rowOff>0</xdr:rowOff>
    </xdr:from>
    <xdr:to>
      <xdr:col>53</xdr:col>
      <xdr:colOff>104775</xdr:colOff>
      <xdr:row>42</xdr:row>
      <xdr:rowOff>0</xdr:rowOff>
    </xdr:to>
    <xdr:sp macro="" textlink="">
      <xdr:nvSpPr>
        <xdr:cNvPr id="118" name="Line 97">
          <a:extLst>
            <a:ext uri="{FF2B5EF4-FFF2-40B4-BE49-F238E27FC236}">
              <a16:creationId xmlns:a16="http://schemas.microsoft.com/office/drawing/2014/main" id="{00000000-0008-0000-2800-000076000000}"/>
            </a:ext>
          </a:extLst>
        </xdr:cNvPr>
        <xdr:cNvSpPr>
          <a:spLocks noChangeShapeType="1"/>
        </xdr:cNvSpPr>
      </xdr:nvSpPr>
      <xdr:spPr bwMode="auto">
        <a:xfrm flipH="1">
          <a:off x="5276850" y="5467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59</xdr:col>
      <xdr:colOff>0</xdr:colOff>
      <xdr:row>33</xdr:row>
      <xdr:rowOff>0</xdr:rowOff>
    </xdr:from>
    <xdr:to>
      <xdr:col>59</xdr:col>
      <xdr:colOff>0</xdr:colOff>
      <xdr:row>35</xdr:row>
      <xdr:rowOff>0</xdr:rowOff>
    </xdr:to>
    <xdr:sp macro="" textlink="">
      <xdr:nvSpPr>
        <xdr:cNvPr id="119" name="Line 98">
          <a:extLst>
            <a:ext uri="{FF2B5EF4-FFF2-40B4-BE49-F238E27FC236}">
              <a16:creationId xmlns:a16="http://schemas.microsoft.com/office/drawing/2014/main" id="{00000000-0008-0000-2800-000077000000}"/>
            </a:ext>
          </a:extLst>
        </xdr:cNvPr>
        <xdr:cNvSpPr>
          <a:spLocks noChangeShapeType="1"/>
        </xdr:cNvSpPr>
      </xdr:nvSpPr>
      <xdr:spPr bwMode="auto">
        <a:xfrm flipV="1">
          <a:off x="64293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15</xdr:row>
      <xdr:rowOff>0</xdr:rowOff>
    </xdr:from>
    <xdr:to>
      <xdr:col>61</xdr:col>
      <xdr:colOff>0</xdr:colOff>
      <xdr:row>33</xdr:row>
      <xdr:rowOff>0</xdr:rowOff>
    </xdr:to>
    <xdr:sp macro="" textlink="">
      <xdr:nvSpPr>
        <xdr:cNvPr id="120" name="Line 99">
          <a:extLst>
            <a:ext uri="{FF2B5EF4-FFF2-40B4-BE49-F238E27FC236}">
              <a16:creationId xmlns:a16="http://schemas.microsoft.com/office/drawing/2014/main" id="{00000000-0008-0000-2800-000078000000}"/>
            </a:ext>
          </a:extLst>
        </xdr:cNvPr>
        <xdr:cNvSpPr>
          <a:spLocks noChangeShapeType="1"/>
        </xdr:cNvSpPr>
      </xdr:nvSpPr>
      <xdr:spPr bwMode="auto">
        <a:xfrm flipV="1">
          <a:off x="6657975" y="2495550"/>
          <a:ext cx="0" cy="2057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9</xdr:row>
      <xdr:rowOff>0</xdr:rowOff>
    </xdr:from>
    <xdr:to>
      <xdr:col>61</xdr:col>
      <xdr:colOff>0</xdr:colOff>
      <xdr:row>11</xdr:row>
      <xdr:rowOff>0</xdr:rowOff>
    </xdr:to>
    <xdr:sp macro="" textlink="">
      <xdr:nvSpPr>
        <xdr:cNvPr id="121" name="Line 100">
          <a:extLst>
            <a:ext uri="{FF2B5EF4-FFF2-40B4-BE49-F238E27FC236}">
              <a16:creationId xmlns:a16="http://schemas.microsoft.com/office/drawing/2014/main" id="{00000000-0008-0000-2800-000079000000}"/>
            </a:ext>
          </a:extLst>
        </xdr:cNvPr>
        <xdr:cNvSpPr>
          <a:spLocks noChangeShapeType="1"/>
        </xdr:cNvSpPr>
      </xdr:nvSpPr>
      <xdr:spPr bwMode="auto">
        <a:xfrm flipV="1">
          <a:off x="66579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12</xdr:row>
      <xdr:rowOff>0</xdr:rowOff>
    </xdr:from>
    <xdr:to>
      <xdr:col>57</xdr:col>
      <xdr:colOff>0</xdr:colOff>
      <xdr:row>12</xdr:row>
      <xdr:rowOff>0</xdr:rowOff>
    </xdr:to>
    <xdr:sp macro="" textlink="">
      <xdr:nvSpPr>
        <xdr:cNvPr id="122" name="Line 103">
          <a:extLst>
            <a:ext uri="{FF2B5EF4-FFF2-40B4-BE49-F238E27FC236}">
              <a16:creationId xmlns:a16="http://schemas.microsoft.com/office/drawing/2014/main" id="{00000000-0008-0000-2800-00007A000000}"/>
            </a:ext>
          </a:extLst>
        </xdr:cNvPr>
        <xdr:cNvSpPr>
          <a:spLocks noChangeShapeType="1"/>
        </xdr:cNvSpPr>
      </xdr:nvSpPr>
      <xdr:spPr bwMode="auto">
        <a:xfrm>
          <a:off x="52863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11</xdr:row>
      <xdr:rowOff>0</xdr:rowOff>
    </xdr:from>
    <xdr:to>
      <xdr:col>57</xdr:col>
      <xdr:colOff>0</xdr:colOff>
      <xdr:row>11</xdr:row>
      <xdr:rowOff>0</xdr:rowOff>
    </xdr:to>
    <xdr:sp macro="" textlink="">
      <xdr:nvSpPr>
        <xdr:cNvPr id="123" name="Line 104">
          <a:extLst>
            <a:ext uri="{FF2B5EF4-FFF2-40B4-BE49-F238E27FC236}">
              <a16:creationId xmlns:a16="http://schemas.microsoft.com/office/drawing/2014/main" id="{00000000-0008-0000-2800-00007B000000}"/>
            </a:ext>
          </a:extLst>
        </xdr:cNvPr>
        <xdr:cNvSpPr>
          <a:spLocks noChangeShapeType="1"/>
        </xdr:cNvSpPr>
      </xdr:nvSpPr>
      <xdr:spPr bwMode="auto">
        <a:xfrm>
          <a:off x="5286375" y="20383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59</xdr:col>
      <xdr:colOff>0</xdr:colOff>
      <xdr:row>37</xdr:row>
      <xdr:rowOff>0</xdr:rowOff>
    </xdr:from>
    <xdr:to>
      <xdr:col>59</xdr:col>
      <xdr:colOff>0</xdr:colOff>
      <xdr:row>39</xdr:row>
      <xdr:rowOff>0</xdr:rowOff>
    </xdr:to>
    <xdr:sp macro="" textlink="">
      <xdr:nvSpPr>
        <xdr:cNvPr id="124" name="Line 105">
          <a:extLst>
            <a:ext uri="{FF2B5EF4-FFF2-40B4-BE49-F238E27FC236}">
              <a16:creationId xmlns:a16="http://schemas.microsoft.com/office/drawing/2014/main" id="{00000000-0008-0000-2800-00007C000000}"/>
            </a:ext>
          </a:extLst>
        </xdr:cNvPr>
        <xdr:cNvSpPr>
          <a:spLocks noChangeShapeType="1"/>
        </xdr:cNvSpPr>
      </xdr:nvSpPr>
      <xdr:spPr bwMode="auto">
        <a:xfrm flipH="1">
          <a:off x="64293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33</xdr:row>
      <xdr:rowOff>0</xdr:rowOff>
    </xdr:from>
    <xdr:to>
      <xdr:col>54</xdr:col>
      <xdr:colOff>0</xdr:colOff>
      <xdr:row>33</xdr:row>
      <xdr:rowOff>0</xdr:rowOff>
    </xdr:to>
    <xdr:sp macro="" textlink="">
      <xdr:nvSpPr>
        <xdr:cNvPr id="125" name="Line 106">
          <a:extLst>
            <a:ext uri="{FF2B5EF4-FFF2-40B4-BE49-F238E27FC236}">
              <a16:creationId xmlns:a16="http://schemas.microsoft.com/office/drawing/2014/main" id="{00000000-0008-0000-2800-00007D000000}"/>
            </a:ext>
          </a:extLst>
        </xdr:cNvPr>
        <xdr:cNvSpPr>
          <a:spLocks noChangeShapeType="1"/>
        </xdr:cNvSpPr>
      </xdr:nvSpPr>
      <xdr:spPr bwMode="auto">
        <a:xfrm>
          <a:off x="5286375" y="4552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10</xdr:row>
      <xdr:rowOff>0</xdr:rowOff>
    </xdr:from>
    <xdr:to>
      <xdr:col>52</xdr:col>
      <xdr:colOff>0</xdr:colOff>
      <xdr:row>11</xdr:row>
      <xdr:rowOff>0</xdr:rowOff>
    </xdr:to>
    <xdr:sp macro="" textlink="">
      <xdr:nvSpPr>
        <xdr:cNvPr id="126" name="Line 107">
          <a:extLst>
            <a:ext uri="{FF2B5EF4-FFF2-40B4-BE49-F238E27FC236}">
              <a16:creationId xmlns:a16="http://schemas.microsoft.com/office/drawing/2014/main" id="{00000000-0008-0000-2800-00007E000000}"/>
            </a:ext>
          </a:extLst>
        </xdr:cNvPr>
        <xdr:cNvSpPr>
          <a:spLocks noChangeShapeType="1"/>
        </xdr:cNvSpPr>
      </xdr:nvSpPr>
      <xdr:spPr bwMode="auto">
        <a:xfrm flipV="1">
          <a:off x="55149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113489</xdr:colOff>
      <xdr:row>10</xdr:row>
      <xdr:rowOff>0</xdr:rowOff>
    </xdr:from>
    <xdr:to>
      <xdr:col>59</xdr:col>
      <xdr:colOff>72957</xdr:colOff>
      <xdr:row>10</xdr:row>
      <xdr:rowOff>0</xdr:rowOff>
    </xdr:to>
    <xdr:sp macro="" textlink="">
      <xdr:nvSpPr>
        <xdr:cNvPr id="127" name="Line 108">
          <a:extLst>
            <a:ext uri="{FF2B5EF4-FFF2-40B4-BE49-F238E27FC236}">
              <a16:creationId xmlns:a16="http://schemas.microsoft.com/office/drawing/2014/main" id="{00000000-0008-0000-2800-00007F000000}"/>
            </a:ext>
          </a:extLst>
        </xdr:cNvPr>
        <xdr:cNvSpPr>
          <a:spLocks noChangeShapeType="1"/>
        </xdr:cNvSpPr>
      </xdr:nvSpPr>
      <xdr:spPr bwMode="auto">
        <a:xfrm>
          <a:off x="5605563" y="1917160"/>
          <a:ext cx="867383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8</xdr:row>
      <xdr:rowOff>0</xdr:rowOff>
    </xdr:from>
    <xdr:to>
      <xdr:col>53</xdr:col>
      <xdr:colOff>66675</xdr:colOff>
      <xdr:row>8</xdr:row>
      <xdr:rowOff>0</xdr:rowOff>
    </xdr:to>
    <xdr:sp macro="" textlink="">
      <xdr:nvSpPr>
        <xdr:cNvPr id="128" name="Line 109">
          <a:extLst>
            <a:ext uri="{FF2B5EF4-FFF2-40B4-BE49-F238E27FC236}">
              <a16:creationId xmlns:a16="http://schemas.microsoft.com/office/drawing/2014/main" id="{00000000-0008-0000-2800-000080000000}"/>
            </a:ext>
          </a:extLst>
        </xdr:cNvPr>
        <xdr:cNvSpPr>
          <a:spLocks noChangeShapeType="1"/>
        </xdr:cNvSpPr>
      </xdr:nvSpPr>
      <xdr:spPr bwMode="auto">
        <a:xfrm>
          <a:off x="5286375" y="1695450"/>
          <a:ext cx="523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56</xdr:col>
      <xdr:colOff>0</xdr:colOff>
      <xdr:row>15</xdr:row>
      <xdr:rowOff>0</xdr:rowOff>
    </xdr:from>
    <xdr:to>
      <xdr:col>61</xdr:col>
      <xdr:colOff>0</xdr:colOff>
      <xdr:row>15</xdr:row>
      <xdr:rowOff>0</xdr:rowOff>
    </xdr:to>
    <xdr:sp macro="" textlink="">
      <xdr:nvSpPr>
        <xdr:cNvPr id="129" name="Line 111">
          <a:extLst>
            <a:ext uri="{FF2B5EF4-FFF2-40B4-BE49-F238E27FC236}">
              <a16:creationId xmlns:a16="http://schemas.microsoft.com/office/drawing/2014/main" id="{00000000-0008-0000-2800-000081000000}"/>
            </a:ext>
          </a:extLst>
        </xdr:cNvPr>
        <xdr:cNvSpPr>
          <a:spLocks noChangeShapeType="1"/>
        </xdr:cNvSpPr>
      </xdr:nvSpPr>
      <xdr:spPr bwMode="auto">
        <a:xfrm>
          <a:off x="6086475" y="24955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15</xdr:row>
      <xdr:rowOff>0</xdr:rowOff>
    </xdr:from>
    <xdr:to>
      <xdr:col>54</xdr:col>
      <xdr:colOff>0</xdr:colOff>
      <xdr:row>15</xdr:row>
      <xdr:rowOff>0</xdr:rowOff>
    </xdr:to>
    <xdr:sp macro="" textlink="">
      <xdr:nvSpPr>
        <xdr:cNvPr id="130" name="Line 112">
          <a:extLst>
            <a:ext uri="{FF2B5EF4-FFF2-40B4-BE49-F238E27FC236}">
              <a16:creationId xmlns:a16="http://schemas.microsoft.com/office/drawing/2014/main" id="{00000000-0008-0000-2800-000082000000}"/>
            </a:ext>
          </a:extLst>
        </xdr:cNvPr>
        <xdr:cNvSpPr>
          <a:spLocks noChangeShapeType="1"/>
        </xdr:cNvSpPr>
      </xdr:nvSpPr>
      <xdr:spPr bwMode="auto">
        <a:xfrm>
          <a:off x="5286375" y="2495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61</xdr:col>
      <xdr:colOff>0</xdr:colOff>
      <xdr:row>12</xdr:row>
      <xdr:rowOff>0</xdr:rowOff>
    </xdr:from>
    <xdr:to>
      <xdr:col>61</xdr:col>
      <xdr:colOff>0</xdr:colOff>
      <xdr:row>15</xdr:row>
      <xdr:rowOff>0</xdr:rowOff>
    </xdr:to>
    <xdr:sp macro="" textlink="">
      <xdr:nvSpPr>
        <xdr:cNvPr id="131" name="Line 113">
          <a:extLst>
            <a:ext uri="{FF2B5EF4-FFF2-40B4-BE49-F238E27FC236}">
              <a16:creationId xmlns:a16="http://schemas.microsoft.com/office/drawing/2014/main" id="{00000000-0008-0000-2800-000083000000}"/>
            </a:ext>
          </a:extLst>
        </xdr:cNvPr>
        <xdr:cNvSpPr>
          <a:spLocks noChangeShapeType="1"/>
        </xdr:cNvSpPr>
      </xdr:nvSpPr>
      <xdr:spPr bwMode="auto">
        <a:xfrm flipV="1">
          <a:off x="6657975" y="21526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61</xdr:col>
      <xdr:colOff>0</xdr:colOff>
      <xdr:row>12</xdr:row>
      <xdr:rowOff>0</xdr:rowOff>
    </xdr:to>
    <xdr:sp macro="" textlink="">
      <xdr:nvSpPr>
        <xdr:cNvPr id="132" name="Line 115">
          <a:extLst>
            <a:ext uri="{FF2B5EF4-FFF2-40B4-BE49-F238E27FC236}">
              <a16:creationId xmlns:a16="http://schemas.microsoft.com/office/drawing/2014/main" id="{00000000-0008-0000-2800-000084000000}"/>
            </a:ext>
          </a:extLst>
        </xdr:cNvPr>
        <xdr:cNvSpPr>
          <a:spLocks noChangeShapeType="1"/>
        </xdr:cNvSpPr>
      </xdr:nvSpPr>
      <xdr:spPr bwMode="auto">
        <a:xfrm>
          <a:off x="6315075" y="21526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28</xdr:row>
      <xdr:rowOff>104775</xdr:rowOff>
    </xdr:from>
    <xdr:to>
      <xdr:col>13</xdr:col>
      <xdr:colOff>0</xdr:colOff>
      <xdr:row>34</xdr:row>
      <xdr:rowOff>104775</xdr:rowOff>
    </xdr:to>
    <xdr:sp macro="" textlink="">
      <xdr:nvSpPr>
        <xdr:cNvPr id="133" name="Line 122">
          <a:extLst>
            <a:ext uri="{FF2B5EF4-FFF2-40B4-BE49-F238E27FC236}">
              <a16:creationId xmlns:a16="http://schemas.microsoft.com/office/drawing/2014/main" id="{00000000-0008-0000-2800-000085000000}"/>
            </a:ext>
          </a:extLst>
        </xdr:cNvPr>
        <xdr:cNvSpPr>
          <a:spLocks noChangeShapeType="1"/>
        </xdr:cNvSpPr>
      </xdr:nvSpPr>
      <xdr:spPr bwMode="auto">
        <a:xfrm flipV="1">
          <a:off x="1400175" y="40862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11</xdr:row>
      <xdr:rowOff>0</xdr:rowOff>
    </xdr:from>
    <xdr:to>
      <xdr:col>57</xdr:col>
      <xdr:colOff>0</xdr:colOff>
      <xdr:row>12</xdr:row>
      <xdr:rowOff>0</xdr:rowOff>
    </xdr:to>
    <xdr:sp macro="" textlink="">
      <xdr:nvSpPr>
        <xdr:cNvPr id="134" name="Line 123">
          <a:extLst>
            <a:ext uri="{FF2B5EF4-FFF2-40B4-BE49-F238E27FC236}">
              <a16:creationId xmlns:a16="http://schemas.microsoft.com/office/drawing/2014/main" id="{00000000-0008-0000-2800-000086000000}"/>
            </a:ext>
          </a:extLst>
        </xdr:cNvPr>
        <xdr:cNvSpPr>
          <a:spLocks noChangeShapeType="1"/>
        </xdr:cNvSpPr>
      </xdr:nvSpPr>
      <xdr:spPr bwMode="auto">
        <a:xfrm>
          <a:off x="6200775" y="20383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9</xdr:row>
      <xdr:rowOff>0</xdr:rowOff>
    </xdr:to>
    <xdr:sp macro="" textlink="">
      <xdr:nvSpPr>
        <xdr:cNvPr id="135" name="Line 124">
          <a:extLst>
            <a:ext uri="{FF2B5EF4-FFF2-40B4-BE49-F238E27FC236}">
              <a16:creationId xmlns:a16="http://schemas.microsoft.com/office/drawing/2014/main" id="{00000000-0008-0000-2800-000087000000}"/>
            </a:ext>
          </a:extLst>
        </xdr:cNvPr>
        <xdr:cNvSpPr>
          <a:spLocks noChangeShapeType="1"/>
        </xdr:cNvSpPr>
      </xdr:nvSpPr>
      <xdr:spPr bwMode="auto">
        <a:xfrm flipV="1">
          <a:off x="62007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36" name="Line 125">
          <a:extLst>
            <a:ext uri="{FF2B5EF4-FFF2-40B4-BE49-F238E27FC236}">
              <a16:creationId xmlns:a16="http://schemas.microsoft.com/office/drawing/2014/main" id="{00000000-0008-0000-2800-000088000000}"/>
            </a:ext>
          </a:extLst>
        </xdr:cNvPr>
        <xdr:cNvSpPr>
          <a:spLocks noChangeShapeType="1"/>
        </xdr:cNvSpPr>
      </xdr:nvSpPr>
      <xdr:spPr bwMode="auto">
        <a:xfrm flipH="1">
          <a:off x="5857875" y="1466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137" name="Line 126">
          <a:extLst>
            <a:ext uri="{FF2B5EF4-FFF2-40B4-BE49-F238E27FC236}">
              <a16:creationId xmlns:a16="http://schemas.microsoft.com/office/drawing/2014/main" id="{00000000-0008-0000-2800-000089000000}"/>
            </a:ext>
          </a:extLst>
        </xdr:cNvPr>
        <xdr:cNvSpPr>
          <a:spLocks noChangeShapeType="1"/>
        </xdr:cNvSpPr>
      </xdr:nvSpPr>
      <xdr:spPr bwMode="auto">
        <a:xfrm flipV="1">
          <a:off x="14001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38" name="Line 127">
          <a:extLst>
            <a:ext uri="{FF2B5EF4-FFF2-40B4-BE49-F238E27FC236}">
              <a16:creationId xmlns:a16="http://schemas.microsoft.com/office/drawing/2014/main" id="{00000000-0008-0000-2800-00008A000000}"/>
            </a:ext>
          </a:extLst>
        </xdr:cNvPr>
        <xdr:cNvSpPr>
          <a:spLocks noChangeShapeType="1"/>
        </xdr:cNvSpPr>
      </xdr:nvSpPr>
      <xdr:spPr bwMode="auto">
        <a:xfrm flipV="1">
          <a:off x="1400175" y="21526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triangle" w="sm" len="med"/>
        </a:ln>
      </xdr:spPr>
    </xdr:sp>
    <xdr:clientData/>
  </xdr:twoCellAnchor>
  <xdr:twoCellAnchor>
    <xdr:from>
      <xdr:col>12</xdr:col>
      <xdr:colOff>85725</xdr:colOff>
      <xdr:row>29</xdr:row>
      <xdr:rowOff>0</xdr:rowOff>
    </xdr:from>
    <xdr:to>
      <xdr:col>19</xdr:col>
      <xdr:colOff>104775</xdr:colOff>
      <xdr:row>29</xdr:row>
      <xdr:rowOff>0</xdr:rowOff>
    </xdr:to>
    <xdr:sp macro="" textlink="">
      <xdr:nvSpPr>
        <xdr:cNvPr id="139" name="Line 80">
          <a:extLst>
            <a:ext uri="{FF2B5EF4-FFF2-40B4-BE49-F238E27FC236}">
              <a16:creationId xmlns:a16="http://schemas.microsoft.com/office/drawing/2014/main" id="{00000000-0008-0000-2800-00008B000000}"/>
            </a:ext>
          </a:extLst>
        </xdr:cNvPr>
        <xdr:cNvSpPr>
          <a:spLocks noChangeShapeType="1"/>
        </xdr:cNvSpPr>
      </xdr:nvSpPr>
      <xdr:spPr bwMode="auto">
        <a:xfrm flipH="1">
          <a:off x="1371600" y="4095750"/>
          <a:ext cx="819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39</xdr:row>
      <xdr:rowOff>104775</xdr:rowOff>
    </xdr:from>
    <xdr:to>
      <xdr:col>54</xdr:col>
      <xdr:colOff>0</xdr:colOff>
      <xdr:row>42</xdr:row>
      <xdr:rowOff>0</xdr:rowOff>
    </xdr:to>
    <xdr:sp macro="" textlink="">
      <xdr:nvSpPr>
        <xdr:cNvPr id="140" name="Line 57">
          <a:extLst>
            <a:ext uri="{FF2B5EF4-FFF2-40B4-BE49-F238E27FC236}">
              <a16:creationId xmlns:a16="http://schemas.microsoft.com/office/drawing/2014/main" id="{00000000-0008-0000-2800-00008C000000}"/>
            </a:ext>
          </a:extLst>
        </xdr:cNvPr>
        <xdr:cNvSpPr>
          <a:spLocks noChangeShapeType="1"/>
        </xdr:cNvSpPr>
      </xdr:nvSpPr>
      <xdr:spPr bwMode="auto">
        <a:xfrm flipV="1">
          <a:off x="5857875" y="5229225"/>
          <a:ext cx="0" cy="2381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36</xdr:row>
      <xdr:rowOff>55755</xdr:rowOff>
    </xdr:from>
    <xdr:to>
      <xdr:col>18</xdr:col>
      <xdr:colOff>794</xdr:colOff>
      <xdr:row>39</xdr:row>
      <xdr:rowOff>1339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00000000-0008-0000-2800-00008D000000}"/>
            </a:ext>
          </a:extLst>
        </xdr:cNvPr>
        <xdr:cNvCxnSpPr>
          <a:stCxn id="80" idx="1"/>
        </xdr:cNvCxnSpPr>
      </xdr:nvCxnSpPr>
      <xdr:spPr bwMode="auto">
        <a:xfrm rot="16200000" flipH="1">
          <a:off x="1856405" y="5009725"/>
          <a:ext cx="231334" cy="79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37</xdr:row>
      <xdr:rowOff>1394</xdr:rowOff>
    </xdr:from>
    <xdr:to>
      <xdr:col>28</xdr:col>
      <xdr:colOff>1918</xdr:colOff>
      <xdr:row>38</xdr:row>
      <xdr:rowOff>115819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2800-00008E000000}"/>
            </a:ext>
          </a:extLst>
        </xdr:cNvPr>
        <xdr:cNvCxnSpPr/>
      </xdr:nvCxnSpPr>
      <xdr:spPr bwMode="auto">
        <a:xfrm rot="16200000" flipH="1">
          <a:off x="3001271" y="5010648"/>
          <a:ext cx="228725" cy="19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46659</xdr:colOff>
      <xdr:row>34</xdr:row>
      <xdr:rowOff>110297</xdr:rowOff>
    </xdr:from>
    <xdr:to>
      <xdr:col>23</xdr:col>
      <xdr:colOff>56184</xdr:colOff>
      <xdr:row>36</xdr:row>
      <xdr:rowOff>50629</xdr:rowOff>
    </xdr:to>
    <xdr:sp macro="" textlink="">
      <xdr:nvSpPr>
        <xdr:cNvPr id="143" name="Oval 45">
          <a:extLst>
            <a:ext uri="{FF2B5EF4-FFF2-40B4-BE49-F238E27FC236}">
              <a16:creationId xmlns:a16="http://schemas.microsoft.com/office/drawing/2014/main" id="{00000000-0008-0000-2800-00008F000000}"/>
            </a:ext>
          </a:extLst>
        </xdr:cNvPr>
        <xdr:cNvSpPr>
          <a:spLocks noChangeArrowheads="1"/>
        </xdr:cNvSpPr>
      </xdr:nvSpPr>
      <xdr:spPr bwMode="auto">
        <a:xfrm>
          <a:off x="2475534" y="4777547"/>
          <a:ext cx="123825" cy="111782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113506</xdr:colOff>
      <xdr:row>8</xdr:row>
      <xdr:rowOff>794</xdr:rowOff>
    </xdr:from>
    <xdr:to>
      <xdr:col>23</xdr:col>
      <xdr:colOff>794</xdr:colOff>
      <xdr:row>39</xdr:row>
      <xdr:rowOff>5441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2800-000090000000}"/>
            </a:ext>
          </a:extLst>
        </xdr:cNvPr>
        <xdr:cNvCxnSpPr>
          <a:stCxn id="103" idx="0"/>
          <a:endCxn id="78" idx="0"/>
        </xdr:cNvCxnSpPr>
      </xdr:nvCxnSpPr>
      <xdr:spPr bwMode="auto">
        <a:xfrm rot="5400000">
          <a:off x="826351" y="3412274"/>
          <a:ext cx="3433647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1361</xdr:colOff>
      <xdr:row>39</xdr:row>
      <xdr:rowOff>2721</xdr:rowOff>
    </xdr:from>
    <xdr:to>
      <xdr:col>39</xdr:col>
      <xdr:colOff>0</xdr:colOff>
      <xdr:row>39</xdr:row>
      <xdr:rowOff>2721</xdr:rowOff>
    </xdr:to>
    <xdr:sp macro="" textlink="">
      <xdr:nvSpPr>
        <xdr:cNvPr id="145" name="Line 89">
          <a:extLst>
            <a:ext uri="{FF2B5EF4-FFF2-40B4-BE49-F238E27FC236}">
              <a16:creationId xmlns:a16="http://schemas.microsoft.com/office/drawing/2014/main" id="{00000000-0008-0000-2800-000091000000}"/>
            </a:ext>
          </a:extLst>
        </xdr:cNvPr>
        <xdr:cNvSpPr>
          <a:spLocks noChangeShapeType="1"/>
        </xdr:cNvSpPr>
      </xdr:nvSpPr>
      <xdr:spPr bwMode="auto">
        <a:xfrm>
          <a:off x="3230336" y="5127171"/>
          <a:ext cx="91303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58327</xdr:colOff>
      <xdr:row>11</xdr:row>
      <xdr:rowOff>794</xdr:rowOff>
    </xdr:from>
    <xdr:to>
      <xdr:col>39</xdr:col>
      <xdr:colOff>794</xdr:colOff>
      <xdr:row>39</xdr:row>
      <xdr:rowOff>3515</xdr:rowOff>
    </xdr:to>
    <xdr:cxnSp macro="">
      <xdr:nvCxnSpPr>
        <xdr:cNvPr id="146" name="直線矢印コネクタ 145">
          <a:extLst>
            <a:ext uri="{FF2B5EF4-FFF2-40B4-BE49-F238E27FC236}">
              <a16:creationId xmlns:a16="http://schemas.microsoft.com/office/drawing/2014/main" id="{00000000-0008-0000-2800-000092000000}"/>
            </a:ext>
          </a:extLst>
        </xdr:cNvPr>
        <xdr:cNvCxnSpPr>
          <a:stCxn id="85" idx="1"/>
          <a:endCxn id="145" idx="1"/>
        </xdr:cNvCxnSpPr>
      </xdr:nvCxnSpPr>
      <xdr:spPr bwMode="auto">
        <a:xfrm rot="16200000" flipH="1">
          <a:off x="2599951" y="3583745"/>
          <a:ext cx="308881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49</xdr:col>
      <xdr:colOff>1070</xdr:colOff>
      <xdr:row>39</xdr:row>
      <xdr:rowOff>3254</xdr:rowOff>
    </xdr:from>
    <xdr:to>
      <xdr:col>54</xdr:col>
      <xdr:colOff>1071</xdr:colOff>
      <xdr:row>39</xdr:row>
      <xdr:rowOff>3254</xdr:rowOff>
    </xdr:to>
    <xdr:sp macro="" textlink="">
      <xdr:nvSpPr>
        <xdr:cNvPr id="147" name="Line 43">
          <a:extLst>
            <a:ext uri="{FF2B5EF4-FFF2-40B4-BE49-F238E27FC236}">
              <a16:creationId xmlns:a16="http://schemas.microsoft.com/office/drawing/2014/main" id="{00000000-0008-0000-2800-000093000000}"/>
            </a:ext>
          </a:extLst>
        </xdr:cNvPr>
        <xdr:cNvSpPr>
          <a:spLocks noChangeShapeType="1"/>
        </xdr:cNvSpPr>
      </xdr:nvSpPr>
      <xdr:spPr bwMode="auto">
        <a:xfrm>
          <a:off x="5287445" y="5127704"/>
          <a:ext cx="5715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</xdr:colOff>
      <xdr:row>37</xdr:row>
      <xdr:rowOff>1</xdr:rowOff>
    </xdr:from>
    <xdr:to>
      <xdr:col>54</xdr:col>
      <xdr:colOff>2989</xdr:colOff>
      <xdr:row>39</xdr:row>
      <xdr:rowOff>126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00000000-0008-0000-2800-000094000000}"/>
            </a:ext>
          </a:extLst>
        </xdr:cNvPr>
        <xdr:cNvCxnSpPr/>
      </xdr:nvCxnSpPr>
      <xdr:spPr bwMode="auto">
        <a:xfrm rot="16200000" flipH="1">
          <a:off x="5745542" y="5009255"/>
          <a:ext cx="228725" cy="19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48</xdr:col>
      <xdr:colOff>49375</xdr:colOff>
      <xdr:row>35</xdr:row>
      <xdr:rowOff>3801</xdr:rowOff>
    </xdr:from>
    <xdr:to>
      <xdr:col>49</xdr:col>
      <xdr:colOff>58900</xdr:colOff>
      <xdr:row>37</xdr:row>
      <xdr:rowOff>3254</xdr:rowOff>
    </xdr:to>
    <xdr:sp macro="" textlink="">
      <xdr:nvSpPr>
        <xdr:cNvPr id="149" name="Oval 45">
          <a:extLst>
            <a:ext uri="{FF2B5EF4-FFF2-40B4-BE49-F238E27FC236}">
              <a16:creationId xmlns:a16="http://schemas.microsoft.com/office/drawing/2014/main" id="{00000000-0008-0000-2800-000095000000}"/>
            </a:ext>
          </a:extLst>
        </xdr:cNvPr>
        <xdr:cNvSpPr>
          <a:spLocks noChangeArrowheads="1"/>
        </xdr:cNvSpPr>
      </xdr:nvSpPr>
      <xdr:spPr bwMode="auto">
        <a:xfrm>
          <a:off x="5221450" y="4785351"/>
          <a:ext cx="123825" cy="113753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113925</xdr:colOff>
      <xdr:row>8</xdr:row>
      <xdr:rowOff>6446</xdr:rowOff>
    </xdr:from>
    <xdr:to>
      <xdr:col>49</xdr:col>
      <xdr:colOff>1213</xdr:colOff>
      <xdr:row>39</xdr:row>
      <xdr:rowOff>11093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2800-000096000000}"/>
            </a:ext>
          </a:extLst>
        </xdr:cNvPr>
        <xdr:cNvCxnSpPr/>
      </xdr:nvCxnSpPr>
      <xdr:spPr bwMode="auto">
        <a:xfrm rot="5400000">
          <a:off x="3569970" y="3417926"/>
          <a:ext cx="3433647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35</xdr:row>
      <xdr:rowOff>0</xdr:rowOff>
    </xdr:to>
    <xdr:sp macro="" textlink="">
      <xdr:nvSpPr>
        <xdr:cNvPr id="151" name="Line 75">
          <a:extLst>
            <a:ext uri="{FF2B5EF4-FFF2-40B4-BE49-F238E27FC236}">
              <a16:creationId xmlns:a16="http://schemas.microsoft.com/office/drawing/2014/main" id="{00000000-0008-0000-2800-000097000000}"/>
            </a:ext>
          </a:extLst>
        </xdr:cNvPr>
        <xdr:cNvSpPr>
          <a:spLocks noChangeShapeType="1"/>
        </xdr:cNvSpPr>
      </xdr:nvSpPr>
      <xdr:spPr bwMode="auto">
        <a:xfrm flipV="1">
          <a:off x="36861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0</xdr:colOff>
      <xdr:row>36</xdr:row>
      <xdr:rowOff>57958</xdr:rowOff>
    </xdr:from>
    <xdr:to>
      <xdr:col>33</xdr:col>
      <xdr:colOff>0</xdr:colOff>
      <xdr:row>38</xdr:row>
      <xdr:rowOff>112848</xdr:rowOff>
    </xdr:to>
    <xdr:sp macro="" textlink="">
      <xdr:nvSpPr>
        <xdr:cNvPr id="152" name="Line 65">
          <a:extLst>
            <a:ext uri="{FF2B5EF4-FFF2-40B4-BE49-F238E27FC236}">
              <a16:creationId xmlns:a16="http://schemas.microsoft.com/office/drawing/2014/main" id="{00000000-0008-0000-2800-000098000000}"/>
            </a:ext>
          </a:extLst>
        </xdr:cNvPr>
        <xdr:cNvSpPr>
          <a:spLocks noChangeShapeType="1"/>
        </xdr:cNvSpPr>
      </xdr:nvSpPr>
      <xdr:spPr bwMode="auto">
        <a:xfrm flipV="1">
          <a:off x="3686175" y="4896658"/>
          <a:ext cx="0" cy="22634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4646</xdr:colOff>
      <xdr:row>35</xdr:row>
      <xdr:rowOff>0</xdr:rowOff>
    </xdr:from>
    <xdr:to>
      <xdr:col>33</xdr:col>
      <xdr:colOff>0</xdr:colOff>
      <xdr:row>35</xdr:row>
      <xdr:rowOff>1588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2800-000099000000}"/>
            </a:ext>
          </a:extLst>
        </xdr:cNvPr>
        <xdr:cNvCxnSpPr>
          <a:endCxn id="151" idx="0"/>
        </xdr:cNvCxnSpPr>
      </xdr:nvCxnSpPr>
      <xdr:spPr bwMode="auto">
        <a:xfrm>
          <a:off x="3233621" y="4781550"/>
          <a:ext cx="452554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115229</xdr:colOff>
      <xdr:row>36</xdr:row>
      <xdr:rowOff>54827</xdr:rowOff>
    </xdr:from>
    <xdr:to>
      <xdr:col>32</xdr:col>
      <xdr:colOff>110583</xdr:colOff>
      <xdr:row>37</xdr:row>
      <xdr:rowOff>659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2800-00009A000000}"/>
            </a:ext>
          </a:extLst>
        </xdr:cNvPr>
        <xdr:cNvCxnSpPr/>
      </xdr:nvCxnSpPr>
      <xdr:spPr bwMode="auto">
        <a:xfrm>
          <a:off x="3229904" y="4893527"/>
          <a:ext cx="452554" cy="2982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34</xdr:col>
      <xdr:colOff>115364</xdr:colOff>
      <xdr:row>33</xdr:row>
      <xdr:rowOff>794</xdr:rowOff>
    </xdr:from>
    <xdr:to>
      <xdr:col>35</xdr:col>
      <xdr:colOff>794</xdr:colOff>
      <xdr:row>39</xdr:row>
      <xdr:rowOff>5440</xdr:rowOff>
    </xdr:to>
    <xdr:cxnSp macro="">
      <xdr:nvCxnSpPr>
        <xdr:cNvPr id="155" name="直線矢印コネクタ 154">
          <a:extLst>
            <a:ext uri="{FF2B5EF4-FFF2-40B4-BE49-F238E27FC236}">
              <a16:creationId xmlns:a16="http://schemas.microsoft.com/office/drawing/2014/main" id="{00000000-0008-0000-2800-00009B000000}"/>
            </a:ext>
          </a:extLst>
        </xdr:cNvPr>
        <xdr:cNvCxnSpPr>
          <a:stCxn id="83" idx="1"/>
        </xdr:cNvCxnSpPr>
      </xdr:nvCxnSpPr>
      <xdr:spPr bwMode="auto">
        <a:xfrm rot="16200000" flipH="1">
          <a:off x="3627631" y="4841952"/>
          <a:ext cx="576146" cy="0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59</xdr:col>
      <xdr:colOff>0</xdr:colOff>
      <xdr:row>33</xdr:row>
      <xdr:rowOff>0</xdr:rowOff>
    </xdr:from>
    <xdr:to>
      <xdr:col>59</xdr:col>
      <xdr:colOff>0</xdr:colOff>
      <xdr:row>35</xdr:row>
      <xdr:rowOff>0</xdr:rowOff>
    </xdr:to>
    <xdr:sp macro="" textlink="">
      <xdr:nvSpPr>
        <xdr:cNvPr id="156" name="Line 75">
          <a:extLst>
            <a:ext uri="{FF2B5EF4-FFF2-40B4-BE49-F238E27FC236}">
              <a16:creationId xmlns:a16="http://schemas.microsoft.com/office/drawing/2014/main" id="{00000000-0008-0000-2800-00009C000000}"/>
            </a:ext>
          </a:extLst>
        </xdr:cNvPr>
        <xdr:cNvSpPr>
          <a:spLocks noChangeShapeType="1"/>
        </xdr:cNvSpPr>
      </xdr:nvSpPr>
      <xdr:spPr bwMode="auto">
        <a:xfrm flipV="1">
          <a:off x="64293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59</xdr:col>
      <xdr:colOff>0</xdr:colOff>
      <xdr:row>36</xdr:row>
      <xdr:rowOff>57958</xdr:rowOff>
    </xdr:from>
    <xdr:to>
      <xdr:col>59</xdr:col>
      <xdr:colOff>0</xdr:colOff>
      <xdr:row>38</xdr:row>
      <xdr:rowOff>112848</xdr:rowOff>
    </xdr:to>
    <xdr:sp macro="" textlink="">
      <xdr:nvSpPr>
        <xdr:cNvPr id="157" name="Line 65">
          <a:extLst>
            <a:ext uri="{FF2B5EF4-FFF2-40B4-BE49-F238E27FC236}">
              <a16:creationId xmlns:a16="http://schemas.microsoft.com/office/drawing/2014/main" id="{00000000-0008-0000-2800-00009D000000}"/>
            </a:ext>
          </a:extLst>
        </xdr:cNvPr>
        <xdr:cNvSpPr>
          <a:spLocks noChangeShapeType="1"/>
        </xdr:cNvSpPr>
      </xdr:nvSpPr>
      <xdr:spPr bwMode="auto">
        <a:xfrm flipV="1">
          <a:off x="6429375" y="4896658"/>
          <a:ext cx="0" cy="22634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55</xdr:col>
      <xdr:colOff>4646</xdr:colOff>
      <xdr:row>35</xdr:row>
      <xdr:rowOff>0</xdr:rowOff>
    </xdr:from>
    <xdr:to>
      <xdr:col>59</xdr:col>
      <xdr:colOff>0</xdr:colOff>
      <xdr:row>35</xdr:row>
      <xdr:rowOff>1588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00000000-0008-0000-2800-00009E000000}"/>
            </a:ext>
          </a:extLst>
        </xdr:cNvPr>
        <xdr:cNvCxnSpPr>
          <a:endCxn id="156" idx="0"/>
        </xdr:cNvCxnSpPr>
      </xdr:nvCxnSpPr>
      <xdr:spPr bwMode="auto">
        <a:xfrm>
          <a:off x="5976821" y="4781550"/>
          <a:ext cx="452554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54</xdr:col>
      <xdr:colOff>115229</xdr:colOff>
      <xdr:row>36</xdr:row>
      <xdr:rowOff>54827</xdr:rowOff>
    </xdr:from>
    <xdr:to>
      <xdr:col>58</xdr:col>
      <xdr:colOff>110583</xdr:colOff>
      <xdr:row>37</xdr:row>
      <xdr:rowOff>659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2800-00009F000000}"/>
            </a:ext>
          </a:extLst>
        </xdr:cNvPr>
        <xdr:cNvCxnSpPr/>
      </xdr:nvCxnSpPr>
      <xdr:spPr bwMode="auto">
        <a:xfrm>
          <a:off x="5973104" y="4893527"/>
          <a:ext cx="452554" cy="2982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60</xdr:col>
      <xdr:colOff>114435</xdr:colOff>
      <xdr:row>32</xdr:row>
      <xdr:rowOff>116024</xdr:rowOff>
    </xdr:from>
    <xdr:to>
      <xdr:col>60</xdr:col>
      <xdr:colOff>116023</xdr:colOff>
      <xdr:row>39</xdr:row>
      <xdr:rowOff>4511</xdr:rowOff>
    </xdr:to>
    <xdr:cxnSp macro="">
      <xdr:nvCxnSpPr>
        <xdr:cNvPr id="160" name="直線矢印コネクタ 159">
          <a:extLst>
            <a:ext uri="{FF2B5EF4-FFF2-40B4-BE49-F238E27FC236}">
              <a16:creationId xmlns:a16="http://schemas.microsoft.com/office/drawing/2014/main" id="{00000000-0008-0000-2800-0000A0000000}"/>
            </a:ext>
          </a:extLst>
        </xdr:cNvPr>
        <xdr:cNvCxnSpPr/>
      </xdr:nvCxnSpPr>
      <xdr:spPr bwMode="auto">
        <a:xfrm rot="16200000" flipH="1">
          <a:off x="6371760" y="4841024"/>
          <a:ext cx="574287" cy="1588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39</xdr:row>
      <xdr:rowOff>4647</xdr:rowOff>
    </xdr:from>
    <xdr:to>
      <xdr:col>28</xdr:col>
      <xdr:colOff>0</xdr:colOff>
      <xdr:row>39</xdr:row>
      <xdr:rowOff>4647</xdr:rowOff>
    </xdr:to>
    <xdr:sp macro="" textlink="">
      <xdr:nvSpPr>
        <xdr:cNvPr id="78" name="Line 43">
          <a:extLst>
            <a:ext uri="{FF2B5EF4-FFF2-40B4-BE49-F238E27FC236}">
              <a16:creationId xmlns:a16="http://schemas.microsoft.com/office/drawing/2014/main" id="{00000000-0008-0000-2900-00004E000000}"/>
            </a:ext>
          </a:extLst>
        </xdr:cNvPr>
        <xdr:cNvSpPr>
          <a:spLocks noChangeShapeType="1"/>
        </xdr:cNvSpPr>
      </xdr:nvSpPr>
      <xdr:spPr bwMode="auto">
        <a:xfrm>
          <a:off x="2543175" y="5129097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0</xdr:colOff>
      <xdr:row>37</xdr:row>
      <xdr:rowOff>0</xdr:rowOff>
    </xdr:to>
    <xdr:sp macro="" textlink="">
      <xdr:nvSpPr>
        <xdr:cNvPr id="79" name="Line 44">
          <a:extLst>
            <a:ext uri="{FF2B5EF4-FFF2-40B4-BE49-F238E27FC236}">
              <a16:creationId xmlns:a16="http://schemas.microsoft.com/office/drawing/2014/main" id="{00000000-0008-0000-2900-00004F000000}"/>
            </a:ext>
          </a:extLst>
        </xdr:cNvPr>
        <xdr:cNvSpPr>
          <a:spLocks noChangeShapeType="1"/>
        </xdr:cNvSpPr>
      </xdr:nvSpPr>
      <xdr:spPr bwMode="auto">
        <a:xfrm flipV="1">
          <a:off x="3114675" y="20383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10</xdr:row>
      <xdr:rowOff>114300</xdr:rowOff>
    </xdr:from>
    <xdr:to>
      <xdr:col>18</xdr:col>
      <xdr:colOff>0</xdr:colOff>
      <xdr:row>37</xdr:row>
      <xdr:rowOff>0</xdr:rowOff>
    </xdr:to>
    <xdr:sp macro="" textlink="">
      <xdr:nvSpPr>
        <xdr:cNvPr id="80" name="Line 46">
          <a:extLst>
            <a:ext uri="{FF2B5EF4-FFF2-40B4-BE49-F238E27FC236}">
              <a16:creationId xmlns:a16="http://schemas.microsoft.com/office/drawing/2014/main" id="{00000000-0008-0000-2900-000050000000}"/>
            </a:ext>
          </a:extLst>
        </xdr:cNvPr>
        <xdr:cNvSpPr>
          <a:spLocks noChangeShapeType="1"/>
        </xdr:cNvSpPr>
      </xdr:nvSpPr>
      <xdr:spPr bwMode="auto">
        <a:xfrm>
          <a:off x="1971675" y="2038350"/>
          <a:ext cx="0" cy="2857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39</xdr:row>
      <xdr:rowOff>4647</xdr:rowOff>
    </xdr:from>
    <xdr:to>
      <xdr:col>23</xdr:col>
      <xdr:colOff>0</xdr:colOff>
      <xdr:row>39</xdr:row>
      <xdr:rowOff>4647</xdr:rowOff>
    </xdr:to>
    <xdr:sp macro="" textlink="">
      <xdr:nvSpPr>
        <xdr:cNvPr id="81" name="Line 47">
          <a:extLst>
            <a:ext uri="{FF2B5EF4-FFF2-40B4-BE49-F238E27FC236}">
              <a16:creationId xmlns:a16="http://schemas.microsoft.com/office/drawing/2014/main" id="{00000000-0008-0000-2900-000051000000}"/>
            </a:ext>
          </a:extLst>
        </xdr:cNvPr>
        <xdr:cNvSpPr>
          <a:spLocks noChangeShapeType="1"/>
        </xdr:cNvSpPr>
      </xdr:nvSpPr>
      <xdr:spPr bwMode="auto">
        <a:xfrm>
          <a:off x="1971675" y="5129097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19050</xdr:colOff>
      <xdr:row>29</xdr:row>
      <xdr:rowOff>0</xdr:rowOff>
    </xdr:from>
    <xdr:to>
      <xdr:col>25</xdr:col>
      <xdr:colOff>19050</xdr:colOff>
      <xdr:row>29</xdr:row>
      <xdr:rowOff>0</xdr:rowOff>
    </xdr:to>
    <xdr:sp macro="" textlink="">
      <xdr:nvSpPr>
        <xdr:cNvPr id="82" name="Line 48">
          <a:extLst>
            <a:ext uri="{FF2B5EF4-FFF2-40B4-BE49-F238E27FC236}">
              <a16:creationId xmlns:a16="http://schemas.microsoft.com/office/drawing/2014/main" id="{00000000-0008-0000-2900-000052000000}"/>
            </a:ext>
          </a:extLst>
        </xdr:cNvPr>
        <xdr:cNvSpPr>
          <a:spLocks noChangeShapeType="1"/>
        </xdr:cNvSpPr>
      </xdr:nvSpPr>
      <xdr:spPr bwMode="auto">
        <a:xfrm>
          <a:off x="2333625" y="40957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33</xdr:row>
      <xdr:rowOff>0</xdr:rowOff>
    </xdr:from>
    <xdr:to>
      <xdr:col>35</xdr:col>
      <xdr:colOff>0</xdr:colOff>
      <xdr:row>33</xdr:row>
      <xdr:rowOff>0</xdr:rowOff>
    </xdr:to>
    <xdr:sp macro="" textlink="">
      <xdr:nvSpPr>
        <xdr:cNvPr id="83" name="Line 52">
          <a:extLst>
            <a:ext uri="{FF2B5EF4-FFF2-40B4-BE49-F238E27FC236}">
              <a16:creationId xmlns:a16="http://schemas.microsoft.com/office/drawing/2014/main" id="{00000000-0008-0000-2900-000053000000}"/>
            </a:ext>
          </a:extLst>
        </xdr:cNvPr>
        <xdr:cNvSpPr>
          <a:spLocks noChangeShapeType="1"/>
        </xdr:cNvSpPr>
      </xdr:nvSpPr>
      <xdr:spPr bwMode="auto">
        <a:xfrm>
          <a:off x="3228975" y="45529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12</xdr:row>
      <xdr:rowOff>0</xdr:rowOff>
    </xdr:from>
    <xdr:to>
      <xdr:col>35</xdr:col>
      <xdr:colOff>0</xdr:colOff>
      <xdr:row>12</xdr:row>
      <xdr:rowOff>0</xdr:rowOff>
    </xdr:to>
    <xdr:sp macro="" textlink="">
      <xdr:nvSpPr>
        <xdr:cNvPr id="84" name="Line 53">
          <a:extLst>
            <a:ext uri="{FF2B5EF4-FFF2-40B4-BE49-F238E27FC236}">
              <a16:creationId xmlns:a16="http://schemas.microsoft.com/office/drawing/2014/main" id="{00000000-0008-0000-2900-000054000000}"/>
            </a:ext>
          </a:extLst>
        </xdr:cNvPr>
        <xdr:cNvSpPr>
          <a:spLocks noChangeShapeType="1"/>
        </xdr:cNvSpPr>
      </xdr:nvSpPr>
      <xdr:spPr bwMode="auto">
        <a:xfrm>
          <a:off x="33432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11</xdr:row>
      <xdr:rowOff>0</xdr:rowOff>
    </xdr:from>
    <xdr:to>
      <xdr:col>39</xdr:col>
      <xdr:colOff>0</xdr:colOff>
      <xdr:row>11</xdr:row>
      <xdr:rowOff>0</xdr:rowOff>
    </xdr:to>
    <xdr:sp macro="" textlink="">
      <xdr:nvSpPr>
        <xdr:cNvPr id="85" name="Line 54">
          <a:extLst>
            <a:ext uri="{FF2B5EF4-FFF2-40B4-BE49-F238E27FC236}">
              <a16:creationId xmlns:a16="http://schemas.microsoft.com/office/drawing/2014/main" id="{00000000-0008-0000-2900-000055000000}"/>
            </a:ext>
          </a:extLst>
        </xdr:cNvPr>
        <xdr:cNvSpPr>
          <a:spLocks noChangeShapeType="1"/>
        </xdr:cNvSpPr>
      </xdr:nvSpPr>
      <xdr:spPr bwMode="auto">
        <a:xfrm>
          <a:off x="3343275" y="2038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114860</xdr:colOff>
      <xdr:row>39</xdr:row>
      <xdr:rowOff>114859</xdr:rowOff>
    </xdr:from>
    <xdr:to>
      <xdr:col>17</xdr:col>
      <xdr:colOff>114860</xdr:colOff>
      <xdr:row>41</xdr:row>
      <xdr:rowOff>134471</xdr:rowOff>
    </xdr:to>
    <xdr:sp macro="" textlink="">
      <xdr:nvSpPr>
        <xdr:cNvPr id="86" name="Line 56">
          <a:extLst>
            <a:ext uri="{FF2B5EF4-FFF2-40B4-BE49-F238E27FC236}">
              <a16:creationId xmlns:a16="http://schemas.microsoft.com/office/drawing/2014/main" id="{00000000-0008-0000-2900-000056000000}"/>
            </a:ext>
          </a:extLst>
        </xdr:cNvPr>
        <xdr:cNvSpPr>
          <a:spLocks noChangeShapeType="1"/>
        </xdr:cNvSpPr>
      </xdr:nvSpPr>
      <xdr:spPr bwMode="auto">
        <a:xfrm flipV="1">
          <a:off x="1972235" y="5239309"/>
          <a:ext cx="0" cy="24821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114860</xdr:colOff>
      <xdr:row>40</xdr:row>
      <xdr:rowOff>9524</xdr:rowOff>
    </xdr:from>
    <xdr:to>
      <xdr:col>27</xdr:col>
      <xdr:colOff>114860</xdr:colOff>
      <xdr:row>41</xdr:row>
      <xdr:rowOff>134471</xdr:rowOff>
    </xdr:to>
    <xdr:sp macro="" textlink="">
      <xdr:nvSpPr>
        <xdr:cNvPr id="87" name="Line 57">
          <a:extLst>
            <a:ext uri="{FF2B5EF4-FFF2-40B4-BE49-F238E27FC236}">
              <a16:creationId xmlns:a16="http://schemas.microsoft.com/office/drawing/2014/main" id="{00000000-0008-0000-2900-000057000000}"/>
            </a:ext>
          </a:extLst>
        </xdr:cNvPr>
        <xdr:cNvSpPr>
          <a:spLocks noChangeShapeType="1"/>
        </xdr:cNvSpPr>
      </xdr:nvSpPr>
      <xdr:spPr bwMode="auto">
        <a:xfrm flipV="1">
          <a:off x="3115235" y="5248274"/>
          <a:ext cx="0" cy="23924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114860</xdr:colOff>
      <xdr:row>41</xdr:row>
      <xdr:rowOff>134471</xdr:rowOff>
    </xdr:from>
    <xdr:to>
      <xdr:col>27</xdr:col>
      <xdr:colOff>114860</xdr:colOff>
      <xdr:row>41</xdr:row>
      <xdr:rowOff>134471</xdr:rowOff>
    </xdr:to>
    <xdr:sp macro="" textlink="">
      <xdr:nvSpPr>
        <xdr:cNvPr id="88" name="Line 58">
          <a:extLst>
            <a:ext uri="{FF2B5EF4-FFF2-40B4-BE49-F238E27FC236}">
              <a16:creationId xmlns:a16="http://schemas.microsoft.com/office/drawing/2014/main" id="{00000000-0008-0000-2900-000058000000}"/>
            </a:ext>
          </a:extLst>
        </xdr:cNvPr>
        <xdr:cNvSpPr>
          <a:spLocks noChangeShapeType="1"/>
        </xdr:cNvSpPr>
      </xdr:nvSpPr>
      <xdr:spPr bwMode="auto">
        <a:xfrm flipH="1">
          <a:off x="1972235" y="5487521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17</xdr:col>
      <xdr:colOff>0</xdr:colOff>
      <xdr:row>11</xdr:row>
      <xdr:rowOff>0</xdr:rowOff>
    </xdr:to>
    <xdr:sp macro="" textlink="">
      <xdr:nvSpPr>
        <xdr:cNvPr id="89" name="Line 59">
          <a:extLst>
            <a:ext uri="{FF2B5EF4-FFF2-40B4-BE49-F238E27FC236}">
              <a16:creationId xmlns:a16="http://schemas.microsoft.com/office/drawing/2014/main" id="{00000000-0008-0000-2900-000059000000}"/>
            </a:ext>
          </a:extLst>
        </xdr:cNvPr>
        <xdr:cNvSpPr>
          <a:spLocks noChangeShapeType="1"/>
        </xdr:cNvSpPr>
      </xdr:nvSpPr>
      <xdr:spPr bwMode="auto">
        <a:xfrm flipH="1">
          <a:off x="1171575" y="2038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0</xdr:colOff>
      <xdr:row>35</xdr:row>
      <xdr:rowOff>0</xdr:rowOff>
    </xdr:to>
    <xdr:sp macro="" textlink="">
      <xdr:nvSpPr>
        <xdr:cNvPr id="90" name="Line 60">
          <a:extLst>
            <a:ext uri="{FF2B5EF4-FFF2-40B4-BE49-F238E27FC236}">
              <a16:creationId xmlns:a16="http://schemas.microsoft.com/office/drawing/2014/main" id="{00000000-0008-0000-2900-00005A000000}"/>
            </a:ext>
          </a:extLst>
        </xdr:cNvPr>
        <xdr:cNvSpPr>
          <a:spLocks noChangeShapeType="1"/>
        </xdr:cNvSpPr>
      </xdr:nvSpPr>
      <xdr:spPr bwMode="auto">
        <a:xfrm>
          <a:off x="1171575" y="20383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11</xdr:col>
      <xdr:colOff>0</xdr:colOff>
      <xdr:row>34</xdr:row>
      <xdr:rowOff>115956</xdr:rowOff>
    </xdr:from>
    <xdr:to>
      <xdr:col>17</xdr:col>
      <xdr:colOff>0</xdr:colOff>
      <xdr:row>34</xdr:row>
      <xdr:rowOff>115956</xdr:rowOff>
    </xdr:to>
    <xdr:sp macro="" textlink="">
      <xdr:nvSpPr>
        <xdr:cNvPr id="91" name="Line 61">
          <a:extLst>
            <a:ext uri="{FF2B5EF4-FFF2-40B4-BE49-F238E27FC236}">
              <a16:creationId xmlns:a16="http://schemas.microsoft.com/office/drawing/2014/main" id="{00000000-0008-0000-2900-00005B000000}"/>
            </a:ext>
          </a:extLst>
        </xdr:cNvPr>
        <xdr:cNvSpPr>
          <a:spLocks noChangeShapeType="1"/>
        </xdr:cNvSpPr>
      </xdr:nvSpPr>
      <xdr:spPr bwMode="auto">
        <a:xfrm>
          <a:off x="1171575" y="4783206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0</xdr:colOff>
      <xdr:row>33</xdr:row>
      <xdr:rowOff>0</xdr:rowOff>
    </xdr:to>
    <xdr:sp macro="" textlink="">
      <xdr:nvSpPr>
        <xdr:cNvPr id="92" name="Line 63">
          <a:extLst>
            <a:ext uri="{FF2B5EF4-FFF2-40B4-BE49-F238E27FC236}">
              <a16:creationId xmlns:a16="http://schemas.microsoft.com/office/drawing/2014/main" id="{00000000-0008-0000-2900-00005C000000}"/>
            </a:ext>
          </a:extLst>
        </xdr:cNvPr>
        <xdr:cNvSpPr>
          <a:spLocks noChangeShapeType="1"/>
        </xdr:cNvSpPr>
      </xdr:nvSpPr>
      <xdr:spPr bwMode="auto">
        <a:xfrm flipV="1">
          <a:off x="3914775" y="2495550"/>
          <a:ext cx="0" cy="2057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35</xdr:col>
      <xdr:colOff>0</xdr:colOff>
      <xdr:row>9</xdr:row>
      <xdr:rowOff>0</xdr:rowOff>
    </xdr:from>
    <xdr:to>
      <xdr:col>35</xdr:col>
      <xdr:colOff>0</xdr:colOff>
      <xdr:row>11</xdr:row>
      <xdr:rowOff>0</xdr:rowOff>
    </xdr:to>
    <xdr:sp macro="" textlink="">
      <xdr:nvSpPr>
        <xdr:cNvPr id="93" name="Line 64">
          <a:extLst>
            <a:ext uri="{FF2B5EF4-FFF2-40B4-BE49-F238E27FC236}">
              <a16:creationId xmlns:a16="http://schemas.microsoft.com/office/drawing/2014/main" id="{00000000-0008-0000-2900-00005D000000}"/>
            </a:ext>
          </a:extLst>
        </xdr:cNvPr>
        <xdr:cNvSpPr>
          <a:spLocks noChangeShapeType="1"/>
        </xdr:cNvSpPr>
      </xdr:nvSpPr>
      <xdr:spPr bwMode="auto">
        <a:xfrm flipV="1">
          <a:off x="39147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24</xdr:col>
      <xdr:colOff>9525</xdr:colOff>
      <xdr:row>26</xdr:row>
      <xdr:rowOff>104775</xdr:rowOff>
    </xdr:from>
    <xdr:to>
      <xdr:col>25</xdr:col>
      <xdr:colOff>9525</xdr:colOff>
      <xdr:row>28</xdr:row>
      <xdr:rowOff>104775</xdr:rowOff>
    </xdr:to>
    <xdr:sp macro="" textlink="">
      <xdr:nvSpPr>
        <xdr:cNvPr id="94" name="Line 65">
          <a:extLst>
            <a:ext uri="{FF2B5EF4-FFF2-40B4-BE49-F238E27FC236}">
              <a16:creationId xmlns:a16="http://schemas.microsoft.com/office/drawing/2014/main" id="{00000000-0008-0000-2900-00005E000000}"/>
            </a:ext>
          </a:extLst>
        </xdr:cNvPr>
        <xdr:cNvSpPr>
          <a:spLocks noChangeShapeType="1"/>
        </xdr:cNvSpPr>
      </xdr:nvSpPr>
      <xdr:spPr bwMode="auto">
        <a:xfrm flipV="1">
          <a:off x="2667000" y="3857625"/>
          <a:ext cx="1143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25</xdr:col>
      <xdr:colOff>9525</xdr:colOff>
      <xdr:row>26</xdr:row>
      <xdr:rowOff>104775</xdr:rowOff>
    </xdr:from>
    <xdr:to>
      <xdr:col>33</xdr:col>
      <xdr:colOff>85725</xdr:colOff>
      <xdr:row>26</xdr:row>
      <xdr:rowOff>104775</xdr:rowOff>
    </xdr:to>
    <xdr:sp macro="" textlink="">
      <xdr:nvSpPr>
        <xdr:cNvPr id="95" name="Line 66">
          <a:extLst>
            <a:ext uri="{FF2B5EF4-FFF2-40B4-BE49-F238E27FC236}">
              <a16:creationId xmlns:a16="http://schemas.microsoft.com/office/drawing/2014/main" id="{00000000-0008-0000-2900-00005F000000}"/>
            </a:ext>
          </a:extLst>
        </xdr:cNvPr>
        <xdr:cNvSpPr>
          <a:spLocks noChangeShapeType="1"/>
        </xdr:cNvSpPr>
      </xdr:nvSpPr>
      <xdr:spPr bwMode="auto">
        <a:xfrm>
          <a:off x="2781300" y="3857625"/>
          <a:ext cx="990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23</xdr:col>
      <xdr:colOff>0</xdr:colOff>
      <xdr:row>12</xdr:row>
      <xdr:rowOff>0</xdr:rowOff>
    </xdr:from>
    <xdr:to>
      <xdr:col>28</xdr:col>
      <xdr:colOff>0</xdr:colOff>
      <xdr:row>12</xdr:row>
      <xdr:rowOff>0</xdr:rowOff>
    </xdr:to>
    <xdr:sp macro="" textlink="">
      <xdr:nvSpPr>
        <xdr:cNvPr id="96" name="Line 67">
          <a:extLst>
            <a:ext uri="{FF2B5EF4-FFF2-40B4-BE49-F238E27FC236}">
              <a16:creationId xmlns:a16="http://schemas.microsoft.com/office/drawing/2014/main" id="{00000000-0008-0000-2900-000060000000}"/>
            </a:ext>
          </a:extLst>
        </xdr:cNvPr>
        <xdr:cNvSpPr>
          <a:spLocks noChangeShapeType="1"/>
        </xdr:cNvSpPr>
      </xdr:nvSpPr>
      <xdr:spPr bwMode="auto">
        <a:xfrm>
          <a:off x="2543175" y="2152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18</xdr:col>
      <xdr:colOff>0</xdr:colOff>
      <xdr:row>11</xdr:row>
      <xdr:rowOff>0</xdr:rowOff>
    </xdr:from>
    <xdr:to>
      <xdr:col>28</xdr:col>
      <xdr:colOff>0</xdr:colOff>
      <xdr:row>11</xdr:row>
      <xdr:rowOff>0</xdr:rowOff>
    </xdr:to>
    <xdr:sp macro="" textlink="">
      <xdr:nvSpPr>
        <xdr:cNvPr id="97" name="Line 68">
          <a:extLst>
            <a:ext uri="{FF2B5EF4-FFF2-40B4-BE49-F238E27FC236}">
              <a16:creationId xmlns:a16="http://schemas.microsoft.com/office/drawing/2014/main" id="{00000000-0008-0000-2900-000061000000}"/>
            </a:ext>
          </a:extLst>
        </xdr:cNvPr>
        <xdr:cNvSpPr>
          <a:spLocks noChangeShapeType="1"/>
        </xdr:cNvSpPr>
      </xdr:nvSpPr>
      <xdr:spPr bwMode="auto">
        <a:xfrm>
          <a:off x="1971675" y="20383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18</xdr:col>
      <xdr:colOff>0</xdr:colOff>
      <xdr:row>33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98" name="Line 70">
          <a:extLst>
            <a:ext uri="{FF2B5EF4-FFF2-40B4-BE49-F238E27FC236}">
              <a16:creationId xmlns:a16="http://schemas.microsoft.com/office/drawing/2014/main" id="{00000000-0008-0000-2900-000062000000}"/>
            </a:ext>
          </a:extLst>
        </xdr:cNvPr>
        <xdr:cNvSpPr>
          <a:spLocks noChangeShapeType="1"/>
        </xdr:cNvSpPr>
      </xdr:nvSpPr>
      <xdr:spPr bwMode="auto">
        <a:xfrm>
          <a:off x="1971675" y="4552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12</xdr:row>
      <xdr:rowOff>0</xdr:rowOff>
    </xdr:from>
    <xdr:to>
      <xdr:col>23</xdr:col>
      <xdr:colOff>0</xdr:colOff>
      <xdr:row>12</xdr:row>
      <xdr:rowOff>0</xdr:rowOff>
    </xdr:to>
    <xdr:sp macro="" textlink="">
      <xdr:nvSpPr>
        <xdr:cNvPr id="99" name="Line 72">
          <a:extLst>
            <a:ext uri="{FF2B5EF4-FFF2-40B4-BE49-F238E27FC236}">
              <a16:creationId xmlns:a16="http://schemas.microsoft.com/office/drawing/2014/main" id="{00000000-0008-0000-2900-000063000000}"/>
            </a:ext>
          </a:extLst>
        </xdr:cNvPr>
        <xdr:cNvSpPr>
          <a:spLocks noChangeShapeType="1"/>
        </xdr:cNvSpPr>
      </xdr:nvSpPr>
      <xdr:spPr bwMode="auto">
        <a:xfrm>
          <a:off x="1971675" y="2152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11</xdr:row>
      <xdr:rowOff>0</xdr:rowOff>
    </xdr:to>
    <xdr:sp macro="" textlink="">
      <xdr:nvSpPr>
        <xdr:cNvPr id="100" name="Line 73">
          <a:extLst>
            <a:ext uri="{FF2B5EF4-FFF2-40B4-BE49-F238E27FC236}">
              <a16:creationId xmlns:a16="http://schemas.microsoft.com/office/drawing/2014/main" id="{00000000-0008-0000-2900-000064000000}"/>
            </a:ext>
          </a:extLst>
        </xdr:cNvPr>
        <xdr:cNvSpPr>
          <a:spLocks noChangeShapeType="1"/>
        </xdr:cNvSpPr>
      </xdr:nvSpPr>
      <xdr:spPr bwMode="auto">
        <a:xfrm flipV="1">
          <a:off x="27717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25</xdr:col>
      <xdr:colOff>115302</xdr:colOff>
      <xdr:row>10</xdr:row>
      <xdr:rowOff>0</xdr:rowOff>
    </xdr:from>
    <xdr:to>
      <xdr:col>33</xdr:col>
      <xdr:colOff>0</xdr:colOff>
      <xdr:row>10</xdr:row>
      <xdr:rowOff>0</xdr:rowOff>
    </xdr:to>
    <xdr:sp macro="" textlink="">
      <xdr:nvSpPr>
        <xdr:cNvPr id="101" name="Line 74">
          <a:extLst>
            <a:ext uri="{FF2B5EF4-FFF2-40B4-BE49-F238E27FC236}">
              <a16:creationId xmlns:a16="http://schemas.microsoft.com/office/drawing/2014/main" id="{00000000-0008-0000-2900-000065000000}"/>
            </a:ext>
          </a:extLst>
        </xdr:cNvPr>
        <xdr:cNvSpPr>
          <a:spLocks noChangeShapeType="1"/>
        </xdr:cNvSpPr>
      </xdr:nvSpPr>
      <xdr:spPr bwMode="auto">
        <a:xfrm>
          <a:off x="2932697" y="1930066"/>
          <a:ext cx="80711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66675</xdr:colOff>
      <xdr:row>8</xdr:row>
      <xdr:rowOff>0</xdr:rowOff>
    </xdr:from>
    <xdr:to>
      <xdr:col>27</xdr:col>
      <xdr:colOff>66675</xdr:colOff>
      <xdr:row>8</xdr:row>
      <xdr:rowOff>0</xdr:rowOff>
    </xdr:to>
    <xdr:sp macro="" textlink="">
      <xdr:nvSpPr>
        <xdr:cNvPr id="102" name="Line 75">
          <a:extLst>
            <a:ext uri="{FF2B5EF4-FFF2-40B4-BE49-F238E27FC236}">
              <a16:creationId xmlns:a16="http://schemas.microsoft.com/office/drawing/2014/main" id="{00000000-0008-0000-2900-000066000000}"/>
            </a:ext>
          </a:extLst>
        </xdr:cNvPr>
        <xdr:cNvSpPr>
          <a:spLocks noChangeShapeType="1"/>
        </xdr:cNvSpPr>
      </xdr:nvSpPr>
      <xdr:spPr bwMode="auto">
        <a:xfrm>
          <a:off x="2495550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18</xdr:col>
      <xdr:colOff>57150</xdr:colOff>
      <xdr:row>8</xdr:row>
      <xdr:rowOff>0</xdr:rowOff>
    </xdr:from>
    <xdr:to>
      <xdr:col>23</xdr:col>
      <xdr:colOff>0</xdr:colOff>
      <xdr:row>8</xdr:row>
      <xdr:rowOff>0</xdr:rowOff>
    </xdr:to>
    <xdr:sp macro="" textlink="">
      <xdr:nvSpPr>
        <xdr:cNvPr id="103" name="Line 76">
          <a:extLst>
            <a:ext uri="{FF2B5EF4-FFF2-40B4-BE49-F238E27FC236}">
              <a16:creationId xmlns:a16="http://schemas.microsoft.com/office/drawing/2014/main" id="{00000000-0008-0000-2900-000067000000}"/>
            </a:ext>
          </a:extLst>
        </xdr:cNvPr>
        <xdr:cNvSpPr>
          <a:spLocks noChangeShapeType="1"/>
        </xdr:cNvSpPr>
      </xdr:nvSpPr>
      <xdr:spPr bwMode="auto">
        <a:xfrm flipH="1">
          <a:off x="2028825" y="1695450"/>
          <a:ext cx="514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20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macro="" textlink="">
      <xdr:nvSpPr>
        <xdr:cNvPr id="104" name="Line 77">
          <a:extLst>
            <a:ext uri="{FF2B5EF4-FFF2-40B4-BE49-F238E27FC236}">
              <a16:creationId xmlns:a16="http://schemas.microsoft.com/office/drawing/2014/main" id="{00000000-0008-0000-2900-000068000000}"/>
            </a:ext>
          </a:extLst>
        </xdr:cNvPr>
        <xdr:cNvSpPr>
          <a:spLocks noChangeShapeType="1"/>
        </xdr:cNvSpPr>
      </xdr:nvSpPr>
      <xdr:spPr bwMode="auto">
        <a:xfrm flipH="1" flipV="1">
          <a:off x="22002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18</xdr:col>
      <xdr:colOff>15040</xdr:colOff>
      <xdr:row>10</xdr:row>
      <xdr:rowOff>0</xdr:rowOff>
    </xdr:from>
    <xdr:to>
      <xdr:col>20</xdr:col>
      <xdr:colOff>0</xdr:colOff>
      <xdr:row>10</xdr:row>
      <xdr:rowOff>0</xdr:rowOff>
    </xdr:to>
    <xdr:sp macro="" textlink="">
      <xdr:nvSpPr>
        <xdr:cNvPr id="105" name="Line 78">
          <a:extLst>
            <a:ext uri="{FF2B5EF4-FFF2-40B4-BE49-F238E27FC236}">
              <a16:creationId xmlns:a16="http://schemas.microsoft.com/office/drawing/2014/main" id="{00000000-0008-0000-2900-000069000000}"/>
            </a:ext>
          </a:extLst>
        </xdr:cNvPr>
        <xdr:cNvSpPr>
          <a:spLocks noChangeShapeType="1"/>
        </xdr:cNvSpPr>
      </xdr:nvSpPr>
      <xdr:spPr bwMode="auto">
        <a:xfrm>
          <a:off x="2025316" y="1930066"/>
          <a:ext cx="215566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17</xdr:col>
      <xdr:colOff>0</xdr:colOff>
      <xdr:row>12</xdr:row>
      <xdr:rowOff>0</xdr:rowOff>
    </xdr:to>
    <xdr:sp macro="" textlink="">
      <xdr:nvSpPr>
        <xdr:cNvPr id="106" name="Line 80">
          <a:extLst>
            <a:ext uri="{FF2B5EF4-FFF2-40B4-BE49-F238E27FC236}">
              <a16:creationId xmlns:a16="http://schemas.microsoft.com/office/drawing/2014/main" id="{00000000-0008-0000-2900-00006A000000}"/>
            </a:ext>
          </a:extLst>
        </xdr:cNvPr>
        <xdr:cNvSpPr>
          <a:spLocks noChangeShapeType="1"/>
        </xdr:cNvSpPr>
      </xdr:nvSpPr>
      <xdr:spPr bwMode="auto">
        <a:xfrm flipH="1">
          <a:off x="1400175" y="21526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15</xdr:row>
      <xdr:rowOff>0</xdr:rowOff>
    </xdr:from>
    <xdr:to>
      <xdr:col>35</xdr:col>
      <xdr:colOff>0</xdr:colOff>
      <xdr:row>15</xdr:row>
      <xdr:rowOff>0</xdr:rowOff>
    </xdr:to>
    <xdr:sp macro="" textlink="">
      <xdr:nvSpPr>
        <xdr:cNvPr id="107" name="Line 81">
          <a:extLst>
            <a:ext uri="{FF2B5EF4-FFF2-40B4-BE49-F238E27FC236}">
              <a16:creationId xmlns:a16="http://schemas.microsoft.com/office/drawing/2014/main" id="{00000000-0008-0000-2900-00006B000000}"/>
            </a:ext>
          </a:extLst>
        </xdr:cNvPr>
        <xdr:cNvSpPr>
          <a:spLocks noChangeShapeType="1"/>
        </xdr:cNvSpPr>
      </xdr:nvSpPr>
      <xdr:spPr bwMode="auto">
        <a:xfrm>
          <a:off x="3343275" y="24955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15</xdr:row>
      <xdr:rowOff>0</xdr:rowOff>
    </xdr:from>
    <xdr:to>
      <xdr:col>28</xdr:col>
      <xdr:colOff>0</xdr:colOff>
      <xdr:row>15</xdr:row>
      <xdr:rowOff>0</xdr:rowOff>
    </xdr:to>
    <xdr:sp macro="" textlink="">
      <xdr:nvSpPr>
        <xdr:cNvPr id="108" name="Line 82">
          <a:extLst>
            <a:ext uri="{FF2B5EF4-FFF2-40B4-BE49-F238E27FC236}">
              <a16:creationId xmlns:a16="http://schemas.microsoft.com/office/drawing/2014/main" id="{00000000-0008-0000-2900-00006C000000}"/>
            </a:ext>
          </a:extLst>
        </xdr:cNvPr>
        <xdr:cNvSpPr>
          <a:spLocks noChangeShapeType="1"/>
        </xdr:cNvSpPr>
      </xdr:nvSpPr>
      <xdr:spPr bwMode="auto">
        <a:xfrm>
          <a:off x="2543175" y="2495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0</xdr:colOff>
      <xdr:row>15</xdr:row>
      <xdr:rowOff>0</xdr:rowOff>
    </xdr:to>
    <xdr:sp macro="" textlink="">
      <xdr:nvSpPr>
        <xdr:cNvPr id="109" name="Line 83">
          <a:extLst>
            <a:ext uri="{FF2B5EF4-FFF2-40B4-BE49-F238E27FC236}">
              <a16:creationId xmlns:a16="http://schemas.microsoft.com/office/drawing/2014/main" id="{00000000-0008-0000-2900-00006D000000}"/>
            </a:ext>
          </a:extLst>
        </xdr:cNvPr>
        <xdr:cNvSpPr>
          <a:spLocks noChangeShapeType="1"/>
        </xdr:cNvSpPr>
      </xdr:nvSpPr>
      <xdr:spPr bwMode="auto">
        <a:xfrm flipV="1">
          <a:off x="3914775" y="21526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54</xdr:col>
      <xdr:colOff>0</xdr:colOff>
      <xdr:row>12</xdr:row>
      <xdr:rowOff>0</xdr:rowOff>
    </xdr:from>
    <xdr:to>
      <xdr:col>54</xdr:col>
      <xdr:colOff>0</xdr:colOff>
      <xdr:row>37</xdr:row>
      <xdr:rowOff>0</xdr:rowOff>
    </xdr:to>
    <xdr:sp macro="" textlink="">
      <xdr:nvSpPr>
        <xdr:cNvPr id="110" name="Line 85">
          <a:extLst>
            <a:ext uri="{FF2B5EF4-FFF2-40B4-BE49-F238E27FC236}">
              <a16:creationId xmlns:a16="http://schemas.microsoft.com/office/drawing/2014/main" id="{00000000-0008-0000-2900-00006E000000}"/>
            </a:ext>
          </a:extLst>
        </xdr:cNvPr>
        <xdr:cNvSpPr>
          <a:spLocks noChangeShapeType="1"/>
        </xdr:cNvSpPr>
      </xdr:nvSpPr>
      <xdr:spPr bwMode="auto">
        <a:xfrm flipV="1">
          <a:off x="5857875" y="2152650"/>
          <a:ext cx="0" cy="2743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104188</xdr:colOff>
      <xdr:row>37</xdr:row>
      <xdr:rowOff>0</xdr:rowOff>
    </xdr:from>
    <xdr:to>
      <xdr:col>48</xdr:col>
      <xdr:colOff>112522</xdr:colOff>
      <xdr:row>37</xdr:row>
      <xdr:rowOff>0</xdr:rowOff>
    </xdr:to>
    <xdr:sp macro="" textlink="">
      <xdr:nvSpPr>
        <xdr:cNvPr id="111" name="Line 87">
          <a:extLst>
            <a:ext uri="{FF2B5EF4-FFF2-40B4-BE49-F238E27FC236}">
              <a16:creationId xmlns:a16="http://schemas.microsoft.com/office/drawing/2014/main" id="{00000000-0008-0000-2900-00006F000000}"/>
            </a:ext>
          </a:extLst>
        </xdr:cNvPr>
        <xdr:cNvSpPr>
          <a:spLocks noChangeShapeType="1"/>
        </xdr:cNvSpPr>
      </xdr:nvSpPr>
      <xdr:spPr bwMode="auto">
        <a:xfrm>
          <a:off x="5276263" y="4895850"/>
          <a:ext cx="833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19050</xdr:colOff>
      <xdr:row>29</xdr:row>
      <xdr:rowOff>0</xdr:rowOff>
    </xdr:from>
    <xdr:to>
      <xdr:col>51</xdr:col>
      <xdr:colOff>9525</xdr:colOff>
      <xdr:row>29</xdr:row>
      <xdr:rowOff>0</xdr:rowOff>
    </xdr:to>
    <xdr:sp macro="" textlink="">
      <xdr:nvSpPr>
        <xdr:cNvPr id="112" name="Line 88">
          <a:extLst>
            <a:ext uri="{FF2B5EF4-FFF2-40B4-BE49-F238E27FC236}">
              <a16:creationId xmlns:a16="http://schemas.microsoft.com/office/drawing/2014/main" id="{00000000-0008-0000-2900-000070000000}"/>
            </a:ext>
          </a:extLst>
        </xdr:cNvPr>
        <xdr:cNvSpPr>
          <a:spLocks noChangeShapeType="1"/>
        </xdr:cNvSpPr>
      </xdr:nvSpPr>
      <xdr:spPr bwMode="auto">
        <a:xfrm>
          <a:off x="5305425" y="40957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116158</xdr:colOff>
      <xdr:row>39</xdr:row>
      <xdr:rowOff>0</xdr:rowOff>
    </xdr:from>
    <xdr:to>
      <xdr:col>63</xdr:col>
      <xdr:colOff>9525</xdr:colOff>
      <xdr:row>39</xdr:row>
      <xdr:rowOff>0</xdr:rowOff>
    </xdr:to>
    <xdr:sp macro="" textlink="">
      <xdr:nvSpPr>
        <xdr:cNvPr id="113" name="Line 89">
          <a:extLst>
            <a:ext uri="{FF2B5EF4-FFF2-40B4-BE49-F238E27FC236}">
              <a16:creationId xmlns:a16="http://schemas.microsoft.com/office/drawing/2014/main" id="{00000000-0008-0000-2900-000071000000}"/>
            </a:ext>
          </a:extLst>
        </xdr:cNvPr>
        <xdr:cNvSpPr>
          <a:spLocks noChangeShapeType="1"/>
        </xdr:cNvSpPr>
      </xdr:nvSpPr>
      <xdr:spPr bwMode="auto">
        <a:xfrm>
          <a:off x="5974033" y="5124450"/>
          <a:ext cx="922067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35</xdr:row>
      <xdr:rowOff>0</xdr:rowOff>
    </xdr:from>
    <xdr:to>
      <xdr:col>59</xdr:col>
      <xdr:colOff>0</xdr:colOff>
      <xdr:row>35</xdr:row>
      <xdr:rowOff>0</xdr:rowOff>
    </xdr:to>
    <xdr:sp macro="" textlink="">
      <xdr:nvSpPr>
        <xdr:cNvPr id="114" name="Line 91">
          <a:extLst>
            <a:ext uri="{FF2B5EF4-FFF2-40B4-BE49-F238E27FC236}">
              <a16:creationId xmlns:a16="http://schemas.microsoft.com/office/drawing/2014/main" id="{00000000-0008-0000-2900-000072000000}"/>
            </a:ext>
          </a:extLst>
        </xdr:cNvPr>
        <xdr:cNvSpPr>
          <a:spLocks noChangeShapeType="1"/>
        </xdr:cNvSpPr>
      </xdr:nvSpPr>
      <xdr:spPr bwMode="auto">
        <a:xfrm>
          <a:off x="5972175" y="47815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33</xdr:row>
      <xdr:rowOff>0</xdr:rowOff>
    </xdr:from>
    <xdr:to>
      <xdr:col>61</xdr:col>
      <xdr:colOff>0</xdr:colOff>
      <xdr:row>33</xdr:row>
      <xdr:rowOff>0</xdr:rowOff>
    </xdr:to>
    <xdr:sp macro="" textlink="">
      <xdr:nvSpPr>
        <xdr:cNvPr id="115" name="Line 92">
          <a:extLst>
            <a:ext uri="{FF2B5EF4-FFF2-40B4-BE49-F238E27FC236}">
              <a16:creationId xmlns:a16="http://schemas.microsoft.com/office/drawing/2014/main" id="{00000000-0008-0000-2900-000073000000}"/>
            </a:ext>
          </a:extLst>
        </xdr:cNvPr>
        <xdr:cNvSpPr>
          <a:spLocks noChangeShapeType="1"/>
        </xdr:cNvSpPr>
      </xdr:nvSpPr>
      <xdr:spPr bwMode="auto">
        <a:xfrm>
          <a:off x="5972175" y="45529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9525</xdr:colOff>
      <xdr:row>11</xdr:row>
      <xdr:rowOff>0</xdr:rowOff>
    </xdr:from>
    <xdr:to>
      <xdr:col>63</xdr:col>
      <xdr:colOff>9525</xdr:colOff>
      <xdr:row>11</xdr:row>
      <xdr:rowOff>0</xdr:rowOff>
    </xdr:to>
    <xdr:sp macro="" textlink="">
      <xdr:nvSpPr>
        <xdr:cNvPr id="116" name="Line 94">
          <a:extLst>
            <a:ext uri="{FF2B5EF4-FFF2-40B4-BE49-F238E27FC236}">
              <a16:creationId xmlns:a16="http://schemas.microsoft.com/office/drawing/2014/main" id="{00000000-0008-0000-2900-000074000000}"/>
            </a:ext>
          </a:extLst>
        </xdr:cNvPr>
        <xdr:cNvSpPr>
          <a:spLocks noChangeShapeType="1"/>
        </xdr:cNvSpPr>
      </xdr:nvSpPr>
      <xdr:spPr bwMode="auto">
        <a:xfrm>
          <a:off x="6324600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9</xdr:row>
      <xdr:rowOff>0</xdr:rowOff>
    </xdr:to>
    <xdr:sp macro="" textlink="">
      <xdr:nvSpPr>
        <xdr:cNvPr id="117" name="Line 96">
          <a:extLst>
            <a:ext uri="{FF2B5EF4-FFF2-40B4-BE49-F238E27FC236}">
              <a16:creationId xmlns:a16="http://schemas.microsoft.com/office/drawing/2014/main" id="{00000000-0008-0000-2900-000075000000}"/>
            </a:ext>
          </a:extLst>
        </xdr:cNvPr>
        <xdr:cNvSpPr>
          <a:spLocks noChangeShapeType="1"/>
        </xdr:cNvSpPr>
      </xdr:nvSpPr>
      <xdr:spPr bwMode="auto">
        <a:xfrm flipV="1">
          <a:off x="58578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104775</xdr:colOff>
      <xdr:row>42</xdr:row>
      <xdr:rowOff>0</xdr:rowOff>
    </xdr:from>
    <xdr:to>
      <xdr:col>53</xdr:col>
      <xdr:colOff>104775</xdr:colOff>
      <xdr:row>42</xdr:row>
      <xdr:rowOff>0</xdr:rowOff>
    </xdr:to>
    <xdr:sp macro="" textlink="">
      <xdr:nvSpPr>
        <xdr:cNvPr id="118" name="Line 97">
          <a:extLst>
            <a:ext uri="{FF2B5EF4-FFF2-40B4-BE49-F238E27FC236}">
              <a16:creationId xmlns:a16="http://schemas.microsoft.com/office/drawing/2014/main" id="{00000000-0008-0000-2900-000076000000}"/>
            </a:ext>
          </a:extLst>
        </xdr:cNvPr>
        <xdr:cNvSpPr>
          <a:spLocks noChangeShapeType="1"/>
        </xdr:cNvSpPr>
      </xdr:nvSpPr>
      <xdr:spPr bwMode="auto">
        <a:xfrm flipH="1">
          <a:off x="5276850" y="548640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59</xdr:col>
      <xdr:colOff>0</xdr:colOff>
      <xdr:row>33</xdr:row>
      <xdr:rowOff>0</xdr:rowOff>
    </xdr:from>
    <xdr:to>
      <xdr:col>59</xdr:col>
      <xdr:colOff>0</xdr:colOff>
      <xdr:row>35</xdr:row>
      <xdr:rowOff>0</xdr:rowOff>
    </xdr:to>
    <xdr:sp macro="" textlink="">
      <xdr:nvSpPr>
        <xdr:cNvPr id="119" name="Line 98">
          <a:extLst>
            <a:ext uri="{FF2B5EF4-FFF2-40B4-BE49-F238E27FC236}">
              <a16:creationId xmlns:a16="http://schemas.microsoft.com/office/drawing/2014/main" id="{00000000-0008-0000-2900-000077000000}"/>
            </a:ext>
          </a:extLst>
        </xdr:cNvPr>
        <xdr:cNvSpPr>
          <a:spLocks noChangeShapeType="1"/>
        </xdr:cNvSpPr>
      </xdr:nvSpPr>
      <xdr:spPr bwMode="auto">
        <a:xfrm flipV="1">
          <a:off x="64293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15</xdr:row>
      <xdr:rowOff>0</xdr:rowOff>
    </xdr:from>
    <xdr:to>
      <xdr:col>61</xdr:col>
      <xdr:colOff>0</xdr:colOff>
      <xdr:row>33</xdr:row>
      <xdr:rowOff>0</xdr:rowOff>
    </xdr:to>
    <xdr:sp macro="" textlink="">
      <xdr:nvSpPr>
        <xdr:cNvPr id="120" name="Line 99">
          <a:extLst>
            <a:ext uri="{FF2B5EF4-FFF2-40B4-BE49-F238E27FC236}">
              <a16:creationId xmlns:a16="http://schemas.microsoft.com/office/drawing/2014/main" id="{00000000-0008-0000-2900-000078000000}"/>
            </a:ext>
          </a:extLst>
        </xdr:cNvPr>
        <xdr:cNvSpPr>
          <a:spLocks noChangeShapeType="1"/>
        </xdr:cNvSpPr>
      </xdr:nvSpPr>
      <xdr:spPr bwMode="auto">
        <a:xfrm flipV="1">
          <a:off x="6657975" y="2495550"/>
          <a:ext cx="0" cy="2057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61</xdr:col>
      <xdr:colOff>0</xdr:colOff>
      <xdr:row>9</xdr:row>
      <xdr:rowOff>0</xdr:rowOff>
    </xdr:from>
    <xdr:to>
      <xdr:col>61</xdr:col>
      <xdr:colOff>0</xdr:colOff>
      <xdr:row>11</xdr:row>
      <xdr:rowOff>0</xdr:rowOff>
    </xdr:to>
    <xdr:sp macro="" textlink="">
      <xdr:nvSpPr>
        <xdr:cNvPr id="121" name="Line 100">
          <a:extLst>
            <a:ext uri="{FF2B5EF4-FFF2-40B4-BE49-F238E27FC236}">
              <a16:creationId xmlns:a16="http://schemas.microsoft.com/office/drawing/2014/main" id="{00000000-0008-0000-2900-000079000000}"/>
            </a:ext>
          </a:extLst>
        </xdr:cNvPr>
        <xdr:cNvSpPr>
          <a:spLocks noChangeShapeType="1"/>
        </xdr:cNvSpPr>
      </xdr:nvSpPr>
      <xdr:spPr bwMode="auto">
        <a:xfrm flipV="1">
          <a:off x="66579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12</xdr:row>
      <xdr:rowOff>0</xdr:rowOff>
    </xdr:from>
    <xdr:to>
      <xdr:col>57</xdr:col>
      <xdr:colOff>0</xdr:colOff>
      <xdr:row>12</xdr:row>
      <xdr:rowOff>0</xdr:rowOff>
    </xdr:to>
    <xdr:sp macro="" textlink="">
      <xdr:nvSpPr>
        <xdr:cNvPr id="122" name="Line 103">
          <a:extLst>
            <a:ext uri="{FF2B5EF4-FFF2-40B4-BE49-F238E27FC236}">
              <a16:creationId xmlns:a16="http://schemas.microsoft.com/office/drawing/2014/main" id="{00000000-0008-0000-2900-00007A000000}"/>
            </a:ext>
          </a:extLst>
        </xdr:cNvPr>
        <xdr:cNvSpPr>
          <a:spLocks noChangeShapeType="1"/>
        </xdr:cNvSpPr>
      </xdr:nvSpPr>
      <xdr:spPr bwMode="auto">
        <a:xfrm>
          <a:off x="5286375" y="21526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11</xdr:row>
      <xdr:rowOff>0</xdr:rowOff>
    </xdr:from>
    <xdr:to>
      <xdr:col>57</xdr:col>
      <xdr:colOff>0</xdr:colOff>
      <xdr:row>11</xdr:row>
      <xdr:rowOff>0</xdr:rowOff>
    </xdr:to>
    <xdr:sp macro="" textlink="">
      <xdr:nvSpPr>
        <xdr:cNvPr id="123" name="Line 104">
          <a:extLst>
            <a:ext uri="{FF2B5EF4-FFF2-40B4-BE49-F238E27FC236}">
              <a16:creationId xmlns:a16="http://schemas.microsoft.com/office/drawing/2014/main" id="{00000000-0008-0000-2900-00007B000000}"/>
            </a:ext>
          </a:extLst>
        </xdr:cNvPr>
        <xdr:cNvSpPr>
          <a:spLocks noChangeShapeType="1"/>
        </xdr:cNvSpPr>
      </xdr:nvSpPr>
      <xdr:spPr bwMode="auto">
        <a:xfrm>
          <a:off x="5286375" y="203835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59</xdr:col>
      <xdr:colOff>0</xdr:colOff>
      <xdr:row>37</xdr:row>
      <xdr:rowOff>0</xdr:rowOff>
    </xdr:from>
    <xdr:to>
      <xdr:col>59</xdr:col>
      <xdr:colOff>0</xdr:colOff>
      <xdr:row>39</xdr:row>
      <xdr:rowOff>0</xdr:rowOff>
    </xdr:to>
    <xdr:sp macro="" textlink="">
      <xdr:nvSpPr>
        <xdr:cNvPr id="124" name="Line 105">
          <a:extLst>
            <a:ext uri="{FF2B5EF4-FFF2-40B4-BE49-F238E27FC236}">
              <a16:creationId xmlns:a16="http://schemas.microsoft.com/office/drawing/2014/main" id="{00000000-0008-0000-2900-00007C000000}"/>
            </a:ext>
          </a:extLst>
        </xdr:cNvPr>
        <xdr:cNvSpPr>
          <a:spLocks noChangeShapeType="1"/>
        </xdr:cNvSpPr>
      </xdr:nvSpPr>
      <xdr:spPr bwMode="auto">
        <a:xfrm flipH="1">
          <a:off x="6429375" y="48958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49</xdr:col>
      <xdr:colOff>0</xdr:colOff>
      <xdr:row>33</xdr:row>
      <xdr:rowOff>0</xdr:rowOff>
    </xdr:from>
    <xdr:to>
      <xdr:col>54</xdr:col>
      <xdr:colOff>0</xdr:colOff>
      <xdr:row>33</xdr:row>
      <xdr:rowOff>0</xdr:rowOff>
    </xdr:to>
    <xdr:sp macro="" textlink="">
      <xdr:nvSpPr>
        <xdr:cNvPr id="125" name="Line 106">
          <a:extLst>
            <a:ext uri="{FF2B5EF4-FFF2-40B4-BE49-F238E27FC236}">
              <a16:creationId xmlns:a16="http://schemas.microsoft.com/office/drawing/2014/main" id="{00000000-0008-0000-2900-00007D000000}"/>
            </a:ext>
          </a:extLst>
        </xdr:cNvPr>
        <xdr:cNvSpPr>
          <a:spLocks noChangeShapeType="1"/>
        </xdr:cNvSpPr>
      </xdr:nvSpPr>
      <xdr:spPr bwMode="auto">
        <a:xfrm>
          <a:off x="5286375" y="4552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10</xdr:row>
      <xdr:rowOff>0</xdr:rowOff>
    </xdr:from>
    <xdr:to>
      <xdr:col>52</xdr:col>
      <xdr:colOff>0</xdr:colOff>
      <xdr:row>11</xdr:row>
      <xdr:rowOff>0</xdr:rowOff>
    </xdr:to>
    <xdr:sp macro="" textlink="">
      <xdr:nvSpPr>
        <xdr:cNvPr id="126" name="Line 107">
          <a:extLst>
            <a:ext uri="{FF2B5EF4-FFF2-40B4-BE49-F238E27FC236}">
              <a16:creationId xmlns:a16="http://schemas.microsoft.com/office/drawing/2014/main" id="{00000000-0008-0000-2900-00007E000000}"/>
            </a:ext>
          </a:extLst>
        </xdr:cNvPr>
        <xdr:cNvSpPr>
          <a:spLocks noChangeShapeType="1"/>
        </xdr:cNvSpPr>
      </xdr:nvSpPr>
      <xdr:spPr bwMode="auto">
        <a:xfrm flipV="1">
          <a:off x="55149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51</xdr:col>
      <xdr:colOff>115301</xdr:colOff>
      <xdr:row>10</xdr:row>
      <xdr:rowOff>0</xdr:rowOff>
    </xdr:from>
    <xdr:to>
      <xdr:col>59</xdr:col>
      <xdr:colOff>20051</xdr:colOff>
      <xdr:row>10</xdr:row>
      <xdr:rowOff>0</xdr:rowOff>
    </xdr:to>
    <xdr:sp macro="" textlink="">
      <xdr:nvSpPr>
        <xdr:cNvPr id="127" name="Line 108">
          <a:extLst>
            <a:ext uri="{FF2B5EF4-FFF2-40B4-BE49-F238E27FC236}">
              <a16:creationId xmlns:a16="http://schemas.microsoft.com/office/drawing/2014/main" id="{00000000-0008-0000-2900-00007F000000}"/>
            </a:ext>
          </a:extLst>
        </xdr:cNvPr>
        <xdr:cNvSpPr>
          <a:spLocks noChangeShapeType="1"/>
        </xdr:cNvSpPr>
      </xdr:nvSpPr>
      <xdr:spPr bwMode="auto">
        <a:xfrm>
          <a:off x="5689933" y="1930066"/>
          <a:ext cx="827171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8</xdr:row>
      <xdr:rowOff>0</xdr:rowOff>
    </xdr:from>
    <xdr:to>
      <xdr:col>53</xdr:col>
      <xdr:colOff>66675</xdr:colOff>
      <xdr:row>8</xdr:row>
      <xdr:rowOff>0</xdr:rowOff>
    </xdr:to>
    <xdr:sp macro="" textlink="">
      <xdr:nvSpPr>
        <xdr:cNvPr id="128" name="Line 109">
          <a:extLst>
            <a:ext uri="{FF2B5EF4-FFF2-40B4-BE49-F238E27FC236}">
              <a16:creationId xmlns:a16="http://schemas.microsoft.com/office/drawing/2014/main" id="{00000000-0008-0000-2900-000080000000}"/>
            </a:ext>
          </a:extLst>
        </xdr:cNvPr>
        <xdr:cNvSpPr>
          <a:spLocks noChangeShapeType="1"/>
        </xdr:cNvSpPr>
      </xdr:nvSpPr>
      <xdr:spPr bwMode="auto">
        <a:xfrm>
          <a:off x="5286375" y="1695450"/>
          <a:ext cx="523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sm"/>
          <a:tailEnd type="triangle" w="sm" len="sm"/>
        </a:ln>
      </xdr:spPr>
    </xdr:sp>
    <xdr:clientData/>
  </xdr:twoCellAnchor>
  <xdr:twoCellAnchor>
    <xdr:from>
      <xdr:col>56</xdr:col>
      <xdr:colOff>0</xdr:colOff>
      <xdr:row>15</xdr:row>
      <xdr:rowOff>0</xdr:rowOff>
    </xdr:from>
    <xdr:to>
      <xdr:col>61</xdr:col>
      <xdr:colOff>0</xdr:colOff>
      <xdr:row>15</xdr:row>
      <xdr:rowOff>0</xdr:rowOff>
    </xdr:to>
    <xdr:sp macro="" textlink="">
      <xdr:nvSpPr>
        <xdr:cNvPr id="129" name="Line 111">
          <a:extLst>
            <a:ext uri="{FF2B5EF4-FFF2-40B4-BE49-F238E27FC236}">
              <a16:creationId xmlns:a16="http://schemas.microsoft.com/office/drawing/2014/main" id="{00000000-0008-0000-2900-000081000000}"/>
            </a:ext>
          </a:extLst>
        </xdr:cNvPr>
        <xdr:cNvSpPr>
          <a:spLocks noChangeShapeType="1"/>
        </xdr:cNvSpPr>
      </xdr:nvSpPr>
      <xdr:spPr bwMode="auto">
        <a:xfrm>
          <a:off x="6086475" y="24955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0</xdr:colOff>
      <xdr:row>15</xdr:row>
      <xdr:rowOff>0</xdr:rowOff>
    </xdr:from>
    <xdr:to>
      <xdr:col>54</xdr:col>
      <xdr:colOff>0</xdr:colOff>
      <xdr:row>15</xdr:row>
      <xdr:rowOff>0</xdr:rowOff>
    </xdr:to>
    <xdr:sp macro="" textlink="">
      <xdr:nvSpPr>
        <xdr:cNvPr id="130" name="Line 112">
          <a:extLst>
            <a:ext uri="{FF2B5EF4-FFF2-40B4-BE49-F238E27FC236}">
              <a16:creationId xmlns:a16="http://schemas.microsoft.com/office/drawing/2014/main" id="{00000000-0008-0000-2900-000082000000}"/>
            </a:ext>
          </a:extLst>
        </xdr:cNvPr>
        <xdr:cNvSpPr>
          <a:spLocks noChangeShapeType="1"/>
        </xdr:cNvSpPr>
      </xdr:nvSpPr>
      <xdr:spPr bwMode="auto">
        <a:xfrm>
          <a:off x="5286375" y="24955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61</xdr:col>
      <xdr:colOff>0</xdr:colOff>
      <xdr:row>12</xdr:row>
      <xdr:rowOff>0</xdr:rowOff>
    </xdr:from>
    <xdr:to>
      <xdr:col>61</xdr:col>
      <xdr:colOff>0</xdr:colOff>
      <xdr:row>15</xdr:row>
      <xdr:rowOff>0</xdr:rowOff>
    </xdr:to>
    <xdr:sp macro="" textlink="">
      <xdr:nvSpPr>
        <xdr:cNvPr id="131" name="Line 113">
          <a:extLst>
            <a:ext uri="{FF2B5EF4-FFF2-40B4-BE49-F238E27FC236}">
              <a16:creationId xmlns:a16="http://schemas.microsoft.com/office/drawing/2014/main" id="{00000000-0008-0000-2900-000083000000}"/>
            </a:ext>
          </a:extLst>
        </xdr:cNvPr>
        <xdr:cNvSpPr>
          <a:spLocks noChangeShapeType="1"/>
        </xdr:cNvSpPr>
      </xdr:nvSpPr>
      <xdr:spPr bwMode="auto">
        <a:xfrm flipV="1">
          <a:off x="6657975" y="21526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58</xdr:col>
      <xdr:colOff>0</xdr:colOff>
      <xdr:row>12</xdr:row>
      <xdr:rowOff>0</xdr:rowOff>
    </xdr:from>
    <xdr:to>
      <xdr:col>61</xdr:col>
      <xdr:colOff>0</xdr:colOff>
      <xdr:row>12</xdr:row>
      <xdr:rowOff>0</xdr:rowOff>
    </xdr:to>
    <xdr:sp macro="" textlink="">
      <xdr:nvSpPr>
        <xdr:cNvPr id="132" name="Line 115">
          <a:extLst>
            <a:ext uri="{FF2B5EF4-FFF2-40B4-BE49-F238E27FC236}">
              <a16:creationId xmlns:a16="http://schemas.microsoft.com/office/drawing/2014/main" id="{00000000-0008-0000-2900-000084000000}"/>
            </a:ext>
          </a:extLst>
        </xdr:cNvPr>
        <xdr:cNvSpPr>
          <a:spLocks noChangeShapeType="1"/>
        </xdr:cNvSpPr>
      </xdr:nvSpPr>
      <xdr:spPr bwMode="auto">
        <a:xfrm>
          <a:off x="6315075" y="21526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28</xdr:row>
      <xdr:rowOff>104775</xdr:rowOff>
    </xdr:from>
    <xdr:to>
      <xdr:col>13</xdr:col>
      <xdr:colOff>0</xdr:colOff>
      <xdr:row>34</xdr:row>
      <xdr:rowOff>104775</xdr:rowOff>
    </xdr:to>
    <xdr:sp macro="" textlink="">
      <xdr:nvSpPr>
        <xdr:cNvPr id="133" name="Line 122">
          <a:extLst>
            <a:ext uri="{FF2B5EF4-FFF2-40B4-BE49-F238E27FC236}">
              <a16:creationId xmlns:a16="http://schemas.microsoft.com/office/drawing/2014/main" id="{00000000-0008-0000-2900-000085000000}"/>
            </a:ext>
          </a:extLst>
        </xdr:cNvPr>
        <xdr:cNvSpPr>
          <a:spLocks noChangeShapeType="1"/>
        </xdr:cNvSpPr>
      </xdr:nvSpPr>
      <xdr:spPr bwMode="auto">
        <a:xfrm flipV="1">
          <a:off x="1400175" y="4086225"/>
          <a:ext cx="0" cy="685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57</xdr:col>
      <xdr:colOff>0</xdr:colOff>
      <xdr:row>11</xdr:row>
      <xdr:rowOff>0</xdr:rowOff>
    </xdr:from>
    <xdr:to>
      <xdr:col>57</xdr:col>
      <xdr:colOff>0</xdr:colOff>
      <xdr:row>12</xdr:row>
      <xdr:rowOff>0</xdr:rowOff>
    </xdr:to>
    <xdr:sp macro="" textlink="">
      <xdr:nvSpPr>
        <xdr:cNvPr id="134" name="Line 123">
          <a:extLst>
            <a:ext uri="{FF2B5EF4-FFF2-40B4-BE49-F238E27FC236}">
              <a16:creationId xmlns:a16="http://schemas.microsoft.com/office/drawing/2014/main" id="{00000000-0008-0000-2900-000086000000}"/>
            </a:ext>
          </a:extLst>
        </xdr:cNvPr>
        <xdr:cNvSpPr>
          <a:spLocks noChangeShapeType="1"/>
        </xdr:cNvSpPr>
      </xdr:nvSpPr>
      <xdr:spPr bwMode="auto">
        <a:xfrm>
          <a:off x="6200775" y="20383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9</xdr:row>
      <xdr:rowOff>0</xdr:rowOff>
    </xdr:to>
    <xdr:sp macro="" textlink="">
      <xdr:nvSpPr>
        <xdr:cNvPr id="135" name="Line 124">
          <a:extLst>
            <a:ext uri="{FF2B5EF4-FFF2-40B4-BE49-F238E27FC236}">
              <a16:creationId xmlns:a16="http://schemas.microsoft.com/office/drawing/2014/main" id="{00000000-0008-0000-2900-000087000000}"/>
            </a:ext>
          </a:extLst>
        </xdr:cNvPr>
        <xdr:cNvSpPr>
          <a:spLocks noChangeShapeType="1"/>
        </xdr:cNvSpPr>
      </xdr:nvSpPr>
      <xdr:spPr bwMode="auto">
        <a:xfrm flipV="1">
          <a:off x="6200775" y="14668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136" name="Line 125">
          <a:extLst>
            <a:ext uri="{FF2B5EF4-FFF2-40B4-BE49-F238E27FC236}">
              <a16:creationId xmlns:a16="http://schemas.microsoft.com/office/drawing/2014/main" id="{00000000-0008-0000-2900-000088000000}"/>
            </a:ext>
          </a:extLst>
        </xdr:cNvPr>
        <xdr:cNvSpPr>
          <a:spLocks noChangeShapeType="1"/>
        </xdr:cNvSpPr>
      </xdr:nvSpPr>
      <xdr:spPr bwMode="auto">
        <a:xfrm flipH="1">
          <a:off x="5857875" y="14668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13</xdr:col>
      <xdr:colOff>0</xdr:colOff>
      <xdr:row>9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137" name="Line 126">
          <a:extLst>
            <a:ext uri="{FF2B5EF4-FFF2-40B4-BE49-F238E27FC236}">
              <a16:creationId xmlns:a16="http://schemas.microsoft.com/office/drawing/2014/main" id="{00000000-0008-0000-2900-000089000000}"/>
            </a:ext>
          </a:extLst>
        </xdr:cNvPr>
        <xdr:cNvSpPr>
          <a:spLocks noChangeShapeType="1"/>
        </xdr:cNvSpPr>
      </xdr:nvSpPr>
      <xdr:spPr bwMode="auto">
        <a:xfrm flipV="1">
          <a:off x="14001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13</xdr:col>
      <xdr:colOff>0</xdr:colOff>
      <xdr:row>12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38" name="Line 127">
          <a:extLst>
            <a:ext uri="{FF2B5EF4-FFF2-40B4-BE49-F238E27FC236}">
              <a16:creationId xmlns:a16="http://schemas.microsoft.com/office/drawing/2014/main" id="{00000000-0008-0000-2900-00008A000000}"/>
            </a:ext>
          </a:extLst>
        </xdr:cNvPr>
        <xdr:cNvSpPr>
          <a:spLocks noChangeShapeType="1"/>
        </xdr:cNvSpPr>
      </xdr:nvSpPr>
      <xdr:spPr bwMode="auto">
        <a:xfrm flipV="1">
          <a:off x="1400175" y="21526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triangle" w="sm" len="med"/>
        </a:ln>
      </xdr:spPr>
    </xdr:sp>
    <xdr:clientData/>
  </xdr:twoCellAnchor>
  <xdr:twoCellAnchor>
    <xdr:from>
      <xdr:col>12</xdr:col>
      <xdr:colOff>85725</xdr:colOff>
      <xdr:row>29</xdr:row>
      <xdr:rowOff>0</xdr:rowOff>
    </xdr:from>
    <xdr:to>
      <xdr:col>19</xdr:col>
      <xdr:colOff>104775</xdr:colOff>
      <xdr:row>29</xdr:row>
      <xdr:rowOff>0</xdr:rowOff>
    </xdr:to>
    <xdr:sp macro="" textlink="">
      <xdr:nvSpPr>
        <xdr:cNvPr id="139" name="Line 80">
          <a:extLst>
            <a:ext uri="{FF2B5EF4-FFF2-40B4-BE49-F238E27FC236}">
              <a16:creationId xmlns:a16="http://schemas.microsoft.com/office/drawing/2014/main" id="{00000000-0008-0000-2900-00008B000000}"/>
            </a:ext>
          </a:extLst>
        </xdr:cNvPr>
        <xdr:cNvSpPr>
          <a:spLocks noChangeShapeType="1"/>
        </xdr:cNvSpPr>
      </xdr:nvSpPr>
      <xdr:spPr bwMode="auto">
        <a:xfrm flipH="1">
          <a:off x="1371600" y="4095750"/>
          <a:ext cx="8191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39</xdr:row>
      <xdr:rowOff>104775</xdr:rowOff>
    </xdr:from>
    <xdr:to>
      <xdr:col>54</xdr:col>
      <xdr:colOff>0</xdr:colOff>
      <xdr:row>42</xdr:row>
      <xdr:rowOff>0</xdr:rowOff>
    </xdr:to>
    <xdr:sp macro="" textlink="">
      <xdr:nvSpPr>
        <xdr:cNvPr id="140" name="Line 57">
          <a:extLst>
            <a:ext uri="{FF2B5EF4-FFF2-40B4-BE49-F238E27FC236}">
              <a16:creationId xmlns:a16="http://schemas.microsoft.com/office/drawing/2014/main" id="{00000000-0008-0000-2900-00008C000000}"/>
            </a:ext>
          </a:extLst>
        </xdr:cNvPr>
        <xdr:cNvSpPr>
          <a:spLocks noChangeShapeType="1"/>
        </xdr:cNvSpPr>
      </xdr:nvSpPr>
      <xdr:spPr bwMode="auto">
        <a:xfrm flipV="1">
          <a:off x="5857875" y="5229225"/>
          <a:ext cx="0" cy="2571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36</xdr:row>
      <xdr:rowOff>55755</xdr:rowOff>
    </xdr:from>
    <xdr:to>
      <xdr:col>18</xdr:col>
      <xdr:colOff>794</xdr:colOff>
      <xdr:row>39</xdr:row>
      <xdr:rowOff>1339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00000000-0008-0000-2900-00008D000000}"/>
            </a:ext>
          </a:extLst>
        </xdr:cNvPr>
        <xdr:cNvCxnSpPr>
          <a:stCxn id="80" idx="1"/>
        </xdr:cNvCxnSpPr>
      </xdr:nvCxnSpPr>
      <xdr:spPr bwMode="auto">
        <a:xfrm rot="16200000" flipH="1">
          <a:off x="1856405" y="5009725"/>
          <a:ext cx="231334" cy="79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0</xdr:colOff>
      <xdr:row>37</xdr:row>
      <xdr:rowOff>1394</xdr:rowOff>
    </xdr:from>
    <xdr:to>
      <xdr:col>28</xdr:col>
      <xdr:colOff>1918</xdr:colOff>
      <xdr:row>38</xdr:row>
      <xdr:rowOff>115819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00000000-0008-0000-2900-00008E000000}"/>
            </a:ext>
          </a:extLst>
        </xdr:cNvPr>
        <xdr:cNvCxnSpPr/>
      </xdr:nvCxnSpPr>
      <xdr:spPr bwMode="auto">
        <a:xfrm rot="16200000" flipH="1">
          <a:off x="3001271" y="5010648"/>
          <a:ext cx="228725" cy="19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46659</xdr:colOff>
      <xdr:row>34</xdr:row>
      <xdr:rowOff>110297</xdr:rowOff>
    </xdr:from>
    <xdr:to>
      <xdr:col>23</xdr:col>
      <xdr:colOff>56184</xdr:colOff>
      <xdr:row>36</xdr:row>
      <xdr:rowOff>50629</xdr:rowOff>
    </xdr:to>
    <xdr:sp macro="" textlink="">
      <xdr:nvSpPr>
        <xdr:cNvPr id="143" name="Oval 45">
          <a:extLst>
            <a:ext uri="{FF2B5EF4-FFF2-40B4-BE49-F238E27FC236}">
              <a16:creationId xmlns:a16="http://schemas.microsoft.com/office/drawing/2014/main" id="{00000000-0008-0000-2900-00008F000000}"/>
            </a:ext>
          </a:extLst>
        </xdr:cNvPr>
        <xdr:cNvSpPr>
          <a:spLocks noChangeArrowheads="1"/>
        </xdr:cNvSpPr>
      </xdr:nvSpPr>
      <xdr:spPr bwMode="auto">
        <a:xfrm>
          <a:off x="2475534" y="4777547"/>
          <a:ext cx="123825" cy="111782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113506</xdr:colOff>
      <xdr:row>8</xdr:row>
      <xdr:rowOff>794</xdr:rowOff>
    </xdr:from>
    <xdr:to>
      <xdr:col>23</xdr:col>
      <xdr:colOff>794</xdr:colOff>
      <xdr:row>39</xdr:row>
      <xdr:rowOff>5441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00000000-0008-0000-2900-000090000000}"/>
            </a:ext>
          </a:extLst>
        </xdr:cNvPr>
        <xdr:cNvCxnSpPr>
          <a:stCxn id="103" idx="0"/>
          <a:endCxn id="78" idx="0"/>
        </xdr:cNvCxnSpPr>
      </xdr:nvCxnSpPr>
      <xdr:spPr bwMode="auto">
        <a:xfrm rot="5400000">
          <a:off x="826351" y="3412274"/>
          <a:ext cx="3433647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29</xdr:col>
      <xdr:colOff>1361</xdr:colOff>
      <xdr:row>39</xdr:row>
      <xdr:rowOff>2721</xdr:rowOff>
    </xdr:from>
    <xdr:to>
      <xdr:col>39</xdr:col>
      <xdr:colOff>0</xdr:colOff>
      <xdr:row>39</xdr:row>
      <xdr:rowOff>2721</xdr:rowOff>
    </xdr:to>
    <xdr:sp macro="" textlink="">
      <xdr:nvSpPr>
        <xdr:cNvPr id="145" name="Line 89">
          <a:extLst>
            <a:ext uri="{FF2B5EF4-FFF2-40B4-BE49-F238E27FC236}">
              <a16:creationId xmlns:a16="http://schemas.microsoft.com/office/drawing/2014/main" id="{00000000-0008-0000-2900-000091000000}"/>
            </a:ext>
          </a:extLst>
        </xdr:cNvPr>
        <xdr:cNvSpPr>
          <a:spLocks noChangeShapeType="1"/>
        </xdr:cNvSpPr>
      </xdr:nvSpPr>
      <xdr:spPr bwMode="auto">
        <a:xfrm>
          <a:off x="3230336" y="5127171"/>
          <a:ext cx="91303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58327</xdr:colOff>
      <xdr:row>11</xdr:row>
      <xdr:rowOff>794</xdr:rowOff>
    </xdr:from>
    <xdr:to>
      <xdr:col>39</xdr:col>
      <xdr:colOff>794</xdr:colOff>
      <xdr:row>39</xdr:row>
      <xdr:rowOff>3515</xdr:rowOff>
    </xdr:to>
    <xdr:cxnSp macro="">
      <xdr:nvCxnSpPr>
        <xdr:cNvPr id="146" name="直線矢印コネクタ 145">
          <a:extLst>
            <a:ext uri="{FF2B5EF4-FFF2-40B4-BE49-F238E27FC236}">
              <a16:creationId xmlns:a16="http://schemas.microsoft.com/office/drawing/2014/main" id="{00000000-0008-0000-2900-000092000000}"/>
            </a:ext>
          </a:extLst>
        </xdr:cNvPr>
        <xdr:cNvCxnSpPr>
          <a:stCxn id="85" idx="1"/>
          <a:endCxn id="145" idx="1"/>
        </xdr:cNvCxnSpPr>
      </xdr:nvCxnSpPr>
      <xdr:spPr bwMode="auto">
        <a:xfrm rot="16200000" flipH="1">
          <a:off x="2599951" y="3583745"/>
          <a:ext cx="3088819" cy="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49</xdr:col>
      <xdr:colOff>1070</xdr:colOff>
      <xdr:row>39</xdr:row>
      <xdr:rowOff>3254</xdr:rowOff>
    </xdr:from>
    <xdr:to>
      <xdr:col>54</xdr:col>
      <xdr:colOff>1071</xdr:colOff>
      <xdr:row>39</xdr:row>
      <xdr:rowOff>3254</xdr:rowOff>
    </xdr:to>
    <xdr:sp macro="" textlink="">
      <xdr:nvSpPr>
        <xdr:cNvPr id="147" name="Line 43">
          <a:extLst>
            <a:ext uri="{FF2B5EF4-FFF2-40B4-BE49-F238E27FC236}">
              <a16:creationId xmlns:a16="http://schemas.microsoft.com/office/drawing/2014/main" id="{00000000-0008-0000-2900-000093000000}"/>
            </a:ext>
          </a:extLst>
        </xdr:cNvPr>
        <xdr:cNvSpPr>
          <a:spLocks noChangeShapeType="1"/>
        </xdr:cNvSpPr>
      </xdr:nvSpPr>
      <xdr:spPr bwMode="auto">
        <a:xfrm>
          <a:off x="5287445" y="5127704"/>
          <a:ext cx="5715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</xdr:colOff>
      <xdr:row>37</xdr:row>
      <xdr:rowOff>1</xdr:rowOff>
    </xdr:from>
    <xdr:to>
      <xdr:col>54</xdr:col>
      <xdr:colOff>2989</xdr:colOff>
      <xdr:row>39</xdr:row>
      <xdr:rowOff>126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00000000-0008-0000-2900-000094000000}"/>
            </a:ext>
          </a:extLst>
        </xdr:cNvPr>
        <xdr:cNvCxnSpPr/>
      </xdr:nvCxnSpPr>
      <xdr:spPr bwMode="auto">
        <a:xfrm rot="16200000" flipH="1">
          <a:off x="5745542" y="5009255"/>
          <a:ext cx="228725" cy="191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48</xdr:col>
      <xdr:colOff>49375</xdr:colOff>
      <xdr:row>35</xdr:row>
      <xdr:rowOff>3801</xdr:rowOff>
    </xdr:from>
    <xdr:to>
      <xdr:col>49</xdr:col>
      <xdr:colOff>58900</xdr:colOff>
      <xdr:row>37</xdr:row>
      <xdr:rowOff>3254</xdr:rowOff>
    </xdr:to>
    <xdr:sp macro="" textlink="">
      <xdr:nvSpPr>
        <xdr:cNvPr id="149" name="Oval 45">
          <a:extLst>
            <a:ext uri="{FF2B5EF4-FFF2-40B4-BE49-F238E27FC236}">
              <a16:creationId xmlns:a16="http://schemas.microsoft.com/office/drawing/2014/main" id="{00000000-0008-0000-2900-000095000000}"/>
            </a:ext>
          </a:extLst>
        </xdr:cNvPr>
        <xdr:cNvSpPr>
          <a:spLocks noChangeArrowheads="1"/>
        </xdr:cNvSpPr>
      </xdr:nvSpPr>
      <xdr:spPr bwMode="auto">
        <a:xfrm>
          <a:off x="5221450" y="4785351"/>
          <a:ext cx="123825" cy="113753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113925</xdr:colOff>
      <xdr:row>8</xdr:row>
      <xdr:rowOff>6446</xdr:rowOff>
    </xdr:from>
    <xdr:to>
      <xdr:col>49</xdr:col>
      <xdr:colOff>1213</xdr:colOff>
      <xdr:row>39</xdr:row>
      <xdr:rowOff>11093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00000000-0008-0000-2900-000096000000}"/>
            </a:ext>
          </a:extLst>
        </xdr:cNvPr>
        <xdr:cNvCxnSpPr/>
      </xdr:nvCxnSpPr>
      <xdr:spPr bwMode="auto">
        <a:xfrm rot="5400000">
          <a:off x="3569970" y="3417926"/>
          <a:ext cx="3433647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33</xdr:col>
      <xdr:colOff>0</xdr:colOff>
      <xdr:row>33</xdr:row>
      <xdr:rowOff>0</xdr:rowOff>
    </xdr:from>
    <xdr:to>
      <xdr:col>33</xdr:col>
      <xdr:colOff>0</xdr:colOff>
      <xdr:row>35</xdr:row>
      <xdr:rowOff>0</xdr:rowOff>
    </xdr:to>
    <xdr:sp macro="" textlink="">
      <xdr:nvSpPr>
        <xdr:cNvPr id="151" name="Line 75">
          <a:extLst>
            <a:ext uri="{FF2B5EF4-FFF2-40B4-BE49-F238E27FC236}">
              <a16:creationId xmlns:a16="http://schemas.microsoft.com/office/drawing/2014/main" id="{00000000-0008-0000-2900-000097000000}"/>
            </a:ext>
          </a:extLst>
        </xdr:cNvPr>
        <xdr:cNvSpPr>
          <a:spLocks noChangeShapeType="1"/>
        </xdr:cNvSpPr>
      </xdr:nvSpPr>
      <xdr:spPr bwMode="auto">
        <a:xfrm flipV="1">
          <a:off x="36861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33</xdr:col>
      <xdr:colOff>0</xdr:colOff>
      <xdr:row>36</xdr:row>
      <xdr:rowOff>57958</xdr:rowOff>
    </xdr:from>
    <xdr:to>
      <xdr:col>33</xdr:col>
      <xdr:colOff>0</xdr:colOff>
      <xdr:row>38</xdr:row>
      <xdr:rowOff>112848</xdr:rowOff>
    </xdr:to>
    <xdr:sp macro="" textlink="">
      <xdr:nvSpPr>
        <xdr:cNvPr id="152" name="Line 65">
          <a:extLst>
            <a:ext uri="{FF2B5EF4-FFF2-40B4-BE49-F238E27FC236}">
              <a16:creationId xmlns:a16="http://schemas.microsoft.com/office/drawing/2014/main" id="{00000000-0008-0000-2900-000098000000}"/>
            </a:ext>
          </a:extLst>
        </xdr:cNvPr>
        <xdr:cNvSpPr>
          <a:spLocks noChangeShapeType="1"/>
        </xdr:cNvSpPr>
      </xdr:nvSpPr>
      <xdr:spPr bwMode="auto">
        <a:xfrm flipV="1">
          <a:off x="3686175" y="4896658"/>
          <a:ext cx="0" cy="22634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29</xdr:col>
      <xdr:colOff>4646</xdr:colOff>
      <xdr:row>35</xdr:row>
      <xdr:rowOff>0</xdr:rowOff>
    </xdr:from>
    <xdr:to>
      <xdr:col>33</xdr:col>
      <xdr:colOff>0</xdr:colOff>
      <xdr:row>35</xdr:row>
      <xdr:rowOff>1588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00000000-0008-0000-2900-000099000000}"/>
            </a:ext>
          </a:extLst>
        </xdr:cNvPr>
        <xdr:cNvCxnSpPr>
          <a:endCxn id="151" idx="0"/>
        </xdr:cNvCxnSpPr>
      </xdr:nvCxnSpPr>
      <xdr:spPr bwMode="auto">
        <a:xfrm>
          <a:off x="3233621" y="4781550"/>
          <a:ext cx="452554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28</xdr:col>
      <xdr:colOff>115229</xdr:colOff>
      <xdr:row>36</xdr:row>
      <xdr:rowOff>54827</xdr:rowOff>
    </xdr:from>
    <xdr:to>
      <xdr:col>32</xdr:col>
      <xdr:colOff>110583</xdr:colOff>
      <xdr:row>37</xdr:row>
      <xdr:rowOff>659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2900-00009A000000}"/>
            </a:ext>
          </a:extLst>
        </xdr:cNvPr>
        <xdr:cNvCxnSpPr/>
      </xdr:nvCxnSpPr>
      <xdr:spPr bwMode="auto">
        <a:xfrm>
          <a:off x="3229904" y="4893527"/>
          <a:ext cx="452554" cy="2982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34</xdr:col>
      <xdr:colOff>115364</xdr:colOff>
      <xdr:row>33</xdr:row>
      <xdr:rowOff>794</xdr:rowOff>
    </xdr:from>
    <xdr:to>
      <xdr:col>35</xdr:col>
      <xdr:colOff>794</xdr:colOff>
      <xdr:row>39</xdr:row>
      <xdr:rowOff>5440</xdr:rowOff>
    </xdr:to>
    <xdr:cxnSp macro="">
      <xdr:nvCxnSpPr>
        <xdr:cNvPr id="155" name="直線矢印コネクタ 154">
          <a:extLst>
            <a:ext uri="{FF2B5EF4-FFF2-40B4-BE49-F238E27FC236}">
              <a16:creationId xmlns:a16="http://schemas.microsoft.com/office/drawing/2014/main" id="{00000000-0008-0000-2900-00009B000000}"/>
            </a:ext>
          </a:extLst>
        </xdr:cNvPr>
        <xdr:cNvCxnSpPr>
          <a:stCxn id="83" idx="1"/>
        </xdr:cNvCxnSpPr>
      </xdr:nvCxnSpPr>
      <xdr:spPr bwMode="auto">
        <a:xfrm rot="16200000" flipH="1">
          <a:off x="3627631" y="4841952"/>
          <a:ext cx="576146" cy="0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59</xdr:col>
      <xdr:colOff>0</xdr:colOff>
      <xdr:row>33</xdr:row>
      <xdr:rowOff>0</xdr:rowOff>
    </xdr:from>
    <xdr:to>
      <xdr:col>59</xdr:col>
      <xdr:colOff>0</xdr:colOff>
      <xdr:row>35</xdr:row>
      <xdr:rowOff>0</xdr:rowOff>
    </xdr:to>
    <xdr:sp macro="" textlink="">
      <xdr:nvSpPr>
        <xdr:cNvPr id="156" name="Line 75">
          <a:extLst>
            <a:ext uri="{FF2B5EF4-FFF2-40B4-BE49-F238E27FC236}">
              <a16:creationId xmlns:a16="http://schemas.microsoft.com/office/drawing/2014/main" id="{00000000-0008-0000-2900-00009C000000}"/>
            </a:ext>
          </a:extLst>
        </xdr:cNvPr>
        <xdr:cNvSpPr>
          <a:spLocks noChangeShapeType="1"/>
        </xdr:cNvSpPr>
      </xdr:nvSpPr>
      <xdr:spPr bwMode="auto">
        <a:xfrm flipV="1">
          <a:off x="6429375" y="45529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59</xdr:col>
      <xdr:colOff>0</xdr:colOff>
      <xdr:row>36</xdr:row>
      <xdr:rowOff>57958</xdr:rowOff>
    </xdr:from>
    <xdr:to>
      <xdr:col>59</xdr:col>
      <xdr:colOff>0</xdr:colOff>
      <xdr:row>38</xdr:row>
      <xdr:rowOff>112848</xdr:rowOff>
    </xdr:to>
    <xdr:sp macro="" textlink="">
      <xdr:nvSpPr>
        <xdr:cNvPr id="157" name="Line 65">
          <a:extLst>
            <a:ext uri="{FF2B5EF4-FFF2-40B4-BE49-F238E27FC236}">
              <a16:creationId xmlns:a16="http://schemas.microsoft.com/office/drawing/2014/main" id="{00000000-0008-0000-2900-00009D000000}"/>
            </a:ext>
          </a:extLst>
        </xdr:cNvPr>
        <xdr:cNvSpPr>
          <a:spLocks noChangeShapeType="1"/>
        </xdr:cNvSpPr>
      </xdr:nvSpPr>
      <xdr:spPr bwMode="auto">
        <a:xfrm flipV="1">
          <a:off x="6429375" y="4896658"/>
          <a:ext cx="0" cy="22634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55</xdr:col>
      <xdr:colOff>4646</xdr:colOff>
      <xdr:row>35</xdr:row>
      <xdr:rowOff>0</xdr:rowOff>
    </xdr:from>
    <xdr:to>
      <xdr:col>59</xdr:col>
      <xdr:colOff>0</xdr:colOff>
      <xdr:row>35</xdr:row>
      <xdr:rowOff>1588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00000000-0008-0000-2900-00009E000000}"/>
            </a:ext>
          </a:extLst>
        </xdr:cNvPr>
        <xdr:cNvCxnSpPr>
          <a:endCxn id="156" idx="0"/>
        </xdr:cNvCxnSpPr>
      </xdr:nvCxnSpPr>
      <xdr:spPr bwMode="auto">
        <a:xfrm>
          <a:off x="5976821" y="4781550"/>
          <a:ext cx="452554" cy="1588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54</xdr:col>
      <xdr:colOff>115229</xdr:colOff>
      <xdr:row>36</xdr:row>
      <xdr:rowOff>54827</xdr:rowOff>
    </xdr:from>
    <xdr:to>
      <xdr:col>58</xdr:col>
      <xdr:colOff>110583</xdr:colOff>
      <xdr:row>37</xdr:row>
      <xdr:rowOff>659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00000000-0008-0000-2900-00009F000000}"/>
            </a:ext>
          </a:extLst>
        </xdr:cNvPr>
        <xdr:cNvCxnSpPr/>
      </xdr:nvCxnSpPr>
      <xdr:spPr bwMode="auto">
        <a:xfrm>
          <a:off x="5973104" y="4893527"/>
          <a:ext cx="452554" cy="2982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60</xdr:col>
      <xdr:colOff>114435</xdr:colOff>
      <xdr:row>32</xdr:row>
      <xdr:rowOff>116024</xdr:rowOff>
    </xdr:from>
    <xdr:to>
      <xdr:col>60</xdr:col>
      <xdr:colOff>116023</xdr:colOff>
      <xdr:row>39</xdr:row>
      <xdr:rowOff>4511</xdr:rowOff>
    </xdr:to>
    <xdr:cxnSp macro="">
      <xdr:nvCxnSpPr>
        <xdr:cNvPr id="160" name="直線矢印コネクタ 159">
          <a:extLst>
            <a:ext uri="{FF2B5EF4-FFF2-40B4-BE49-F238E27FC236}">
              <a16:creationId xmlns:a16="http://schemas.microsoft.com/office/drawing/2014/main" id="{00000000-0008-0000-2900-0000A0000000}"/>
            </a:ext>
          </a:extLst>
        </xdr:cNvPr>
        <xdr:cNvCxnSpPr/>
      </xdr:nvCxnSpPr>
      <xdr:spPr bwMode="auto">
        <a:xfrm rot="16200000" flipH="1">
          <a:off x="6371760" y="4841024"/>
          <a:ext cx="574287" cy="1588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</xdr:colOff>
      <xdr:row>25</xdr:row>
      <xdr:rowOff>0</xdr:rowOff>
    </xdr:from>
    <xdr:to>
      <xdr:col>43</xdr:col>
      <xdr:colOff>0</xdr:colOff>
      <xdr:row>25</xdr:row>
      <xdr:rowOff>0</xdr:rowOff>
    </xdr:to>
    <xdr:sp macro="" textlink="">
      <xdr:nvSpPr>
        <xdr:cNvPr id="174019" name="Line 1">
          <a:extLst>
            <a:ext uri="{FF2B5EF4-FFF2-40B4-BE49-F238E27FC236}">
              <a16:creationId xmlns:a16="http://schemas.microsoft.com/office/drawing/2014/main" id="{00000000-0008-0000-2A00-0000C3A70200}"/>
            </a:ext>
          </a:extLst>
        </xdr:cNvPr>
        <xdr:cNvSpPr>
          <a:spLocks noChangeShapeType="1"/>
        </xdr:cNvSpPr>
      </xdr:nvSpPr>
      <xdr:spPr bwMode="auto">
        <a:xfrm>
          <a:off x="3467100" y="36385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30</xdr:row>
      <xdr:rowOff>117230</xdr:rowOff>
    </xdr:from>
    <xdr:to>
      <xdr:col>43</xdr:col>
      <xdr:colOff>0</xdr:colOff>
      <xdr:row>30</xdr:row>
      <xdr:rowOff>117230</xdr:rowOff>
    </xdr:to>
    <xdr:sp macro="" textlink="">
      <xdr:nvSpPr>
        <xdr:cNvPr id="174020" name="Line 2">
          <a:extLst>
            <a:ext uri="{FF2B5EF4-FFF2-40B4-BE49-F238E27FC236}">
              <a16:creationId xmlns:a16="http://schemas.microsoft.com/office/drawing/2014/main" id="{00000000-0008-0000-2A00-0000C4A70200}"/>
            </a:ext>
          </a:extLst>
        </xdr:cNvPr>
        <xdr:cNvSpPr>
          <a:spLocks noChangeShapeType="1"/>
        </xdr:cNvSpPr>
      </xdr:nvSpPr>
      <xdr:spPr bwMode="auto">
        <a:xfrm>
          <a:off x="4125058" y="4293576"/>
          <a:ext cx="58615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11</xdr:row>
      <xdr:rowOff>9525</xdr:rowOff>
    </xdr:from>
    <xdr:to>
      <xdr:col>43</xdr:col>
      <xdr:colOff>0</xdr:colOff>
      <xdr:row>29</xdr:row>
      <xdr:rowOff>0</xdr:rowOff>
    </xdr:to>
    <xdr:sp macro="" textlink="">
      <xdr:nvSpPr>
        <xdr:cNvPr id="174021" name="Line 3">
          <a:extLst>
            <a:ext uri="{FF2B5EF4-FFF2-40B4-BE49-F238E27FC236}">
              <a16:creationId xmlns:a16="http://schemas.microsoft.com/office/drawing/2014/main" id="{00000000-0008-0000-2A00-0000C5A70200}"/>
            </a:ext>
          </a:extLst>
        </xdr:cNvPr>
        <xdr:cNvSpPr>
          <a:spLocks noChangeShapeType="1"/>
        </xdr:cNvSpPr>
      </xdr:nvSpPr>
      <xdr:spPr bwMode="auto">
        <a:xfrm flipV="1">
          <a:off x="4600575" y="2047875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27</xdr:row>
      <xdr:rowOff>0</xdr:rowOff>
    </xdr:from>
    <xdr:to>
      <xdr:col>38</xdr:col>
      <xdr:colOff>0</xdr:colOff>
      <xdr:row>29</xdr:row>
      <xdr:rowOff>0</xdr:rowOff>
    </xdr:to>
    <xdr:sp macro="" textlink="">
      <xdr:nvSpPr>
        <xdr:cNvPr id="174022" name="Oval 4">
          <a:extLst>
            <a:ext uri="{FF2B5EF4-FFF2-40B4-BE49-F238E27FC236}">
              <a16:creationId xmlns:a16="http://schemas.microsoft.com/office/drawing/2014/main" id="{00000000-0008-0000-2A00-0000C6A70200}"/>
            </a:ext>
          </a:extLst>
        </xdr:cNvPr>
        <xdr:cNvSpPr>
          <a:spLocks noChangeArrowheads="1"/>
        </xdr:cNvSpPr>
      </xdr:nvSpPr>
      <xdr:spPr bwMode="auto">
        <a:xfrm>
          <a:off x="3971925" y="3867150"/>
          <a:ext cx="11430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29</xdr:row>
      <xdr:rowOff>0</xdr:rowOff>
    </xdr:to>
    <xdr:sp macro="" textlink="">
      <xdr:nvSpPr>
        <xdr:cNvPr id="174023" name="Line 5">
          <a:extLst>
            <a:ext uri="{FF2B5EF4-FFF2-40B4-BE49-F238E27FC236}">
              <a16:creationId xmlns:a16="http://schemas.microsoft.com/office/drawing/2014/main" id="{00000000-0008-0000-2A00-0000C7A702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0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117230</xdr:rowOff>
    </xdr:from>
    <xdr:to>
      <xdr:col>37</xdr:col>
      <xdr:colOff>0</xdr:colOff>
      <xdr:row>30</xdr:row>
      <xdr:rowOff>117230</xdr:rowOff>
    </xdr:to>
    <xdr:sp macro="" textlink="">
      <xdr:nvSpPr>
        <xdr:cNvPr id="174024" name="Line 6">
          <a:extLst>
            <a:ext uri="{FF2B5EF4-FFF2-40B4-BE49-F238E27FC236}">
              <a16:creationId xmlns:a16="http://schemas.microsoft.com/office/drawing/2014/main" id="{00000000-0008-0000-2A00-0000C8A70200}"/>
            </a:ext>
          </a:extLst>
        </xdr:cNvPr>
        <xdr:cNvSpPr>
          <a:spLocks noChangeShapeType="1"/>
        </xdr:cNvSpPr>
      </xdr:nvSpPr>
      <xdr:spPr bwMode="auto">
        <a:xfrm>
          <a:off x="3538904" y="4293576"/>
          <a:ext cx="586154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109903</xdr:rowOff>
    </xdr:from>
    <xdr:to>
      <xdr:col>31</xdr:col>
      <xdr:colOff>0</xdr:colOff>
      <xdr:row>33</xdr:row>
      <xdr:rowOff>109904</xdr:rowOff>
    </xdr:to>
    <xdr:sp macro="" textlink="">
      <xdr:nvSpPr>
        <xdr:cNvPr id="174025" name="Line 9">
          <a:extLst>
            <a:ext uri="{FF2B5EF4-FFF2-40B4-BE49-F238E27FC236}">
              <a16:creationId xmlns:a16="http://schemas.microsoft.com/office/drawing/2014/main" id="{00000000-0008-0000-2A00-0000C9A70200}"/>
            </a:ext>
          </a:extLst>
        </xdr:cNvPr>
        <xdr:cNvSpPr>
          <a:spLocks noChangeShapeType="1"/>
        </xdr:cNvSpPr>
      </xdr:nvSpPr>
      <xdr:spPr bwMode="auto">
        <a:xfrm>
          <a:off x="3538904" y="4403480"/>
          <a:ext cx="0" cy="23446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109904</xdr:rowOff>
    </xdr:from>
    <xdr:to>
      <xdr:col>43</xdr:col>
      <xdr:colOff>0</xdr:colOff>
      <xdr:row>33</xdr:row>
      <xdr:rowOff>109904</xdr:rowOff>
    </xdr:to>
    <xdr:sp macro="" textlink="">
      <xdr:nvSpPr>
        <xdr:cNvPr id="174026" name="Line 10">
          <a:extLst>
            <a:ext uri="{FF2B5EF4-FFF2-40B4-BE49-F238E27FC236}">
              <a16:creationId xmlns:a16="http://schemas.microsoft.com/office/drawing/2014/main" id="{00000000-0008-0000-2A00-0000CAA70200}"/>
            </a:ext>
          </a:extLst>
        </xdr:cNvPr>
        <xdr:cNvSpPr>
          <a:spLocks noChangeShapeType="1"/>
        </xdr:cNvSpPr>
      </xdr:nvSpPr>
      <xdr:spPr bwMode="auto">
        <a:xfrm>
          <a:off x="3538904" y="4637942"/>
          <a:ext cx="1172308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31</xdr:row>
      <xdr:rowOff>109903</xdr:rowOff>
    </xdr:from>
    <xdr:to>
      <xdr:col>43</xdr:col>
      <xdr:colOff>0</xdr:colOff>
      <xdr:row>33</xdr:row>
      <xdr:rowOff>109904</xdr:rowOff>
    </xdr:to>
    <xdr:sp macro="" textlink="">
      <xdr:nvSpPr>
        <xdr:cNvPr id="174027" name="Line 11">
          <a:extLst>
            <a:ext uri="{FF2B5EF4-FFF2-40B4-BE49-F238E27FC236}">
              <a16:creationId xmlns:a16="http://schemas.microsoft.com/office/drawing/2014/main" id="{00000000-0008-0000-2A00-0000CBA70200}"/>
            </a:ext>
          </a:extLst>
        </xdr:cNvPr>
        <xdr:cNvSpPr>
          <a:spLocks noChangeShapeType="1"/>
        </xdr:cNvSpPr>
      </xdr:nvSpPr>
      <xdr:spPr bwMode="auto">
        <a:xfrm flipV="1">
          <a:off x="4711212" y="4403480"/>
          <a:ext cx="0" cy="234462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51</xdr:col>
      <xdr:colOff>117230</xdr:colOff>
      <xdr:row>31</xdr:row>
      <xdr:rowOff>0</xdr:rowOff>
    </xdr:to>
    <xdr:sp macro="" textlink="">
      <xdr:nvSpPr>
        <xdr:cNvPr id="174028" name="Line 12">
          <a:extLst>
            <a:ext uri="{FF2B5EF4-FFF2-40B4-BE49-F238E27FC236}">
              <a16:creationId xmlns:a16="http://schemas.microsoft.com/office/drawing/2014/main" id="{00000000-0008-0000-2A00-0000CCA70200}"/>
            </a:ext>
          </a:extLst>
        </xdr:cNvPr>
        <xdr:cNvSpPr>
          <a:spLocks noChangeShapeType="1"/>
        </xdr:cNvSpPr>
      </xdr:nvSpPr>
      <xdr:spPr bwMode="auto">
        <a:xfrm>
          <a:off x="4828442" y="4293577"/>
          <a:ext cx="937846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27</xdr:row>
      <xdr:rowOff>0</xdr:rowOff>
    </xdr:from>
    <xdr:to>
      <xdr:col>48</xdr:col>
      <xdr:colOff>0</xdr:colOff>
      <xdr:row>27</xdr:row>
      <xdr:rowOff>0</xdr:rowOff>
    </xdr:to>
    <xdr:sp macro="" textlink="">
      <xdr:nvSpPr>
        <xdr:cNvPr id="174030" name="Line 14">
          <a:extLst>
            <a:ext uri="{FF2B5EF4-FFF2-40B4-BE49-F238E27FC236}">
              <a16:creationId xmlns:a16="http://schemas.microsoft.com/office/drawing/2014/main" id="{00000000-0008-0000-2A00-0000CEA702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25</xdr:row>
      <xdr:rowOff>0</xdr:rowOff>
    </xdr:from>
    <xdr:to>
      <xdr:col>50</xdr:col>
      <xdr:colOff>0</xdr:colOff>
      <xdr:row>25</xdr:row>
      <xdr:rowOff>0</xdr:rowOff>
    </xdr:to>
    <xdr:sp macro="" textlink="">
      <xdr:nvSpPr>
        <xdr:cNvPr id="174031" name="Line 15">
          <a:extLst>
            <a:ext uri="{FF2B5EF4-FFF2-40B4-BE49-F238E27FC236}">
              <a16:creationId xmlns:a16="http://schemas.microsoft.com/office/drawing/2014/main" id="{00000000-0008-0000-2A00-0000CFA70200}"/>
            </a:ext>
          </a:extLst>
        </xdr:cNvPr>
        <xdr:cNvSpPr>
          <a:spLocks noChangeShapeType="1"/>
        </xdr:cNvSpPr>
      </xdr:nvSpPr>
      <xdr:spPr bwMode="auto">
        <a:xfrm>
          <a:off x="4714875" y="36385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14</xdr:row>
      <xdr:rowOff>0</xdr:rowOff>
    </xdr:from>
    <xdr:to>
      <xdr:col>50</xdr:col>
      <xdr:colOff>0</xdr:colOff>
      <xdr:row>14</xdr:row>
      <xdr:rowOff>0</xdr:rowOff>
    </xdr:to>
    <xdr:sp macro="" textlink="">
      <xdr:nvSpPr>
        <xdr:cNvPr id="174032" name="Line 17">
          <a:extLst>
            <a:ext uri="{FF2B5EF4-FFF2-40B4-BE49-F238E27FC236}">
              <a16:creationId xmlns:a16="http://schemas.microsoft.com/office/drawing/2014/main" id="{00000000-0008-0000-2A00-0000D0A70200}"/>
            </a:ext>
          </a:extLst>
        </xdr:cNvPr>
        <xdr:cNvSpPr>
          <a:spLocks noChangeShapeType="1"/>
        </xdr:cNvSpPr>
      </xdr:nvSpPr>
      <xdr:spPr bwMode="auto">
        <a:xfrm>
          <a:off x="4829175" y="2381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50</xdr:col>
      <xdr:colOff>0</xdr:colOff>
      <xdr:row>12</xdr:row>
      <xdr:rowOff>0</xdr:rowOff>
    </xdr:to>
    <xdr:sp macro="" textlink="">
      <xdr:nvSpPr>
        <xdr:cNvPr id="174033" name="Line 18">
          <a:extLst>
            <a:ext uri="{FF2B5EF4-FFF2-40B4-BE49-F238E27FC236}">
              <a16:creationId xmlns:a16="http://schemas.microsoft.com/office/drawing/2014/main" id="{00000000-0008-0000-2A00-0000D1A70200}"/>
            </a:ext>
          </a:extLst>
        </xdr:cNvPr>
        <xdr:cNvSpPr>
          <a:spLocks noChangeShapeType="1"/>
        </xdr:cNvSpPr>
      </xdr:nvSpPr>
      <xdr:spPr bwMode="auto">
        <a:xfrm>
          <a:off x="48291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52</xdr:col>
      <xdr:colOff>0</xdr:colOff>
      <xdr:row>11</xdr:row>
      <xdr:rowOff>0</xdr:rowOff>
    </xdr:to>
    <xdr:sp macro="" textlink="">
      <xdr:nvSpPr>
        <xdr:cNvPr id="174034" name="Line 19">
          <a:extLst>
            <a:ext uri="{FF2B5EF4-FFF2-40B4-BE49-F238E27FC236}">
              <a16:creationId xmlns:a16="http://schemas.microsoft.com/office/drawing/2014/main" id="{00000000-0008-0000-2A00-0000D2A702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5014</xdr:colOff>
      <xdr:row>8</xdr:row>
      <xdr:rowOff>0</xdr:rowOff>
    </xdr:from>
    <xdr:to>
      <xdr:col>31</xdr:col>
      <xdr:colOff>5014</xdr:colOff>
      <xdr:row>10</xdr:row>
      <xdr:rowOff>0</xdr:rowOff>
    </xdr:to>
    <xdr:sp macro="" textlink="">
      <xdr:nvSpPr>
        <xdr:cNvPr id="174036" name="Line 21">
          <a:extLst>
            <a:ext uri="{FF2B5EF4-FFF2-40B4-BE49-F238E27FC236}">
              <a16:creationId xmlns:a16="http://schemas.microsoft.com/office/drawing/2014/main" id="{00000000-0008-0000-2A00-0000D4A70200}"/>
            </a:ext>
          </a:extLst>
        </xdr:cNvPr>
        <xdr:cNvSpPr>
          <a:spLocks noChangeShapeType="1"/>
        </xdr:cNvSpPr>
      </xdr:nvSpPr>
      <xdr:spPr bwMode="auto">
        <a:xfrm flipV="1">
          <a:off x="3504198" y="1699461"/>
          <a:ext cx="0" cy="2306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8</xdr:row>
      <xdr:rowOff>0</xdr:rowOff>
    </xdr:from>
    <xdr:to>
      <xdr:col>43</xdr:col>
      <xdr:colOff>0</xdr:colOff>
      <xdr:row>10</xdr:row>
      <xdr:rowOff>0</xdr:rowOff>
    </xdr:to>
    <xdr:sp macro="" textlink="">
      <xdr:nvSpPr>
        <xdr:cNvPr id="174037" name="Line 22">
          <a:extLst>
            <a:ext uri="{FF2B5EF4-FFF2-40B4-BE49-F238E27FC236}">
              <a16:creationId xmlns:a16="http://schemas.microsoft.com/office/drawing/2014/main" id="{00000000-0008-0000-2A00-0000D5A70200}"/>
            </a:ext>
          </a:extLst>
        </xdr:cNvPr>
        <xdr:cNvSpPr>
          <a:spLocks noChangeShapeType="1"/>
        </xdr:cNvSpPr>
      </xdr:nvSpPr>
      <xdr:spPr bwMode="auto">
        <a:xfrm flipV="1">
          <a:off x="4642184" y="1699461"/>
          <a:ext cx="0" cy="23060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5012</xdr:colOff>
      <xdr:row>8</xdr:row>
      <xdr:rowOff>0</xdr:rowOff>
    </xdr:from>
    <xdr:to>
      <xdr:col>43</xdr:col>
      <xdr:colOff>0</xdr:colOff>
      <xdr:row>8</xdr:row>
      <xdr:rowOff>0</xdr:rowOff>
    </xdr:to>
    <xdr:sp macro="" textlink="">
      <xdr:nvSpPr>
        <xdr:cNvPr id="174038" name="Line 23">
          <a:extLst>
            <a:ext uri="{FF2B5EF4-FFF2-40B4-BE49-F238E27FC236}">
              <a16:creationId xmlns:a16="http://schemas.microsoft.com/office/drawing/2014/main" id="{00000000-0008-0000-2A00-0000D6A70200}"/>
            </a:ext>
          </a:extLst>
        </xdr:cNvPr>
        <xdr:cNvSpPr>
          <a:spLocks noChangeShapeType="1"/>
        </xdr:cNvSpPr>
      </xdr:nvSpPr>
      <xdr:spPr bwMode="auto">
        <a:xfrm flipH="1">
          <a:off x="3504196" y="1699461"/>
          <a:ext cx="1137988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174039" name="Line 24">
          <a:extLst>
            <a:ext uri="{FF2B5EF4-FFF2-40B4-BE49-F238E27FC236}">
              <a16:creationId xmlns:a16="http://schemas.microsoft.com/office/drawing/2014/main" id="{00000000-0008-0000-2A00-0000D7A70200}"/>
            </a:ext>
          </a:extLst>
        </xdr:cNvPr>
        <xdr:cNvSpPr>
          <a:spLocks noChangeShapeType="1"/>
        </xdr:cNvSpPr>
      </xdr:nvSpPr>
      <xdr:spPr bwMode="auto">
        <a:xfrm flipH="1">
          <a:off x="2657475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27</xdr:row>
      <xdr:rowOff>0</xdr:rowOff>
    </xdr:to>
    <xdr:sp macro="" textlink="">
      <xdr:nvSpPr>
        <xdr:cNvPr id="174040" name="Line 25">
          <a:extLst>
            <a:ext uri="{FF2B5EF4-FFF2-40B4-BE49-F238E27FC236}">
              <a16:creationId xmlns:a16="http://schemas.microsoft.com/office/drawing/2014/main" id="{00000000-0008-0000-2A00-0000D8A70200}"/>
            </a:ext>
          </a:extLst>
        </xdr:cNvPr>
        <xdr:cNvSpPr>
          <a:spLocks noChangeShapeType="1"/>
        </xdr:cNvSpPr>
      </xdr:nvSpPr>
      <xdr:spPr bwMode="auto">
        <a:xfrm>
          <a:off x="2657475" y="20383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174041" name="Line 26">
          <a:extLst>
            <a:ext uri="{FF2B5EF4-FFF2-40B4-BE49-F238E27FC236}">
              <a16:creationId xmlns:a16="http://schemas.microsoft.com/office/drawing/2014/main" id="{00000000-0008-0000-2A00-0000D9A70200}"/>
            </a:ext>
          </a:extLst>
        </xdr:cNvPr>
        <xdr:cNvSpPr>
          <a:spLocks noChangeShapeType="1"/>
        </xdr:cNvSpPr>
      </xdr:nvSpPr>
      <xdr:spPr bwMode="auto">
        <a:xfrm>
          <a:off x="2657475" y="38671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32</xdr:col>
      <xdr:colOff>0</xdr:colOff>
      <xdr:row>11</xdr:row>
      <xdr:rowOff>0</xdr:rowOff>
    </xdr:to>
    <xdr:sp macro="" textlink="">
      <xdr:nvSpPr>
        <xdr:cNvPr id="174042" name="Line 27">
          <a:extLst>
            <a:ext uri="{FF2B5EF4-FFF2-40B4-BE49-F238E27FC236}">
              <a16:creationId xmlns:a16="http://schemas.microsoft.com/office/drawing/2014/main" id="{00000000-0008-0000-2A00-0000DAA70200}"/>
            </a:ext>
          </a:extLst>
        </xdr:cNvPr>
        <xdr:cNvSpPr>
          <a:spLocks noChangeShapeType="1"/>
        </xdr:cNvSpPr>
      </xdr:nvSpPr>
      <xdr:spPr bwMode="auto">
        <a:xfrm flipV="1">
          <a:off x="34575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32</xdr:col>
      <xdr:colOff>3244</xdr:colOff>
      <xdr:row>10</xdr:row>
      <xdr:rowOff>0</xdr:rowOff>
    </xdr:from>
    <xdr:to>
      <xdr:col>42</xdr:col>
      <xdr:colOff>72958</xdr:colOff>
      <xdr:row>10</xdr:row>
      <xdr:rowOff>0</xdr:rowOff>
    </xdr:to>
    <xdr:sp macro="" textlink="">
      <xdr:nvSpPr>
        <xdr:cNvPr id="174043" name="Line 28">
          <a:extLst>
            <a:ext uri="{FF2B5EF4-FFF2-40B4-BE49-F238E27FC236}">
              <a16:creationId xmlns:a16="http://schemas.microsoft.com/office/drawing/2014/main" id="{00000000-0008-0000-2A00-0000DBA70200}"/>
            </a:ext>
          </a:extLst>
        </xdr:cNvPr>
        <xdr:cNvSpPr>
          <a:spLocks noChangeShapeType="1"/>
        </xdr:cNvSpPr>
      </xdr:nvSpPr>
      <xdr:spPr bwMode="auto">
        <a:xfrm>
          <a:off x="3565999" y="1917160"/>
          <a:ext cx="97762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25</xdr:row>
      <xdr:rowOff>0</xdr:rowOff>
    </xdr:from>
    <xdr:to>
      <xdr:col>48</xdr:col>
      <xdr:colOff>0</xdr:colOff>
      <xdr:row>27</xdr:row>
      <xdr:rowOff>0</xdr:rowOff>
    </xdr:to>
    <xdr:sp macro="" textlink="">
      <xdr:nvSpPr>
        <xdr:cNvPr id="174044" name="Line 29">
          <a:extLst>
            <a:ext uri="{FF2B5EF4-FFF2-40B4-BE49-F238E27FC236}">
              <a16:creationId xmlns:a16="http://schemas.microsoft.com/office/drawing/2014/main" id="{00000000-0008-0000-2A00-0000DCA70200}"/>
            </a:ext>
          </a:extLst>
        </xdr:cNvPr>
        <xdr:cNvSpPr>
          <a:spLocks noChangeShapeType="1"/>
        </xdr:cNvSpPr>
      </xdr:nvSpPr>
      <xdr:spPr bwMode="auto">
        <a:xfrm flipV="1">
          <a:off x="5172075" y="36385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14</xdr:row>
      <xdr:rowOff>0</xdr:rowOff>
    </xdr:from>
    <xdr:to>
      <xdr:col>50</xdr:col>
      <xdr:colOff>0</xdr:colOff>
      <xdr:row>25</xdr:row>
      <xdr:rowOff>0</xdr:rowOff>
    </xdr:to>
    <xdr:sp macro="" textlink="">
      <xdr:nvSpPr>
        <xdr:cNvPr id="174045" name="Line 31">
          <a:extLst>
            <a:ext uri="{FF2B5EF4-FFF2-40B4-BE49-F238E27FC236}">
              <a16:creationId xmlns:a16="http://schemas.microsoft.com/office/drawing/2014/main" id="{00000000-0008-0000-2A00-0000DDA70200}"/>
            </a:ext>
          </a:extLst>
        </xdr:cNvPr>
        <xdr:cNvSpPr>
          <a:spLocks noChangeShapeType="1"/>
        </xdr:cNvSpPr>
      </xdr:nvSpPr>
      <xdr:spPr bwMode="auto">
        <a:xfrm flipV="1">
          <a:off x="5370479" y="2371117"/>
          <a:ext cx="0" cy="1248383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12</xdr:row>
      <xdr:rowOff>0</xdr:rowOff>
    </xdr:from>
    <xdr:to>
      <xdr:col>50</xdr:col>
      <xdr:colOff>0</xdr:colOff>
      <xdr:row>14</xdr:row>
      <xdr:rowOff>0</xdr:rowOff>
    </xdr:to>
    <xdr:sp macro="" textlink="">
      <xdr:nvSpPr>
        <xdr:cNvPr id="174046" name="Line 32">
          <a:extLst>
            <a:ext uri="{FF2B5EF4-FFF2-40B4-BE49-F238E27FC236}">
              <a16:creationId xmlns:a16="http://schemas.microsoft.com/office/drawing/2014/main" id="{00000000-0008-0000-2A00-0000DEA70200}"/>
            </a:ext>
          </a:extLst>
        </xdr:cNvPr>
        <xdr:cNvSpPr>
          <a:spLocks noChangeShapeType="1"/>
        </xdr:cNvSpPr>
      </xdr:nvSpPr>
      <xdr:spPr bwMode="auto">
        <a:xfrm flipV="1">
          <a:off x="5400675" y="2152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9</xdr:row>
      <xdr:rowOff>0</xdr:rowOff>
    </xdr:from>
    <xdr:to>
      <xdr:col>50</xdr:col>
      <xdr:colOff>0</xdr:colOff>
      <xdr:row>11</xdr:row>
      <xdr:rowOff>0</xdr:rowOff>
    </xdr:to>
    <xdr:sp macro="" textlink="">
      <xdr:nvSpPr>
        <xdr:cNvPr id="174047" name="Line 33">
          <a:extLst>
            <a:ext uri="{FF2B5EF4-FFF2-40B4-BE49-F238E27FC236}">
              <a16:creationId xmlns:a16="http://schemas.microsoft.com/office/drawing/2014/main" id="{00000000-0008-0000-2A00-0000DFA70200}"/>
            </a:ext>
          </a:extLst>
        </xdr:cNvPr>
        <xdr:cNvSpPr>
          <a:spLocks noChangeShapeType="1"/>
        </xdr:cNvSpPr>
      </xdr:nvSpPr>
      <xdr:spPr bwMode="auto">
        <a:xfrm flipV="1">
          <a:off x="54006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12</xdr:row>
      <xdr:rowOff>0</xdr:rowOff>
    </xdr:from>
    <xdr:to>
      <xdr:col>42</xdr:col>
      <xdr:colOff>104775</xdr:colOff>
      <xdr:row>12</xdr:row>
      <xdr:rowOff>0</xdr:rowOff>
    </xdr:to>
    <xdr:sp macro="" textlink="">
      <xdr:nvSpPr>
        <xdr:cNvPr id="174048" name="Line 36">
          <a:extLst>
            <a:ext uri="{FF2B5EF4-FFF2-40B4-BE49-F238E27FC236}">
              <a16:creationId xmlns:a16="http://schemas.microsoft.com/office/drawing/2014/main" id="{00000000-0008-0000-2A00-0000E0A70200}"/>
            </a:ext>
          </a:extLst>
        </xdr:cNvPr>
        <xdr:cNvSpPr>
          <a:spLocks noChangeShapeType="1"/>
        </xdr:cNvSpPr>
      </xdr:nvSpPr>
      <xdr:spPr bwMode="auto">
        <a:xfrm>
          <a:off x="3457575" y="21526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43</xdr:col>
      <xdr:colOff>0</xdr:colOff>
      <xdr:row>11</xdr:row>
      <xdr:rowOff>0</xdr:rowOff>
    </xdr:to>
    <xdr:sp macro="" textlink="">
      <xdr:nvSpPr>
        <xdr:cNvPr id="174049" name="Line 37">
          <a:extLst>
            <a:ext uri="{FF2B5EF4-FFF2-40B4-BE49-F238E27FC236}">
              <a16:creationId xmlns:a16="http://schemas.microsoft.com/office/drawing/2014/main" id="{00000000-0008-0000-2A00-0000E1A702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9525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174050" name="Line 38">
          <a:extLst>
            <a:ext uri="{FF2B5EF4-FFF2-40B4-BE49-F238E27FC236}">
              <a16:creationId xmlns:a16="http://schemas.microsoft.com/office/drawing/2014/main" id="{00000000-0008-0000-2A00-0000E2A70200}"/>
            </a:ext>
          </a:extLst>
        </xdr:cNvPr>
        <xdr:cNvSpPr>
          <a:spLocks noChangeShapeType="1"/>
        </xdr:cNvSpPr>
      </xdr:nvSpPr>
      <xdr:spPr bwMode="auto">
        <a:xfrm>
          <a:off x="3467100" y="23812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30</xdr:col>
      <xdr:colOff>116437</xdr:colOff>
      <xdr:row>29</xdr:row>
      <xdr:rowOff>793</xdr:rowOff>
    </xdr:from>
    <xdr:to>
      <xdr:col>31</xdr:col>
      <xdr:colOff>794</xdr:colOff>
      <xdr:row>31</xdr:row>
      <xdr:rowOff>792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2A00-000024000000}"/>
            </a:ext>
          </a:extLst>
        </xdr:cNvPr>
        <xdr:cNvCxnSpPr>
          <a:stCxn id="174023" idx="1"/>
          <a:endCxn id="174024" idx="0"/>
        </xdr:cNvCxnSpPr>
      </xdr:nvCxnSpPr>
      <xdr:spPr bwMode="auto">
        <a:xfrm rot="16200000" flipH="1">
          <a:off x="3421673" y="4176345"/>
          <a:ext cx="234461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42</xdr:col>
      <xdr:colOff>114973</xdr:colOff>
      <xdr:row>28</xdr:row>
      <xdr:rowOff>57945</xdr:rowOff>
    </xdr:from>
    <xdr:to>
      <xdr:col>42</xdr:col>
      <xdr:colOff>116561</xdr:colOff>
      <xdr:row>30</xdr:row>
      <xdr:rowOff>116560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2A00-000025000000}"/>
            </a:ext>
          </a:extLst>
        </xdr:cNvPr>
        <xdr:cNvCxnSpPr/>
      </xdr:nvCxnSpPr>
      <xdr:spPr bwMode="auto">
        <a:xfrm rot="16200000" flipH="1">
          <a:off x="4592517" y="4174882"/>
          <a:ext cx="234461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43</xdr:col>
      <xdr:colOff>113567</xdr:colOff>
      <xdr:row>28</xdr:row>
      <xdr:rowOff>57150</xdr:rowOff>
    </xdr:from>
    <xdr:to>
      <xdr:col>47</xdr:col>
      <xdr:colOff>113567</xdr:colOff>
      <xdr:row>28</xdr:row>
      <xdr:rowOff>57150</xdr:rowOff>
    </xdr:to>
    <xdr:sp macro="" textlink="">
      <xdr:nvSpPr>
        <xdr:cNvPr id="38" name="Line 14">
          <a:extLst>
            <a:ext uri="{FF2B5EF4-FFF2-40B4-BE49-F238E27FC236}">
              <a16:creationId xmlns:a16="http://schemas.microsoft.com/office/drawing/2014/main" id="{00000000-0008-0000-2A00-000026000000}"/>
            </a:ext>
          </a:extLst>
        </xdr:cNvPr>
        <xdr:cNvSpPr>
          <a:spLocks noChangeShapeType="1"/>
        </xdr:cNvSpPr>
      </xdr:nvSpPr>
      <xdr:spPr bwMode="auto">
        <a:xfrm>
          <a:off x="4824779" y="4057650"/>
          <a:ext cx="468923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113224</xdr:colOff>
      <xdr:row>28</xdr:row>
      <xdr:rowOff>56465</xdr:rowOff>
    </xdr:from>
    <xdr:to>
      <xdr:col>47</xdr:col>
      <xdr:colOff>113224</xdr:colOff>
      <xdr:row>30</xdr:row>
      <xdr:rowOff>113209</xdr:rowOff>
    </xdr:to>
    <xdr:sp macro="" textlink="">
      <xdr:nvSpPr>
        <xdr:cNvPr id="39" name="Line 29">
          <a:extLst>
            <a:ext uri="{FF2B5EF4-FFF2-40B4-BE49-F238E27FC236}">
              <a16:creationId xmlns:a16="http://schemas.microsoft.com/office/drawing/2014/main" id="{00000000-0008-0000-2A00-000027000000}"/>
            </a:ext>
          </a:extLst>
        </xdr:cNvPr>
        <xdr:cNvSpPr>
          <a:spLocks noChangeShapeType="1"/>
        </xdr:cNvSpPr>
      </xdr:nvSpPr>
      <xdr:spPr bwMode="auto">
        <a:xfrm flipV="1">
          <a:off x="5143235" y="3959688"/>
          <a:ext cx="0" cy="226978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113489</xdr:colOff>
      <xdr:row>25</xdr:row>
      <xdr:rowOff>1</xdr:rowOff>
    </xdr:from>
    <xdr:to>
      <xdr:col>50</xdr:col>
      <xdr:colOff>3258</xdr:colOff>
      <xdr:row>30</xdr:row>
      <xdr:rowOff>110232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2A00-000029000000}"/>
            </a:ext>
          </a:extLst>
        </xdr:cNvPr>
        <xdr:cNvCxnSpPr>
          <a:stCxn id="174045" idx="0"/>
        </xdr:cNvCxnSpPr>
      </xdr:nvCxnSpPr>
      <xdr:spPr bwMode="auto">
        <a:xfrm rot="16200000" flipH="1">
          <a:off x="5090014" y="3899965"/>
          <a:ext cx="564188" cy="325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52</xdr:col>
      <xdr:colOff>3261</xdr:colOff>
      <xdr:row>11</xdr:row>
      <xdr:rowOff>793</xdr:rowOff>
    </xdr:from>
    <xdr:to>
      <xdr:col>52</xdr:col>
      <xdr:colOff>4849</xdr:colOff>
      <xdr:row>30</xdr:row>
      <xdr:rowOff>110230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2A00-00002C000000}"/>
            </a:ext>
          </a:extLst>
        </xdr:cNvPr>
        <xdr:cNvCxnSpPr/>
      </xdr:nvCxnSpPr>
      <xdr:spPr bwMode="auto">
        <a:xfrm rot="5400000">
          <a:off x="4525389" y="3106771"/>
          <a:ext cx="2152245" cy="1588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9525</xdr:colOff>
      <xdr:row>25</xdr:row>
      <xdr:rowOff>0</xdr:rowOff>
    </xdr:from>
    <xdr:to>
      <xdr:col>43</xdr:col>
      <xdr:colOff>0</xdr:colOff>
      <xdr:row>25</xdr:row>
      <xdr:rowOff>0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0000000-0008-0000-2B00-000044000000}"/>
            </a:ext>
          </a:extLst>
        </xdr:cNvPr>
        <xdr:cNvSpPr>
          <a:spLocks noChangeShapeType="1"/>
        </xdr:cNvSpPr>
      </xdr:nvSpPr>
      <xdr:spPr bwMode="auto">
        <a:xfrm>
          <a:off x="3467100" y="36385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30</xdr:row>
      <xdr:rowOff>117230</xdr:rowOff>
    </xdr:from>
    <xdr:to>
      <xdr:col>43</xdr:col>
      <xdr:colOff>0</xdr:colOff>
      <xdr:row>30</xdr:row>
      <xdr:rowOff>117230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00000000-0008-0000-2B00-000045000000}"/>
            </a:ext>
          </a:extLst>
        </xdr:cNvPr>
        <xdr:cNvSpPr>
          <a:spLocks noChangeShapeType="1"/>
        </xdr:cNvSpPr>
      </xdr:nvSpPr>
      <xdr:spPr bwMode="auto">
        <a:xfrm>
          <a:off x="4029075" y="421298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11</xdr:row>
      <xdr:rowOff>9525</xdr:rowOff>
    </xdr:from>
    <xdr:to>
      <xdr:col>43</xdr:col>
      <xdr:colOff>0</xdr:colOff>
      <xdr:row>29</xdr:row>
      <xdr:rowOff>0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0000000-0008-0000-2B00-000046000000}"/>
            </a:ext>
          </a:extLst>
        </xdr:cNvPr>
        <xdr:cNvSpPr>
          <a:spLocks noChangeShapeType="1"/>
        </xdr:cNvSpPr>
      </xdr:nvSpPr>
      <xdr:spPr bwMode="auto">
        <a:xfrm flipV="1">
          <a:off x="4600575" y="2047875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27</xdr:row>
      <xdr:rowOff>0</xdr:rowOff>
    </xdr:from>
    <xdr:to>
      <xdr:col>38</xdr:col>
      <xdr:colOff>0</xdr:colOff>
      <xdr:row>29</xdr:row>
      <xdr:rowOff>0</xdr:rowOff>
    </xdr:to>
    <xdr:sp macro="" textlink="">
      <xdr:nvSpPr>
        <xdr:cNvPr id="71" name="Oval 4">
          <a:extLst>
            <a:ext uri="{FF2B5EF4-FFF2-40B4-BE49-F238E27FC236}">
              <a16:creationId xmlns:a16="http://schemas.microsoft.com/office/drawing/2014/main" id="{00000000-0008-0000-2B00-000047000000}"/>
            </a:ext>
          </a:extLst>
        </xdr:cNvPr>
        <xdr:cNvSpPr>
          <a:spLocks noChangeArrowheads="1"/>
        </xdr:cNvSpPr>
      </xdr:nvSpPr>
      <xdr:spPr bwMode="auto">
        <a:xfrm>
          <a:off x="3971925" y="3867150"/>
          <a:ext cx="11430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29</xdr:row>
      <xdr:rowOff>0</xdr:rowOff>
    </xdr:to>
    <xdr:sp macro="" textlink="">
      <xdr:nvSpPr>
        <xdr:cNvPr id="72" name="Line 5">
          <a:extLst>
            <a:ext uri="{FF2B5EF4-FFF2-40B4-BE49-F238E27FC236}">
              <a16:creationId xmlns:a16="http://schemas.microsoft.com/office/drawing/2014/main" id="{00000000-0008-0000-2B00-000048000000}"/>
            </a:ext>
          </a:extLst>
        </xdr:cNvPr>
        <xdr:cNvSpPr>
          <a:spLocks noChangeShapeType="1"/>
        </xdr:cNvSpPr>
      </xdr:nvSpPr>
      <xdr:spPr bwMode="auto">
        <a:xfrm>
          <a:off x="3395382" y="2017059"/>
          <a:ext cx="0" cy="190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117230</xdr:rowOff>
    </xdr:from>
    <xdr:to>
      <xdr:col>37</xdr:col>
      <xdr:colOff>0</xdr:colOff>
      <xdr:row>30</xdr:row>
      <xdr:rowOff>117230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2B00-000049000000}"/>
            </a:ext>
          </a:extLst>
        </xdr:cNvPr>
        <xdr:cNvSpPr>
          <a:spLocks noChangeShapeType="1"/>
        </xdr:cNvSpPr>
      </xdr:nvSpPr>
      <xdr:spPr bwMode="auto">
        <a:xfrm>
          <a:off x="3457575" y="421298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109903</xdr:rowOff>
    </xdr:from>
    <xdr:to>
      <xdr:col>31</xdr:col>
      <xdr:colOff>0</xdr:colOff>
      <xdr:row>33</xdr:row>
      <xdr:rowOff>109904</xdr:rowOff>
    </xdr:to>
    <xdr:sp macro="" textlink="">
      <xdr:nvSpPr>
        <xdr:cNvPr id="74" name="Line 9">
          <a:extLst>
            <a:ext uri="{FF2B5EF4-FFF2-40B4-BE49-F238E27FC236}">
              <a16:creationId xmlns:a16="http://schemas.microsoft.com/office/drawing/2014/main" id="{00000000-0008-0000-2B00-00004A000000}"/>
            </a:ext>
          </a:extLst>
        </xdr:cNvPr>
        <xdr:cNvSpPr>
          <a:spLocks noChangeShapeType="1"/>
        </xdr:cNvSpPr>
      </xdr:nvSpPr>
      <xdr:spPr bwMode="auto">
        <a:xfrm>
          <a:off x="3457575" y="4319953"/>
          <a:ext cx="0" cy="2286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109904</xdr:rowOff>
    </xdr:from>
    <xdr:to>
      <xdr:col>43</xdr:col>
      <xdr:colOff>0</xdr:colOff>
      <xdr:row>33</xdr:row>
      <xdr:rowOff>109904</xdr:rowOff>
    </xdr:to>
    <xdr:sp macro="" textlink="">
      <xdr:nvSpPr>
        <xdr:cNvPr id="75" name="Line 10">
          <a:extLst>
            <a:ext uri="{FF2B5EF4-FFF2-40B4-BE49-F238E27FC236}">
              <a16:creationId xmlns:a16="http://schemas.microsoft.com/office/drawing/2014/main" id="{00000000-0008-0000-2B00-00004B000000}"/>
            </a:ext>
          </a:extLst>
        </xdr:cNvPr>
        <xdr:cNvSpPr>
          <a:spLocks noChangeShapeType="1"/>
        </xdr:cNvSpPr>
      </xdr:nvSpPr>
      <xdr:spPr bwMode="auto">
        <a:xfrm>
          <a:off x="3457575" y="4548554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31</xdr:row>
      <xdr:rowOff>109903</xdr:rowOff>
    </xdr:from>
    <xdr:to>
      <xdr:col>43</xdr:col>
      <xdr:colOff>0</xdr:colOff>
      <xdr:row>33</xdr:row>
      <xdr:rowOff>109904</xdr:rowOff>
    </xdr:to>
    <xdr:sp macro="" textlink="">
      <xdr:nvSpPr>
        <xdr:cNvPr id="76" name="Line 11">
          <a:extLst>
            <a:ext uri="{FF2B5EF4-FFF2-40B4-BE49-F238E27FC236}">
              <a16:creationId xmlns:a16="http://schemas.microsoft.com/office/drawing/2014/main" id="{00000000-0008-0000-2B00-00004C000000}"/>
            </a:ext>
          </a:extLst>
        </xdr:cNvPr>
        <xdr:cNvSpPr>
          <a:spLocks noChangeShapeType="1"/>
        </xdr:cNvSpPr>
      </xdr:nvSpPr>
      <xdr:spPr bwMode="auto">
        <a:xfrm flipV="1">
          <a:off x="4600575" y="4319953"/>
          <a:ext cx="0" cy="2286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51</xdr:col>
      <xdr:colOff>117230</xdr:colOff>
      <xdr:row>31</xdr:row>
      <xdr:rowOff>0</xdr:rowOff>
    </xdr:to>
    <xdr:sp macro="" textlink="">
      <xdr:nvSpPr>
        <xdr:cNvPr id="77" name="Line 12">
          <a:extLst>
            <a:ext uri="{FF2B5EF4-FFF2-40B4-BE49-F238E27FC236}">
              <a16:creationId xmlns:a16="http://schemas.microsoft.com/office/drawing/2014/main" id="{00000000-0008-0000-2B00-00004D0000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91733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27</xdr:row>
      <xdr:rowOff>0</xdr:rowOff>
    </xdr:from>
    <xdr:to>
      <xdr:col>48</xdr:col>
      <xdr:colOff>0</xdr:colOff>
      <xdr:row>27</xdr:row>
      <xdr:rowOff>0</xdr:rowOff>
    </xdr:to>
    <xdr:sp macro="" textlink="">
      <xdr:nvSpPr>
        <xdr:cNvPr id="78" name="Line 14">
          <a:extLst>
            <a:ext uri="{FF2B5EF4-FFF2-40B4-BE49-F238E27FC236}">
              <a16:creationId xmlns:a16="http://schemas.microsoft.com/office/drawing/2014/main" id="{00000000-0008-0000-2B00-00004E0000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25</xdr:row>
      <xdr:rowOff>0</xdr:rowOff>
    </xdr:from>
    <xdr:to>
      <xdr:col>50</xdr:col>
      <xdr:colOff>0</xdr:colOff>
      <xdr:row>25</xdr:row>
      <xdr:rowOff>0</xdr:rowOff>
    </xdr:to>
    <xdr:sp macro="" textlink="">
      <xdr:nvSpPr>
        <xdr:cNvPr id="79" name="Line 15">
          <a:extLst>
            <a:ext uri="{FF2B5EF4-FFF2-40B4-BE49-F238E27FC236}">
              <a16:creationId xmlns:a16="http://schemas.microsoft.com/office/drawing/2014/main" id="{00000000-0008-0000-2B00-00004F000000}"/>
            </a:ext>
          </a:extLst>
        </xdr:cNvPr>
        <xdr:cNvSpPr>
          <a:spLocks noChangeShapeType="1"/>
        </xdr:cNvSpPr>
      </xdr:nvSpPr>
      <xdr:spPr bwMode="auto">
        <a:xfrm>
          <a:off x="4714875" y="36385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14</xdr:row>
      <xdr:rowOff>0</xdr:rowOff>
    </xdr:from>
    <xdr:to>
      <xdr:col>50</xdr:col>
      <xdr:colOff>0</xdr:colOff>
      <xdr:row>14</xdr:row>
      <xdr:rowOff>0</xdr:rowOff>
    </xdr:to>
    <xdr:sp macro="" textlink="">
      <xdr:nvSpPr>
        <xdr:cNvPr id="80" name="Line 17">
          <a:extLst>
            <a:ext uri="{FF2B5EF4-FFF2-40B4-BE49-F238E27FC236}">
              <a16:creationId xmlns:a16="http://schemas.microsoft.com/office/drawing/2014/main" id="{00000000-0008-0000-2B00-000050000000}"/>
            </a:ext>
          </a:extLst>
        </xdr:cNvPr>
        <xdr:cNvSpPr>
          <a:spLocks noChangeShapeType="1"/>
        </xdr:cNvSpPr>
      </xdr:nvSpPr>
      <xdr:spPr bwMode="auto">
        <a:xfrm>
          <a:off x="4829175" y="2381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12</xdr:row>
      <xdr:rowOff>0</xdr:rowOff>
    </xdr:from>
    <xdr:to>
      <xdr:col>50</xdr:col>
      <xdr:colOff>0</xdr:colOff>
      <xdr:row>12</xdr:row>
      <xdr:rowOff>0</xdr:rowOff>
    </xdr:to>
    <xdr:sp macro="" textlink="">
      <xdr:nvSpPr>
        <xdr:cNvPr id="81" name="Line 18">
          <a:extLst>
            <a:ext uri="{FF2B5EF4-FFF2-40B4-BE49-F238E27FC236}">
              <a16:creationId xmlns:a16="http://schemas.microsoft.com/office/drawing/2014/main" id="{00000000-0008-0000-2B00-000051000000}"/>
            </a:ext>
          </a:extLst>
        </xdr:cNvPr>
        <xdr:cNvSpPr>
          <a:spLocks noChangeShapeType="1"/>
        </xdr:cNvSpPr>
      </xdr:nvSpPr>
      <xdr:spPr bwMode="auto">
        <a:xfrm>
          <a:off x="4829175" y="21526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52</xdr:col>
      <xdr:colOff>0</xdr:colOff>
      <xdr:row>11</xdr:row>
      <xdr:rowOff>0</xdr:rowOff>
    </xdr:to>
    <xdr:sp macro="" textlink="">
      <xdr:nvSpPr>
        <xdr:cNvPr id="82" name="Line 19">
          <a:extLst>
            <a:ext uri="{FF2B5EF4-FFF2-40B4-BE49-F238E27FC236}">
              <a16:creationId xmlns:a16="http://schemas.microsoft.com/office/drawing/2014/main" id="{00000000-0008-0000-2B00-0000520000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111512</xdr:colOff>
      <xdr:row>7</xdr:row>
      <xdr:rowOff>116158</xdr:rowOff>
    </xdr:from>
    <xdr:to>
      <xdr:col>30</xdr:col>
      <xdr:colOff>111512</xdr:colOff>
      <xdr:row>9</xdr:row>
      <xdr:rowOff>116158</xdr:rowOff>
    </xdr:to>
    <xdr:sp macro="" textlink="">
      <xdr:nvSpPr>
        <xdr:cNvPr id="83" name="Line 21">
          <a:extLst>
            <a:ext uri="{FF2B5EF4-FFF2-40B4-BE49-F238E27FC236}">
              <a16:creationId xmlns:a16="http://schemas.microsoft.com/office/drawing/2014/main" id="{00000000-0008-0000-2B00-000053000000}"/>
            </a:ext>
          </a:extLst>
        </xdr:cNvPr>
        <xdr:cNvSpPr>
          <a:spLocks noChangeShapeType="1"/>
        </xdr:cNvSpPr>
      </xdr:nvSpPr>
      <xdr:spPr bwMode="auto">
        <a:xfrm flipV="1">
          <a:off x="3517280" y="1705207"/>
          <a:ext cx="0" cy="23231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111512</xdr:colOff>
      <xdr:row>7</xdr:row>
      <xdr:rowOff>116158</xdr:rowOff>
    </xdr:from>
    <xdr:to>
      <xdr:col>42</xdr:col>
      <xdr:colOff>111512</xdr:colOff>
      <xdr:row>9</xdr:row>
      <xdr:rowOff>116158</xdr:rowOff>
    </xdr:to>
    <xdr:sp macro="" textlink="">
      <xdr:nvSpPr>
        <xdr:cNvPr id="84" name="Line 22">
          <a:extLst>
            <a:ext uri="{FF2B5EF4-FFF2-40B4-BE49-F238E27FC236}">
              <a16:creationId xmlns:a16="http://schemas.microsoft.com/office/drawing/2014/main" id="{00000000-0008-0000-2B00-000054000000}"/>
            </a:ext>
          </a:extLst>
        </xdr:cNvPr>
        <xdr:cNvSpPr>
          <a:spLocks noChangeShapeType="1"/>
        </xdr:cNvSpPr>
      </xdr:nvSpPr>
      <xdr:spPr bwMode="auto">
        <a:xfrm flipV="1">
          <a:off x="4669573" y="1705207"/>
          <a:ext cx="0" cy="232317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111510</xdr:colOff>
      <xdr:row>7</xdr:row>
      <xdr:rowOff>116158</xdr:rowOff>
    </xdr:from>
    <xdr:to>
      <xdr:col>43</xdr:col>
      <xdr:colOff>4645</xdr:colOff>
      <xdr:row>7</xdr:row>
      <xdr:rowOff>116158</xdr:rowOff>
    </xdr:to>
    <xdr:sp macro="" textlink="">
      <xdr:nvSpPr>
        <xdr:cNvPr id="85" name="Line 23">
          <a:extLst>
            <a:ext uri="{FF2B5EF4-FFF2-40B4-BE49-F238E27FC236}">
              <a16:creationId xmlns:a16="http://schemas.microsoft.com/office/drawing/2014/main" id="{00000000-0008-0000-2B00-000055000000}"/>
            </a:ext>
          </a:extLst>
        </xdr:cNvPr>
        <xdr:cNvSpPr>
          <a:spLocks noChangeShapeType="1"/>
        </xdr:cNvSpPr>
      </xdr:nvSpPr>
      <xdr:spPr bwMode="auto">
        <a:xfrm flipH="1">
          <a:off x="3517278" y="1705207"/>
          <a:ext cx="1161587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86" name="Line 24">
          <a:extLst>
            <a:ext uri="{FF2B5EF4-FFF2-40B4-BE49-F238E27FC236}">
              <a16:creationId xmlns:a16="http://schemas.microsoft.com/office/drawing/2014/main" id="{00000000-0008-0000-2B00-000056000000}"/>
            </a:ext>
          </a:extLst>
        </xdr:cNvPr>
        <xdr:cNvSpPr>
          <a:spLocks noChangeShapeType="1"/>
        </xdr:cNvSpPr>
      </xdr:nvSpPr>
      <xdr:spPr bwMode="auto">
        <a:xfrm flipH="1">
          <a:off x="2657475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27</xdr:row>
      <xdr:rowOff>0</xdr:rowOff>
    </xdr:to>
    <xdr:sp macro="" textlink="">
      <xdr:nvSpPr>
        <xdr:cNvPr id="87" name="Line 25">
          <a:extLst>
            <a:ext uri="{FF2B5EF4-FFF2-40B4-BE49-F238E27FC236}">
              <a16:creationId xmlns:a16="http://schemas.microsoft.com/office/drawing/2014/main" id="{00000000-0008-0000-2B00-000057000000}"/>
            </a:ext>
          </a:extLst>
        </xdr:cNvPr>
        <xdr:cNvSpPr>
          <a:spLocks noChangeShapeType="1"/>
        </xdr:cNvSpPr>
      </xdr:nvSpPr>
      <xdr:spPr bwMode="auto">
        <a:xfrm>
          <a:off x="2657475" y="20383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88" name="Line 26">
          <a:extLst>
            <a:ext uri="{FF2B5EF4-FFF2-40B4-BE49-F238E27FC236}">
              <a16:creationId xmlns:a16="http://schemas.microsoft.com/office/drawing/2014/main" id="{00000000-0008-0000-2B00-000058000000}"/>
            </a:ext>
          </a:extLst>
        </xdr:cNvPr>
        <xdr:cNvSpPr>
          <a:spLocks noChangeShapeType="1"/>
        </xdr:cNvSpPr>
      </xdr:nvSpPr>
      <xdr:spPr bwMode="auto">
        <a:xfrm>
          <a:off x="2657475" y="38671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0</xdr:rowOff>
    </xdr:from>
    <xdr:to>
      <xdr:col>32</xdr:col>
      <xdr:colOff>0</xdr:colOff>
      <xdr:row>11</xdr:row>
      <xdr:rowOff>0</xdr:rowOff>
    </xdr:to>
    <xdr:sp macro="" textlink="">
      <xdr:nvSpPr>
        <xdr:cNvPr id="89" name="Line 27">
          <a:extLst>
            <a:ext uri="{FF2B5EF4-FFF2-40B4-BE49-F238E27FC236}">
              <a16:creationId xmlns:a16="http://schemas.microsoft.com/office/drawing/2014/main" id="{00000000-0008-0000-2B00-000059000000}"/>
            </a:ext>
          </a:extLst>
        </xdr:cNvPr>
        <xdr:cNvSpPr>
          <a:spLocks noChangeShapeType="1"/>
        </xdr:cNvSpPr>
      </xdr:nvSpPr>
      <xdr:spPr bwMode="auto">
        <a:xfrm flipV="1">
          <a:off x="34575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31</xdr:col>
      <xdr:colOff>116158</xdr:colOff>
      <xdr:row>9</xdr:row>
      <xdr:rowOff>116158</xdr:rowOff>
    </xdr:from>
    <xdr:to>
      <xdr:col>42</xdr:col>
      <xdr:colOff>46463</xdr:colOff>
      <xdr:row>9</xdr:row>
      <xdr:rowOff>116158</xdr:rowOff>
    </xdr:to>
    <xdr:sp macro="" textlink="">
      <xdr:nvSpPr>
        <xdr:cNvPr id="90" name="Line 28">
          <a:extLst>
            <a:ext uri="{FF2B5EF4-FFF2-40B4-BE49-F238E27FC236}">
              <a16:creationId xmlns:a16="http://schemas.microsoft.com/office/drawing/2014/main" id="{00000000-0008-0000-2B00-00005A000000}"/>
            </a:ext>
          </a:extLst>
        </xdr:cNvPr>
        <xdr:cNvSpPr>
          <a:spLocks noChangeShapeType="1"/>
        </xdr:cNvSpPr>
      </xdr:nvSpPr>
      <xdr:spPr bwMode="auto">
        <a:xfrm>
          <a:off x="3638085" y="1937524"/>
          <a:ext cx="966439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25</xdr:row>
      <xdr:rowOff>0</xdr:rowOff>
    </xdr:from>
    <xdr:to>
      <xdr:col>48</xdr:col>
      <xdr:colOff>0</xdr:colOff>
      <xdr:row>27</xdr:row>
      <xdr:rowOff>0</xdr:rowOff>
    </xdr:to>
    <xdr:sp macro="" textlink="">
      <xdr:nvSpPr>
        <xdr:cNvPr id="91" name="Line 29">
          <a:extLst>
            <a:ext uri="{FF2B5EF4-FFF2-40B4-BE49-F238E27FC236}">
              <a16:creationId xmlns:a16="http://schemas.microsoft.com/office/drawing/2014/main" id="{00000000-0008-0000-2B00-00005B000000}"/>
            </a:ext>
          </a:extLst>
        </xdr:cNvPr>
        <xdr:cNvSpPr>
          <a:spLocks noChangeShapeType="1"/>
        </xdr:cNvSpPr>
      </xdr:nvSpPr>
      <xdr:spPr bwMode="auto">
        <a:xfrm flipV="1">
          <a:off x="5172075" y="36385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14</xdr:row>
      <xdr:rowOff>0</xdr:rowOff>
    </xdr:from>
    <xdr:to>
      <xdr:col>50</xdr:col>
      <xdr:colOff>0</xdr:colOff>
      <xdr:row>25</xdr:row>
      <xdr:rowOff>0</xdr:rowOff>
    </xdr:to>
    <xdr:sp macro="" textlink="">
      <xdr:nvSpPr>
        <xdr:cNvPr id="92" name="Line 31">
          <a:extLst>
            <a:ext uri="{FF2B5EF4-FFF2-40B4-BE49-F238E27FC236}">
              <a16:creationId xmlns:a16="http://schemas.microsoft.com/office/drawing/2014/main" id="{00000000-0008-0000-2B00-00005C000000}"/>
            </a:ext>
          </a:extLst>
        </xdr:cNvPr>
        <xdr:cNvSpPr>
          <a:spLocks noChangeShapeType="1"/>
        </xdr:cNvSpPr>
      </xdr:nvSpPr>
      <xdr:spPr bwMode="auto">
        <a:xfrm flipV="1">
          <a:off x="5400675" y="2381250"/>
          <a:ext cx="0" cy="1257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12</xdr:row>
      <xdr:rowOff>0</xdr:rowOff>
    </xdr:from>
    <xdr:to>
      <xdr:col>50</xdr:col>
      <xdr:colOff>0</xdr:colOff>
      <xdr:row>14</xdr:row>
      <xdr:rowOff>0</xdr:rowOff>
    </xdr:to>
    <xdr:sp macro="" textlink="">
      <xdr:nvSpPr>
        <xdr:cNvPr id="93" name="Line 32">
          <a:extLst>
            <a:ext uri="{FF2B5EF4-FFF2-40B4-BE49-F238E27FC236}">
              <a16:creationId xmlns:a16="http://schemas.microsoft.com/office/drawing/2014/main" id="{00000000-0008-0000-2B00-00005D000000}"/>
            </a:ext>
          </a:extLst>
        </xdr:cNvPr>
        <xdr:cNvSpPr>
          <a:spLocks noChangeShapeType="1"/>
        </xdr:cNvSpPr>
      </xdr:nvSpPr>
      <xdr:spPr bwMode="auto">
        <a:xfrm flipV="1">
          <a:off x="5400675" y="2152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9</xdr:row>
      <xdr:rowOff>0</xdr:rowOff>
    </xdr:from>
    <xdr:to>
      <xdr:col>50</xdr:col>
      <xdr:colOff>0</xdr:colOff>
      <xdr:row>11</xdr:row>
      <xdr:rowOff>0</xdr:rowOff>
    </xdr:to>
    <xdr:sp macro="" textlink="">
      <xdr:nvSpPr>
        <xdr:cNvPr id="94" name="Line 33">
          <a:extLst>
            <a:ext uri="{FF2B5EF4-FFF2-40B4-BE49-F238E27FC236}">
              <a16:creationId xmlns:a16="http://schemas.microsoft.com/office/drawing/2014/main" id="{00000000-0008-0000-2B00-00005E000000}"/>
            </a:ext>
          </a:extLst>
        </xdr:cNvPr>
        <xdr:cNvSpPr>
          <a:spLocks noChangeShapeType="1"/>
        </xdr:cNvSpPr>
      </xdr:nvSpPr>
      <xdr:spPr bwMode="auto">
        <a:xfrm flipV="1">
          <a:off x="5400675" y="1809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12</xdr:row>
      <xdr:rowOff>0</xdr:rowOff>
    </xdr:from>
    <xdr:to>
      <xdr:col>42</xdr:col>
      <xdr:colOff>104775</xdr:colOff>
      <xdr:row>12</xdr:row>
      <xdr:rowOff>0</xdr:rowOff>
    </xdr:to>
    <xdr:sp macro="" textlink="">
      <xdr:nvSpPr>
        <xdr:cNvPr id="95" name="Line 36">
          <a:extLst>
            <a:ext uri="{FF2B5EF4-FFF2-40B4-BE49-F238E27FC236}">
              <a16:creationId xmlns:a16="http://schemas.microsoft.com/office/drawing/2014/main" id="{00000000-0008-0000-2B00-00005F000000}"/>
            </a:ext>
          </a:extLst>
        </xdr:cNvPr>
        <xdr:cNvSpPr>
          <a:spLocks noChangeShapeType="1"/>
        </xdr:cNvSpPr>
      </xdr:nvSpPr>
      <xdr:spPr bwMode="auto">
        <a:xfrm>
          <a:off x="3457575" y="21526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43</xdr:col>
      <xdr:colOff>0</xdr:colOff>
      <xdr:row>11</xdr:row>
      <xdr:rowOff>0</xdr:rowOff>
    </xdr:to>
    <xdr:sp macro="" textlink="">
      <xdr:nvSpPr>
        <xdr:cNvPr id="96" name="Line 37">
          <a:extLst>
            <a:ext uri="{FF2B5EF4-FFF2-40B4-BE49-F238E27FC236}">
              <a16:creationId xmlns:a16="http://schemas.microsoft.com/office/drawing/2014/main" id="{00000000-0008-0000-2B00-0000600000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9525</xdr:colOff>
      <xdr:row>14</xdr:row>
      <xdr:rowOff>0</xdr:rowOff>
    </xdr:from>
    <xdr:to>
      <xdr:col>43</xdr:col>
      <xdr:colOff>0</xdr:colOff>
      <xdr:row>14</xdr:row>
      <xdr:rowOff>0</xdr:rowOff>
    </xdr:to>
    <xdr:sp macro="" textlink="">
      <xdr:nvSpPr>
        <xdr:cNvPr id="97" name="Line 38">
          <a:extLst>
            <a:ext uri="{FF2B5EF4-FFF2-40B4-BE49-F238E27FC236}">
              <a16:creationId xmlns:a16="http://schemas.microsoft.com/office/drawing/2014/main" id="{00000000-0008-0000-2B00-000061000000}"/>
            </a:ext>
          </a:extLst>
        </xdr:cNvPr>
        <xdr:cNvSpPr>
          <a:spLocks noChangeShapeType="1"/>
        </xdr:cNvSpPr>
      </xdr:nvSpPr>
      <xdr:spPr bwMode="auto">
        <a:xfrm>
          <a:off x="3467100" y="23812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2587</xdr:colOff>
      <xdr:row>29</xdr:row>
      <xdr:rowOff>2585</xdr:rowOff>
    </xdr:from>
    <xdr:to>
      <xdr:col>31</xdr:col>
      <xdr:colOff>2587</xdr:colOff>
      <xdr:row>31</xdr:row>
      <xdr:rowOff>2582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0000000-0008-0000-2B00-000062000000}"/>
            </a:ext>
          </a:extLst>
        </xdr:cNvPr>
        <xdr:cNvCxnSpPr>
          <a:stCxn id="72" idx="1"/>
          <a:endCxn id="73" idx="0"/>
        </xdr:cNvCxnSpPr>
      </xdr:nvCxnSpPr>
      <xdr:spPr bwMode="auto">
        <a:xfrm rot="16200000" flipH="1">
          <a:off x="3344742" y="4097213"/>
          <a:ext cx="22859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42</xdr:col>
      <xdr:colOff>114973</xdr:colOff>
      <xdr:row>28</xdr:row>
      <xdr:rowOff>57945</xdr:rowOff>
    </xdr:from>
    <xdr:to>
      <xdr:col>42</xdr:col>
      <xdr:colOff>116561</xdr:colOff>
      <xdr:row>30</xdr:row>
      <xdr:rowOff>116560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00000000-0008-0000-2B00-000063000000}"/>
            </a:ext>
          </a:extLst>
        </xdr:cNvPr>
        <xdr:cNvCxnSpPr/>
      </xdr:nvCxnSpPr>
      <xdr:spPr bwMode="auto">
        <a:xfrm rot="16200000" flipH="1">
          <a:off x="4487009" y="4096484"/>
          <a:ext cx="230065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43</xdr:col>
      <xdr:colOff>113567</xdr:colOff>
      <xdr:row>28</xdr:row>
      <xdr:rowOff>57150</xdr:rowOff>
    </xdr:from>
    <xdr:to>
      <xdr:col>47</xdr:col>
      <xdr:colOff>113567</xdr:colOff>
      <xdr:row>28</xdr:row>
      <xdr:rowOff>57150</xdr:rowOff>
    </xdr:to>
    <xdr:sp macro="" textlink="">
      <xdr:nvSpPr>
        <xdr:cNvPr id="100" name="Line 14">
          <a:extLst>
            <a:ext uri="{FF2B5EF4-FFF2-40B4-BE49-F238E27FC236}">
              <a16:creationId xmlns:a16="http://schemas.microsoft.com/office/drawing/2014/main" id="{00000000-0008-0000-2B00-000064000000}"/>
            </a:ext>
          </a:extLst>
        </xdr:cNvPr>
        <xdr:cNvSpPr>
          <a:spLocks noChangeShapeType="1"/>
        </xdr:cNvSpPr>
      </xdr:nvSpPr>
      <xdr:spPr bwMode="auto">
        <a:xfrm>
          <a:off x="4714142" y="39814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113224</xdr:colOff>
      <xdr:row>28</xdr:row>
      <xdr:rowOff>56465</xdr:rowOff>
    </xdr:from>
    <xdr:to>
      <xdr:col>47</xdr:col>
      <xdr:colOff>113224</xdr:colOff>
      <xdr:row>30</xdr:row>
      <xdr:rowOff>113209</xdr:rowOff>
    </xdr:to>
    <xdr:sp macro="" textlink="">
      <xdr:nvSpPr>
        <xdr:cNvPr id="101" name="Line 29">
          <a:extLst>
            <a:ext uri="{FF2B5EF4-FFF2-40B4-BE49-F238E27FC236}">
              <a16:creationId xmlns:a16="http://schemas.microsoft.com/office/drawing/2014/main" id="{00000000-0008-0000-2B00-000065000000}"/>
            </a:ext>
          </a:extLst>
        </xdr:cNvPr>
        <xdr:cNvSpPr>
          <a:spLocks noChangeShapeType="1"/>
        </xdr:cNvSpPr>
      </xdr:nvSpPr>
      <xdr:spPr bwMode="auto">
        <a:xfrm flipV="1">
          <a:off x="5170999" y="3980765"/>
          <a:ext cx="0" cy="22819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113489</xdr:colOff>
      <xdr:row>25</xdr:row>
      <xdr:rowOff>1</xdr:rowOff>
    </xdr:from>
    <xdr:to>
      <xdr:col>50</xdr:col>
      <xdr:colOff>3258</xdr:colOff>
      <xdr:row>30</xdr:row>
      <xdr:rowOff>110232</xdr:rowOff>
    </xdr:to>
    <xdr:cxnSp macro="">
      <xdr:nvCxnSpPr>
        <xdr:cNvPr id="102" name="直線矢印コネクタ 101">
          <a:extLst>
            <a:ext uri="{FF2B5EF4-FFF2-40B4-BE49-F238E27FC236}">
              <a16:creationId xmlns:a16="http://schemas.microsoft.com/office/drawing/2014/main" id="{00000000-0008-0000-2B00-000066000000}"/>
            </a:ext>
          </a:extLst>
        </xdr:cNvPr>
        <xdr:cNvCxnSpPr>
          <a:stCxn id="92" idx="0"/>
        </xdr:cNvCxnSpPr>
      </xdr:nvCxnSpPr>
      <xdr:spPr bwMode="auto">
        <a:xfrm rot="16200000" flipH="1">
          <a:off x="5118183" y="3920232"/>
          <a:ext cx="567431" cy="406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52</xdr:col>
      <xdr:colOff>3261</xdr:colOff>
      <xdr:row>11</xdr:row>
      <xdr:rowOff>793</xdr:rowOff>
    </xdr:from>
    <xdr:to>
      <xdr:col>52</xdr:col>
      <xdr:colOff>4849</xdr:colOff>
      <xdr:row>30</xdr:row>
      <xdr:rowOff>110230</xdr:rowOff>
    </xdr:to>
    <xdr:cxnSp macro="">
      <xdr:nvCxnSpPr>
        <xdr:cNvPr id="103" name="直線矢印コネクタ 102">
          <a:extLst>
            <a:ext uri="{FF2B5EF4-FFF2-40B4-BE49-F238E27FC236}">
              <a16:creationId xmlns:a16="http://schemas.microsoft.com/office/drawing/2014/main" id="{00000000-0008-0000-2B00-000067000000}"/>
            </a:ext>
          </a:extLst>
        </xdr:cNvPr>
        <xdr:cNvCxnSpPr/>
      </xdr:nvCxnSpPr>
      <xdr:spPr bwMode="auto">
        <a:xfrm rot="5400000">
          <a:off x="4549911" y="3121768"/>
          <a:ext cx="2166837" cy="1588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22</xdr:row>
      <xdr:rowOff>0</xdr:rowOff>
    </xdr:from>
    <xdr:to>
      <xdr:col>43</xdr:col>
      <xdr:colOff>9525</xdr:colOff>
      <xdr:row>22</xdr:row>
      <xdr:rowOff>0</xdr:rowOff>
    </xdr:to>
    <xdr:sp macro="" textlink="">
      <xdr:nvSpPr>
        <xdr:cNvPr id="253107" name="Line 1">
          <a:extLst>
            <a:ext uri="{FF2B5EF4-FFF2-40B4-BE49-F238E27FC236}">
              <a16:creationId xmlns:a16="http://schemas.microsoft.com/office/drawing/2014/main" id="{00000000-0008-0000-2C00-0000B3DC0300}"/>
            </a:ext>
          </a:extLst>
        </xdr:cNvPr>
        <xdr:cNvSpPr>
          <a:spLocks noChangeShapeType="1"/>
        </xdr:cNvSpPr>
      </xdr:nvSpPr>
      <xdr:spPr bwMode="auto">
        <a:xfrm>
          <a:off x="3457575" y="363855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8</xdr:row>
      <xdr:rowOff>0</xdr:rowOff>
    </xdr:from>
    <xdr:to>
      <xdr:col>43</xdr:col>
      <xdr:colOff>0</xdr:colOff>
      <xdr:row>26</xdr:row>
      <xdr:rowOff>0</xdr:rowOff>
    </xdr:to>
    <xdr:sp macro="" textlink="">
      <xdr:nvSpPr>
        <xdr:cNvPr id="253109" name="Line 3">
          <a:extLst>
            <a:ext uri="{FF2B5EF4-FFF2-40B4-BE49-F238E27FC236}">
              <a16:creationId xmlns:a16="http://schemas.microsoft.com/office/drawing/2014/main" id="{00000000-0008-0000-2C00-0000B5DC0300}"/>
            </a:ext>
          </a:extLst>
        </xdr:cNvPr>
        <xdr:cNvSpPr>
          <a:spLocks noChangeShapeType="1"/>
        </xdr:cNvSpPr>
      </xdr:nvSpPr>
      <xdr:spPr bwMode="auto">
        <a:xfrm flipH="1" flipV="1">
          <a:off x="4600575" y="2038350"/>
          <a:ext cx="0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26</xdr:row>
      <xdr:rowOff>0</xdr:rowOff>
    </xdr:to>
    <xdr:sp macro="" textlink="">
      <xdr:nvSpPr>
        <xdr:cNvPr id="253111" name="Line 5">
          <a:extLst>
            <a:ext uri="{FF2B5EF4-FFF2-40B4-BE49-F238E27FC236}">
              <a16:creationId xmlns:a16="http://schemas.microsoft.com/office/drawing/2014/main" id="{00000000-0008-0000-2C00-0000B7DC03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0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22</xdr:row>
      <xdr:rowOff>0</xdr:rowOff>
    </xdr:from>
    <xdr:to>
      <xdr:col>50</xdr:col>
      <xdr:colOff>0</xdr:colOff>
      <xdr:row>22</xdr:row>
      <xdr:rowOff>0</xdr:rowOff>
    </xdr:to>
    <xdr:sp macro="" textlink="">
      <xdr:nvSpPr>
        <xdr:cNvPr id="253119" name="Line 13">
          <a:extLst>
            <a:ext uri="{FF2B5EF4-FFF2-40B4-BE49-F238E27FC236}">
              <a16:creationId xmlns:a16="http://schemas.microsoft.com/office/drawing/2014/main" id="{00000000-0008-0000-2C00-0000BFDC0300}"/>
            </a:ext>
          </a:extLst>
        </xdr:cNvPr>
        <xdr:cNvSpPr>
          <a:spLocks noChangeShapeType="1"/>
        </xdr:cNvSpPr>
      </xdr:nvSpPr>
      <xdr:spPr bwMode="auto">
        <a:xfrm>
          <a:off x="4714875" y="36385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0</xdr:rowOff>
    </xdr:from>
    <xdr:to>
      <xdr:col>50</xdr:col>
      <xdr:colOff>0</xdr:colOff>
      <xdr:row>13</xdr:row>
      <xdr:rowOff>0</xdr:rowOff>
    </xdr:to>
    <xdr:sp macro="" textlink="">
      <xdr:nvSpPr>
        <xdr:cNvPr id="253120" name="Line 14">
          <a:extLst>
            <a:ext uri="{FF2B5EF4-FFF2-40B4-BE49-F238E27FC236}">
              <a16:creationId xmlns:a16="http://schemas.microsoft.com/office/drawing/2014/main" id="{00000000-0008-0000-2C00-0000C0DC0300}"/>
            </a:ext>
          </a:extLst>
        </xdr:cNvPr>
        <xdr:cNvSpPr>
          <a:spLocks noChangeShapeType="1"/>
        </xdr:cNvSpPr>
      </xdr:nvSpPr>
      <xdr:spPr bwMode="auto">
        <a:xfrm>
          <a:off x="4829175" y="26098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50</xdr:col>
      <xdr:colOff>0</xdr:colOff>
      <xdr:row>11</xdr:row>
      <xdr:rowOff>0</xdr:rowOff>
    </xdr:to>
    <xdr:sp macro="" textlink="">
      <xdr:nvSpPr>
        <xdr:cNvPr id="253121" name="Line 15">
          <a:extLst>
            <a:ext uri="{FF2B5EF4-FFF2-40B4-BE49-F238E27FC236}">
              <a16:creationId xmlns:a16="http://schemas.microsoft.com/office/drawing/2014/main" id="{00000000-0008-0000-2C00-0000C1DC0300}"/>
            </a:ext>
          </a:extLst>
        </xdr:cNvPr>
        <xdr:cNvSpPr>
          <a:spLocks noChangeShapeType="1"/>
        </xdr:cNvSpPr>
      </xdr:nvSpPr>
      <xdr:spPr bwMode="auto">
        <a:xfrm>
          <a:off x="4829175" y="23812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8</xdr:row>
      <xdr:rowOff>0</xdr:rowOff>
    </xdr:from>
    <xdr:to>
      <xdr:col>52</xdr:col>
      <xdr:colOff>0</xdr:colOff>
      <xdr:row>8</xdr:row>
      <xdr:rowOff>0</xdr:rowOff>
    </xdr:to>
    <xdr:sp macro="" textlink="">
      <xdr:nvSpPr>
        <xdr:cNvPr id="253122" name="Line 16">
          <a:extLst>
            <a:ext uri="{FF2B5EF4-FFF2-40B4-BE49-F238E27FC236}">
              <a16:creationId xmlns:a16="http://schemas.microsoft.com/office/drawing/2014/main" id="{00000000-0008-0000-2C00-0000C2DC03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8</xdr:row>
      <xdr:rowOff>0</xdr:rowOff>
    </xdr:from>
    <xdr:to>
      <xdr:col>29</xdr:col>
      <xdr:colOff>0</xdr:colOff>
      <xdr:row>8</xdr:row>
      <xdr:rowOff>0</xdr:rowOff>
    </xdr:to>
    <xdr:sp macro="" textlink="">
      <xdr:nvSpPr>
        <xdr:cNvPr id="253124" name="Line 21">
          <a:extLst>
            <a:ext uri="{FF2B5EF4-FFF2-40B4-BE49-F238E27FC236}">
              <a16:creationId xmlns:a16="http://schemas.microsoft.com/office/drawing/2014/main" id="{00000000-0008-0000-2C00-0000C4DC0300}"/>
            </a:ext>
          </a:extLst>
        </xdr:cNvPr>
        <xdr:cNvSpPr>
          <a:spLocks noChangeShapeType="1"/>
        </xdr:cNvSpPr>
      </xdr:nvSpPr>
      <xdr:spPr bwMode="auto">
        <a:xfrm flipH="1">
          <a:off x="2657475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8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253125" name="Line 22">
          <a:extLst>
            <a:ext uri="{FF2B5EF4-FFF2-40B4-BE49-F238E27FC236}">
              <a16:creationId xmlns:a16="http://schemas.microsoft.com/office/drawing/2014/main" id="{00000000-0008-0000-2C00-0000C5DC0300}"/>
            </a:ext>
          </a:extLst>
        </xdr:cNvPr>
        <xdr:cNvSpPr>
          <a:spLocks noChangeShapeType="1"/>
        </xdr:cNvSpPr>
      </xdr:nvSpPr>
      <xdr:spPr bwMode="auto">
        <a:xfrm>
          <a:off x="2657475" y="20383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30</xdr:col>
      <xdr:colOff>0</xdr:colOff>
      <xdr:row>24</xdr:row>
      <xdr:rowOff>0</xdr:rowOff>
    </xdr:to>
    <xdr:sp macro="" textlink="">
      <xdr:nvSpPr>
        <xdr:cNvPr id="253126" name="Line 23">
          <a:extLst>
            <a:ext uri="{FF2B5EF4-FFF2-40B4-BE49-F238E27FC236}">
              <a16:creationId xmlns:a16="http://schemas.microsoft.com/office/drawing/2014/main" id="{00000000-0008-0000-2C00-0000C6DC0300}"/>
            </a:ext>
          </a:extLst>
        </xdr:cNvPr>
        <xdr:cNvSpPr>
          <a:spLocks noChangeShapeType="1"/>
        </xdr:cNvSpPr>
      </xdr:nvSpPr>
      <xdr:spPr bwMode="auto">
        <a:xfrm>
          <a:off x="2657475" y="38671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253127" name="Line 24">
          <a:extLst>
            <a:ext uri="{FF2B5EF4-FFF2-40B4-BE49-F238E27FC236}">
              <a16:creationId xmlns:a16="http://schemas.microsoft.com/office/drawing/2014/main" id="{00000000-0008-0000-2C00-0000C7DC0300}"/>
            </a:ext>
          </a:extLst>
        </xdr:cNvPr>
        <xdr:cNvSpPr>
          <a:spLocks noChangeShapeType="1"/>
        </xdr:cNvSpPr>
      </xdr:nvSpPr>
      <xdr:spPr bwMode="auto">
        <a:xfrm flipV="1">
          <a:off x="3571875" y="19240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33</xdr:col>
      <xdr:colOff>0</xdr:colOff>
      <xdr:row>7</xdr:row>
      <xdr:rowOff>0</xdr:rowOff>
    </xdr:from>
    <xdr:to>
      <xdr:col>39</xdr:col>
      <xdr:colOff>0</xdr:colOff>
      <xdr:row>7</xdr:row>
      <xdr:rowOff>0</xdr:rowOff>
    </xdr:to>
    <xdr:sp macro="" textlink="">
      <xdr:nvSpPr>
        <xdr:cNvPr id="253128" name="Line 25">
          <a:extLst>
            <a:ext uri="{FF2B5EF4-FFF2-40B4-BE49-F238E27FC236}">
              <a16:creationId xmlns:a16="http://schemas.microsoft.com/office/drawing/2014/main" id="{00000000-0008-0000-2C00-0000C8DC0300}"/>
            </a:ext>
          </a:extLst>
        </xdr:cNvPr>
        <xdr:cNvSpPr>
          <a:spLocks noChangeShapeType="1"/>
        </xdr:cNvSpPr>
      </xdr:nvSpPr>
      <xdr:spPr bwMode="auto">
        <a:xfrm>
          <a:off x="3686175" y="19240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13</xdr:row>
      <xdr:rowOff>0</xdr:rowOff>
    </xdr:from>
    <xdr:to>
      <xdr:col>50</xdr:col>
      <xdr:colOff>0</xdr:colOff>
      <xdr:row>22</xdr:row>
      <xdr:rowOff>0</xdr:rowOff>
    </xdr:to>
    <xdr:sp macro="" textlink="">
      <xdr:nvSpPr>
        <xdr:cNvPr id="253130" name="Line 27">
          <a:extLst>
            <a:ext uri="{FF2B5EF4-FFF2-40B4-BE49-F238E27FC236}">
              <a16:creationId xmlns:a16="http://schemas.microsoft.com/office/drawing/2014/main" id="{00000000-0008-0000-2C00-0000CADC0300}"/>
            </a:ext>
          </a:extLst>
        </xdr:cNvPr>
        <xdr:cNvSpPr>
          <a:spLocks noChangeShapeType="1"/>
        </xdr:cNvSpPr>
      </xdr:nvSpPr>
      <xdr:spPr bwMode="auto">
        <a:xfrm flipV="1">
          <a:off x="5400675" y="2609850"/>
          <a:ext cx="0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11</xdr:row>
      <xdr:rowOff>0</xdr:rowOff>
    </xdr:from>
    <xdr:to>
      <xdr:col>50</xdr:col>
      <xdr:colOff>0</xdr:colOff>
      <xdr:row>13</xdr:row>
      <xdr:rowOff>0</xdr:rowOff>
    </xdr:to>
    <xdr:sp macro="" textlink="">
      <xdr:nvSpPr>
        <xdr:cNvPr id="253131" name="Line 28">
          <a:extLst>
            <a:ext uri="{FF2B5EF4-FFF2-40B4-BE49-F238E27FC236}">
              <a16:creationId xmlns:a16="http://schemas.microsoft.com/office/drawing/2014/main" id="{00000000-0008-0000-2C00-0000CBDC0300}"/>
            </a:ext>
          </a:extLst>
        </xdr:cNvPr>
        <xdr:cNvSpPr>
          <a:spLocks noChangeShapeType="1"/>
        </xdr:cNvSpPr>
      </xdr:nvSpPr>
      <xdr:spPr bwMode="auto">
        <a:xfrm flipV="1">
          <a:off x="5400675" y="2381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43</xdr:col>
      <xdr:colOff>0</xdr:colOff>
      <xdr:row>11</xdr:row>
      <xdr:rowOff>0</xdr:rowOff>
    </xdr:to>
    <xdr:sp macro="" textlink="">
      <xdr:nvSpPr>
        <xdr:cNvPr id="253132" name="Line 29">
          <a:extLst>
            <a:ext uri="{FF2B5EF4-FFF2-40B4-BE49-F238E27FC236}">
              <a16:creationId xmlns:a16="http://schemas.microsoft.com/office/drawing/2014/main" id="{00000000-0008-0000-2C00-0000CCDC0300}"/>
            </a:ext>
          </a:extLst>
        </xdr:cNvPr>
        <xdr:cNvSpPr>
          <a:spLocks noChangeShapeType="1"/>
        </xdr:cNvSpPr>
      </xdr:nvSpPr>
      <xdr:spPr bwMode="auto">
        <a:xfrm>
          <a:off x="3457575" y="23812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42</xdr:col>
      <xdr:colOff>104775</xdr:colOff>
      <xdr:row>8</xdr:row>
      <xdr:rowOff>0</xdr:rowOff>
    </xdr:to>
    <xdr:sp macro="" textlink="">
      <xdr:nvSpPr>
        <xdr:cNvPr id="253133" name="Line 30">
          <a:extLst>
            <a:ext uri="{FF2B5EF4-FFF2-40B4-BE49-F238E27FC236}">
              <a16:creationId xmlns:a16="http://schemas.microsoft.com/office/drawing/2014/main" id="{00000000-0008-0000-2C00-0000CDDC03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43</xdr:col>
      <xdr:colOff>0</xdr:colOff>
      <xdr:row>13</xdr:row>
      <xdr:rowOff>0</xdr:rowOff>
    </xdr:to>
    <xdr:sp macro="" textlink="">
      <xdr:nvSpPr>
        <xdr:cNvPr id="253134" name="Line 31">
          <a:extLst>
            <a:ext uri="{FF2B5EF4-FFF2-40B4-BE49-F238E27FC236}">
              <a16:creationId xmlns:a16="http://schemas.microsoft.com/office/drawing/2014/main" id="{00000000-0008-0000-2C00-0000CEDC0300}"/>
            </a:ext>
          </a:extLst>
        </xdr:cNvPr>
        <xdr:cNvSpPr>
          <a:spLocks noChangeShapeType="1"/>
        </xdr:cNvSpPr>
      </xdr:nvSpPr>
      <xdr:spPr bwMode="auto">
        <a:xfrm>
          <a:off x="3457575" y="26098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50</xdr:col>
      <xdr:colOff>0</xdr:colOff>
      <xdr:row>8</xdr:row>
      <xdr:rowOff>0</xdr:rowOff>
    </xdr:from>
    <xdr:to>
      <xdr:col>50</xdr:col>
      <xdr:colOff>0</xdr:colOff>
      <xdr:row>11</xdr:row>
      <xdr:rowOff>0</xdr:rowOff>
    </xdr:to>
    <xdr:sp macro="" textlink="">
      <xdr:nvSpPr>
        <xdr:cNvPr id="253136" name="Line 33">
          <a:extLst>
            <a:ext uri="{FF2B5EF4-FFF2-40B4-BE49-F238E27FC236}">
              <a16:creationId xmlns:a16="http://schemas.microsoft.com/office/drawing/2014/main" id="{00000000-0008-0000-2C00-0000D0DC0300}"/>
            </a:ext>
          </a:extLst>
        </xdr:cNvPr>
        <xdr:cNvSpPr>
          <a:spLocks noChangeShapeType="1"/>
        </xdr:cNvSpPr>
      </xdr:nvSpPr>
      <xdr:spPr bwMode="auto">
        <a:xfrm flipV="1">
          <a:off x="5400675" y="20383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9525</xdr:colOff>
      <xdr:row>10</xdr:row>
      <xdr:rowOff>0</xdr:rowOff>
    </xdr:from>
    <xdr:to>
      <xdr:col>43</xdr:col>
      <xdr:colOff>9525</xdr:colOff>
      <xdr:row>10</xdr:row>
      <xdr:rowOff>0</xdr:rowOff>
    </xdr:to>
    <xdr:sp macro="" textlink="">
      <xdr:nvSpPr>
        <xdr:cNvPr id="253137" name="Line 34">
          <a:extLst>
            <a:ext uri="{FF2B5EF4-FFF2-40B4-BE49-F238E27FC236}">
              <a16:creationId xmlns:a16="http://schemas.microsoft.com/office/drawing/2014/main" id="{00000000-0008-0000-2C00-0000D1DC0300}"/>
            </a:ext>
          </a:extLst>
        </xdr:cNvPr>
        <xdr:cNvSpPr>
          <a:spLocks noChangeShapeType="1"/>
        </xdr:cNvSpPr>
      </xdr:nvSpPr>
      <xdr:spPr bwMode="auto">
        <a:xfrm>
          <a:off x="3467100" y="2266950"/>
          <a:ext cx="114300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med"/>
          <a:tailEnd type="none" w="sm" len="med"/>
        </a:ln>
      </xdr:spPr>
    </xdr:sp>
    <xdr:clientData/>
  </xdr:twoCellAnchor>
  <xdr:twoCellAnchor>
    <xdr:from>
      <xdr:col>48</xdr:col>
      <xdr:colOff>0</xdr:colOff>
      <xdr:row>8</xdr:row>
      <xdr:rowOff>0</xdr:rowOff>
    </xdr:from>
    <xdr:to>
      <xdr:col>48</xdr:col>
      <xdr:colOff>0</xdr:colOff>
      <xdr:row>10</xdr:row>
      <xdr:rowOff>0</xdr:rowOff>
    </xdr:to>
    <xdr:sp macro="" textlink="">
      <xdr:nvSpPr>
        <xdr:cNvPr id="253138" name="Line 35">
          <a:extLst>
            <a:ext uri="{FF2B5EF4-FFF2-40B4-BE49-F238E27FC236}">
              <a16:creationId xmlns:a16="http://schemas.microsoft.com/office/drawing/2014/main" id="{00000000-0008-0000-2C00-0000D2DC0300}"/>
            </a:ext>
          </a:extLst>
        </xdr:cNvPr>
        <xdr:cNvSpPr>
          <a:spLocks noChangeShapeType="1"/>
        </xdr:cNvSpPr>
      </xdr:nvSpPr>
      <xdr:spPr bwMode="auto">
        <a:xfrm flipV="1">
          <a:off x="5172075" y="2038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48</xdr:col>
      <xdr:colOff>0</xdr:colOff>
      <xdr:row>11</xdr:row>
      <xdr:rowOff>0</xdr:rowOff>
    </xdr:from>
    <xdr:to>
      <xdr:col>48</xdr:col>
      <xdr:colOff>0</xdr:colOff>
      <xdr:row>12</xdr:row>
      <xdr:rowOff>0</xdr:rowOff>
    </xdr:to>
    <xdr:sp macro="" textlink="">
      <xdr:nvSpPr>
        <xdr:cNvPr id="253139" name="Line 36">
          <a:extLst>
            <a:ext uri="{FF2B5EF4-FFF2-40B4-BE49-F238E27FC236}">
              <a16:creationId xmlns:a16="http://schemas.microsoft.com/office/drawing/2014/main" id="{00000000-0008-0000-2C00-0000D3DC0300}"/>
            </a:ext>
          </a:extLst>
        </xdr:cNvPr>
        <xdr:cNvSpPr>
          <a:spLocks noChangeShapeType="1"/>
        </xdr:cNvSpPr>
      </xdr:nvSpPr>
      <xdr:spPr bwMode="auto">
        <a:xfrm>
          <a:off x="5172075" y="23812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10</xdr:row>
      <xdr:rowOff>0</xdr:rowOff>
    </xdr:from>
    <xdr:to>
      <xdr:col>31</xdr:col>
      <xdr:colOff>0</xdr:colOff>
      <xdr:row>12</xdr:row>
      <xdr:rowOff>0</xdr:rowOff>
    </xdr:to>
    <xdr:sp macro="" textlink="">
      <xdr:nvSpPr>
        <xdr:cNvPr id="253140" name="Line 37">
          <a:extLst>
            <a:ext uri="{FF2B5EF4-FFF2-40B4-BE49-F238E27FC236}">
              <a16:creationId xmlns:a16="http://schemas.microsoft.com/office/drawing/2014/main" id="{00000000-0008-0000-2C00-0000D4DC0300}"/>
            </a:ext>
          </a:extLst>
        </xdr:cNvPr>
        <xdr:cNvSpPr>
          <a:spLocks noChangeShapeType="1"/>
        </xdr:cNvSpPr>
      </xdr:nvSpPr>
      <xdr:spPr bwMode="auto">
        <a:xfrm flipH="1">
          <a:off x="3228975" y="2266950"/>
          <a:ext cx="2286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25</xdr:col>
      <xdr:colOff>0</xdr:colOff>
      <xdr:row>12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253141" name="Line 38">
          <a:extLst>
            <a:ext uri="{FF2B5EF4-FFF2-40B4-BE49-F238E27FC236}">
              <a16:creationId xmlns:a16="http://schemas.microsoft.com/office/drawing/2014/main" id="{00000000-0008-0000-2C00-0000D5DC0300}"/>
            </a:ext>
          </a:extLst>
        </xdr:cNvPr>
        <xdr:cNvSpPr>
          <a:spLocks noChangeShapeType="1"/>
        </xdr:cNvSpPr>
      </xdr:nvSpPr>
      <xdr:spPr bwMode="auto">
        <a:xfrm flipH="1">
          <a:off x="2771775" y="24955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48</xdr:col>
      <xdr:colOff>0</xdr:colOff>
      <xdr:row>10</xdr:row>
      <xdr:rowOff>0</xdr:rowOff>
    </xdr:to>
    <xdr:sp macro="" textlink="">
      <xdr:nvSpPr>
        <xdr:cNvPr id="253142" name="Line 39">
          <a:extLst>
            <a:ext uri="{FF2B5EF4-FFF2-40B4-BE49-F238E27FC236}">
              <a16:creationId xmlns:a16="http://schemas.microsoft.com/office/drawing/2014/main" id="{00000000-0008-0000-2C00-0000D6DC0300}"/>
            </a:ext>
          </a:extLst>
        </xdr:cNvPr>
        <xdr:cNvSpPr>
          <a:spLocks noChangeShapeType="1"/>
        </xdr:cNvSpPr>
      </xdr:nvSpPr>
      <xdr:spPr bwMode="auto">
        <a:xfrm>
          <a:off x="4829175" y="22669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48</xdr:col>
      <xdr:colOff>0</xdr:colOff>
      <xdr:row>10</xdr:row>
      <xdr:rowOff>0</xdr:rowOff>
    </xdr:from>
    <xdr:to>
      <xdr:col>48</xdr:col>
      <xdr:colOff>0</xdr:colOff>
      <xdr:row>11</xdr:row>
      <xdr:rowOff>0</xdr:rowOff>
    </xdr:to>
    <xdr:sp macro="" textlink="">
      <xdr:nvSpPr>
        <xdr:cNvPr id="253143" name="Line 40">
          <a:extLst>
            <a:ext uri="{FF2B5EF4-FFF2-40B4-BE49-F238E27FC236}">
              <a16:creationId xmlns:a16="http://schemas.microsoft.com/office/drawing/2014/main" id="{00000000-0008-0000-2C00-0000D7DC0300}"/>
            </a:ext>
          </a:extLst>
        </xdr:cNvPr>
        <xdr:cNvSpPr>
          <a:spLocks noChangeShapeType="1"/>
        </xdr:cNvSpPr>
      </xdr:nvSpPr>
      <xdr:spPr bwMode="auto">
        <a:xfrm>
          <a:off x="5172075" y="22669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37</xdr:col>
      <xdr:colOff>0</xdr:colOff>
      <xdr:row>27</xdr:row>
      <xdr:rowOff>117230</xdr:rowOff>
    </xdr:from>
    <xdr:to>
      <xdr:col>43</xdr:col>
      <xdr:colOff>0</xdr:colOff>
      <xdr:row>27</xdr:row>
      <xdr:rowOff>117230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00000000-0008-0000-2C00-000027000000}"/>
            </a:ext>
          </a:extLst>
        </xdr:cNvPr>
        <xdr:cNvSpPr>
          <a:spLocks noChangeShapeType="1"/>
        </xdr:cNvSpPr>
      </xdr:nvSpPr>
      <xdr:spPr bwMode="auto">
        <a:xfrm>
          <a:off x="4029075" y="421298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24</xdr:row>
      <xdr:rowOff>0</xdr:rowOff>
    </xdr:from>
    <xdr:to>
      <xdr:col>38</xdr:col>
      <xdr:colOff>0</xdr:colOff>
      <xdr:row>26</xdr:row>
      <xdr:rowOff>0</xdr:rowOff>
    </xdr:to>
    <xdr:sp macro="" textlink="">
      <xdr:nvSpPr>
        <xdr:cNvPr id="40" name="Oval 4">
          <a:extLst>
            <a:ext uri="{FF2B5EF4-FFF2-40B4-BE49-F238E27FC236}">
              <a16:creationId xmlns:a16="http://schemas.microsoft.com/office/drawing/2014/main" id="{00000000-0008-0000-2C00-000028000000}"/>
            </a:ext>
          </a:extLst>
        </xdr:cNvPr>
        <xdr:cNvSpPr>
          <a:spLocks noChangeArrowheads="1"/>
        </xdr:cNvSpPr>
      </xdr:nvSpPr>
      <xdr:spPr bwMode="auto">
        <a:xfrm>
          <a:off x="3971925" y="3867150"/>
          <a:ext cx="11430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27</xdr:row>
      <xdr:rowOff>117230</xdr:rowOff>
    </xdr:from>
    <xdr:to>
      <xdr:col>37</xdr:col>
      <xdr:colOff>0</xdr:colOff>
      <xdr:row>27</xdr:row>
      <xdr:rowOff>117230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2C00-000029000000}"/>
            </a:ext>
          </a:extLst>
        </xdr:cNvPr>
        <xdr:cNvSpPr>
          <a:spLocks noChangeShapeType="1"/>
        </xdr:cNvSpPr>
      </xdr:nvSpPr>
      <xdr:spPr bwMode="auto">
        <a:xfrm>
          <a:off x="3457575" y="421298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109903</xdr:rowOff>
    </xdr:from>
    <xdr:to>
      <xdr:col>31</xdr:col>
      <xdr:colOff>0</xdr:colOff>
      <xdr:row>30</xdr:row>
      <xdr:rowOff>109904</xdr:rowOff>
    </xdr:to>
    <xdr:sp macro="" textlink="">
      <xdr:nvSpPr>
        <xdr:cNvPr id="42" name="Line 9">
          <a:extLst>
            <a:ext uri="{FF2B5EF4-FFF2-40B4-BE49-F238E27FC236}">
              <a16:creationId xmlns:a16="http://schemas.microsoft.com/office/drawing/2014/main" id="{00000000-0008-0000-2C00-00002A000000}"/>
            </a:ext>
          </a:extLst>
        </xdr:cNvPr>
        <xdr:cNvSpPr>
          <a:spLocks noChangeShapeType="1"/>
        </xdr:cNvSpPr>
      </xdr:nvSpPr>
      <xdr:spPr bwMode="auto">
        <a:xfrm>
          <a:off x="3457575" y="4319953"/>
          <a:ext cx="0" cy="2286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109904</xdr:rowOff>
    </xdr:from>
    <xdr:to>
      <xdr:col>43</xdr:col>
      <xdr:colOff>0</xdr:colOff>
      <xdr:row>30</xdr:row>
      <xdr:rowOff>109904</xdr:rowOff>
    </xdr:to>
    <xdr:sp macro="" textlink="">
      <xdr:nvSpPr>
        <xdr:cNvPr id="43" name="Line 10">
          <a:extLst>
            <a:ext uri="{FF2B5EF4-FFF2-40B4-BE49-F238E27FC236}">
              <a16:creationId xmlns:a16="http://schemas.microsoft.com/office/drawing/2014/main" id="{00000000-0008-0000-2C00-00002B000000}"/>
            </a:ext>
          </a:extLst>
        </xdr:cNvPr>
        <xdr:cNvSpPr>
          <a:spLocks noChangeShapeType="1"/>
        </xdr:cNvSpPr>
      </xdr:nvSpPr>
      <xdr:spPr bwMode="auto">
        <a:xfrm>
          <a:off x="3457575" y="4548554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28</xdr:row>
      <xdr:rowOff>109903</xdr:rowOff>
    </xdr:from>
    <xdr:to>
      <xdr:col>43</xdr:col>
      <xdr:colOff>0</xdr:colOff>
      <xdr:row>30</xdr:row>
      <xdr:rowOff>109904</xdr:rowOff>
    </xdr:to>
    <xdr:sp macro="" textlink="">
      <xdr:nvSpPr>
        <xdr:cNvPr id="44" name="Line 11">
          <a:extLst>
            <a:ext uri="{FF2B5EF4-FFF2-40B4-BE49-F238E27FC236}">
              <a16:creationId xmlns:a16="http://schemas.microsoft.com/office/drawing/2014/main" id="{00000000-0008-0000-2C00-00002C000000}"/>
            </a:ext>
          </a:extLst>
        </xdr:cNvPr>
        <xdr:cNvSpPr>
          <a:spLocks noChangeShapeType="1"/>
        </xdr:cNvSpPr>
      </xdr:nvSpPr>
      <xdr:spPr bwMode="auto">
        <a:xfrm flipV="1">
          <a:off x="4600575" y="4319953"/>
          <a:ext cx="0" cy="2286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28</xdr:row>
      <xdr:rowOff>0</xdr:rowOff>
    </xdr:from>
    <xdr:to>
      <xdr:col>51</xdr:col>
      <xdr:colOff>117230</xdr:colOff>
      <xdr:row>28</xdr:row>
      <xdr:rowOff>0</xdr:rowOff>
    </xdr:to>
    <xdr:sp macro="" textlink="">
      <xdr:nvSpPr>
        <xdr:cNvPr id="45" name="Line 12">
          <a:extLst>
            <a:ext uri="{FF2B5EF4-FFF2-40B4-BE49-F238E27FC236}">
              <a16:creationId xmlns:a16="http://schemas.microsoft.com/office/drawing/2014/main" id="{00000000-0008-0000-2C00-00002D0000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91733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24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46" name="Line 14">
          <a:extLst>
            <a:ext uri="{FF2B5EF4-FFF2-40B4-BE49-F238E27FC236}">
              <a16:creationId xmlns:a16="http://schemas.microsoft.com/office/drawing/2014/main" id="{00000000-0008-0000-2C00-00002E0000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22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47" name="Line 29">
          <a:extLst>
            <a:ext uri="{FF2B5EF4-FFF2-40B4-BE49-F238E27FC236}">
              <a16:creationId xmlns:a16="http://schemas.microsoft.com/office/drawing/2014/main" id="{00000000-0008-0000-2C00-00002F000000}"/>
            </a:ext>
          </a:extLst>
        </xdr:cNvPr>
        <xdr:cNvSpPr>
          <a:spLocks noChangeShapeType="1"/>
        </xdr:cNvSpPr>
      </xdr:nvSpPr>
      <xdr:spPr bwMode="auto">
        <a:xfrm flipV="1">
          <a:off x="5172075" y="36385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2587</xdr:colOff>
      <xdr:row>26</xdr:row>
      <xdr:rowOff>2585</xdr:rowOff>
    </xdr:from>
    <xdr:to>
      <xdr:col>31</xdr:col>
      <xdr:colOff>2587</xdr:colOff>
      <xdr:row>28</xdr:row>
      <xdr:rowOff>2582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2C00-000030000000}"/>
            </a:ext>
          </a:extLst>
        </xdr:cNvPr>
        <xdr:cNvCxnSpPr>
          <a:endCxn id="41" idx="0"/>
        </xdr:cNvCxnSpPr>
      </xdr:nvCxnSpPr>
      <xdr:spPr bwMode="auto">
        <a:xfrm rot="16200000" flipH="1">
          <a:off x="3345863" y="4098334"/>
          <a:ext cx="22859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42</xdr:col>
      <xdr:colOff>114973</xdr:colOff>
      <xdr:row>25</xdr:row>
      <xdr:rowOff>57945</xdr:rowOff>
    </xdr:from>
    <xdr:to>
      <xdr:col>42</xdr:col>
      <xdr:colOff>116561</xdr:colOff>
      <xdr:row>27</xdr:row>
      <xdr:rowOff>116560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2C00-000031000000}"/>
            </a:ext>
          </a:extLst>
        </xdr:cNvPr>
        <xdr:cNvCxnSpPr/>
      </xdr:nvCxnSpPr>
      <xdr:spPr bwMode="auto">
        <a:xfrm rot="16200000" flipH="1">
          <a:off x="4487009" y="4096484"/>
          <a:ext cx="230065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43</xdr:col>
      <xdr:colOff>113567</xdr:colOff>
      <xdr:row>25</xdr:row>
      <xdr:rowOff>57150</xdr:rowOff>
    </xdr:from>
    <xdr:to>
      <xdr:col>47</xdr:col>
      <xdr:colOff>113567</xdr:colOff>
      <xdr:row>25</xdr:row>
      <xdr:rowOff>57150</xdr:rowOff>
    </xdr:to>
    <xdr:sp macro="" textlink="">
      <xdr:nvSpPr>
        <xdr:cNvPr id="50" name="Line 14">
          <a:extLst>
            <a:ext uri="{FF2B5EF4-FFF2-40B4-BE49-F238E27FC236}">
              <a16:creationId xmlns:a16="http://schemas.microsoft.com/office/drawing/2014/main" id="{00000000-0008-0000-2C00-000032000000}"/>
            </a:ext>
          </a:extLst>
        </xdr:cNvPr>
        <xdr:cNvSpPr>
          <a:spLocks noChangeShapeType="1"/>
        </xdr:cNvSpPr>
      </xdr:nvSpPr>
      <xdr:spPr bwMode="auto">
        <a:xfrm>
          <a:off x="4714142" y="39814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113224</xdr:colOff>
      <xdr:row>25</xdr:row>
      <xdr:rowOff>56465</xdr:rowOff>
    </xdr:from>
    <xdr:to>
      <xdr:col>47</xdr:col>
      <xdr:colOff>113224</xdr:colOff>
      <xdr:row>27</xdr:row>
      <xdr:rowOff>113209</xdr:rowOff>
    </xdr:to>
    <xdr:sp macro="" textlink="">
      <xdr:nvSpPr>
        <xdr:cNvPr id="51" name="Line 29">
          <a:extLst>
            <a:ext uri="{FF2B5EF4-FFF2-40B4-BE49-F238E27FC236}">
              <a16:creationId xmlns:a16="http://schemas.microsoft.com/office/drawing/2014/main" id="{00000000-0008-0000-2C00-000033000000}"/>
            </a:ext>
          </a:extLst>
        </xdr:cNvPr>
        <xdr:cNvSpPr>
          <a:spLocks noChangeShapeType="1"/>
        </xdr:cNvSpPr>
      </xdr:nvSpPr>
      <xdr:spPr bwMode="auto">
        <a:xfrm flipV="1">
          <a:off x="5170999" y="3980765"/>
          <a:ext cx="0" cy="22819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113489</xdr:colOff>
      <xdr:row>22</xdr:row>
      <xdr:rowOff>1</xdr:rowOff>
    </xdr:from>
    <xdr:to>
      <xdr:col>50</xdr:col>
      <xdr:colOff>3258</xdr:colOff>
      <xdr:row>27</xdr:row>
      <xdr:rowOff>110232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2C00-000034000000}"/>
            </a:ext>
          </a:extLst>
        </xdr:cNvPr>
        <xdr:cNvCxnSpPr/>
      </xdr:nvCxnSpPr>
      <xdr:spPr bwMode="auto">
        <a:xfrm rot="16200000" flipH="1">
          <a:off x="5118183" y="3920232"/>
          <a:ext cx="567431" cy="406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52</xdr:col>
      <xdr:colOff>0</xdr:colOff>
      <xdr:row>8</xdr:row>
      <xdr:rowOff>9525</xdr:rowOff>
    </xdr:from>
    <xdr:to>
      <xdr:col>52</xdr:col>
      <xdr:colOff>1588</xdr:colOff>
      <xdr:row>27</xdr:row>
      <xdr:rowOff>78621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2C00-000035000000}"/>
            </a:ext>
          </a:extLst>
        </xdr:cNvPr>
        <xdr:cNvCxnSpPr/>
      </xdr:nvCxnSpPr>
      <xdr:spPr bwMode="auto">
        <a:xfrm rot="5400000">
          <a:off x="4566821" y="2767429"/>
          <a:ext cx="2126496" cy="1588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22</xdr:row>
      <xdr:rowOff>0</xdr:rowOff>
    </xdr:from>
    <xdr:to>
      <xdr:col>43</xdr:col>
      <xdr:colOff>9525</xdr:colOff>
      <xdr:row>22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2D00-000027000000}"/>
            </a:ext>
          </a:extLst>
        </xdr:cNvPr>
        <xdr:cNvSpPr>
          <a:spLocks noChangeShapeType="1"/>
        </xdr:cNvSpPr>
      </xdr:nvSpPr>
      <xdr:spPr bwMode="auto">
        <a:xfrm>
          <a:off x="3457575" y="329565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8</xdr:row>
      <xdr:rowOff>0</xdr:rowOff>
    </xdr:from>
    <xdr:to>
      <xdr:col>43</xdr:col>
      <xdr:colOff>0</xdr:colOff>
      <xdr:row>26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0000000-0008-0000-2D00-000028000000}"/>
            </a:ext>
          </a:extLst>
        </xdr:cNvPr>
        <xdr:cNvSpPr>
          <a:spLocks noChangeShapeType="1"/>
        </xdr:cNvSpPr>
      </xdr:nvSpPr>
      <xdr:spPr bwMode="auto">
        <a:xfrm flipH="1" flipV="1">
          <a:off x="4600575" y="1695450"/>
          <a:ext cx="0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31</xdr:col>
      <xdr:colOff>0</xdr:colOff>
      <xdr:row>26</xdr:row>
      <xdr:rowOff>0</xdr:rowOff>
    </xdr:to>
    <xdr:sp macro="" textlink="">
      <xdr:nvSpPr>
        <xdr:cNvPr id="41" name="Line 5">
          <a:extLst>
            <a:ext uri="{FF2B5EF4-FFF2-40B4-BE49-F238E27FC236}">
              <a16:creationId xmlns:a16="http://schemas.microsoft.com/office/drawing/2014/main" id="{00000000-0008-0000-2D00-000029000000}"/>
            </a:ext>
          </a:extLst>
        </xdr:cNvPr>
        <xdr:cNvSpPr>
          <a:spLocks noChangeShapeType="1"/>
        </xdr:cNvSpPr>
      </xdr:nvSpPr>
      <xdr:spPr bwMode="auto">
        <a:xfrm>
          <a:off x="3457575" y="1695450"/>
          <a:ext cx="0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22</xdr:row>
      <xdr:rowOff>0</xdr:rowOff>
    </xdr:from>
    <xdr:to>
      <xdr:col>50</xdr:col>
      <xdr:colOff>0</xdr:colOff>
      <xdr:row>22</xdr:row>
      <xdr:rowOff>0</xdr:rowOff>
    </xdr:to>
    <xdr:sp macro="" textlink="">
      <xdr:nvSpPr>
        <xdr:cNvPr id="42" name="Line 13">
          <a:extLst>
            <a:ext uri="{FF2B5EF4-FFF2-40B4-BE49-F238E27FC236}">
              <a16:creationId xmlns:a16="http://schemas.microsoft.com/office/drawing/2014/main" id="{00000000-0008-0000-2D00-00002A000000}"/>
            </a:ext>
          </a:extLst>
        </xdr:cNvPr>
        <xdr:cNvSpPr>
          <a:spLocks noChangeShapeType="1"/>
        </xdr:cNvSpPr>
      </xdr:nvSpPr>
      <xdr:spPr bwMode="auto">
        <a:xfrm>
          <a:off x="4714875" y="32956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0</xdr:rowOff>
    </xdr:from>
    <xdr:to>
      <xdr:col>50</xdr:col>
      <xdr:colOff>0</xdr:colOff>
      <xdr:row>13</xdr:row>
      <xdr:rowOff>0</xdr:rowOff>
    </xdr:to>
    <xdr:sp macro="" textlink="">
      <xdr:nvSpPr>
        <xdr:cNvPr id="43" name="Line 14">
          <a:extLst>
            <a:ext uri="{FF2B5EF4-FFF2-40B4-BE49-F238E27FC236}">
              <a16:creationId xmlns:a16="http://schemas.microsoft.com/office/drawing/2014/main" id="{00000000-0008-0000-2D00-00002B000000}"/>
            </a:ext>
          </a:extLst>
        </xdr:cNvPr>
        <xdr:cNvSpPr>
          <a:spLocks noChangeShapeType="1"/>
        </xdr:cNvSpPr>
      </xdr:nvSpPr>
      <xdr:spPr bwMode="auto">
        <a:xfrm>
          <a:off x="48291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50</xdr:col>
      <xdr:colOff>0</xdr:colOff>
      <xdr:row>11</xdr:row>
      <xdr:rowOff>0</xdr:rowOff>
    </xdr:to>
    <xdr:sp macro="" textlink="">
      <xdr:nvSpPr>
        <xdr:cNvPr id="44" name="Line 15">
          <a:extLst>
            <a:ext uri="{FF2B5EF4-FFF2-40B4-BE49-F238E27FC236}">
              <a16:creationId xmlns:a16="http://schemas.microsoft.com/office/drawing/2014/main" id="{00000000-0008-0000-2D00-00002C0000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8</xdr:row>
      <xdr:rowOff>0</xdr:rowOff>
    </xdr:from>
    <xdr:to>
      <xdr:col>52</xdr:col>
      <xdr:colOff>0</xdr:colOff>
      <xdr:row>8</xdr:row>
      <xdr:rowOff>0</xdr:rowOff>
    </xdr:to>
    <xdr:sp macro="" textlink="">
      <xdr:nvSpPr>
        <xdr:cNvPr id="45" name="Line 16">
          <a:extLst>
            <a:ext uri="{FF2B5EF4-FFF2-40B4-BE49-F238E27FC236}">
              <a16:creationId xmlns:a16="http://schemas.microsoft.com/office/drawing/2014/main" id="{00000000-0008-0000-2D00-00002D000000}"/>
            </a:ext>
          </a:extLst>
        </xdr:cNvPr>
        <xdr:cNvSpPr>
          <a:spLocks noChangeShapeType="1"/>
        </xdr:cNvSpPr>
      </xdr:nvSpPr>
      <xdr:spPr bwMode="auto">
        <a:xfrm>
          <a:off x="4829175" y="16954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8</xdr:row>
      <xdr:rowOff>0</xdr:rowOff>
    </xdr:from>
    <xdr:to>
      <xdr:col>29</xdr:col>
      <xdr:colOff>0</xdr:colOff>
      <xdr:row>8</xdr:row>
      <xdr:rowOff>0</xdr:rowOff>
    </xdr:to>
    <xdr:sp macro="" textlink="">
      <xdr:nvSpPr>
        <xdr:cNvPr id="46" name="Line 21">
          <a:extLst>
            <a:ext uri="{FF2B5EF4-FFF2-40B4-BE49-F238E27FC236}">
              <a16:creationId xmlns:a16="http://schemas.microsoft.com/office/drawing/2014/main" id="{00000000-0008-0000-2D00-00002E000000}"/>
            </a:ext>
          </a:extLst>
        </xdr:cNvPr>
        <xdr:cNvSpPr>
          <a:spLocks noChangeShapeType="1"/>
        </xdr:cNvSpPr>
      </xdr:nvSpPr>
      <xdr:spPr bwMode="auto">
        <a:xfrm flipH="1">
          <a:off x="2657475" y="16954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8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47" name="Line 22">
          <a:extLst>
            <a:ext uri="{FF2B5EF4-FFF2-40B4-BE49-F238E27FC236}">
              <a16:creationId xmlns:a16="http://schemas.microsoft.com/office/drawing/2014/main" id="{00000000-0008-0000-2D00-00002F000000}"/>
            </a:ext>
          </a:extLst>
        </xdr:cNvPr>
        <xdr:cNvSpPr>
          <a:spLocks noChangeShapeType="1"/>
        </xdr:cNvSpPr>
      </xdr:nvSpPr>
      <xdr:spPr bwMode="auto">
        <a:xfrm>
          <a:off x="2657475" y="16954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30</xdr:col>
      <xdr:colOff>0</xdr:colOff>
      <xdr:row>24</xdr:row>
      <xdr:rowOff>0</xdr:rowOff>
    </xdr:to>
    <xdr:sp macro="" textlink="">
      <xdr:nvSpPr>
        <xdr:cNvPr id="48" name="Line 23">
          <a:extLst>
            <a:ext uri="{FF2B5EF4-FFF2-40B4-BE49-F238E27FC236}">
              <a16:creationId xmlns:a16="http://schemas.microsoft.com/office/drawing/2014/main" id="{00000000-0008-0000-2D00-000030000000}"/>
            </a:ext>
          </a:extLst>
        </xdr:cNvPr>
        <xdr:cNvSpPr>
          <a:spLocks noChangeShapeType="1"/>
        </xdr:cNvSpPr>
      </xdr:nvSpPr>
      <xdr:spPr bwMode="auto">
        <a:xfrm>
          <a:off x="2657475" y="35242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7</xdr:row>
      <xdr:rowOff>0</xdr:rowOff>
    </xdr:from>
    <xdr:to>
      <xdr:col>33</xdr:col>
      <xdr:colOff>0</xdr:colOff>
      <xdr:row>8</xdr:row>
      <xdr:rowOff>0</xdr:rowOff>
    </xdr:to>
    <xdr:sp macro="" textlink="">
      <xdr:nvSpPr>
        <xdr:cNvPr id="49" name="Line 24">
          <a:extLst>
            <a:ext uri="{FF2B5EF4-FFF2-40B4-BE49-F238E27FC236}">
              <a16:creationId xmlns:a16="http://schemas.microsoft.com/office/drawing/2014/main" id="{00000000-0008-0000-2D00-000031000000}"/>
            </a:ext>
          </a:extLst>
        </xdr:cNvPr>
        <xdr:cNvSpPr>
          <a:spLocks noChangeShapeType="1"/>
        </xdr:cNvSpPr>
      </xdr:nvSpPr>
      <xdr:spPr bwMode="auto">
        <a:xfrm flipV="1">
          <a:off x="3571875" y="1581150"/>
          <a:ext cx="11430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33</xdr:col>
      <xdr:colOff>0</xdr:colOff>
      <xdr:row>7</xdr:row>
      <xdr:rowOff>0</xdr:rowOff>
    </xdr:from>
    <xdr:to>
      <xdr:col>39</xdr:col>
      <xdr:colOff>0</xdr:colOff>
      <xdr:row>7</xdr:row>
      <xdr:rowOff>0</xdr:rowOff>
    </xdr:to>
    <xdr:sp macro="" textlink="">
      <xdr:nvSpPr>
        <xdr:cNvPr id="50" name="Line 25">
          <a:extLst>
            <a:ext uri="{FF2B5EF4-FFF2-40B4-BE49-F238E27FC236}">
              <a16:creationId xmlns:a16="http://schemas.microsoft.com/office/drawing/2014/main" id="{00000000-0008-0000-2D00-000032000000}"/>
            </a:ext>
          </a:extLst>
        </xdr:cNvPr>
        <xdr:cNvSpPr>
          <a:spLocks noChangeShapeType="1"/>
        </xdr:cNvSpPr>
      </xdr:nvSpPr>
      <xdr:spPr bwMode="auto">
        <a:xfrm>
          <a:off x="3686175" y="15811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13</xdr:row>
      <xdr:rowOff>0</xdr:rowOff>
    </xdr:from>
    <xdr:to>
      <xdr:col>50</xdr:col>
      <xdr:colOff>0</xdr:colOff>
      <xdr:row>22</xdr:row>
      <xdr:rowOff>0</xdr:rowOff>
    </xdr:to>
    <xdr:sp macro="" textlink="">
      <xdr:nvSpPr>
        <xdr:cNvPr id="51" name="Line 27">
          <a:extLst>
            <a:ext uri="{FF2B5EF4-FFF2-40B4-BE49-F238E27FC236}">
              <a16:creationId xmlns:a16="http://schemas.microsoft.com/office/drawing/2014/main" id="{00000000-0008-0000-2D00-000033000000}"/>
            </a:ext>
          </a:extLst>
        </xdr:cNvPr>
        <xdr:cNvSpPr>
          <a:spLocks noChangeShapeType="1"/>
        </xdr:cNvSpPr>
      </xdr:nvSpPr>
      <xdr:spPr bwMode="auto">
        <a:xfrm flipV="1">
          <a:off x="5400675" y="2266950"/>
          <a:ext cx="0" cy="10287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11</xdr:row>
      <xdr:rowOff>0</xdr:rowOff>
    </xdr:from>
    <xdr:to>
      <xdr:col>50</xdr:col>
      <xdr:colOff>0</xdr:colOff>
      <xdr:row>13</xdr:row>
      <xdr:rowOff>0</xdr:rowOff>
    </xdr:to>
    <xdr:sp macro="" textlink="">
      <xdr:nvSpPr>
        <xdr:cNvPr id="52" name="Line 28">
          <a:extLst>
            <a:ext uri="{FF2B5EF4-FFF2-40B4-BE49-F238E27FC236}">
              <a16:creationId xmlns:a16="http://schemas.microsoft.com/office/drawing/2014/main" id="{00000000-0008-0000-2D00-000034000000}"/>
            </a:ext>
          </a:extLst>
        </xdr:cNvPr>
        <xdr:cNvSpPr>
          <a:spLocks noChangeShapeType="1"/>
        </xdr:cNvSpPr>
      </xdr:nvSpPr>
      <xdr:spPr bwMode="auto">
        <a:xfrm flipV="1">
          <a:off x="5400675" y="2038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43</xdr:col>
      <xdr:colOff>0</xdr:colOff>
      <xdr:row>11</xdr:row>
      <xdr:rowOff>0</xdr:rowOff>
    </xdr:to>
    <xdr:sp macro="" textlink="">
      <xdr:nvSpPr>
        <xdr:cNvPr id="53" name="Line 29">
          <a:extLst>
            <a:ext uri="{FF2B5EF4-FFF2-40B4-BE49-F238E27FC236}">
              <a16:creationId xmlns:a16="http://schemas.microsoft.com/office/drawing/2014/main" id="{00000000-0008-0000-2D00-0000350000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8</xdr:row>
      <xdr:rowOff>0</xdr:rowOff>
    </xdr:from>
    <xdr:to>
      <xdr:col>42</xdr:col>
      <xdr:colOff>104775</xdr:colOff>
      <xdr:row>8</xdr:row>
      <xdr:rowOff>0</xdr:rowOff>
    </xdr:to>
    <xdr:sp macro="" textlink="">
      <xdr:nvSpPr>
        <xdr:cNvPr id="54" name="Line 30">
          <a:extLst>
            <a:ext uri="{FF2B5EF4-FFF2-40B4-BE49-F238E27FC236}">
              <a16:creationId xmlns:a16="http://schemas.microsoft.com/office/drawing/2014/main" id="{00000000-0008-0000-2D00-000036000000}"/>
            </a:ext>
          </a:extLst>
        </xdr:cNvPr>
        <xdr:cNvSpPr>
          <a:spLocks noChangeShapeType="1"/>
        </xdr:cNvSpPr>
      </xdr:nvSpPr>
      <xdr:spPr bwMode="auto">
        <a:xfrm>
          <a:off x="3457575" y="16954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43</xdr:col>
      <xdr:colOff>0</xdr:colOff>
      <xdr:row>13</xdr:row>
      <xdr:rowOff>0</xdr:rowOff>
    </xdr:to>
    <xdr:sp macro="" textlink="">
      <xdr:nvSpPr>
        <xdr:cNvPr id="55" name="Line 31">
          <a:extLst>
            <a:ext uri="{FF2B5EF4-FFF2-40B4-BE49-F238E27FC236}">
              <a16:creationId xmlns:a16="http://schemas.microsoft.com/office/drawing/2014/main" id="{00000000-0008-0000-2D00-000037000000}"/>
            </a:ext>
          </a:extLst>
        </xdr:cNvPr>
        <xdr:cNvSpPr>
          <a:spLocks noChangeShapeType="1"/>
        </xdr:cNvSpPr>
      </xdr:nvSpPr>
      <xdr:spPr bwMode="auto">
        <a:xfrm>
          <a:off x="34575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50</xdr:col>
      <xdr:colOff>0</xdr:colOff>
      <xdr:row>8</xdr:row>
      <xdr:rowOff>0</xdr:rowOff>
    </xdr:from>
    <xdr:to>
      <xdr:col>50</xdr:col>
      <xdr:colOff>0</xdr:colOff>
      <xdr:row>11</xdr:row>
      <xdr:rowOff>0</xdr:rowOff>
    </xdr:to>
    <xdr:sp macro="" textlink="">
      <xdr:nvSpPr>
        <xdr:cNvPr id="56" name="Line 33">
          <a:extLst>
            <a:ext uri="{FF2B5EF4-FFF2-40B4-BE49-F238E27FC236}">
              <a16:creationId xmlns:a16="http://schemas.microsoft.com/office/drawing/2014/main" id="{00000000-0008-0000-2D00-000038000000}"/>
            </a:ext>
          </a:extLst>
        </xdr:cNvPr>
        <xdr:cNvSpPr>
          <a:spLocks noChangeShapeType="1"/>
        </xdr:cNvSpPr>
      </xdr:nvSpPr>
      <xdr:spPr bwMode="auto">
        <a:xfrm flipV="1">
          <a:off x="5400675" y="1695450"/>
          <a:ext cx="0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9525</xdr:colOff>
      <xdr:row>10</xdr:row>
      <xdr:rowOff>0</xdr:rowOff>
    </xdr:from>
    <xdr:to>
      <xdr:col>43</xdr:col>
      <xdr:colOff>9525</xdr:colOff>
      <xdr:row>10</xdr:row>
      <xdr:rowOff>0</xdr:rowOff>
    </xdr:to>
    <xdr:sp macro="" textlink="">
      <xdr:nvSpPr>
        <xdr:cNvPr id="57" name="Line 34">
          <a:extLst>
            <a:ext uri="{FF2B5EF4-FFF2-40B4-BE49-F238E27FC236}">
              <a16:creationId xmlns:a16="http://schemas.microsoft.com/office/drawing/2014/main" id="{00000000-0008-0000-2D00-000039000000}"/>
            </a:ext>
          </a:extLst>
        </xdr:cNvPr>
        <xdr:cNvSpPr>
          <a:spLocks noChangeShapeType="1"/>
        </xdr:cNvSpPr>
      </xdr:nvSpPr>
      <xdr:spPr bwMode="auto">
        <a:xfrm>
          <a:off x="3467100" y="1924050"/>
          <a:ext cx="1143000" cy="0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 type="none" w="sm" len="med"/>
          <a:tailEnd type="none" w="sm" len="med"/>
        </a:ln>
      </xdr:spPr>
    </xdr:sp>
    <xdr:clientData/>
  </xdr:twoCellAnchor>
  <xdr:twoCellAnchor>
    <xdr:from>
      <xdr:col>48</xdr:col>
      <xdr:colOff>0</xdr:colOff>
      <xdr:row>8</xdr:row>
      <xdr:rowOff>0</xdr:rowOff>
    </xdr:from>
    <xdr:to>
      <xdr:col>48</xdr:col>
      <xdr:colOff>0</xdr:colOff>
      <xdr:row>10</xdr:row>
      <xdr:rowOff>0</xdr:rowOff>
    </xdr:to>
    <xdr:sp macro="" textlink="">
      <xdr:nvSpPr>
        <xdr:cNvPr id="58" name="Line 35">
          <a:extLst>
            <a:ext uri="{FF2B5EF4-FFF2-40B4-BE49-F238E27FC236}">
              <a16:creationId xmlns:a16="http://schemas.microsoft.com/office/drawing/2014/main" id="{00000000-0008-0000-2D00-00003A000000}"/>
            </a:ext>
          </a:extLst>
        </xdr:cNvPr>
        <xdr:cNvSpPr>
          <a:spLocks noChangeShapeType="1"/>
        </xdr:cNvSpPr>
      </xdr:nvSpPr>
      <xdr:spPr bwMode="auto">
        <a:xfrm flipV="1">
          <a:off x="5172075" y="16954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48</xdr:col>
      <xdr:colOff>0</xdr:colOff>
      <xdr:row>11</xdr:row>
      <xdr:rowOff>0</xdr:rowOff>
    </xdr:from>
    <xdr:to>
      <xdr:col>48</xdr:col>
      <xdr:colOff>0</xdr:colOff>
      <xdr:row>12</xdr:row>
      <xdr:rowOff>0</xdr:rowOff>
    </xdr:to>
    <xdr:sp macro="" textlink="">
      <xdr:nvSpPr>
        <xdr:cNvPr id="59" name="Line 36">
          <a:extLst>
            <a:ext uri="{FF2B5EF4-FFF2-40B4-BE49-F238E27FC236}">
              <a16:creationId xmlns:a16="http://schemas.microsoft.com/office/drawing/2014/main" id="{00000000-0008-0000-2D00-00003B000000}"/>
            </a:ext>
          </a:extLst>
        </xdr:cNvPr>
        <xdr:cNvSpPr>
          <a:spLocks noChangeShapeType="1"/>
        </xdr:cNvSpPr>
      </xdr:nvSpPr>
      <xdr:spPr bwMode="auto">
        <a:xfrm>
          <a:off x="5172075" y="20383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none" w="sm" len="med"/>
        </a:ln>
      </xdr:spPr>
    </xdr:sp>
    <xdr:clientData/>
  </xdr:twoCellAnchor>
  <xdr:twoCellAnchor>
    <xdr:from>
      <xdr:col>29</xdr:col>
      <xdr:colOff>0</xdr:colOff>
      <xdr:row>10</xdr:row>
      <xdr:rowOff>0</xdr:rowOff>
    </xdr:from>
    <xdr:to>
      <xdr:col>31</xdr:col>
      <xdr:colOff>0</xdr:colOff>
      <xdr:row>12</xdr:row>
      <xdr:rowOff>0</xdr:rowOff>
    </xdr:to>
    <xdr:sp macro="" textlink="">
      <xdr:nvSpPr>
        <xdr:cNvPr id="60" name="Line 37">
          <a:extLst>
            <a:ext uri="{FF2B5EF4-FFF2-40B4-BE49-F238E27FC236}">
              <a16:creationId xmlns:a16="http://schemas.microsoft.com/office/drawing/2014/main" id="{00000000-0008-0000-2D00-00003C000000}"/>
            </a:ext>
          </a:extLst>
        </xdr:cNvPr>
        <xdr:cNvSpPr>
          <a:spLocks noChangeShapeType="1"/>
        </xdr:cNvSpPr>
      </xdr:nvSpPr>
      <xdr:spPr bwMode="auto">
        <a:xfrm flipH="1">
          <a:off x="3228975" y="1924050"/>
          <a:ext cx="22860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/>
        </a:ln>
      </xdr:spPr>
    </xdr:sp>
    <xdr:clientData/>
  </xdr:twoCellAnchor>
  <xdr:twoCellAnchor>
    <xdr:from>
      <xdr:col>25</xdr:col>
      <xdr:colOff>0</xdr:colOff>
      <xdr:row>12</xdr:row>
      <xdr:rowOff>0</xdr:rowOff>
    </xdr:from>
    <xdr:to>
      <xdr:col>29</xdr:col>
      <xdr:colOff>0</xdr:colOff>
      <xdr:row>12</xdr:row>
      <xdr:rowOff>0</xdr:rowOff>
    </xdr:to>
    <xdr:sp macro="" textlink="">
      <xdr:nvSpPr>
        <xdr:cNvPr id="61" name="Line 38">
          <a:extLst>
            <a:ext uri="{FF2B5EF4-FFF2-40B4-BE49-F238E27FC236}">
              <a16:creationId xmlns:a16="http://schemas.microsoft.com/office/drawing/2014/main" id="{00000000-0008-0000-2D00-00003D000000}"/>
            </a:ext>
          </a:extLst>
        </xdr:cNvPr>
        <xdr:cNvSpPr>
          <a:spLocks noChangeShapeType="1"/>
        </xdr:cNvSpPr>
      </xdr:nvSpPr>
      <xdr:spPr bwMode="auto">
        <a:xfrm flipH="1">
          <a:off x="2771775" y="21526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45</xdr:col>
      <xdr:colOff>0</xdr:colOff>
      <xdr:row>10</xdr:row>
      <xdr:rowOff>0</xdr:rowOff>
    </xdr:from>
    <xdr:to>
      <xdr:col>48</xdr:col>
      <xdr:colOff>0</xdr:colOff>
      <xdr:row>10</xdr:row>
      <xdr:rowOff>0</xdr:rowOff>
    </xdr:to>
    <xdr:sp macro="" textlink="">
      <xdr:nvSpPr>
        <xdr:cNvPr id="62" name="Line 39">
          <a:extLst>
            <a:ext uri="{FF2B5EF4-FFF2-40B4-BE49-F238E27FC236}">
              <a16:creationId xmlns:a16="http://schemas.microsoft.com/office/drawing/2014/main" id="{00000000-0008-0000-2D00-00003E000000}"/>
            </a:ext>
          </a:extLst>
        </xdr:cNvPr>
        <xdr:cNvSpPr>
          <a:spLocks noChangeShapeType="1"/>
        </xdr:cNvSpPr>
      </xdr:nvSpPr>
      <xdr:spPr bwMode="auto">
        <a:xfrm>
          <a:off x="4829175" y="1924050"/>
          <a:ext cx="3429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48</xdr:col>
      <xdr:colOff>0</xdr:colOff>
      <xdr:row>10</xdr:row>
      <xdr:rowOff>0</xdr:rowOff>
    </xdr:from>
    <xdr:to>
      <xdr:col>48</xdr:col>
      <xdr:colOff>0</xdr:colOff>
      <xdr:row>11</xdr:row>
      <xdr:rowOff>0</xdr:rowOff>
    </xdr:to>
    <xdr:sp macro="" textlink="">
      <xdr:nvSpPr>
        <xdr:cNvPr id="63" name="Line 40">
          <a:extLst>
            <a:ext uri="{FF2B5EF4-FFF2-40B4-BE49-F238E27FC236}">
              <a16:creationId xmlns:a16="http://schemas.microsoft.com/office/drawing/2014/main" id="{00000000-0008-0000-2D00-00003F000000}"/>
            </a:ext>
          </a:extLst>
        </xdr:cNvPr>
        <xdr:cNvSpPr>
          <a:spLocks noChangeShapeType="1"/>
        </xdr:cNvSpPr>
      </xdr:nvSpPr>
      <xdr:spPr bwMode="auto">
        <a:xfrm>
          <a:off x="5172075" y="1924050"/>
          <a:ext cx="0" cy="114300"/>
        </a:xfrm>
        <a:prstGeom prst="line">
          <a:avLst/>
        </a:prstGeom>
        <a:noFill/>
        <a:ln w="6350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37</xdr:col>
      <xdr:colOff>0</xdr:colOff>
      <xdr:row>27</xdr:row>
      <xdr:rowOff>117230</xdr:rowOff>
    </xdr:from>
    <xdr:to>
      <xdr:col>43</xdr:col>
      <xdr:colOff>0</xdr:colOff>
      <xdr:row>27</xdr:row>
      <xdr:rowOff>117230</xdr:rowOff>
    </xdr:to>
    <xdr:sp macro="" textlink="">
      <xdr:nvSpPr>
        <xdr:cNvPr id="64" name="Line 2">
          <a:extLst>
            <a:ext uri="{FF2B5EF4-FFF2-40B4-BE49-F238E27FC236}">
              <a16:creationId xmlns:a16="http://schemas.microsoft.com/office/drawing/2014/main" id="{00000000-0008-0000-2D00-000040000000}"/>
            </a:ext>
          </a:extLst>
        </xdr:cNvPr>
        <xdr:cNvSpPr>
          <a:spLocks noChangeShapeType="1"/>
        </xdr:cNvSpPr>
      </xdr:nvSpPr>
      <xdr:spPr bwMode="auto">
        <a:xfrm>
          <a:off x="4029075" y="387008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24</xdr:row>
      <xdr:rowOff>0</xdr:rowOff>
    </xdr:from>
    <xdr:to>
      <xdr:col>38</xdr:col>
      <xdr:colOff>0</xdr:colOff>
      <xdr:row>26</xdr:row>
      <xdr:rowOff>0</xdr:rowOff>
    </xdr:to>
    <xdr:sp macro="" textlink="">
      <xdr:nvSpPr>
        <xdr:cNvPr id="65" name="Oval 4">
          <a:extLst>
            <a:ext uri="{FF2B5EF4-FFF2-40B4-BE49-F238E27FC236}">
              <a16:creationId xmlns:a16="http://schemas.microsoft.com/office/drawing/2014/main" id="{00000000-0008-0000-2D00-000041000000}"/>
            </a:ext>
          </a:extLst>
        </xdr:cNvPr>
        <xdr:cNvSpPr>
          <a:spLocks noChangeArrowheads="1"/>
        </xdr:cNvSpPr>
      </xdr:nvSpPr>
      <xdr:spPr bwMode="auto">
        <a:xfrm>
          <a:off x="3971925" y="3524250"/>
          <a:ext cx="11430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27</xdr:row>
      <xdr:rowOff>117230</xdr:rowOff>
    </xdr:from>
    <xdr:to>
      <xdr:col>37</xdr:col>
      <xdr:colOff>0</xdr:colOff>
      <xdr:row>27</xdr:row>
      <xdr:rowOff>117230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2D00-000042000000}"/>
            </a:ext>
          </a:extLst>
        </xdr:cNvPr>
        <xdr:cNvSpPr>
          <a:spLocks noChangeShapeType="1"/>
        </xdr:cNvSpPr>
      </xdr:nvSpPr>
      <xdr:spPr bwMode="auto">
        <a:xfrm>
          <a:off x="3457575" y="387008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28</xdr:row>
      <xdr:rowOff>109903</xdr:rowOff>
    </xdr:from>
    <xdr:to>
      <xdr:col>31</xdr:col>
      <xdr:colOff>0</xdr:colOff>
      <xdr:row>30</xdr:row>
      <xdr:rowOff>109904</xdr:rowOff>
    </xdr:to>
    <xdr:sp macro="" textlink="">
      <xdr:nvSpPr>
        <xdr:cNvPr id="67" name="Line 9">
          <a:extLst>
            <a:ext uri="{FF2B5EF4-FFF2-40B4-BE49-F238E27FC236}">
              <a16:creationId xmlns:a16="http://schemas.microsoft.com/office/drawing/2014/main" id="{00000000-0008-0000-2D00-000043000000}"/>
            </a:ext>
          </a:extLst>
        </xdr:cNvPr>
        <xdr:cNvSpPr>
          <a:spLocks noChangeShapeType="1"/>
        </xdr:cNvSpPr>
      </xdr:nvSpPr>
      <xdr:spPr bwMode="auto">
        <a:xfrm>
          <a:off x="3457575" y="3977053"/>
          <a:ext cx="0" cy="2286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109904</xdr:rowOff>
    </xdr:from>
    <xdr:to>
      <xdr:col>43</xdr:col>
      <xdr:colOff>0</xdr:colOff>
      <xdr:row>30</xdr:row>
      <xdr:rowOff>109904</xdr:rowOff>
    </xdr:to>
    <xdr:sp macro="" textlink="">
      <xdr:nvSpPr>
        <xdr:cNvPr id="68" name="Line 10">
          <a:extLst>
            <a:ext uri="{FF2B5EF4-FFF2-40B4-BE49-F238E27FC236}">
              <a16:creationId xmlns:a16="http://schemas.microsoft.com/office/drawing/2014/main" id="{00000000-0008-0000-2D00-000044000000}"/>
            </a:ext>
          </a:extLst>
        </xdr:cNvPr>
        <xdr:cNvSpPr>
          <a:spLocks noChangeShapeType="1"/>
        </xdr:cNvSpPr>
      </xdr:nvSpPr>
      <xdr:spPr bwMode="auto">
        <a:xfrm>
          <a:off x="3457575" y="4205654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28</xdr:row>
      <xdr:rowOff>109903</xdr:rowOff>
    </xdr:from>
    <xdr:to>
      <xdr:col>43</xdr:col>
      <xdr:colOff>0</xdr:colOff>
      <xdr:row>30</xdr:row>
      <xdr:rowOff>109904</xdr:rowOff>
    </xdr:to>
    <xdr:sp macro="" textlink="">
      <xdr:nvSpPr>
        <xdr:cNvPr id="69" name="Line 11">
          <a:extLst>
            <a:ext uri="{FF2B5EF4-FFF2-40B4-BE49-F238E27FC236}">
              <a16:creationId xmlns:a16="http://schemas.microsoft.com/office/drawing/2014/main" id="{00000000-0008-0000-2D00-000045000000}"/>
            </a:ext>
          </a:extLst>
        </xdr:cNvPr>
        <xdr:cNvSpPr>
          <a:spLocks noChangeShapeType="1"/>
        </xdr:cNvSpPr>
      </xdr:nvSpPr>
      <xdr:spPr bwMode="auto">
        <a:xfrm flipV="1">
          <a:off x="4600575" y="3977053"/>
          <a:ext cx="0" cy="2286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28</xdr:row>
      <xdr:rowOff>0</xdr:rowOff>
    </xdr:from>
    <xdr:to>
      <xdr:col>51</xdr:col>
      <xdr:colOff>117230</xdr:colOff>
      <xdr:row>28</xdr:row>
      <xdr:rowOff>0</xdr:rowOff>
    </xdr:to>
    <xdr:sp macro="" textlink="">
      <xdr:nvSpPr>
        <xdr:cNvPr id="70" name="Line 12">
          <a:extLst>
            <a:ext uri="{FF2B5EF4-FFF2-40B4-BE49-F238E27FC236}">
              <a16:creationId xmlns:a16="http://schemas.microsoft.com/office/drawing/2014/main" id="{00000000-0008-0000-2D00-0000460000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91733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24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71" name="Line 14">
          <a:extLst>
            <a:ext uri="{FF2B5EF4-FFF2-40B4-BE49-F238E27FC236}">
              <a16:creationId xmlns:a16="http://schemas.microsoft.com/office/drawing/2014/main" id="{00000000-0008-0000-2D00-000047000000}"/>
            </a:ext>
          </a:extLst>
        </xdr:cNvPr>
        <xdr:cNvSpPr>
          <a:spLocks noChangeShapeType="1"/>
        </xdr:cNvSpPr>
      </xdr:nvSpPr>
      <xdr:spPr bwMode="auto">
        <a:xfrm>
          <a:off x="4714875" y="35242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22</xdr:row>
      <xdr:rowOff>0</xdr:rowOff>
    </xdr:from>
    <xdr:to>
      <xdr:col>48</xdr:col>
      <xdr:colOff>0</xdr:colOff>
      <xdr:row>24</xdr:row>
      <xdr:rowOff>0</xdr:rowOff>
    </xdr:to>
    <xdr:sp macro="" textlink="">
      <xdr:nvSpPr>
        <xdr:cNvPr id="72" name="Line 29">
          <a:extLst>
            <a:ext uri="{FF2B5EF4-FFF2-40B4-BE49-F238E27FC236}">
              <a16:creationId xmlns:a16="http://schemas.microsoft.com/office/drawing/2014/main" id="{00000000-0008-0000-2D00-000048000000}"/>
            </a:ext>
          </a:extLst>
        </xdr:cNvPr>
        <xdr:cNvSpPr>
          <a:spLocks noChangeShapeType="1"/>
        </xdr:cNvSpPr>
      </xdr:nvSpPr>
      <xdr:spPr bwMode="auto">
        <a:xfrm flipV="1">
          <a:off x="5172075" y="3295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2587</xdr:colOff>
      <xdr:row>26</xdr:row>
      <xdr:rowOff>2585</xdr:rowOff>
    </xdr:from>
    <xdr:to>
      <xdr:col>31</xdr:col>
      <xdr:colOff>2587</xdr:colOff>
      <xdr:row>28</xdr:row>
      <xdr:rowOff>2582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2D00-000049000000}"/>
            </a:ext>
          </a:extLst>
        </xdr:cNvPr>
        <xdr:cNvCxnSpPr>
          <a:endCxn id="66" idx="0"/>
        </xdr:cNvCxnSpPr>
      </xdr:nvCxnSpPr>
      <xdr:spPr bwMode="auto">
        <a:xfrm rot="16200000" flipH="1">
          <a:off x="3345863" y="3755434"/>
          <a:ext cx="22859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42</xdr:col>
      <xdr:colOff>114973</xdr:colOff>
      <xdr:row>25</xdr:row>
      <xdr:rowOff>57945</xdr:rowOff>
    </xdr:from>
    <xdr:to>
      <xdr:col>42</xdr:col>
      <xdr:colOff>116561</xdr:colOff>
      <xdr:row>27</xdr:row>
      <xdr:rowOff>116560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2D00-00004A000000}"/>
            </a:ext>
          </a:extLst>
        </xdr:cNvPr>
        <xdr:cNvCxnSpPr/>
      </xdr:nvCxnSpPr>
      <xdr:spPr bwMode="auto">
        <a:xfrm rot="16200000" flipH="1">
          <a:off x="4487009" y="3753584"/>
          <a:ext cx="230065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43</xdr:col>
      <xdr:colOff>113567</xdr:colOff>
      <xdr:row>25</xdr:row>
      <xdr:rowOff>57150</xdr:rowOff>
    </xdr:from>
    <xdr:to>
      <xdr:col>47</xdr:col>
      <xdr:colOff>113567</xdr:colOff>
      <xdr:row>25</xdr:row>
      <xdr:rowOff>57150</xdr:rowOff>
    </xdr:to>
    <xdr:sp macro="" textlink="">
      <xdr:nvSpPr>
        <xdr:cNvPr id="75" name="Line 14">
          <a:extLst>
            <a:ext uri="{FF2B5EF4-FFF2-40B4-BE49-F238E27FC236}">
              <a16:creationId xmlns:a16="http://schemas.microsoft.com/office/drawing/2014/main" id="{00000000-0008-0000-2D00-00004B000000}"/>
            </a:ext>
          </a:extLst>
        </xdr:cNvPr>
        <xdr:cNvSpPr>
          <a:spLocks noChangeShapeType="1"/>
        </xdr:cNvSpPr>
      </xdr:nvSpPr>
      <xdr:spPr bwMode="auto">
        <a:xfrm>
          <a:off x="4714142" y="36385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113224</xdr:colOff>
      <xdr:row>25</xdr:row>
      <xdr:rowOff>56465</xdr:rowOff>
    </xdr:from>
    <xdr:to>
      <xdr:col>47</xdr:col>
      <xdr:colOff>113224</xdr:colOff>
      <xdr:row>27</xdr:row>
      <xdr:rowOff>113209</xdr:rowOff>
    </xdr:to>
    <xdr:sp macro="" textlink="">
      <xdr:nvSpPr>
        <xdr:cNvPr id="76" name="Line 29">
          <a:extLst>
            <a:ext uri="{FF2B5EF4-FFF2-40B4-BE49-F238E27FC236}">
              <a16:creationId xmlns:a16="http://schemas.microsoft.com/office/drawing/2014/main" id="{00000000-0008-0000-2D00-00004C000000}"/>
            </a:ext>
          </a:extLst>
        </xdr:cNvPr>
        <xdr:cNvSpPr>
          <a:spLocks noChangeShapeType="1"/>
        </xdr:cNvSpPr>
      </xdr:nvSpPr>
      <xdr:spPr bwMode="auto">
        <a:xfrm flipV="1">
          <a:off x="5170999" y="3637865"/>
          <a:ext cx="0" cy="22819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113489</xdr:colOff>
      <xdr:row>22</xdr:row>
      <xdr:rowOff>1</xdr:rowOff>
    </xdr:from>
    <xdr:to>
      <xdr:col>50</xdr:col>
      <xdr:colOff>3258</xdr:colOff>
      <xdr:row>27</xdr:row>
      <xdr:rowOff>110232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2D00-00004D000000}"/>
            </a:ext>
          </a:extLst>
        </xdr:cNvPr>
        <xdr:cNvCxnSpPr/>
      </xdr:nvCxnSpPr>
      <xdr:spPr bwMode="auto">
        <a:xfrm rot="16200000" flipH="1">
          <a:off x="5118183" y="3577332"/>
          <a:ext cx="567431" cy="406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52</xdr:col>
      <xdr:colOff>0</xdr:colOff>
      <xdr:row>8</xdr:row>
      <xdr:rowOff>9525</xdr:rowOff>
    </xdr:from>
    <xdr:to>
      <xdr:col>52</xdr:col>
      <xdr:colOff>1588</xdr:colOff>
      <xdr:row>27</xdr:row>
      <xdr:rowOff>78621</xdr:rowOff>
    </xdr:to>
    <xdr:cxnSp macro="">
      <xdr:nvCxnSpPr>
        <xdr:cNvPr id="78" name="直線矢印コネクタ 77">
          <a:extLst>
            <a:ext uri="{FF2B5EF4-FFF2-40B4-BE49-F238E27FC236}">
              <a16:creationId xmlns:a16="http://schemas.microsoft.com/office/drawing/2014/main" id="{00000000-0008-0000-2D00-00004E000000}"/>
            </a:ext>
          </a:extLst>
        </xdr:cNvPr>
        <xdr:cNvCxnSpPr/>
      </xdr:nvCxnSpPr>
      <xdr:spPr bwMode="auto">
        <a:xfrm rot="5400000">
          <a:off x="4566821" y="2767429"/>
          <a:ext cx="2126496" cy="1588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25</xdr:row>
      <xdr:rowOff>0</xdr:rowOff>
    </xdr:from>
    <xdr:to>
      <xdr:col>43</xdr:col>
      <xdr:colOff>0</xdr:colOff>
      <xdr:row>25</xdr:row>
      <xdr:rowOff>0</xdr:rowOff>
    </xdr:to>
    <xdr:sp macro="" textlink="">
      <xdr:nvSpPr>
        <xdr:cNvPr id="201192" name="Line 1">
          <a:extLst>
            <a:ext uri="{FF2B5EF4-FFF2-40B4-BE49-F238E27FC236}">
              <a16:creationId xmlns:a16="http://schemas.microsoft.com/office/drawing/2014/main" id="{00000000-0008-0000-2E00-0000E8110300}"/>
            </a:ext>
          </a:extLst>
        </xdr:cNvPr>
        <xdr:cNvSpPr>
          <a:spLocks noChangeShapeType="1"/>
        </xdr:cNvSpPr>
      </xdr:nvSpPr>
      <xdr:spPr bwMode="auto">
        <a:xfrm>
          <a:off x="3457575" y="36385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11</xdr:row>
      <xdr:rowOff>9525</xdr:rowOff>
    </xdr:from>
    <xdr:to>
      <xdr:col>43</xdr:col>
      <xdr:colOff>0</xdr:colOff>
      <xdr:row>29</xdr:row>
      <xdr:rowOff>0</xdr:rowOff>
    </xdr:to>
    <xdr:sp macro="" textlink="">
      <xdr:nvSpPr>
        <xdr:cNvPr id="201194" name="Line 3">
          <a:extLst>
            <a:ext uri="{FF2B5EF4-FFF2-40B4-BE49-F238E27FC236}">
              <a16:creationId xmlns:a16="http://schemas.microsoft.com/office/drawing/2014/main" id="{00000000-0008-0000-2E00-0000EA110300}"/>
            </a:ext>
          </a:extLst>
        </xdr:cNvPr>
        <xdr:cNvSpPr>
          <a:spLocks noChangeShapeType="1"/>
        </xdr:cNvSpPr>
      </xdr:nvSpPr>
      <xdr:spPr bwMode="auto">
        <a:xfrm flipV="1">
          <a:off x="4600575" y="2047875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29</xdr:row>
      <xdr:rowOff>0</xdr:rowOff>
    </xdr:to>
    <xdr:sp macro="" textlink="">
      <xdr:nvSpPr>
        <xdr:cNvPr id="201196" name="Line 5">
          <a:extLst>
            <a:ext uri="{FF2B5EF4-FFF2-40B4-BE49-F238E27FC236}">
              <a16:creationId xmlns:a16="http://schemas.microsoft.com/office/drawing/2014/main" id="{00000000-0008-0000-2E00-0000EC1103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0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25</xdr:row>
      <xdr:rowOff>0</xdr:rowOff>
    </xdr:from>
    <xdr:to>
      <xdr:col>50</xdr:col>
      <xdr:colOff>0</xdr:colOff>
      <xdr:row>25</xdr:row>
      <xdr:rowOff>0</xdr:rowOff>
    </xdr:to>
    <xdr:sp macro="" textlink="">
      <xdr:nvSpPr>
        <xdr:cNvPr id="201204" name="Line 13">
          <a:extLst>
            <a:ext uri="{FF2B5EF4-FFF2-40B4-BE49-F238E27FC236}">
              <a16:creationId xmlns:a16="http://schemas.microsoft.com/office/drawing/2014/main" id="{00000000-0008-0000-2E00-0000F4110300}"/>
            </a:ext>
          </a:extLst>
        </xdr:cNvPr>
        <xdr:cNvSpPr>
          <a:spLocks noChangeShapeType="1"/>
        </xdr:cNvSpPr>
      </xdr:nvSpPr>
      <xdr:spPr bwMode="auto">
        <a:xfrm>
          <a:off x="4714875" y="36385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0</xdr:rowOff>
    </xdr:from>
    <xdr:to>
      <xdr:col>50</xdr:col>
      <xdr:colOff>0</xdr:colOff>
      <xdr:row>13</xdr:row>
      <xdr:rowOff>0</xdr:rowOff>
    </xdr:to>
    <xdr:sp macro="" textlink="">
      <xdr:nvSpPr>
        <xdr:cNvPr id="201205" name="Line 15">
          <a:extLst>
            <a:ext uri="{FF2B5EF4-FFF2-40B4-BE49-F238E27FC236}">
              <a16:creationId xmlns:a16="http://schemas.microsoft.com/office/drawing/2014/main" id="{00000000-0008-0000-2E00-0000F5110300}"/>
            </a:ext>
          </a:extLst>
        </xdr:cNvPr>
        <xdr:cNvSpPr>
          <a:spLocks noChangeShapeType="1"/>
        </xdr:cNvSpPr>
      </xdr:nvSpPr>
      <xdr:spPr bwMode="auto">
        <a:xfrm>
          <a:off x="48291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52</xdr:col>
      <xdr:colOff>0</xdr:colOff>
      <xdr:row>11</xdr:row>
      <xdr:rowOff>0</xdr:rowOff>
    </xdr:to>
    <xdr:sp macro="" textlink="">
      <xdr:nvSpPr>
        <xdr:cNvPr id="201206" name="Line 16">
          <a:extLst>
            <a:ext uri="{FF2B5EF4-FFF2-40B4-BE49-F238E27FC236}">
              <a16:creationId xmlns:a16="http://schemas.microsoft.com/office/drawing/2014/main" id="{00000000-0008-0000-2E00-0000F61103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201208" name="Line 21">
          <a:extLst>
            <a:ext uri="{FF2B5EF4-FFF2-40B4-BE49-F238E27FC236}">
              <a16:creationId xmlns:a16="http://schemas.microsoft.com/office/drawing/2014/main" id="{00000000-0008-0000-2E00-0000F8110300}"/>
            </a:ext>
          </a:extLst>
        </xdr:cNvPr>
        <xdr:cNvSpPr>
          <a:spLocks noChangeShapeType="1"/>
        </xdr:cNvSpPr>
      </xdr:nvSpPr>
      <xdr:spPr bwMode="auto">
        <a:xfrm flipH="1">
          <a:off x="2657475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27</xdr:row>
      <xdr:rowOff>0</xdr:rowOff>
    </xdr:to>
    <xdr:sp macro="" textlink="">
      <xdr:nvSpPr>
        <xdr:cNvPr id="201209" name="Line 22">
          <a:extLst>
            <a:ext uri="{FF2B5EF4-FFF2-40B4-BE49-F238E27FC236}">
              <a16:creationId xmlns:a16="http://schemas.microsoft.com/office/drawing/2014/main" id="{00000000-0008-0000-2E00-0000F9110300}"/>
            </a:ext>
          </a:extLst>
        </xdr:cNvPr>
        <xdr:cNvSpPr>
          <a:spLocks noChangeShapeType="1"/>
        </xdr:cNvSpPr>
      </xdr:nvSpPr>
      <xdr:spPr bwMode="auto">
        <a:xfrm>
          <a:off x="2657475" y="20383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201210" name="Line 23">
          <a:extLst>
            <a:ext uri="{FF2B5EF4-FFF2-40B4-BE49-F238E27FC236}">
              <a16:creationId xmlns:a16="http://schemas.microsoft.com/office/drawing/2014/main" id="{00000000-0008-0000-2E00-0000FA110300}"/>
            </a:ext>
          </a:extLst>
        </xdr:cNvPr>
        <xdr:cNvSpPr>
          <a:spLocks noChangeShapeType="1"/>
        </xdr:cNvSpPr>
      </xdr:nvSpPr>
      <xdr:spPr bwMode="auto">
        <a:xfrm>
          <a:off x="2657475" y="38671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13</xdr:row>
      <xdr:rowOff>0</xdr:rowOff>
    </xdr:from>
    <xdr:to>
      <xdr:col>50</xdr:col>
      <xdr:colOff>0</xdr:colOff>
      <xdr:row>25</xdr:row>
      <xdr:rowOff>0</xdr:rowOff>
    </xdr:to>
    <xdr:sp macro="" textlink="">
      <xdr:nvSpPr>
        <xdr:cNvPr id="201212" name="Line 27">
          <a:extLst>
            <a:ext uri="{FF2B5EF4-FFF2-40B4-BE49-F238E27FC236}">
              <a16:creationId xmlns:a16="http://schemas.microsoft.com/office/drawing/2014/main" id="{00000000-0008-0000-2E00-0000FC110300}"/>
            </a:ext>
          </a:extLst>
        </xdr:cNvPr>
        <xdr:cNvSpPr>
          <a:spLocks noChangeShapeType="1"/>
        </xdr:cNvSpPr>
      </xdr:nvSpPr>
      <xdr:spPr bwMode="auto">
        <a:xfrm flipV="1">
          <a:off x="5400675" y="22669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43</xdr:col>
      <xdr:colOff>0</xdr:colOff>
      <xdr:row>13</xdr:row>
      <xdr:rowOff>0</xdr:rowOff>
    </xdr:to>
    <xdr:sp macro="" textlink="">
      <xdr:nvSpPr>
        <xdr:cNvPr id="201213" name="Line 29">
          <a:extLst>
            <a:ext uri="{FF2B5EF4-FFF2-40B4-BE49-F238E27FC236}">
              <a16:creationId xmlns:a16="http://schemas.microsoft.com/office/drawing/2014/main" id="{00000000-0008-0000-2E00-0000FD110300}"/>
            </a:ext>
          </a:extLst>
        </xdr:cNvPr>
        <xdr:cNvSpPr>
          <a:spLocks noChangeShapeType="1"/>
        </xdr:cNvSpPr>
      </xdr:nvSpPr>
      <xdr:spPr bwMode="auto">
        <a:xfrm>
          <a:off x="34575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42</xdr:col>
      <xdr:colOff>104775</xdr:colOff>
      <xdr:row>11</xdr:row>
      <xdr:rowOff>0</xdr:rowOff>
    </xdr:to>
    <xdr:sp macro="" textlink="">
      <xdr:nvSpPr>
        <xdr:cNvPr id="201214" name="Line 30">
          <a:extLst>
            <a:ext uri="{FF2B5EF4-FFF2-40B4-BE49-F238E27FC236}">
              <a16:creationId xmlns:a16="http://schemas.microsoft.com/office/drawing/2014/main" id="{00000000-0008-0000-2E00-0000FE1103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50</xdr:col>
      <xdr:colOff>0</xdr:colOff>
      <xdr:row>11</xdr:row>
      <xdr:rowOff>0</xdr:rowOff>
    </xdr:from>
    <xdr:to>
      <xdr:col>50</xdr:col>
      <xdr:colOff>0</xdr:colOff>
      <xdr:row>13</xdr:row>
      <xdr:rowOff>0</xdr:rowOff>
    </xdr:to>
    <xdr:sp macro="" textlink="">
      <xdr:nvSpPr>
        <xdr:cNvPr id="201216" name="Line 33">
          <a:extLst>
            <a:ext uri="{FF2B5EF4-FFF2-40B4-BE49-F238E27FC236}">
              <a16:creationId xmlns:a16="http://schemas.microsoft.com/office/drawing/2014/main" id="{00000000-0008-0000-2E00-000000120300}"/>
            </a:ext>
          </a:extLst>
        </xdr:cNvPr>
        <xdr:cNvSpPr>
          <a:spLocks noChangeShapeType="1"/>
        </xdr:cNvSpPr>
      </xdr:nvSpPr>
      <xdr:spPr bwMode="auto">
        <a:xfrm flipV="1">
          <a:off x="5400675" y="2038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37</xdr:col>
      <xdr:colOff>0</xdr:colOff>
      <xdr:row>30</xdr:row>
      <xdr:rowOff>117230</xdr:rowOff>
    </xdr:from>
    <xdr:to>
      <xdr:col>43</xdr:col>
      <xdr:colOff>0</xdr:colOff>
      <xdr:row>30</xdr:row>
      <xdr:rowOff>117230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2E00-00001B000000}"/>
            </a:ext>
          </a:extLst>
        </xdr:cNvPr>
        <xdr:cNvSpPr>
          <a:spLocks noChangeShapeType="1"/>
        </xdr:cNvSpPr>
      </xdr:nvSpPr>
      <xdr:spPr bwMode="auto">
        <a:xfrm>
          <a:off x="4029075" y="387008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27</xdr:row>
      <xdr:rowOff>0</xdr:rowOff>
    </xdr:from>
    <xdr:to>
      <xdr:col>38</xdr:col>
      <xdr:colOff>0</xdr:colOff>
      <xdr:row>29</xdr:row>
      <xdr:rowOff>0</xdr:rowOff>
    </xdr:to>
    <xdr:sp macro="" textlink="">
      <xdr:nvSpPr>
        <xdr:cNvPr id="28" name="Oval 4">
          <a:extLst>
            <a:ext uri="{FF2B5EF4-FFF2-40B4-BE49-F238E27FC236}">
              <a16:creationId xmlns:a16="http://schemas.microsoft.com/office/drawing/2014/main" id="{00000000-0008-0000-2E00-00001C000000}"/>
            </a:ext>
          </a:extLst>
        </xdr:cNvPr>
        <xdr:cNvSpPr>
          <a:spLocks noChangeArrowheads="1"/>
        </xdr:cNvSpPr>
      </xdr:nvSpPr>
      <xdr:spPr bwMode="auto">
        <a:xfrm>
          <a:off x="3971925" y="3524250"/>
          <a:ext cx="11430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117230</xdr:rowOff>
    </xdr:from>
    <xdr:to>
      <xdr:col>37</xdr:col>
      <xdr:colOff>0</xdr:colOff>
      <xdr:row>30</xdr:row>
      <xdr:rowOff>117230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2E00-00001D000000}"/>
            </a:ext>
          </a:extLst>
        </xdr:cNvPr>
        <xdr:cNvSpPr>
          <a:spLocks noChangeShapeType="1"/>
        </xdr:cNvSpPr>
      </xdr:nvSpPr>
      <xdr:spPr bwMode="auto">
        <a:xfrm>
          <a:off x="3457575" y="387008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109903</xdr:rowOff>
    </xdr:from>
    <xdr:to>
      <xdr:col>31</xdr:col>
      <xdr:colOff>0</xdr:colOff>
      <xdr:row>33</xdr:row>
      <xdr:rowOff>109904</xdr:rowOff>
    </xdr:to>
    <xdr:sp macro="" textlink="">
      <xdr:nvSpPr>
        <xdr:cNvPr id="30" name="Line 9">
          <a:extLst>
            <a:ext uri="{FF2B5EF4-FFF2-40B4-BE49-F238E27FC236}">
              <a16:creationId xmlns:a16="http://schemas.microsoft.com/office/drawing/2014/main" id="{00000000-0008-0000-2E00-00001E000000}"/>
            </a:ext>
          </a:extLst>
        </xdr:cNvPr>
        <xdr:cNvSpPr>
          <a:spLocks noChangeShapeType="1"/>
        </xdr:cNvSpPr>
      </xdr:nvSpPr>
      <xdr:spPr bwMode="auto">
        <a:xfrm>
          <a:off x="3457575" y="3977053"/>
          <a:ext cx="0" cy="2286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109904</xdr:rowOff>
    </xdr:from>
    <xdr:to>
      <xdr:col>43</xdr:col>
      <xdr:colOff>0</xdr:colOff>
      <xdr:row>33</xdr:row>
      <xdr:rowOff>109904</xdr:rowOff>
    </xdr:to>
    <xdr:sp macro="" textlink="">
      <xdr:nvSpPr>
        <xdr:cNvPr id="31" name="Line 10">
          <a:extLst>
            <a:ext uri="{FF2B5EF4-FFF2-40B4-BE49-F238E27FC236}">
              <a16:creationId xmlns:a16="http://schemas.microsoft.com/office/drawing/2014/main" id="{00000000-0008-0000-2E00-00001F000000}"/>
            </a:ext>
          </a:extLst>
        </xdr:cNvPr>
        <xdr:cNvSpPr>
          <a:spLocks noChangeShapeType="1"/>
        </xdr:cNvSpPr>
      </xdr:nvSpPr>
      <xdr:spPr bwMode="auto">
        <a:xfrm>
          <a:off x="3457575" y="4205654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31</xdr:row>
      <xdr:rowOff>109903</xdr:rowOff>
    </xdr:from>
    <xdr:to>
      <xdr:col>43</xdr:col>
      <xdr:colOff>0</xdr:colOff>
      <xdr:row>33</xdr:row>
      <xdr:rowOff>109904</xdr:rowOff>
    </xdr:to>
    <xdr:sp macro="" textlink="">
      <xdr:nvSpPr>
        <xdr:cNvPr id="32" name="Line 11">
          <a:extLst>
            <a:ext uri="{FF2B5EF4-FFF2-40B4-BE49-F238E27FC236}">
              <a16:creationId xmlns:a16="http://schemas.microsoft.com/office/drawing/2014/main" id="{00000000-0008-0000-2E00-000020000000}"/>
            </a:ext>
          </a:extLst>
        </xdr:cNvPr>
        <xdr:cNvSpPr>
          <a:spLocks noChangeShapeType="1"/>
        </xdr:cNvSpPr>
      </xdr:nvSpPr>
      <xdr:spPr bwMode="auto">
        <a:xfrm flipV="1">
          <a:off x="4600575" y="3977053"/>
          <a:ext cx="0" cy="2286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51</xdr:col>
      <xdr:colOff>117230</xdr:colOff>
      <xdr:row>31</xdr:row>
      <xdr:rowOff>0</xdr:rowOff>
    </xdr:to>
    <xdr:sp macro="" textlink="">
      <xdr:nvSpPr>
        <xdr:cNvPr id="33" name="Line 12">
          <a:extLst>
            <a:ext uri="{FF2B5EF4-FFF2-40B4-BE49-F238E27FC236}">
              <a16:creationId xmlns:a16="http://schemas.microsoft.com/office/drawing/2014/main" id="{00000000-0008-0000-2E00-0000210000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91733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27</xdr:row>
      <xdr:rowOff>0</xdr:rowOff>
    </xdr:from>
    <xdr:to>
      <xdr:col>48</xdr:col>
      <xdr:colOff>0</xdr:colOff>
      <xdr:row>27</xdr:row>
      <xdr:rowOff>0</xdr:rowOff>
    </xdr:to>
    <xdr:sp macro="" textlink="">
      <xdr:nvSpPr>
        <xdr:cNvPr id="34" name="Line 14">
          <a:extLst>
            <a:ext uri="{FF2B5EF4-FFF2-40B4-BE49-F238E27FC236}">
              <a16:creationId xmlns:a16="http://schemas.microsoft.com/office/drawing/2014/main" id="{00000000-0008-0000-2E00-000022000000}"/>
            </a:ext>
          </a:extLst>
        </xdr:cNvPr>
        <xdr:cNvSpPr>
          <a:spLocks noChangeShapeType="1"/>
        </xdr:cNvSpPr>
      </xdr:nvSpPr>
      <xdr:spPr bwMode="auto">
        <a:xfrm>
          <a:off x="4714875" y="35242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25</xdr:row>
      <xdr:rowOff>0</xdr:rowOff>
    </xdr:from>
    <xdr:to>
      <xdr:col>48</xdr:col>
      <xdr:colOff>0</xdr:colOff>
      <xdr:row>27</xdr:row>
      <xdr:rowOff>0</xdr:rowOff>
    </xdr:to>
    <xdr:sp macro="" textlink="">
      <xdr:nvSpPr>
        <xdr:cNvPr id="35" name="Line 29">
          <a:extLst>
            <a:ext uri="{FF2B5EF4-FFF2-40B4-BE49-F238E27FC236}">
              <a16:creationId xmlns:a16="http://schemas.microsoft.com/office/drawing/2014/main" id="{00000000-0008-0000-2E00-000023000000}"/>
            </a:ext>
          </a:extLst>
        </xdr:cNvPr>
        <xdr:cNvSpPr>
          <a:spLocks noChangeShapeType="1"/>
        </xdr:cNvSpPr>
      </xdr:nvSpPr>
      <xdr:spPr bwMode="auto">
        <a:xfrm flipV="1">
          <a:off x="5172075" y="32956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2587</xdr:colOff>
      <xdr:row>29</xdr:row>
      <xdr:rowOff>2585</xdr:rowOff>
    </xdr:from>
    <xdr:to>
      <xdr:col>31</xdr:col>
      <xdr:colOff>2587</xdr:colOff>
      <xdr:row>31</xdr:row>
      <xdr:rowOff>2582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2E00-000024000000}"/>
            </a:ext>
          </a:extLst>
        </xdr:cNvPr>
        <xdr:cNvCxnSpPr>
          <a:endCxn id="29" idx="0"/>
        </xdr:cNvCxnSpPr>
      </xdr:nvCxnSpPr>
      <xdr:spPr bwMode="auto">
        <a:xfrm rot="16200000" flipH="1">
          <a:off x="3345863" y="3755434"/>
          <a:ext cx="22859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42</xdr:col>
      <xdr:colOff>114973</xdr:colOff>
      <xdr:row>28</xdr:row>
      <xdr:rowOff>57945</xdr:rowOff>
    </xdr:from>
    <xdr:to>
      <xdr:col>42</xdr:col>
      <xdr:colOff>116561</xdr:colOff>
      <xdr:row>30</xdr:row>
      <xdr:rowOff>116560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2E00-000025000000}"/>
            </a:ext>
          </a:extLst>
        </xdr:cNvPr>
        <xdr:cNvCxnSpPr/>
      </xdr:nvCxnSpPr>
      <xdr:spPr bwMode="auto">
        <a:xfrm rot="16200000" flipH="1">
          <a:off x="4487009" y="3753584"/>
          <a:ext cx="230065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43</xdr:col>
      <xdr:colOff>113567</xdr:colOff>
      <xdr:row>28</xdr:row>
      <xdr:rowOff>57150</xdr:rowOff>
    </xdr:from>
    <xdr:to>
      <xdr:col>47</xdr:col>
      <xdr:colOff>113567</xdr:colOff>
      <xdr:row>28</xdr:row>
      <xdr:rowOff>57150</xdr:rowOff>
    </xdr:to>
    <xdr:sp macro="" textlink="">
      <xdr:nvSpPr>
        <xdr:cNvPr id="38" name="Line 14">
          <a:extLst>
            <a:ext uri="{FF2B5EF4-FFF2-40B4-BE49-F238E27FC236}">
              <a16:creationId xmlns:a16="http://schemas.microsoft.com/office/drawing/2014/main" id="{00000000-0008-0000-2E00-000026000000}"/>
            </a:ext>
          </a:extLst>
        </xdr:cNvPr>
        <xdr:cNvSpPr>
          <a:spLocks noChangeShapeType="1"/>
        </xdr:cNvSpPr>
      </xdr:nvSpPr>
      <xdr:spPr bwMode="auto">
        <a:xfrm>
          <a:off x="4714142" y="36385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113224</xdr:colOff>
      <xdr:row>28</xdr:row>
      <xdr:rowOff>56465</xdr:rowOff>
    </xdr:from>
    <xdr:to>
      <xdr:col>47</xdr:col>
      <xdr:colOff>113224</xdr:colOff>
      <xdr:row>30</xdr:row>
      <xdr:rowOff>113209</xdr:rowOff>
    </xdr:to>
    <xdr:sp macro="" textlink="">
      <xdr:nvSpPr>
        <xdr:cNvPr id="39" name="Line 29">
          <a:extLst>
            <a:ext uri="{FF2B5EF4-FFF2-40B4-BE49-F238E27FC236}">
              <a16:creationId xmlns:a16="http://schemas.microsoft.com/office/drawing/2014/main" id="{00000000-0008-0000-2E00-000027000000}"/>
            </a:ext>
          </a:extLst>
        </xdr:cNvPr>
        <xdr:cNvSpPr>
          <a:spLocks noChangeShapeType="1"/>
        </xdr:cNvSpPr>
      </xdr:nvSpPr>
      <xdr:spPr bwMode="auto">
        <a:xfrm flipV="1">
          <a:off x="5170999" y="3637865"/>
          <a:ext cx="0" cy="22819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113489</xdr:colOff>
      <xdr:row>25</xdr:row>
      <xdr:rowOff>1</xdr:rowOff>
    </xdr:from>
    <xdr:to>
      <xdr:col>50</xdr:col>
      <xdr:colOff>3258</xdr:colOff>
      <xdr:row>30</xdr:row>
      <xdr:rowOff>110232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2E00-000028000000}"/>
            </a:ext>
          </a:extLst>
        </xdr:cNvPr>
        <xdr:cNvCxnSpPr/>
      </xdr:nvCxnSpPr>
      <xdr:spPr bwMode="auto">
        <a:xfrm rot="16200000" flipH="1">
          <a:off x="5118183" y="3577332"/>
          <a:ext cx="567431" cy="406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52</xdr:col>
      <xdr:colOff>0</xdr:colOff>
      <xdr:row>11</xdr:row>
      <xdr:rowOff>9525</xdr:rowOff>
    </xdr:from>
    <xdr:to>
      <xdr:col>52</xdr:col>
      <xdr:colOff>1588</xdr:colOff>
      <xdr:row>30</xdr:row>
      <xdr:rowOff>78621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2E00-000029000000}"/>
            </a:ext>
          </a:extLst>
        </xdr:cNvPr>
        <xdr:cNvCxnSpPr/>
      </xdr:nvCxnSpPr>
      <xdr:spPr bwMode="auto">
        <a:xfrm rot="5400000">
          <a:off x="4566821" y="3110329"/>
          <a:ext cx="2126496" cy="1588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25</xdr:row>
      <xdr:rowOff>0</xdr:rowOff>
    </xdr:from>
    <xdr:to>
      <xdr:col>43</xdr:col>
      <xdr:colOff>0</xdr:colOff>
      <xdr:row>25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2F00-00001B000000}"/>
            </a:ext>
          </a:extLst>
        </xdr:cNvPr>
        <xdr:cNvSpPr>
          <a:spLocks noChangeShapeType="1"/>
        </xdr:cNvSpPr>
      </xdr:nvSpPr>
      <xdr:spPr bwMode="auto">
        <a:xfrm>
          <a:off x="3457575" y="36385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11</xdr:row>
      <xdr:rowOff>9525</xdr:rowOff>
    </xdr:from>
    <xdr:to>
      <xdr:col>43</xdr:col>
      <xdr:colOff>0</xdr:colOff>
      <xdr:row>29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0000000-0008-0000-2F00-00001C000000}"/>
            </a:ext>
          </a:extLst>
        </xdr:cNvPr>
        <xdr:cNvSpPr>
          <a:spLocks noChangeShapeType="1"/>
        </xdr:cNvSpPr>
      </xdr:nvSpPr>
      <xdr:spPr bwMode="auto">
        <a:xfrm flipV="1">
          <a:off x="4600575" y="2047875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29</xdr:row>
      <xdr:rowOff>0</xdr:rowOff>
    </xdr:to>
    <xdr:sp macro="" textlink="">
      <xdr:nvSpPr>
        <xdr:cNvPr id="29" name="Line 5">
          <a:extLst>
            <a:ext uri="{FF2B5EF4-FFF2-40B4-BE49-F238E27FC236}">
              <a16:creationId xmlns:a16="http://schemas.microsoft.com/office/drawing/2014/main" id="{00000000-0008-0000-2F00-00001D0000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0" cy="1943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25</xdr:row>
      <xdr:rowOff>0</xdr:rowOff>
    </xdr:from>
    <xdr:to>
      <xdr:col>50</xdr:col>
      <xdr:colOff>0</xdr:colOff>
      <xdr:row>25</xdr:row>
      <xdr:rowOff>0</xdr:rowOff>
    </xdr:to>
    <xdr:sp macro="" textlink="">
      <xdr:nvSpPr>
        <xdr:cNvPr id="30" name="Line 13">
          <a:extLst>
            <a:ext uri="{FF2B5EF4-FFF2-40B4-BE49-F238E27FC236}">
              <a16:creationId xmlns:a16="http://schemas.microsoft.com/office/drawing/2014/main" id="{00000000-0008-0000-2F00-00001E000000}"/>
            </a:ext>
          </a:extLst>
        </xdr:cNvPr>
        <xdr:cNvSpPr>
          <a:spLocks noChangeShapeType="1"/>
        </xdr:cNvSpPr>
      </xdr:nvSpPr>
      <xdr:spPr bwMode="auto">
        <a:xfrm>
          <a:off x="4714875" y="36385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13</xdr:row>
      <xdr:rowOff>0</xdr:rowOff>
    </xdr:from>
    <xdr:to>
      <xdr:col>50</xdr:col>
      <xdr:colOff>0</xdr:colOff>
      <xdr:row>13</xdr:row>
      <xdr:rowOff>0</xdr:rowOff>
    </xdr:to>
    <xdr:sp macro="" textlink="">
      <xdr:nvSpPr>
        <xdr:cNvPr id="31" name="Line 15">
          <a:extLst>
            <a:ext uri="{FF2B5EF4-FFF2-40B4-BE49-F238E27FC236}">
              <a16:creationId xmlns:a16="http://schemas.microsoft.com/office/drawing/2014/main" id="{00000000-0008-0000-2F00-00001F000000}"/>
            </a:ext>
          </a:extLst>
        </xdr:cNvPr>
        <xdr:cNvSpPr>
          <a:spLocks noChangeShapeType="1"/>
        </xdr:cNvSpPr>
      </xdr:nvSpPr>
      <xdr:spPr bwMode="auto">
        <a:xfrm>
          <a:off x="4829175" y="22669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52</xdr:col>
      <xdr:colOff>0</xdr:colOff>
      <xdr:row>11</xdr:row>
      <xdr:rowOff>0</xdr:rowOff>
    </xdr:to>
    <xdr:sp macro="" textlink="">
      <xdr:nvSpPr>
        <xdr:cNvPr id="32" name="Line 16">
          <a:extLst>
            <a:ext uri="{FF2B5EF4-FFF2-40B4-BE49-F238E27FC236}">
              <a16:creationId xmlns:a16="http://schemas.microsoft.com/office/drawing/2014/main" id="{00000000-0008-0000-2F00-0000200000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33" name="Line 21">
          <a:extLst>
            <a:ext uri="{FF2B5EF4-FFF2-40B4-BE49-F238E27FC236}">
              <a16:creationId xmlns:a16="http://schemas.microsoft.com/office/drawing/2014/main" id="{00000000-0008-0000-2F00-000021000000}"/>
            </a:ext>
          </a:extLst>
        </xdr:cNvPr>
        <xdr:cNvSpPr>
          <a:spLocks noChangeShapeType="1"/>
        </xdr:cNvSpPr>
      </xdr:nvSpPr>
      <xdr:spPr bwMode="auto">
        <a:xfrm flipH="1">
          <a:off x="2657475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27</xdr:row>
      <xdr:rowOff>0</xdr:rowOff>
    </xdr:to>
    <xdr:sp macro="" textlink="">
      <xdr:nvSpPr>
        <xdr:cNvPr id="34" name="Line 22">
          <a:extLst>
            <a:ext uri="{FF2B5EF4-FFF2-40B4-BE49-F238E27FC236}">
              <a16:creationId xmlns:a16="http://schemas.microsoft.com/office/drawing/2014/main" id="{00000000-0008-0000-2F00-000022000000}"/>
            </a:ext>
          </a:extLst>
        </xdr:cNvPr>
        <xdr:cNvSpPr>
          <a:spLocks noChangeShapeType="1"/>
        </xdr:cNvSpPr>
      </xdr:nvSpPr>
      <xdr:spPr bwMode="auto">
        <a:xfrm>
          <a:off x="2657475" y="2038350"/>
          <a:ext cx="0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27</xdr:row>
      <xdr:rowOff>0</xdr:rowOff>
    </xdr:from>
    <xdr:to>
      <xdr:col>30</xdr:col>
      <xdr:colOff>0</xdr:colOff>
      <xdr:row>27</xdr:row>
      <xdr:rowOff>0</xdr:rowOff>
    </xdr:to>
    <xdr:sp macro="" textlink="">
      <xdr:nvSpPr>
        <xdr:cNvPr id="35" name="Line 23">
          <a:extLst>
            <a:ext uri="{FF2B5EF4-FFF2-40B4-BE49-F238E27FC236}">
              <a16:creationId xmlns:a16="http://schemas.microsoft.com/office/drawing/2014/main" id="{00000000-0008-0000-2F00-000023000000}"/>
            </a:ext>
          </a:extLst>
        </xdr:cNvPr>
        <xdr:cNvSpPr>
          <a:spLocks noChangeShapeType="1"/>
        </xdr:cNvSpPr>
      </xdr:nvSpPr>
      <xdr:spPr bwMode="auto">
        <a:xfrm>
          <a:off x="2657475" y="38671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13</xdr:row>
      <xdr:rowOff>0</xdr:rowOff>
    </xdr:from>
    <xdr:to>
      <xdr:col>50</xdr:col>
      <xdr:colOff>0</xdr:colOff>
      <xdr:row>25</xdr:row>
      <xdr:rowOff>0</xdr:rowOff>
    </xdr:to>
    <xdr:sp macro="" textlink="">
      <xdr:nvSpPr>
        <xdr:cNvPr id="36" name="Line 27">
          <a:extLst>
            <a:ext uri="{FF2B5EF4-FFF2-40B4-BE49-F238E27FC236}">
              <a16:creationId xmlns:a16="http://schemas.microsoft.com/office/drawing/2014/main" id="{00000000-0008-0000-2F00-000024000000}"/>
            </a:ext>
          </a:extLst>
        </xdr:cNvPr>
        <xdr:cNvSpPr>
          <a:spLocks noChangeShapeType="1"/>
        </xdr:cNvSpPr>
      </xdr:nvSpPr>
      <xdr:spPr bwMode="auto">
        <a:xfrm flipV="1">
          <a:off x="5400675" y="2266950"/>
          <a:ext cx="0" cy="1371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13</xdr:row>
      <xdr:rowOff>0</xdr:rowOff>
    </xdr:from>
    <xdr:to>
      <xdr:col>43</xdr:col>
      <xdr:colOff>0</xdr:colOff>
      <xdr:row>13</xdr:row>
      <xdr:rowOff>0</xdr:rowOff>
    </xdr:to>
    <xdr:sp macro="" textlink="">
      <xdr:nvSpPr>
        <xdr:cNvPr id="37" name="Line 29">
          <a:extLst>
            <a:ext uri="{FF2B5EF4-FFF2-40B4-BE49-F238E27FC236}">
              <a16:creationId xmlns:a16="http://schemas.microsoft.com/office/drawing/2014/main" id="{00000000-0008-0000-2F00-000025000000}"/>
            </a:ext>
          </a:extLst>
        </xdr:cNvPr>
        <xdr:cNvSpPr>
          <a:spLocks noChangeShapeType="1"/>
        </xdr:cNvSpPr>
      </xdr:nvSpPr>
      <xdr:spPr bwMode="auto">
        <a:xfrm>
          <a:off x="3457575" y="22669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42</xdr:col>
      <xdr:colOff>104775</xdr:colOff>
      <xdr:row>11</xdr:row>
      <xdr:rowOff>0</xdr:rowOff>
    </xdr:to>
    <xdr:sp macro="" textlink="">
      <xdr:nvSpPr>
        <xdr:cNvPr id="38" name="Line 30">
          <a:extLst>
            <a:ext uri="{FF2B5EF4-FFF2-40B4-BE49-F238E27FC236}">
              <a16:creationId xmlns:a16="http://schemas.microsoft.com/office/drawing/2014/main" id="{00000000-0008-0000-2F00-0000260000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50</xdr:col>
      <xdr:colOff>0</xdr:colOff>
      <xdr:row>11</xdr:row>
      <xdr:rowOff>0</xdr:rowOff>
    </xdr:from>
    <xdr:to>
      <xdr:col>50</xdr:col>
      <xdr:colOff>0</xdr:colOff>
      <xdr:row>13</xdr:row>
      <xdr:rowOff>0</xdr:rowOff>
    </xdr:to>
    <xdr:sp macro="" textlink="">
      <xdr:nvSpPr>
        <xdr:cNvPr id="39" name="Line 33">
          <a:extLst>
            <a:ext uri="{FF2B5EF4-FFF2-40B4-BE49-F238E27FC236}">
              <a16:creationId xmlns:a16="http://schemas.microsoft.com/office/drawing/2014/main" id="{00000000-0008-0000-2F00-000027000000}"/>
            </a:ext>
          </a:extLst>
        </xdr:cNvPr>
        <xdr:cNvSpPr>
          <a:spLocks noChangeShapeType="1"/>
        </xdr:cNvSpPr>
      </xdr:nvSpPr>
      <xdr:spPr bwMode="auto">
        <a:xfrm flipV="1">
          <a:off x="5400675" y="2038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37</xdr:col>
      <xdr:colOff>0</xdr:colOff>
      <xdr:row>30</xdr:row>
      <xdr:rowOff>117230</xdr:rowOff>
    </xdr:from>
    <xdr:to>
      <xdr:col>43</xdr:col>
      <xdr:colOff>0</xdr:colOff>
      <xdr:row>30</xdr:row>
      <xdr:rowOff>117230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00000000-0008-0000-2F00-000028000000}"/>
            </a:ext>
          </a:extLst>
        </xdr:cNvPr>
        <xdr:cNvSpPr>
          <a:spLocks noChangeShapeType="1"/>
        </xdr:cNvSpPr>
      </xdr:nvSpPr>
      <xdr:spPr bwMode="auto">
        <a:xfrm>
          <a:off x="4029075" y="421298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27</xdr:row>
      <xdr:rowOff>0</xdr:rowOff>
    </xdr:from>
    <xdr:to>
      <xdr:col>38</xdr:col>
      <xdr:colOff>0</xdr:colOff>
      <xdr:row>29</xdr:row>
      <xdr:rowOff>0</xdr:rowOff>
    </xdr:to>
    <xdr:sp macro="" textlink="">
      <xdr:nvSpPr>
        <xdr:cNvPr id="41" name="Oval 4">
          <a:extLst>
            <a:ext uri="{FF2B5EF4-FFF2-40B4-BE49-F238E27FC236}">
              <a16:creationId xmlns:a16="http://schemas.microsoft.com/office/drawing/2014/main" id="{00000000-0008-0000-2F00-000029000000}"/>
            </a:ext>
          </a:extLst>
        </xdr:cNvPr>
        <xdr:cNvSpPr>
          <a:spLocks noChangeArrowheads="1"/>
        </xdr:cNvSpPr>
      </xdr:nvSpPr>
      <xdr:spPr bwMode="auto">
        <a:xfrm>
          <a:off x="3971925" y="3867150"/>
          <a:ext cx="114300" cy="1143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30</xdr:row>
      <xdr:rowOff>117230</xdr:rowOff>
    </xdr:from>
    <xdr:to>
      <xdr:col>37</xdr:col>
      <xdr:colOff>0</xdr:colOff>
      <xdr:row>30</xdr:row>
      <xdr:rowOff>117230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2F00-00002A000000}"/>
            </a:ext>
          </a:extLst>
        </xdr:cNvPr>
        <xdr:cNvSpPr>
          <a:spLocks noChangeShapeType="1"/>
        </xdr:cNvSpPr>
      </xdr:nvSpPr>
      <xdr:spPr bwMode="auto">
        <a:xfrm>
          <a:off x="3457575" y="421298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31</xdr:row>
      <xdr:rowOff>109903</xdr:rowOff>
    </xdr:from>
    <xdr:to>
      <xdr:col>31</xdr:col>
      <xdr:colOff>0</xdr:colOff>
      <xdr:row>33</xdr:row>
      <xdr:rowOff>109904</xdr:rowOff>
    </xdr:to>
    <xdr:sp macro="" textlink="">
      <xdr:nvSpPr>
        <xdr:cNvPr id="43" name="Line 9">
          <a:extLst>
            <a:ext uri="{FF2B5EF4-FFF2-40B4-BE49-F238E27FC236}">
              <a16:creationId xmlns:a16="http://schemas.microsoft.com/office/drawing/2014/main" id="{00000000-0008-0000-2F00-00002B000000}"/>
            </a:ext>
          </a:extLst>
        </xdr:cNvPr>
        <xdr:cNvSpPr>
          <a:spLocks noChangeShapeType="1"/>
        </xdr:cNvSpPr>
      </xdr:nvSpPr>
      <xdr:spPr bwMode="auto">
        <a:xfrm>
          <a:off x="3457575" y="4319953"/>
          <a:ext cx="0" cy="2286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109904</xdr:rowOff>
    </xdr:from>
    <xdr:to>
      <xdr:col>43</xdr:col>
      <xdr:colOff>0</xdr:colOff>
      <xdr:row>33</xdr:row>
      <xdr:rowOff>109904</xdr:rowOff>
    </xdr:to>
    <xdr:sp macro="" textlink="">
      <xdr:nvSpPr>
        <xdr:cNvPr id="44" name="Line 10">
          <a:extLst>
            <a:ext uri="{FF2B5EF4-FFF2-40B4-BE49-F238E27FC236}">
              <a16:creationId xmlns:a16="http://schemas.microsoft.com/office/drawing/2014/main" id="{00000000-0008-0000-2F00-00002C000000}"/>
            </a:ext>
          </a:extLst>
        </xdr:cNvPr>
        <xdr:cNvSpPr>
          <a:spLocks noChangeShapeType="1"/>
        </xdr:cNvSpPr>
      </xdr:nvSpPr>
      <xdr:spPr bwMode="auto">
        <a:xfrm>
          <a:off x="3457575" y="4548554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31</xdr:row>
      <xdr:rowOff>109903</xdr:rowOff>
    </xdr:from>
    <xdr:to>
      <xdr:col>43</xdr:col>
      <xdr:colOff>0</xdr:colOff>
      <xdr:row>33</xdr:row>
      <xdr:rowOff>109904</xdr:rowOff>
    </xdr:to>
    <xdr:sp macro="" textlink="">
      <xdr:nvSpPr>
        <xdr:cNvPr id="45" name="Line 11">
          <a:extLst>
            <a:ext uri="{FF2B5EF4-FFF2-40B4-BE49-F238E27FC236}">
              <a16:creationId xmlns:a16="http://schemas.microsoft.com/office/drawing/2014/main" id="{00000000-0008-0000-2F00-00002D000000}"/>
            </a:ext>
          </a:extLst>
        </xdr:cNvPr>
        <xdr:cNvSpPr>
          <a:spLocks noChangeShapeType="1"/>
        </xdr:cNvSpPr>
      </xdr:nvSpPr>
      <xdr:spPr bwMode="auto">
        <a:xfrm flipV="1">
          <a:off x="4600575" y="4319953"/>
          <a:ext cx="0" cy="228601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51</xdr:col>
      <xdr:colOff>117230</xdr:colOff>
      <xdr:row>31</xdr:row>
      <xdr:rowOff>0</xdr:rowOff>
    </xdr:to>
    <xdr:sp macro="" textlink="">
      <xdr:nvSpPr>
        <xdr:cNvPr id="46" name="Line 12">
          <a:extLst>
            <a:ext uri="{FF2B5EF4-FFF2-40B4-BE49-F238E27FC236}">
              <a16:creationId xmlns:a16="http://schemas.microsoft.com/office/drawing/2014/main" id="{00000000-0008-0000-2F00-00002E000000}"/>
            </a:ext>
          </a:extLst>
        </xdr:cNvPr>
        <xdr:cNvSpPr>
          <a:spLocks noChangeShapeType="1"/>
        </xdr:cNvSpPr>
      </xdr:nvSpPr>
      <xdr:spPr bwMode="auto">
        <a:xfrm>
          <a:off x="4714875" y="4210050"/>
          <a:ext cx="91733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27</xdr:row>
      <xdr:rowOff>0</xdr:rowOff>
    </xdr:from>
    <xdr:to>
      <xdr:col>48</xdr:col>
      <xdr:colOff>0</xdr:colOff>
      <xdr:row>27</xdr:row>
      <xdr:rowOff>0</xdr:rowOff>
    </xdr:to>
    <xdr:sp macro="" textlink="">
      <xdr:nvSpPr>
        <xdr:cNvPr id="47" name="Line 14">
          <a:extLst>
            <a:ext uri="{FF2B5EF4-FFF2-40B4-BE49-F238E27FC236}">
              <a16:creationId xmlns:a16="http://schemas.microsoft.com/office/drawing/2014/main" id="{00000000-0008-0000-2F00-00002F000000}"/>
            </a:ext>
          </a:extLst>
        </xdr:cNvPr>
        <xdr:cNvSpPr>
          <a:spLocks noChangeShapeType="1"/>
        </xdr:cNvSpPr>
      </xdr:nvSpPr>
      <xdr:spPr bwMode="auto">
        <a:xfrm>
          <a:off x="4714875" y="38671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25</xdr:row>
      <xdr:rowOff>0</xdr:rowOff>
    </xdr:from>
    <xdr:to>
      <xdr:col>48</xdr:col>
      <xdr:colOff>0</xdr:colOff>
      <xdr:row>27</xdr:row>
      <xdr:rowOff>0</xdr:rowOff>
    </xdr:to>
    <xdr:sp macro="" textlink="">
      <xdr:nvSpPr>
        <xdr:cNvPr id="48" name="Line 29">
          <a:extLst>
            <a:ext uri="{FF2B5EF4-FFF2-40B4-BE49-F238E27FC236}">
              <a16:creationId xmlns:a16="http://schemas.microsoft.com/office/drawing/2014/main" id="{00000000-0008-0000-2F00-000030000000}"/>
            </a:ext>
          </a:extLst>
        </xdr:cNvPr>
        <xdr:cNvSpPr>
          <a:spLocks noChangeShapeType="1"/>
        </xdr:cNvSpPr>
      </xdr:nvSpPr>
      <xdr:spPr bwMode="auto">
        <a:xfrm flipV="1">
          <a:off x="5172075" y="36385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2587</xdr:colOff>
      <xdr:row>29</xdr:row>
      <xdr:rowOff>2585</xdr:rowOff>
    </xdr:from>
    <xdr:to>
      <xdr:col>31</xdr:col>
      <xdr:colOff>2587</xdr:colOff>
      <xdr:row>31</xdr:row>
      <xdr:rowOff>2582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2F00-000031000000}"/>
            </a:ext>
          </a:extLst>
        </xdr:cNvPr>
        <xdr:cNvCxnSpPr>
          <a:endCxn id="42" idx="0"/>
        </xdr:cNvCxnSpPr>
      </xdr:nvCxnSpPr>
      <xdr:spPr bwMode="auto">
        <a:xfrm rot="16200000" flipH="1">
          <a:off x="3345863" y="4098334"/>
          <a:ext cx="228597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42</xdr:col>
      <xdr:colOff>114973</xdr:colOff>
      <xdr:row>28</xdr:row>
      <xdr:rowOff>57945</xdr:rowOff>
    </xdr:from>
    <xdr:to>
      <xdr:col>42</xdr:col>
      <xdr:colOff>116561</xdr:colOff>
      <xdr:row>30</xdr:row>
      <xdr:rowOff>116560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2F00-000032000000}"/>
            </a:ext>
          </a:extLst>
        </xdr:cNvPr>
        <xdr:cNvCxnSpPr/>
      </xdr:nvCxnSpPr>
      <xdr:spPr bwMode="auto">
        <a:xfrm rot="16200000" flipH="1">
          <a:off x="4487009" y="4096484"/>
          <a:ext cx="230065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43</xdr:col>
      <xdr:colOff>113567</xdr:colOff>
      <xdr:row>28</xdr:row>
      <xdr:rowOff>57150</xdr:rowOff>
    </xdr:from>
    <xdr:to>
      <xdr:col>47</xdr:col>
      <xdr:colOff>113567</xdr:colOff>
      <xdr:row>28</xdr:row>
      <xdr:rowOff>57150</xdr:rowOff>
    </xdr:to>
    <xdr:sp macro="" textlink="">
      <xdr:nvSpPr>
        <xdr:cNvPr id="51" name="Line 14">
          <a:extLst>
            <a:ext uri="{FF2B5EF4-FFF2-40B4-BE49-F238E27FC236}">
              <a16:creationId xmlns:a16="http://schemas.microsoft.com/office/drawing/2014/main" id="{00000000-0008-0000-2F00-000033000000}"/>
            </a:ext>
          </a:extLst>
        </xdr:cNvPr>
        <xdr:cNvSpPr>
          <a:spLocks noChangeShapeType="1"/>
        </xdr:cNvSpPr>
      </xdr:nvSpPr>
      <xdr:spPr bwMode="auto">
        <a:xfrm>
          <a:off x="4714142" y="39814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113224</xdr:colOff>
      <xdr:row>28</xdr:row>
      <xdr:rowOff>56465</xdr:rowOff>
    </xdr:from>
    <xdr:to>
      <xdr:col>47</xdr:col>
      <xdr:colOff>113224</xdr:colOff>
      <xdr:row>30</xdr:row>
      <xdr:rowOff>113209</xdr:rowOff>
    </xdr:to>
    <xdr:sp macro="" textlink="">
      <xdr:nvSpPr>
        <xdr:cNvPr id="52" name="Line 29">
          <a:extLst>
            <a:ext uri="{FF2B5EF4-FFF2-40B4-BE49-F238E27FC236}">
              <a16:creationId xmlns:a16="http://schemas.microsoft.com/office/drawing/2014/main" id="{00000000-0008-0000-2F00-000034000000}"/>
            </a:ext>
          </a:extLst>
        </xdr:cNvPr>
        <xdr:cNvSpPr>
          <a:spLocks noChangeShapeType="1"/>
        </xdr:cNvSpPr>
      </xdr:nvSpPr>
      <xdr:spPr bwMode="auto">
        <a:xfrm flipV="1">
          <a:off x="5170999" y="3980765"/>
          <a:ext cx="0" cy="228194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49</xdr:col>
      <xdr:colOff>113489</xdr:colOff>
      <xdr:row>25</xdr:row>
      <xdr:rowOff>1</xdr:rowOff>
    </xdr:from>
    <xdr:to>
      <xdr:col>50</xdr:col>
      <xdr:colOff>3258</xdr:colOff>
      <xdr:row>30</xdr:row>
      <xdr:rowOff>110232</xdr:rowOff>
    </xdr:to>
    <xdr:cxnSp macro="">
      <xdr:nvCxnSpPr>
        <xdr:cNvPr id="53" name="直線矢印コネクタ 52">
          <a:extLst>
            <a:ext uri="{FF2B5EF4-FFF2-40B4-BE49-F238E27FC236}">
              <a16:creationId xmlns:a16="http://schemas.microsoft.com/office/drawing/2014/main" id="{00000000-0008-0000-2F00-000035000000}"/>
            </a:ext>
          </a:extLst>
        </xdr:cNvPr>
        <xdr:cNvCxnSpPr/>
      </xdr:nvCxnSpPr>
      <xdr:spPr bwMode="auto">
        <a:xfrm rot="16200000" flipH="1">
          <a:off x="5118183" y="3920232"/>
          <a:ext cx="567431" cy="406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  <xdr:twoCellAnchor>
    <xdr:from>
      <xdr:col>52</xdr:col>
      <xdr:colOff>0</xdr:colOff>
      <xdr:row>11</xdr:row>
      <xdr:rowOff>9525</xdr:rowOff>
    </xdr:from>
    <xdr:to>
      <xdr:col>52</xdr:col>
      <xdr:colOff>1588</xdr:colOff>
      <xdr:row>30</xdr:row>
      <xdr:rowOff>78621</xdr:rowOff>
    </xdr:to>
    <xdr:cxnSp macro="">
      <xdr:nvCxnSpPr>
        <xdr:cNvPr id="54" name="直線矢印コネクタ 53">
          <a:extLst>
            <a:ext uri="{FF2B5EF4-FFF2-40B4-BE49-F238E27FC236}">
              <a16:creationId xmlns:a16="http://schemas.microsoft.com/office/drawing/2014/main" id="{00000000-0008-0000-2F00-000036000000}"/>
            </a:ext>
          </a:extLst>
        </xdr:cNvPr>
        <xdr:cNvCxnSpPr/>
      </xdr:nvCxnSpPr>
      <xdr:spPr bwMode="auto">
        <a:xfrm rot="5400000">
          <a:off x="4566821" y="3110329"/>
          <a:ext cx="2126496" cy="1588"/>
        </a:xfrm>
        <a:prstGeom prst="straightConnector1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triangle" w="sm" len="med"/>
          <a:tailEnd type="triangle" w="sm" len="med"/>
        </a:ln>
        <a:effectLst/>
      </xdr:spPr>
    </xdr:cxn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29</xdr:row>
      <xdr:rowOff>0</xdr:rowOff>
    </xdr:from>
    <xdr:to>
      <xdr:col>42</xdr:col>
      <xdr:colOff>104775</xdr:colOff>
      <xdr:row>29</xdr:row>
      <xdr:rowOff>0</xdr:rowOff>
    </xdr:to>
    <xdr:sp macro="" textlink="">
      <xdr:nvSpPr>
        <xdr:cNvPr id="223569" name="Line 1">
          <a:extLst>
            <a:ext uri="{FF2B5EF4-FFF2-40B4-BE49-F238E27FC236}">
              <a16:creationId xmlns:a16="http://schemas.microsoft.com/office/drawing/2014/main" id="{00000000-0008-0000-3000-000051690300}"/>
            </a:ext>
          </a:extLst>
        </xdr:cNvPr>
        <xdr:cNvSpPr>
          <a:spLocks noChangeShapeType="1"/>
        </xdr:cNvSpPr>
      </xdr:nvSpPr>
      <xdr:spPr bwMode="auto">
        <a:xfrm>
          <a:off x="3457575" y="40957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223570" name="Line 2">
          <a:extLst>
            <a:ext uri="{FF2B5EF4-FFF2-40B4-BE49-F238E27FC236}">
              <a16:creationId xmlns:a16="http://schemas.microsoft.com/office/drawing/2014/main" id="{00000000-0008-0000-3000-000052690300}"/>
            </a:ext>
          </a:extLst>
        </xdr:cNvPr>
        <xdr:cNvSpPr>
          <a:spLocks noChangeShapeType="1"/>
        </xdr:cNvSpPr>
      </xdr:nvSpPr>
      <xdr:spPr bwMode="auto">
        <a:xfrm>
          <a:off x="4029075" y="4552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11</xdr:row>
      <xdr:rowOff>9525</xdr:rowOff>
    </xdr:from>
    <xdr:to>
      <xdr:col>43</xdr:col>
      <xdr:colOff>0</xdr:colOff>
      <xdr:row>33</xdr:row>
      <xdr:rowOff>0</xdr:rowOff>
    </xdr:to>
    <xdr:sp macro="" textlink="">
      <xdr:nvSpPr>
        <xdr:cNvPr id="223571" name="Line 3">
          <a:extLst>
            <a:ext uri="{FF2B5EF4-FFF2-40B4-BE49-F238E27FC236}">
              <a16:creationId xmlns:a16="http://schemas.microsoft.com/office/drawing/2014/main" id="{00000000-0008-0000-3000-000053690300}"/>
            </a:ext>
          </a:extLst>
        </xdr:cNvPr>
        <xdr:cNvSpPr>
          <a:spLocks noChangeShapeType="1"/>
        </xdr:cNvSpPr>
      </xdr:nvSpPr>
      <xdr:spPr bwMode="auto">
        <a:xfrm flipV="1">
          <a:off x="4600575" y="2047875"/>
          <a:ext cx="0" cy="2505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31</xdr:row>
      <xdr:rowOff>0</xdr:rowOff>
    </xdr:from>
    <xdr:to>
      <xdr:col>39</xdr:col>
      <xdr:colOff>0</xdr:colOff>
      <xdr:row>33</xdr:row>
      <xdr:rowOff>0</xdr:rowOff>
    </xdr:to>
    <xdr:sp macro="" textlink="">
      <xdr:nvSpPr>
        <xdr:cNvPr id="223572" name="Oval 4">
          <a:extLst>
            <a:ext uri="{FF2B5EF4-FFF2-40B4-BE49-F238E27FC236}">
              <a16:creationId xmlns:a16="http://schemas.microsoft.com/office/drawing/2014/main" id="{00000000-0008-0000-3000-000054690300}"/>
            </a:ext>
          </a:extLst>
        </xdr:cNvPr>
        <xdr:cNvSpPr>
          <a:spLocks noChangeArrowheads="1"/>
        </xdr:cNvSpPr>
      </xdr:nvSpPr>
      <xdr:spPr bwMode="auto">
        <a:xfrm>
          <a:off x="3914775" y="43243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10</xdr:row>
      <xdr:rowOff>104775</xdr:rowOff>
    </xdr:from>
    <xdr:to>
      <xdr:col>31</xdr:col>
      <xdr:colOff>0</xdr:colOff>
      <xdr:row>33</xdr:row>
      <xdr:rowOff>0</xdr:rowOff>
    </xdr:to>
    <xdr:sp macro="" textlink="">
      <xdr:nvSpPr>
        <xdr:cNvPr id="223573" name="Line 5">
          <a:extLst>
            <a:ext uri="{FF2B5EF4-FFF2-40B4-BE49-F238E27FC236}">
              <a16:creationId xmlns:a16="http://schemas.microsoft.com/office/drawing/2014/main" id="{00000000-0008-0000-3000-000055690300}"/>
            </a:ext>
          </a:extLst>
        </xdr:cNvPr>
        <xdr:cNvSpPr>
          <a:spLocks noChangeShapeType="1"/>
        </xdr:cNvSpPr>
      </xdr:nvSpPr>
      <xdr:spPr bwMode="auto">
        <a:xfrm>
          <a:off x="3457575" y="2028825"/>
          <a:ext cx="0" cy="2524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37</xdr:col>
      <xdr:colOff>0</xdr:colOff>
      <xdr:row>33</xdr:row>
      <xdr:rowOff>0</xdr:rowOff>
    </xdr:to>
    <xdr:sp macro="" textlink="">
      <xdr:nvSpPr>
        <xdr:cNvPr id="223574" name="Line 6">
          <a:extLst>
            <a:ext uri="{FF2B5EF4-FFF2-40B4-BE49-F238E27FC236}">
              <a16:creationId xmlns:a16="http://schemas.microsoft.com/office/drawing/2014/main" id="{00000000-0008-0000-3000-000056690300}"/>
            </a:ext>
          </a:extLst>
        </xdr:cNvPr>
        <xdr:cNvSpPr>
          <a:spLocks noChangeShapeType="1"/>
        </xdr:cNvSpPr>
      </xdr:nvSpPr>
      <xdr:spPr bwMode="auto">
        <a:xfrm>
          <a:off x="3457575" y="4552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223575" name="Line 7">
          <a:extLst>
            <a:ext uri="{FF2B5EF4-FFF2-40B4-BE49-F238E27FC236}">
              <a16:creationId xmlns:a16="http://schemas.microsoft.com/office/drawing/2014/main" id="{00000000-0008-0000-3000-000057690300}"/>
            </a:ext>
          </a:extLst>
        </xdr:cNvPr>
        <xdr:cNvSpPr>
          <a:spLocks noChangeShapeType="1"/>
        </xdr:cNvSpPr>
      </xdr:nvSpPr>
      <xdr:spPr bwMode="auto">
        <a:xfrm>
          <a:off x="34575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223576" name="Line 8">
          <a:extLst>
            <a:ext uri="{FF2B5EF4-FFF2-40B4-BE49-F238E27FC236}">
              <a16:creationId xmlns:a16="http://schemas.microsoft.com/office/drawing/2014/main" id="{00000000-0008-0000-3000-000058690300}"/>
            </a:ext>
          </a:extLst>
        </xdr:cNvPr>
        <xdr:cNvSpPr>
          <a:spLocks noChangeShapeType="1"/>
        </xdr:cNvSpPr>
      </xdr:nvSpPr>
      <xdr:spPr bwMode="auto">
        <a:xfrm>
          <a:off x="3457575" y="48958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34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223577" name="Line 9">
          <a:extLst>
            <a:ext uri="{FF2B5EF4-FFF2-40B4-BE49-F238E27FC236}">
              <a16:creationId xmlns:a16="http://schemas.microsoft.com/office/drawing/2014/main" id="{00000000-0008-0000-3000-000059690300}"/>
            </a:ext>
          </a:extLst>
        </xdr:cNvPr>
        <xdr:cNvSpPr>
          <a:spLocks noChangeShapeType="1"/>
        </xdr:cNvSpPr>
      </xdr:nvSpPr>
      <xdr:spPr bwMode="auto">
        <a:xfrm flipV="1">
          <a:off x="46005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33</xdr:row>
      <xdr:rowOff>0</xdr:rowOff>
    </xdr:from>
    <xdr:to>
      <xdr:col>52</xdr:col>
      <xdr:colOff>0</xdr:colOff>
      <xdr:row>33</xdr:row>
      <xdr:rowOff>0</xdr:rowOff>
    </xdr:to>
    <xdr:sp macro="" textlink="">
      <xdr:nvSpPr>
        <xdr:cNvPr id="223578" name="Line 10">
          <a:extLst>
            <a:ext uri="{FF2B5EF4-FFF2-40B4-BE49-F238E27FC236}">
              <a16:creationId xmlns:a16="http://schemas.microsoft.com/office/drawing/2014/main" id="{00000000-0008-0000-3000-00005A690300}"/>
            </a:ext>
          </a:extLst>
        </xdr:cNvPr>
        <xdr:cNvSpPr>
          <a:spLocks noChangeShapeType="1"/>
        </xdr:cNvSpPr>
      </xdr:nvSpPr>
      <xdr:spPr bwMode="auto">
        <a:xfrm>
          <a:off x="4714875" y="4552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29</xdr:row>
      <xdr:rowOff>0</xdr:rowOff>
    </xdr:from>
    <xdr:to>
      <xdr:col>50</xdr:col>
      <xdr:colOff>0</xdr:colOff>
      <xdr:row>33</xdr:row>
      <xdr:rowOff>0</xdr:rowOff>
    </xdr:to>
    <xdr:sp macro="" textlink="">
      <xdr:nvSpPr>
        <xdr:cNvPr id="223579" name="Line 11">
          <a:extLst>
            <a:ext uri="{FF2B5EF4-FFF2-40B4-BE49-F238E27FC236}">
              <a16:creationId xmlns:a16="http://schemas.microsoft.com/office/drawing/2014/main" id="{00000000-0008-0000-3000-00005B690300}"/>
            </a:ext>
          </a:extLst>
        </xdr:cNvPr>
        <xdr:cNvSpPr>
          <a:spLocks noChangeShapeType="1"/>
        </xdr:cNvSpPr>
      </xdr:nvSpPr>
      <xdr:spPr bwMode="auto">
        <a:xfrm flipV="1">
          <a:off x="5400675" y="40957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48</xdr:col>
      <xdr:colOff>0</xdr:colOff>
      <xdr:row>31</xdr:row>
      <xdr:rowOff>0</xdr:rowOff>
    </xdr:to>
    <xdr:sp macro="" textlink="">
      <xdr:nvSpPr>
        <xdr:cNvPr id="223580" name="Line 12">
          <a:extLst>
            <a:ext uri="{FF2B5EF4-FFF2-40B4-BE49-F238E27FC236}">
              <a16:creationId xmlns:a16="http://schemas.microsoft.com/office/drawing/2014/main" id="{00000000-0008-0000-3000-00005C690300}"/>
            </a:ext>
          </a:extLst>
        </xdr:cNvPr>
        <xdr:cNvSpPr>
          <a:spLocks noChangeShapeType="1"/>
        </xdr:cNvSpPr>
      </xdr:nvSpPr>
      <xdr:spPr bwMode="auto">
        <a:xfrm>
          <a:off x="4714875" y="4324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50</xdr:col>
      <xdr:colOff>0</xdr:colOff>
      <xdr:row>29</xdr:row>
      <xdr:rowOff>0</xdr:rowOff>
    </xdr:to>
    <xdr:sp macro="" textlink="">
      <xdr:nvSpPr>
        <xdr:cNvPr id="223581" name="Line 13">
          <a:extLst>
            <a:ext uri="{FF2B5EF4-FFF2-40B4-BE49-F238E27FC236}">
              <a16:creationId xmlns:a16="http://schemas.microsoft.com/office/drawing/2014/main" id="{00000000-0008-0000-3000-00005D690300}"/>
            </a:ext>
          </a:extLst>
        </xdr:cNvPr>
        <xdr:cNvSpPr>
          <a:spLocks noChangeShapeType="1"/>
        </xdr:cNvSpPr>
      </xdr:nvSpPr>
      <xdr:spPr bwMode="auto">
        <a:xfrm>
          <a:off x="47148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52</xdr:col>
      <xdr:colOff>0</xdr:colOff>
      <xdr:row>11</xdr:row>
      <xdr:rowOff>0</xdr:rowOff>
    </xdr:to>
    <xdr:sp macro="" textlink="">
      <xdr:nvSpPr>
        <xdr:cNvPr id="223582" name="Line 14">
          <a:extLst>
            <a:ext uri="{FF2B5EF4-FFF2-40B4-BE49-F238E27FC236}">
              <a16:creationId xmlns:a16="http://schemas.microsoft.com/office/drawing/2014/main" id="{00000000-0008-0000-3000-00005E6903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52</xdr:col>
      <xdr:colOff>0</xdr:colOff>
      <xdr:row>33</xdr:row>
      <xdr:rowOff>0</xdr:rowOff>
    </xdr:to>
    <xdr:sp macro="" textlink="">
      <xdr:nvSpPr>
        <xdr:cNvPr id="223583" name="Line 15">
          <a:extLst>
            <a:ext uri="{FF2B5EF4-FFF2-40B4-BE49-F238E27FC236}">
              <a16:creationId xmlns:a16="http://schemas.microsoft.com/office/drawing/2014/main" id="{00000000-0008-0000-3000-00005F690300}"/>
            </a:ext>
          </a:extLst>
        </xdr:cNvPr>
        <xdr:cNvSpPr>
          <a:spLocks noChangeShapeType="1"/>
        </xdr:cNvSpPr>
      </xdr:nvSpPr>
      <xdr:spPr bwMode="auto">
        <a:xfrm flipV="1">
          <a:off x="5629275" y="20383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223584" name="Line 19">
          <a:extLst>
            <a:ext uri="{FF2B5EF4-FFF2-40B4-BE49-F238E27FC236}">
              <a16:creationId xmlns:a16="http://schemas.microsoft.com/office/drawing/2014/main" id="{00000000-0008-0000-3000-000060690300}"/>
            </a:ext>
          </a:extLst>
        </xdr:cNvPr>
        <xdr:cNvSpPr>
          <a:spLocks noChangeShapeType="1"/>
        </xdr:cNvSpPr>
      </xdr:nvSpPr>
      <xdr:spPr bwMode="auto">
        <a:xfrm flipH="1">
          <a:off x="2657475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31</xdr:row>
      <xdr:rowOff>0</xdr:rowOff>
    </xdr:to>
    <xdr:sp macro="" textlink="">
      <xdr:nvSpPr>
        <xdr:cNvPr id="223585" name="Line 20">
          <a:extLst>
            <a:ext uri="{FF2B5EF4-FFF2-40B4-BE49-F238E27FC236}">
              <a16:creationId xmlns:a16="http://schemas.microsoft.com/office/drawing/2014/main" id="{00000000-0008-0000-3000-000061690300}"/>
            </a:ext>
          </a:extLst>
        </xdr:cNvPr>
        <xdr:cNvSpPr>
          <a:spLocks noChangeShapeType="1"/>
        </xdr:cNvSpPr>
      </xdr:nvSpPr>
      <xdr:spPr bwMode="auto">
        <a:xfrm>
          <a:off x="2657475" y="20383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31</xdr:row>
      <xdr:rowOff>0</xdr:rowOff>
    </xdr:from>
    <xdr:to>
      <xdr:col>30</xdr:col>
      <xdr:colOff>0</xdr:colOff>
      <xdr:row>31</xdr:row>
      <xdr:rowOff>0</xdr:rowOff>
    </xdr:to>
    <xdr:sp macro="" textlink="">
      <xdr:nvSpPr>
        <xdr:cNvPr id="223586" name="Line 21">
          <a:extLst>
            <a:ext uri="{FF2B5EF4-FFF2-40B4-BE49-F238E27FC236}">
              <a16:creationId xmlns:a16="http://schemas.microsoft.com/office/drawing/2014/main" id="{00000000-0008-0000-3000-000062690300}"/>
            </a:ext>
          </a:extLst>
        </xdr:cNvPr>
        <xdr:cNvSpPr>
          <a:spLocks noChangeShapeType="1"/>
        </xdr:cNvSpPr>
      </xdr:nvSpPr>
      <xdr:spPr bwMode="auto">
        <a:xfrm>
          <a:off x="2657475" y="4324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29</xdr:row>
      <xdr:rowOff>0</xdr:rowOff>
    </xdr:from>
    <xdr:to>
      <xdr:col>48</xdr:col>
      <xdr:colOff>0</xdr:colOff>
      <xdr:row>31</xdr:row>
      <xdr:rowOff>0</xdr:rowOff>
    </xdr:to>
    <xdr:sp macro="" textlink="">
      <xdr:nvSpPr>
        <xdr:cNvPr id="223587" name="Line 22">
          <a:extLst>
            <a:ext uri="{FF2B5EF4-FFF2-40B4-BE49-F238E27FC236}">
              <a16:creationId xmlns:a16="http://schemas.microsoft.com/office/drawing/2014/main" id="{00000000-0008-0000-3000-000063690300}"/>
            </a:ext>
          </a:extLst>
        </xdr:cNvPr>
        <xdr:cNvSpPr>
          <a:spLocks noChangeShapeType="1"/>
        </xdr:cNvSpPr>
      </xdr:nvSpPr>
      <xdr:spPr bwMode="auto">
        <a:xfrm flipV="1">
          <a:off x="5172075" y="4095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11</xdr:row>
      <xdr:rowOff>0</xdr:rowOff>
    </xdr:from>
    <xdr:to>
      <xdr:col>50</xdr:col>
      <xdr:colOff>0</xdr:colOff>
      <xdr:row>29</xdr:row>
      <xdr:rowOff>0</xdr:rowOff>
    </xdr:to>
    <xdr:sp macro="" textlink="">
      <xdr:nvSpPr>
        <xdr:cNvPr id="223588" name="Line 23">
          <a:extLst>
            <a:ext uri="{FF2B5EF4-FFF2-40B4-BE49-F238E27FC236}">
              <a16:creationId xmlns:a16="http://schemas.microsoft.com/office/drawing/2014/main" id="{00000000-0008-0000-3000-000064690300}"/>
            </a:ext>
          </a:extLst>
        </xdr:cNvPr>
        <xdr:cNvSpPr>
          <a:spLocks noChangeShapeType="1"/>
        </xdr:cNvSpPr>
      </xdr:nvSpPr>
      <xdr:spPr bwMode="auto">
        <a:xfrm flipV="1">
          <a:off x="5400675" y="2038350"/>
          <a:ext cx="0" cy="2057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30</xdr:col>
      <xdr:colOff>104775</xdr:colOff>
      <xdr:row>11</xdr:row>
      <xdr:rowOff>0</xdr:rowOff>
    </xdr:from>
    <xdr:to>
      <xdr:col>43</xdr:col>
      <xdr:colOff>0</xdr:colOff>
      <xdr:row>11</xdr:row>
      <xdr:rowOff>0</xdr:rowOff>
    </xdr:to>
    <xdr:sp macro="" textlink="">
      <xdr:nvSpPr>
        <xdr:cNvPr id="223589" name="Line 24">
          <a:extLst>
            <a:ext uri="{FF2B5EF4-FFF2-40B4-BE49-F238E27FC236}">
              <a16:creationId xmlns:a16="http://schemas.microsoft.com/office/drawing/2014/main" id="{00000000-0008-0000-3000-000065690300}"/>
            </a:ext>
          </a:extLst>
        </xdr:cNvPr>
        <xdr:cNvSpPr>
          <a:spLocks noChangeShapeType="1"/>
        </xdr:cNvSpPr>
      </xdr:nvSpPr>
      <xdr:spPr bwMode="auto">
        <a:xfrm>
          <a:off x="3448050" y="2038350"/>
          <a:ext cx="1152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48</xdr:col>
      <xdr:colOff>0</xdr:colOff>
      <xdr:row>31</xdr:row>
      <xdr:rowOff>0</xdr:rowOff>
    </xdr:from>
    <xdr:to>
      <xdr:col>48</xdr:col>
      <xdr:colOff>0</xdr:colOff>
      <xdr:row>33</xdr:row>
      <xdr:rowOff>0</xdr:rowOff>
    </xdr:to>
    <xdr:sp macro="" textlink="">
      <xdr:nvSpPr>
        <xdr:cNvPr id="223590" name="Line 25">
          <a:extLst>
            <a:ext uri="{FF2B5EF4-FFF2-40B4-BE49-F238E27FC236}">
              <a16:creationId xmlns:a16="http://schemas.microsoft.com/office/drawing/2014/main" id="{00000000-0008-0000-3000-000066690300}"/>
            </a:ext>
          </a:extLst>
        </xdr:cNvPr>
        <xdr:cNvSpPr>
          <a:spLocks noChangeShapeType="1"/>
        </xdr:cNvSpPr>
      </xdr:nvSpPr>
      <xdr:spPr bwMode="auto">
        <a:xfrm flipV="1">
          <a:off x="5172075" y="4324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37</xdr:col>
      <xdr:colOff>0</xdr:colOff>
      <xdr:row>10</xdr:row>
      <xdr:rowOff>0</xdr:rowOff>
    </xdr:from>
    <xdr:to>
      <xdr:col>37</xdr:col>
      <xdr:colOff>0</xdr:colOff>
      <xdr:row>34</xdr:row>
      <xdr:rowOff>0</xdr:rowOff>
    </xdr:to>
    <xdr:sp macro="" textlink="">
      <xdr:nvSpPr>
        <xdr:cNvPr id="223591" name="Line 26">
          <a:extLst>
            <a:ext uri="{FF2B5EF4-FFF2-40B4-BE49-F238E27FC236}">
              <a16:creationId xmlns:a16="http://schemas.microsoft.com/office/drawing/2014/main" id="{00000000-0008-0000-3000-000067690300}"/>
            </a:ext>
          </a:extLst>
        </xdr:cNvPr>
        <xdr:cNvSpPr>
          <a:spLocks noChangeShapeType="1"/>
        </xdr:cNvSpPr>
      </xdr:nvSpPr>
      <xdr:spPr bwMode="auto">
        <a:xfrm>
          <a:off x="4029075" y="19240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29</xdr:row>
      <xdr:rowOff>0</xdr:rowOff>
    </xdr:from>
    <xdr:to>
      <xdr:col>43</xdr:col>
      <xdr:colOff>19050</xdr:colOff>
      <xdr:row>29</xdr:row>
      <xdr:rowOff>0</xdr:rowOff>
    </xdr:to>
    <xdr:sp macro="" textlink="">
      <xdr:nvSpPr>
        <xdr:cNvPr id="221547" name="Line 1">
          <a:extLst>
            <a:ext uri="{FF2B5EF4-FFF2-40B4-BE49-F238E27FC236}">
              <a16:creationId xmlns:a16="http://schemas.microsoft.com/office/drawing/2014/main" id="{00000000-0008-0000-3100-00006B610300}"/>
            </a:ext>
          </a:extLst>
        </xdr:cNvPr>
        <xdr:cNvSpPr>
          <a:spLocks noChangeShapeType="1"/>
        </xdr:cNvSpPr>
      </xdr:nvSpPr>
      <xdr:spPr bwMode="auto">
        <a:xfrm>
          <a:off x="3448050" y="4095750"/>
          <a:ext cx="1171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33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221548" name="Line 2">
          <a:extLst>
            <a:ext uri="{FF2B5EF4-FFF2-40B4-BE49-F238E27FC236}">
              <a16:creationId xmlns:a16="http://schemas.microsoft.com/office/drawing/2014/main" id="{00000000-0008-0000-3100-00006C610300}"/>
            </a:ext>
          </a:extLst>
        </xdr:cNvPr>
        <xdr:cNvSpPr>
          <a:spLocks noChangeShapeType="1"/>
        </xdr:cNvSpPr>
      </xdr:nvSpPr>
      <xdr:spPr bwMode="auto">
        <a:xfrm>
          <a:off x="4029075" y="4552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11</xdr:row>
      <xdr:rowOff>0</xdr:rowOff>
    </xdr:from>
    <xdr:to>
      <xdr:col>43</xdr:col>
      <xdr:colOff>0</xdr:colOff>
      <xdr:row>33</xdr:row>
      <xdr:rowOff>0</xdr:rowOff>
    </xdr:to>
    <xdr:sp macro="" textlink="">
      <xdr:nvSpPr>
        <xdr:cNvPr id="221549" name="Line 3">
          <a:extLst>
            <a:ext uri="{FF2B5EF4-FFF2-40B4-BE49-F238E27FC236}">
              <a16:creationId xmlns:a16="http://schemas.microsoft.com/office/drawing/2014/main" id="{00000000-0008-0000-3100-00006D610300}"/>
            </a:ext>
          </a:extLst>
        </xdr:cNvPr>
        <xdr:cNvSpPr>
          <a:spLocks noChangeShapeType="1"/>
        </xdr:cNvSpPr>
      </xdr:nvSpPr>
      <xdr:spPr bwMode="auto">
        <a:xfrm flipV="1">
          <a:off x="4600575" y="20383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31</xdr:row>
      <xdr:rowOff>0</xdr:rowOff>
    </xdr:from>
    <xdr:to>
      <xdr:col>39</xdr:col>
      <xdr:colOff>0</xdr:colOff>
      <xdr:row>33</xdr:row>
      <xdr:rowOff>0</xdr:rowOff>
    </xdr:to>
    <xdr:sp macro="" textlink="">
      <xdr:nvSpPr>
        <xdr:cNvPr id="221550" name="Oval 4">
          <a:extLst>
            <a:ext uri="{FF2B5EF4-FFF2-40B4-BE49-F238E27FC236}">
              <a16:creationId xmlns:a16="http://schemas.microsoft.com/office/drawing/2014/main" id="{00000000-0008-0000-3100-00006E610300}"/>
            </a:ext>
          </a:extLst>
        </xdr:cNvPr>
        <xdr:cNvSpPr>
          <a:spLocks noChangeArrowheads="1"/>
        </xdr:cNvSpPr>
      </xdr:nvSpPr>
      <xdr:spPr bwMode="auto">
        <a:xfrm>
          <a:off x="3914775" y="4324350"/>
          <a:ext cx="228600" cy="228600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31</xdr:col>
      <xdr:colOff>0</xdr:colOff>
      <xdr:row>33</xdr:row>
      <xdr:rowOff>0</xdr:rowOff>
    </xdr:to>
    <xdr:sp macro="" textlink="">
      <xdr:nvSpPr>
        <xdr:cNvPr id="221551" name="Line 5">
          <a:extLst>
            <a:ext uri="{FF2B5EF4-FFF2-40B4-BE49-F238E27FC236}">
              <a16:creationId xmlns:a16="http://schemas.microsoft.com/office/drawing/2014/main" id="{00000000-0008-0000-3100-00006F6103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0" cy="2514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33</xdr:row>
      <xdr:rowOff>0</xdr:rowOff>
    </xdr:from>
    <xdr:to>
      <xdr:col>37</xdr:col>
      <xdr:colOff>0</xdr:colOff>
      <xdr:row>33</xdr:row>
      <xdr:rowOff>0</xdr:rowOff>
    </xdr:to>
    <xdr:sp macro="" textlink="">
      <xdr:nvSpPr>
        <xdr:cNvPr id="221552" name="Line 6">
          <a:extLst>
            <a:ext uri="{FF2B5EF4-FFF2-40B4-BE49-F238E27FC236}">
              <a16:creationId xmlns:a16="http://schemas.microsoft.com/office/drawing/2014/main" id="{00000000-0008-0000-3100-000070610300}"/>
            </a:ext>
          </a:extLst>
        </xdr:cNvPr>
        <xdr:cNvSpPr>
          <a:spLocks noChangeShapeType="1"/>
        </xdr:cNvSpPr>
      </xdr:nvSpPr>
      <xdr:spPr bwMode="auto">
        <a:xfrm>
          <a:off x="3457575" y="45529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0</xdr:colOff>
      <xdr:row>36</xdr:row>
      <xdr:rowOff>0</xdr:rowOff>
    </xdr:to>
    <xdr:sp macro="" textlink="">
      <xdr:nvSpPr>
        <xdr:cNvPr id="221553" name="Line 7">
          <a:extLst>
            <a:ext uri="{FF2B5EF4-FFF2-40B4-BE49-F238E27FC236}">
              <a16:creationId xmlns:a16="http://schemas.microsoft.com/office/drawing/2014/main" id="{00000000-0008-0000-3100-000071610300}"/>
            </a:ext>
          </a:extLst>
        </xdr:cNvPr>
        <xdr:cNvSpPr>
          <a:spLocks noChangeShapeType="1"/>
        </xdr:cNvSpPr>
      </xdr:nvSpPr>
      <xdr:spPr bwMode="auto">
        <a:xfrm>
          <a:off x="34575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36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221554" name="Line 8">
          <a:extLst>
            <a:ext uri="{FF2B5EF4-FFF2-40B4-BE49-F238E27FC236}">
              <a16:creationId xmlns:a16="http://schemas.microsoft.com/office/drawing/2014/main" id="{00000000-0008-0000-3100-000072610300}"/>
            </a:ext>
          </a:extLst>
        </xdr:cNvPr>
        <xdr:cNvSpPr>
          <a:spLocks noChangeShapeType="1"/>
        </xdr:cNvSpPr>
      </xdr:nvSpPr>
      <xdr:spPr bwMode="auto">
        <a:xfrm>
          <a:off x="3457575" y="4895850"/>
          <a:ext cx="1143000" cy="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43</xdr:col>
      <xdr:colOff>0</xdr:colOff>
      <xdr:row>34</xdr:row>
      <xdr:rowOff>0</xdr:rowOff>
    </xdr:from>
    <xdr:to>
      <xdr:col>43</xdr:col>
      <xdr:colOff>0</xdr:colOff>
      <xdr:row>36</xdr:row>
      <xdr:rowOff>0</xdr:rowOff>
    </xdr:to>
    <xdr:sp macro="" textlink="">
      <xdr:nvSpPr>
        <xdr:cNvPr id="221555" name="Line 9">
          <a:extLst>
            <a:ext uri="{FF2B5EF4-FFF2-40B4-BE49-F238E27FC236}">
              <a16:creationId xmlns:a16="http://schemas.microsoft.com/office/drawing/2014/main" id="{00000000-0008-0000-3100-000073610300}"/>
            </a:ext>
          </a:extLst>
        </xdr:cNvPr>
        <xdr:cNvSpPr>
          <a:spLocks noChangeShapeType="1"/>
        </xdr:cNvSpPr>
      </xdr:nvSpPr>
      <xdr:spPr bwMode="auto">
        <a:xfrm flipV="1">
          <a:off x="4600575" y="46672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33</xdr:row>
      <xdr:rowOff>0</xdr:rowOff>
    </xdr:from>
    <xdr:to>
      <xdr:col>52</xdr:col>
      <xdr:colOff>0</xdr:colOff>
      <xdr:row>33</xdr:row>
      <xdr:rowOff>0</xdr:rowOff>
    </xdr:to>
    <xdr:sp macro="" textlink="">
      <xdr:nvSpPr>
        <xdr:cNvPr id="221556" name="Line 10">
          <a:extLst>
            <a:ext uri="{FF2B5EF4-FFF2-40B4-BE49-F238E27FC236}">
              <a16:creationId xmlns:a16="http://schemas.microsoft.com/office/drawing/2014/main" id="{00000000-0008-0000-3100-000074610300}"/>
            </a:ext>
          </a:extLst>
        </xdr:cNvPr>
        <xdr:cNvSpPr>
          <a:spLocks noChangeShapeType="1"/>
        </xdr:cNvSpPr>
      </xdr:nvSpPr>
      <xdr:spPr bwMode="auto">
        <a:xfrm>
          <a:off x="4714875" y="4552950"/>
          <a:ext cx="9144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29</xdr:row>
      <xdr:rowOff>0</xdr:rowOff>
    </xdr:from>
    <xdr:to>
      <xdr:col>50</xdr:col>
      <xdr:colOff>0</xdr:colOff>
      <xdr:row>33</xdr:row>
      <xdr:rowOff>0</xdr:rowOff>
    </xdr:to>
    <xdr:sp macro="" textlink="">
      <xdr:nvSpPr>
        <xdr:cNvPr id="221557" name="Line 11">
          <a:extLst>
            <a:ext uri="{FF2B5EF4-FFF2-40B4-BE49-F238E27FC236}">
              <a16:creationId xmlns:a16="http://schemas.microsoft.com/office/drawing/2014/main" id="{00000000-0008-0000-3100-000075610300}"/>
            </a:ext>
          </a:extLst>
        </xdr:cNvPr>
        <xdr:cNvSpPr>
          <a:spLocks noChangeShapeType="1"/>
        </xdr:cNvSpPr>
      </xdr:nvSpPr>
      <xdr:spPr bwMode="auto">
        <a:xfrm flipV="1">
          <a:off x="5400675" y="409575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44</xdr:col>
      <xdr:colOff>0</xdr:colOff>
      <xdr:row>31</xdr:row>
      <xdr:rowOff>0</xdr:rowOff>
    </xdr:from>
    <xdr:to>
      <xdr:col>48</xdr:col>
      <xdr:colOff>0</xdr:colOff>
      <xdr:row>31</xdr:row>
      <xdr:rowOff>0</xdr:rowOff>
    </xdr:to>
    <xdr:sp macro="" textlink="">
      <xdr:nvSpPr>
        <xdr:cNvPr id="221558" name="Line 12">
          <a:extLst>
            <a:ext uri="{FF2B5EF4-FFF2-40B4-BE49-F238E27FC236}">
              <a16:creationId xmlns:a16="http://schemas.microsoft.com/office/drawing/2014/main" id="{00000000-0008-0000-3100-000076610300}"/>
            </a:ext>
          </a:extLst>
        </xdr:cNvPr>
        <xdr:cNvSpPr>
          <a:spLocks noChangeShapeType="1"/>
        </xdr:cNvSpPr>
      </xdr:nvSpPr>
      <xdr:spPr bwMode="auto">
        <a:xfrm>
          <a:off x="4714875" y="4324350"/>
          <a:ext cx="4572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29</xdr:row>
      <xdr:rowOff>0</xdr:rowOff>
    </xdr:from>
    <xdr:to>
      <xdr:col>50</xdr:col>
      <xdr:colOff>0</xdr:colOff>
      <xdr:row>29</xdr:row>
      <xdr:rowOff>0</xdr:rowOff>
    </xdr:to>
    <xdr:sp macro="" textlink="">
      <xdr:nvSpPr>
        <xdr:cNvPr id="221559" name="Line 13">
          <a:extLst>
            <a:ext uri="{FF2B5EF4-FFF2-40B4-BE49-F238E27FC236}">
              <a16:creationId xmlns:a16="http://schemas.microsoft.com/office/drawing/2014/main" id="{00000000-0008-0000-3100-000077610300}"/>
            </a:ext>
          </a:extLst>
        </xdr:cNvPr>
        <xdr:cNvSpPr>
          <a:spLocks noChangeShapeType="1"/>
        </xdr:cNvSpPr>
      </xdr:nvSpPr>
      <xdr:spPr bwMode="auto">
        <a:xfrm>
          <a:off x="4714875" y="40957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52</xdr:col>
      <xdr:colOff>0</xdr:colOff>
      <xdr:row>11</xdr:row>
      <xdr:rowOff>0</xdr:rowOff>
    </xdr:to>
    <xdr:sp macro="" textlink="">
      <xdr:nvSpPr>
        <xdr:cNvPr id="221560" name="Line 14">
          <a:extLst>
            <a:ext uri="{FF2B5EF4-FFF2-40B4-BE49-F238E27FC236}">
              <a16:creationId xmlns:a16="http://schemas.microsoft.com/office/drawing/2014/main" id="{00000000-0008-0000-3100-000078610300}"/>
            </a:ext>
          </a:extLst>
        </xdr:cNvPr>
        <xdr:cNvSpPr>
          <a:spLocks noChangeShapeType="1"/>
        </xdr:cNvSpPr>
      </xdr:nvSpPr>
      <xdr:spPr bwMode="auto">
        <a:xfrm>
          <a:off x="4829175" y="2038350"/>
          <a:ext cx="8001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11</xdr:row>
      <xdr:rowOff>0</xdr:rowOff>
    </xdr:from>
    <xdr:to>
      <xdr:col>52</xdr:col>
      <xdr:colOff>0</xdr:colOff>
      <xdr:row>33</xdr:row>
      <xdr:rowOff>0</xdr:rowOff>
    </xdr:to>
    <xdr:sp macro="" textlink="">
      <xdr:nvSpPr>
        <xdr:cNvPr id="221561" name="Line 15">
          <a:extLst>
            <a:ext uri="{FF2B5EF4-FFF2-40B4-BE49-F238E27FC236}">
              <a16:creationId xmlns:a16="http://schemas.microsoft.com/office/drawing/2014/main" id="{00000000-0008-0000-3100-000079610300}"/>
            </a:ext>
          </a:extLst>
        </xdr:cNvPr>
        <xdr:cNvSpPr>
          <a:spLocks noChangeShapeType="1"/>
        </xdr:cNvSpPr>
      </xdr:nvSpPr>
      <xdr:spPr bwMode="auto">
        <a:xfrm flipV="1">
          <a:off x="5629275" y="2038350"/>
          <a:ext cx="0" cy="2514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29</xdr:col>
      <xdr:colOff>0</xdr:colOff>
      <xdr:row>11</xdr:row>
      <xdr:rowOff>0</xdr:rowOff>
    </xdr:to>
    <xdr:sp macro="" textlink="">
      <xdr:nvSpPr>
        <xdr:cNvPr id="221562" name="Line 19">
          <a:extLst>
            <a:ext uri="{FF2B5EF4-FFF2-40B4-BE49-F238E27FC236}">
              <a16:creationId xmlns:a16="http://schemas.microsoft.com/office/drawing/2014/main" id="{00000000-0008-0000-3100-00007A610300}"/>
            </a:ext>
          </a:extLst>
        </xdr:cNvPr>
        <xdr:cNvSpPr>
          <a:spLocks noChangeShapeType="1"/>
        </xdr:cNvSpPr>
      </xdr:nvSpPr>
      <xdr:spPr bwMode="auto">
        <a:xfrm flipH="1">
          <a:off x="2657475" y="2038350"/>
          <a:ext cx="571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0</xdr:colOff>
      <xdr:row>31</xdr:row>
      <xdr:rowOff>0</xdr:rowOff>
    </xdr:to>
    <xdr:sp macro="" textlink="">
      <xdr:nvSpPr>
        <xdr:cNvPr id="221563" name="Line 20">
          <a:extLst>
            <a:ext uri="{FF2B5EF4-FFF2-40B4-BE49-F238E27FC236}">
              <a16:creationId xmlns:a16="http://schemas.microsoft.com/office/drawing/2014/main" id="{00000000-0008-0000-3100-00007B610300}"/>
            </a:ext>
          </a:extLst>
        </xdr:cNvPr>
        <xdr:cNvSpPr>
          <a:spLocks noChangeShapeType="1"/>
        </xdr:cNvSpPr>
      </xdr:nvSpPr>
      <xdr:spPr bwMode="auto">
        <a:xfrm>
          <a:off x="2657475" y="2038350"/>
          <a:ext cx="0" cy="22860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24</xdr:col>
      <xdr:colOff>0</xdr:colOff>
      <xdr:row>31</xdr:row>
      <xdr:rowOff>0</xdr:rowOff>
    </xdr:from>
    <xdr:to>
      <xdr:col>30</xdr:col>
      <xdr:colOff>0</xdr:colOff>
      <xdr:row>31</xdr:row>
      <xdr:rowOff>0</xdr:rowOff>
    </xdr:to>
    <xdr:sp macro="" textlink="">
      <xdr:nvSpPr>
        <xdr:cNvPr id="221564" name="Line 21">
          <a:extLst>
            <a:ext uri="{FF2B5EF4-FFF2-40B4-BE49-F238E27FC236}">
              <a16:creationId xmlns:a16="http://schemas.microsoft.com/office/drawing/2014/main" id="{00000000-0008-0000-3100-00007C610300}"/>
            </a:ext>
          </a:extLst>
        </xdr:cNvPr>
        <xdr:cNvSpPr>
          <a:spLocks noChangeShapeType="1"/>
        </xdr:cNvSpPr>
      </xdr:nvSpPr>
      <xdr:spPr bwMode="auto">
        <a:xfrm>
          <a:off x="2657475" y="4324350"/>
          <a:ext cx="685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29</xdr:row>
      <xdr:rowOff>0</xdr:rowOff>
    </xdr:from>
    <xdr:to>
      <xdr:col>48</xdr:col>
      <xdr:colOff>0</xdr:colOff>
      <xdr:row>31</xdr:row>
      <xdr:rowOff>0</xdr:rowOff>
    </xdr:to>
    <xdr:sp macro="" textlink="">
      <xdr:nvSpPr>
        <xdr:cNvPr id="221565" name="Line 22">
          <a:extLst>
            <a:ext uri="{FF2B5EF4-FFF2-40B4-BE49-F238E27FC236}">
              <a16:creationId xmlns:a16="http://schemas.microsoft.com/office/drawing/2014/main" id="{00000000-0008-0000-3100-00007D610300}"/>
            </a:ext>
          </a:extLst>
        </xdr:cNvPr>
        <xdr:cNvSpPr>
          <a:spLocks noChangeShapeType="1"/>
        </xdr:cNvSpPr>
      </xdr:nvSpPr>
      <xdr:spPr bwMode="auto">
        <a:xfrm flipV="1">
          <a:off x="5172075" y="40957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50</xdr:col>
      <xdr:colOff>0</xdr:colOff>
      <xdr:row>11</xdr:row>
      <xdr:rowOff>0</xdr:rowOff>
    </xdr:from>
    <xdr:to>
      <xdr:col>50</xdr:col>
      <xdr:colOff>0</xdr:colOff>
      <xdr:row>29</xdr:row>
      <xdr:rowOff>0</xdr:rowOff>
    </xdr:to>
    <xdr:sp macro="" textlink="">
      <xdr:nvSpPr>
        <xdr:cNvPr id="221566" name="Line 23">
          <a:extLst>
            <a:ext uri="{FF2B5EF4-FFF2-40B4-BE49-F238E27FC236}">
              <a16:creationId xmlns:a16="http://schemas.microsoft.com/office/drawing/2014/main" id="{00000000-0008-0000-3100-00007E610300}"/>
            </a:ext>
          </a:extLst>
        </xdr:cNvPr>
        <xdr:cNvSpPr>
          <a:spLocks noChangeShapeType="1"/>
        </xdr:cNvSpPr>
      </xdr:nvSpPr>
      <xdr:spPr bwMode="auto">
        <a:xfrm flipV="1">
          <a:off x="5400675" y="2038350"/>
          <a:ext cx="0" cy="20574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31</xdr:col>
      <xdr:colOff>0</xdr:colOff>
      <xdr:row>11</xdr:row>
      <xdr:rowOff>0</xdr:rowOff>
    </xdr:from>
    <xdr:to>
      <xdr:col>43</xdr:col>
      <xdr:colOff>0</xdr:colOff>
      <xdr:row>11</xdr:row>
      <xdr:rowOff>0</xdr:rowOff>
    </xdr:to>
    <xdr:sp macro="" textlink="">
      <xdr:nvSpPr>
        <xdr:cNvPr id="221567" name="Line 24">
          <a:extLst>
            <a:ext uri="{FF2B5EF4-FFF2-40B4-BE49-F238E27FC236}">
              <a16:creationId xmlns:a16="http://schemas.microsoft.com/office/drawing/2014/main" id="{00000000-0008-0000-3100-00007F610300}"/>
            </a:ext>
          </a:extLst>
        </xdr:cNvPr>
        <xdr:cNvSpPr>
          <a:spLocks noChangeShapeType="1"/>
        </xdr:cNvSpPr>
      </xdr:nvSpPr>
      <xdr:spPr bwMode="auto">
        <a:xfrm>
          <a:off x="3457575" y="203835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none" w="sm" len="med"/>
          <a:tailEnd type="none" w="sm" len="med"/>
        </a:ln>
      </xdr:spPr>
    </xdr:sp>
    <xdr:clientData/>
  </xdr:twoCellAnchor>
  <xdr:twoCellAnchor>
    <xdr:from>
      <xdr:col>48</xdr:col>
      <xdr:colOff>0</xdr:colOff>
      <xdr:row>31</xdr:row>
      <xdr:rowOff>0</xdr:rowOff>
    </xdr:from>
    <xdr:to>
      <xdr:col>48</xdr:col>
      <xdr:colOff>0</xdr:colOff>
      <xdr:row>33</xdr:row>
      <xdr:rowOff>0</xdr:rowOff>
    </xdr:to>
    <xdr:sp macro="" textlink="">
      <xdr:nvSpPr>
        <xdr:cNvPr id="221568" name="Line 25">
          <a:extLst>
            <a:ext uri="{FF2B5EF4-FFF2-40B4-BE49-F238E27FC236}">
              <a16:creationId xmlns:a16="http://schemas.microsoft.com/office/drawing/2014/main" id="{00000000-0008-0000-3100-000080610300}"/>
            </a:ext>
          </a:extLst>
        </xdr:cNvPr>
        <xdr:cNvSpPr>
          <a:spLocks noChangeShapeType="1"/>
        </xdr:cNvSpPr>
      </xdr:nvSpPr>
      <xdr:spPr bwMode="auto">
        <a:xfrm flipV="1">
          <a:off x="5172075" y="4324350"/>
          <a:ext cx="0" cy="228600"/>
        </a:xfrm>
        <a:prstGeom prst="line">
          <a:avLst/>
        </a:prstGeom>
        <a:noFill/>
        <a:ln w="6350">
          <a:solidFill>
            <a:srgbClr val="000000"/>
          </a:solidFill>
          <a:round/>
          <a:headEnd type="triangle" w="sm" len="med"/>
          <a:tailEnd type="triangle" w="sm" len="med"/>
        </a:ln>
      </xdr:spPr>
    </xdr:sp>
    <xdr:clientData/>
  </xdr:twoCellAnchor>
  <xdr:twoCellAnchor>
    <xdr:from>
      <xdr:col>37</xdr:col>
      <xdr:colOff>0</xdr:colOff>
      <xdr:row>10</xdr:row>
      <xdr:rowOff>0</xdr:rowOff>
    </xdr:from>
    <xdr:to>
      <xdr:col>37</xdr:col>
      <xdr:colOff>0</xdr:colOff>
      <xdr:row>34</xdr:row>
      <xdr:rowOff>0</xdr:rowOff>
    </xdr:to>
    <xdr:sp macro="" textlink="">
      <xdr:nvSpPr>
        <xdr:cNvPr id="221569" name="Line 26">
          <a:extLst>
            <a:ext uri="{FF2B5EF4-FFF2-40B4-BE49-F238E27FC236}">
              <a16:creationId xmlns:a16="http://schemas.microsoft.com/office/drawing/2014/main" id="{00000000-0008-0000-3100-000081610300}"/>
            </a:ext>
          </a:extLst>
        </xdr:cNvPr>
        <xdr:cNvSpPr>
          <a:spLocks noChangeShapeType="1"/>
        </xdr:cNvSpPr>
      </xdr:nvSpPr>
      <xdr:spPr bwMode="auto">
        <a:xfrm>
          <a:off x="4029075" y="192405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prstDash val="lgDashDot"/>
          <a:round/>
          <a:headEnd type="none" w="sm" len="med"/>
          <a:tailEnd type="none" w="sm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8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1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2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3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4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5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6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7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8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29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0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1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2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3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4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5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36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Relationship Id="rId4" Type="http://schemas.openxmlformats.org/officeDocument/2006/relationships/comments" Target="../comments37.xm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38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Relationship Id="rId4" Type="http://schemas.openxmlformats.org/officeDocument/2006/relationships/comments" Target="../comments39.x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Relationship Id="rId4" Type="http://schemas.openxmlformats.org/officeDocument/2006/relationships/comments" Target="../comments40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Relationship Id="rId4" Type="http://schemas.openxmlformats.org/officeDocument/2006/relationships/comments" Target="../comments41.x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Relationship Id="rId4" Type="http://schemas.openxmlformats.org/officeDocument/2006/relationships/comments" Target="../comments42.xm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Relationship Id="rId4" Type="http://schemas.openxmlformats.org/officeDocument/2006/relationships/comments" Target="../comments43.xm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Relationship Id="rId4" Type="http://schemas.openxmlformats.org/officeDocument/2006/relationships/comments" Target="../comments44.xm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Relationship Id="rId4" Type="http://schemas.openxmlformats.org/officeDocument/2006/relationships/comments" Target="../comments45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Relationship Id="rId4" Type="http://schemas.openxmlformats.org/officeDocument/2006/relationships/comments" Target="../comments46.xm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Relationship Id="rId4" Type="http://schemas.openxmlformats.org/officeDocument/2006/relationships/comments" Target="../comments47.xm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Relationship Id="rId4" Type="http://schemas.openxmlformats.org/officeDocument/2006/relationships/comments" Target="../comments48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B1:BV85"/>
  <sheetViews>
    <sheetView tabSelected="1" view="pageBreakPreview" zoomScaleSheetLayoutView="100" workbookViewId="0">
      <selection activeCell="K61" sqref="K61:S61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444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>
      <c r="AH5" s="28"/>
      <c r="AI5" s="28"/>
      <c r="AJ5" s="73"/>
      <c r="AK5" s="73"/>
      <c r="AL5" s="73"/>
      <c r="AM5" s="73"/>
      <c r="AN5" s="28"/>
      <c r="AO5" s="28"/>
    </row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Z7" s="98"/>
      <c r="AA7" s="98"/>
      <c r="AB7" s="98"/>
      <c r="AC7" s="98"/>
      <c r="AE7" s="28"/>
      <c r="AF7" s="28"/>
      <c r="AG7" s="73" t="s">
        <v>133</v>
      </c>
      <c r="AH7" s="73"/>
      <c r="AI7" s="73"/>
      <c r="AJ7" s="73"/>
      <c r="AK7" s="73"/>
      <c r="AL7" s="73" t="s">
        <v>69</v>
      </c>
      <c r="AM7" s="73"/>
      <c r="AN7" s="73"/>
      <c r="AO7" s="73"/>
      <c r="AP7" s="73"/>
      <c r="AT7" s="98"/>
      <c r="AU7" s="98"/>
      <c r="AV7" s="98"/>
      <c r="AW7" s="98"/>
    </row>
    <row r="8" spans="2:74" ht="9.1" customHeight="1" x14ac:dyDescent="0.15"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Y8" s="5"/>
      <c r="AZ8" s="5"/>
      <c r="BA8" s="85">
        <v>0.04</v>
      </c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B9" s="28"/>
      <c r="AC9" s="28"/>
      <c r="AD9" s="99" t="s">
        <v>379</v>
      </c>
      <c r="AE9" s="99"/>
      <c r="AF9" s="99"/>
      <c r="AG9" s="99"/>
      <c r="AH9" s="28"/>
      <c r="AI9" s="30"/>
      <c r="AJ9" s="30"/>
      <c r="AK9" s="30"/>
      <c r="AL9" s="30"/>
      <c r="AM9" s="30"/>
      <c r="AN9" s="30"/>
      <c r="AO9" s="30"/>
      <c r="AP9" s="137" t="s">
        <v>377</v>
      </c>
      <c r="AQ9" s="137"/>
      <c r="AR9" s="137"/>
      <c r="AS9" s="137"/>
      <c r="AT9" s="137"/>
      <c r="AU9" s="137"/>
      <c r="AV9" s="137"/>
      <c r="AW9" s="137"/>
      <c r="AX9" s="137"/>
      <c r="AY9" s="137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AY10" s="5"/>
      <c r="AZ10" s="5"/>
      <c r="BA10" s="85"/>
    </row>
    <row r="11" spans="2:74" ht="9.1" customHeight="1" x14ac:dyDescent="0.15">
      <c r="Y11" s="6"/>
      <c r="Z11" s="6"/>
      <c r="AA11" s="6"/>
      <c r="AB11" s="6"/>
      <c r="AC11" s="6"/>
      <c r="AD11" s="6"/>
      <c r="AE11" s="21"/>
      <c r="AF11" s="19"/>
      <c r="AG11" s="19"/>
      <c r="AH11" s="19"/>
      <c r="AI11" s="19"/>
      <c r="AJ11" s="19"/>
      <c r="AK11" s="19"/>
      <c r="AL11" s="20"/>
      <c r="AM11" s="20"/>
      <c r="AN11" s="20"/>
      <c r="AO11" s="20"/>
      <c r="AP11" s="20"/>
      <c r="AQ11" s="20"/>
      <c r="AR11" s="21"/>
      <c r="AS11" s="6"/>
      <c r="AT11" s="6"/>
      <c r="AU11" s="6"/>
      <c r="AV11" s="6"/>
      <c r="AW11" s="6"/>
      <c r="AX11" s="6"/>
      <c r="AY11" s="5"/>
      <c r="AZ11" s="5"/>
      <c r="BA11" s="5"/>
    </row>
    <row r="12" spans="2:74" ht="9.1" customHeight="1" x14ac:dyDescent="0.15">
      <c r="Z12" s="85">
        <v>0.05</v>
      </c>
      <c r="AY12" s="5"/>
      <c r="AZ12" s="5"/>
      <c r="BA12" s="85"/>
    </row>
    <row r="13" spans="2:74" ht="9.1" customHeight="1" x14ac:dyDescent="0.15">
      <c r="Z13" s="85"/>
      <c r="AH13" s="28"/>
      <c r="AI13" s="28"/>
      <c r="AJ13" s="28"/>
      <c r="AK13" s="28"/>
      <c r="AL13" s="28"/>
      <c r="AM13" s="73"/>
      <c r="AN13" s="73"/>
      <c r="AO13" s="73"/>
      <c r="AP13" s="73"/>
      <c r="AQ13" s="73"/>
      <c r="AY13" s="5"/>
      <c r="AZ13" s="5"/>
      <c r="BA13" s="85"/>
    </row>
    <row r="14" spans="2:74" ht="9.1" customHeight="1" x14ac:dyDescent="0.15">
      <c r="Z14" s="85"/>
      <c r="AY14" s="5"/>
      <c r="AZ14" s="5"/>
      <c r="BA14" s="85"/>
    </row>
    <row r="15" spans="2:74" ht="9.1" customHeight="1" x14ac:dyDescent="0.15">
      <c r="AY15" s="5"/>
      <c r="AZ15" s="5"/>
      <c r="BA15" s="85" t="s">
        <v>342</v>
      </c>
    </row>
    <row r="16" spans="2:74" ht="9.1" customHeight="1" x14ac:dyDescent="0.15">
      <c r="AY16" s="5"/>
      <c r="AZ16" s="5"/>
      <c r="BA16" s="85"/>
    </row>
    <row r="17" spans="21:55" ht="9.1" customHeight="1" x14ac:dyDescent="0.15">
      <c r="U17" s="86"/>
      <c r="X17" s="86" t="s">
        <v>334</v>
      </c>
      <c r="AG17" s="28"/>
      <c r="AH17" s="28"/>
      <c r="AI17" s="28"/>
      <c r="AJ17" s="28"/>
      <c r="AK17" s="28"/>
      <c r="AL17" s="28"/>
      <c r="AM17" s="73" t="s">
        <v>4</v>
      </c>
      <c r="AN17" s="73"/>
      <c r="AO17" s="73"/>
      <c r="AP17" s="73"/>
      <c r="AQ17" s="73"/>
      <c r="AR17" s="28"/>
      <c r="AS17" s="28"/>
      <c r="AT17" s="28"/>
      <c r="AU17" s="28"/>
      <c r="AV17" s="28"/>
      <c r="AW17" s="28"/>
      <c r="AX17" s="28"/>
      <c r="AY17" s="28"/>
      <c r="AZ17" s="28"/>
      <c r="BA17" s="85"/>
    </row>
    <row r="18" spans="21:55" ht="9.1" customHeight="1" x14ac:dyDescent="0.15">
      <c r="U18" s="86"/>
      <c r="X18" s="86"/>
      <c r="AY18" s="5"/>
      <c r="AZ18" s="5"/>
      <c r="BA18" s="85"/>
    </row>
    <row r="19" spans="21:55" ht="9.1" customHeight="1" x14ac:dyDescent="0.15">
      <c r="U19" s="86"/>
      <c r="X19" s="86"/>
      <c r="AS19" s="73" t="s">
        <v>2</v>
      </c>
      <c r="AT19" s="73"/>
      <c r="AU19" s="73"/>
      <c r="AV19" s="73"/>
      <c r="AW19" s="73"/>
      <c r="AX19" s="73"/>
      <c r="AY19" s="5"/>
      <c r="AZ19" s="5"/>
      <c r="BA19" s="85"/>
      <c r="BC19" s="86" t="s">
        <v>212</v>
      </c>
    </row>
    <row r="20" spans="21:55" ht="9.1" customHeight="1" x14ac:dyDescent="0.15">
      <c r="U20" s="86"/>
      <c r="X20" s="86"/>
      <c r="AS20" s="73" t="s">
        <v>370</v>
      </c>
      <c r="AT20" s="73"/>
      <c r="AU20" s="73"/>
      <c r="AV20" s="73"/>
      <c r="AW20" s="73"/>
      <c r="AX20" s="73"/>
      <c r="AY20" s="5"/>
      <c r="AZ20" s="5"/>
      <c r="BA20" s="85"/>
      <c r="BC20" s="86"/>
    </row>
    <row r="21" spans="21:55" ht="9.1" customHeight="1" x14ac:dyDescent="0.15">
      <c r="U21" s="86"/>
      <c r="X21" s="86"/>
      <c r="AS21" s="73"/>
      <c r="AT21" s="73"/>
      <c r="AU21" s="73"/>
      <c r="AV21" s="73"/>
      <c r="AW21" s="73"/>
      <c r="AY21" s="5"/>
      <c r="AZ21" s="5"/>
      <c r="BA21" s="5"/>
      <c r="BC21" s="86"/>
    </row>
    <row r="22" spans="21:55" ht="9.1" customHeight="1" x14ac:dyDescent="0.15">
      <c r="U22" s="86"/>
      <c r="X22" s="86"/>
      <c r="AS22" s="73"/>
      <c r="AT22" s="73"/>
      <c r="AU22" s="73"/>
      <c r="AV22" s="73"/>
      <c r="AW22" s="73"/>
      <c r="AY22" s="5"/>
      <c r="AZ22" s="5"/>
      <c r="BA22" s="5"/>
      <c r="BC22" s="86"/>
    </row>
    <row r="23" spans="21:55" ht="9.1" customHeight="1" x14ac:dyDescent="0.15">
      <c r="U23" s="86"/>
      <c r="X23" s="86"/>
      <c r="AY23" s="5"/>
      <c r="AZ23" s="5"/>
      <c r="BA23" s="5"/>
    </row>
    <row r="24" spans="21:55" ht="9.1" customHeight="1" x14ac:dyDescent="0.15">
      <c r="U24" s="40"/>
      <c r="AY24" s="5"/>
      <c r="AZ24" s="5"/>
      <c r="BA24" s="5"/>
    </row>
    <row r="25" spans="21:55" ht="9.1" customHeight="1" x14ac:dyDescent="0.15">
      <c r="AS25" s="73" t="s">
        <v>1</v>
      </c>
      <c r="AT25" s="73"/>
      <c r="AU25" s="73"/>
      <c r="AV25" s="73"/>
      <c r="AW25" s="73"/>
      <c r="AX25" s="73"/>
      <c r="AY25" s="73"/>
      <c r="AZ25" s="5"/>
      <c r="BA25" s="85" t="s">
        <v>335</v>
      </c>
    </row>
    <row r="26" spans="21:55" ht="9.1" customHeight="1" x14ac:dyDescent="0.15">
      <c r="AS26" s="73" t="s">
        <v>344</v>
      </c>
      <c r="AT26" s="73"/>
      <c r="AU26" s="73"/>
      <c r="AV26" s="73"/>
      <c r="AW26" s="73"/>
      <c r="AX26" s="73"/>
      <c r="AY26" s="73"/>
      <c r="AZ26" s="5"/>
      <c r="BA26" s="85"/>
    </row>
    <row r="27" spans="21:55" ht="9.1" customHeight="1" x14ac:dyDescent="0.15">
      <c r="AD27" s="13"/>
      <c r="AE27" s="13"/>
      <c r="AF27" s="13"/>
      <c r="AG27" s="13"/>
      <c r="AH27" s="42"/>
      <c r="AI27" s="28"/>
      <c r="AJ27" s="28"/>
      <c r="AK27" s="28"/>
      <c r="AL27" s="28"/>
      <c r="AM27" s="73" t="s">
        <v>5</v>
      </c>
      <c r="AN27" s="73"/>
      <c r="AO27" s="73"/>
      <c r="AP27" s="73"/>
      <c r="AQ27" s="73"/>
      <c r="AY27" s="5"/>
      <c r="AZ27" s="5"/>
      <c r="BA27" s="85"/>
    </row>
    <row r="28" spans="21:55" ht="9.1" customHeight="1" x14ac:dyDescent="0.15">
      <c r="AY28" s="5"/>
      <c r="AZ28" s="5"/>
      <c r="BA28" s="5"/>
    </row>
    <row r="29" spans="21:55" ht="9.1" customHeight="1" x14ac:dyDescent="0.15">
      <c r="AY29" s="85">
        <v>0.1</v>
      </c>
      <c r="AZ29" s="5"/>
      <c r="BA29" s="85" t="s">
        <v>32</v>
      </c>
    </row>
    <row r="30" spans="21:55" ht="9.1" customHeight="1" x14ac:dyDescent="0.15">
      <c r="AF30" s="73" t="s">
        <v>441</v>
      </c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Y30" s="85"/>
      <c r="AZ30" s="5"/>
      <c r="BA30" s="85"/>
    </row>
    <row r="31" spans="21:55" ht="9.1" customHeight="1" x14ac:dyDescent="0.15">
      <c r="AY31" s="85" t="s">
        <v>179</v>
      </c>
      <c r="AZ31" s="5"/>
      <c r="BA31" s="85"/>
    </row>
    <row r="32" spans="21:55" ht="9.1" customHeight="1" x14ac:dyDescent="0.15">
      <c r="AY32" s="85"/>
      <c r="AZ32" s="5"/>
      <c r="BA32" s="85"/>
    </row>
    <row r="33" spans="2:74" ht="9.1" customHeight="1" x14ac:dyDescent="0.15"/>
    <row r="34" spans="2:74" ht="9.1" customHeight="1" x14ac:dyDescent="0.15"/>
    <row r="35" spans="2:74" ht="9.1" customHeight="1" x14ac:dyDescent="0.15">
      <c r="AJ35" s="73" t="s">
        <v>213</v>
      </c>
      <c r="AK35" s="73"/>
      <c r="AL35" s="73"/>
      <c r="AM35" s="73"/>
    </row>
    <row r="36" spans="2:74" ht="9.1" customHeight="1" x14ac:dyDescent="0.15"/>
    <row r="37" spans="2:74" ht="24.95" customHeight="1" x14ac:dyDescent="0.15"/>
    <row r="38" spans="2:74" ht="43.5" customHeight="1" x14ac:dyDescent="0.15">
      <c r="B38" s="88" t="s">
        <v>31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</row>
    <row r="39" spans="2:74" s="14" customFormat="1" ht="24.95" customHeight="1" x14ac:dyDescent="0.15">
      <c r="B39" s="78" t="s">
        <v>11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  <c r="W39" s="87" t="s">
        <v>221</v>
      </c>
      <c r="X39" s="87"/>
      <c r="Y39" s="87"/>
      <c r="Z39" s="87"/>
      <c r="AA39" s="87"/>
      <c r="AB39" s="87"/>
      <c r="AC39" s="87"/>
      <c r="AD39" s="87" t="s">
        <v>19</v>
      </c>
      <c r="AE39" s="87"/>
      <c r="AF39" s="87"/>
      <c r="AG39" s="87"/>
      <c r="AH39" s="87"/>
      <c r="AI39" s="87"/>
      <c r="AJ39" s="87"/>
      <c r="AK39" s="87"/>
      <c r="AL39" s="78" t="s">
        <v>194</v>
      </c>
      <c r="AM39" s="79"/>
      <c r="AN39" s="79"/>
      <c r="AO39" s="79"/>
      <c r="AP39" s="79"/>
      <c r="AQ39" s="79"/>
      <c r="AR39" s="79"/>
      <c r="AS39" s="80"/>
      <c r="AT39" s="78" t="s">
        <v>195</v>
      </c>
      <c r="AU39" s="79"/>
      <c r="AV39" s="79"/>
      <c r="AW39" s="79"/>
      <c r="AX39" s="79"/>
      <c r="AY39" s="79"/>
      <c r="AZ39" s="80"/>
      <c r="BA39" s="78" t="s">
        <v>196</v>
      </c>
      <c r="BB39" s="79"/>
      <c r="BC39" s="79"/>
      <c r="BD39" s="79"/>
      <c r="BE39" s="79"/>
      <c r="BF39" s="79"/>
      <c r="BG39" s="80"/>
      <c r="BH39" s="89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</row>
    <row r="40" spans="2:74" s="14" customFormat="1" ht="6.95" customHeight="1" x14ac:dyDescent="0.15">
      <c r="B40" s="39"/>
      <c r="C40" s="39"/>
      <c r="D40" s="39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</row>
    <row r="41" spans="2:74" s="14" customFormat="1" ht="20.149999999999999" customHeight="1" x14ac:dyDescent="0.15">
      <c r="B41" s="90" t="s">
        <v>336</v>
      </c>
      <c r="C41" s="91"/>
      <c r="D41" s="92"/>
      <c r="E41" s="78" t="s">
        <v>179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75">
        <v>9.2999999999999999E-2</v>
      </c>
      <c r="X41" s="75"/>
      <c r="Y41" s="75"/>
      <c r="Z41" s="75"/>
      <c r="AA41" s="75"/>
      <c r="AB41" s="75"/>
      <c r="AC41" s="75"/>
      <c r="AD41" s="75">
        <v>0.11799999999999999</v>
      </c>
      <c r="AE41" s="75"/>
      <c r="AF41" s="75"/>
      <c r="AG41" s="75"/>
      <c r="AH41" s="75"/>
      <c r="AI41" s="75"/>
      <c r="AJ41" s="75"/>
      <c r="AK41" s="75"/>
      <c r="AL41" s="81">
        <v>0.16900000000000001</v>
      </c>
      <c r="AM41" s="82"/>
      <c r="AN41" s="82"/>
      <c r="AO41" s="82"/>
      <c r="AP41" s="82"/>
      <c r="AQ41" s="82"/>
      <c r="AR41" s="82"/>
      <c r="AS41" s="83"/>
      <c r="AT41" s="81">
        <v>0.22</v>
      </c>
      <c r="AU41" s="82"/>
      <c r="AV41" s="82"/>
      <c r="AW41" s="82"/>
      <c r="AX41" s="82"/>
      <c r="AY41" s="82"/>
      <c r="AZ41" s="83"/>
      <c r="BA41" s="81">
        <v>0.27200000000000002</v>
      </c>
      <c r="BB41" s="82"/>
      <c r="BC41" s="82"/>
      <c r="BD41" s="82"/>
      <c r="BE41" s="82"/>
      <c r="BF41" s="82"/>
      <c r="BG41" s="83"/>
      <c r="BH41" s="89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</row>
    <row r="42" spans="2:74" s="14" customFormat="1" ht="20.149999999999999" customHeight="1" x14ac:dyDescent="0.15">
      <c r="B42" s="93"/>
      <c r="C42" s="94"/>
      <c r="D42" s="95"/>
      <c r="E42" s="78" t="s">
        <v>213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1">
        <v>0.6</v>
      </c>
      <c r="X42" s="82"/>
      <c r="Y42" s="82"/>
      <c r="Z42" s="82"/>
      <c r="AA42" s="82"/>
      <c r="AB42" s="82"/>
      <c r="AC42" s="83"/>
      <c r="AD42" s="81">
        <v>0.6</v>
      </c>
      <c r="AE42" s="82"/>
      <c r="AF42" s="82"/>
      <c r="AG42" s="82"/>
      <c r="AH42" s="82"/>
      <c r="AI42" s="82"/>
      <c r="AJ42" s="82"/>
      <c r="AK42" s="83"/>
      <c r="AL42" s="81">
        <v>0.65</v>
      </c>
      <c r="AM42" s="82"/>
      <c r="AN42" s="82"/>
      <c r="AO42" s="82"/>
      <c r="AP42" s="82"/>
      <c r="AQ42" s="82"/>
      <c r="AR42" s="82"/>
      <c r="AS42" s="83"/>
      <c r="AT42" s="81">
        <v>0.7</v>
      </c>
      <c r="AU42" s="82"/>
      <c r="AV42" s="82"/>
      <c r="AW42" s="82"/>
      <c r="AX42" s="82"/>
      <c r="AY42" s="82"/>
      <c r="AZ42" s="83"/>
      <c r="BA42" s="81">
        <v>0.75</v>
      </c>
      <c r="BB42" s="82"/>
      <c r="BC42" s="82"/>
      <c r="BD42" s="82"/>
      <c r="BE42" s="82"/>
      <c r="BF42" s="82"/>
      <c r="BG42" s="83"/>
      <c r="BH42" s="89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</row>
    <row r="43" spans="2:74" s="14" customFormat="1" ht="20.149999999999999" customHeight="1" x14ac:dyDescent="0.15">
      <c r="B43" s="93"/>
      <c r="C43" s="94"/>
      <c r="D43" s="95"/>
      <c r="E43" s="78" t="s">
        <v>181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f>W41+0.1</f>
        <v>0.193</v>
      </c>
      <c r="X43" s="75"/>
      <c r="Y43" s="75"/>
      <c r="Z43" s="75"/>
      <c r="AA43" s="75"/>
      <c r="AB43" s="75"/>
      <c r="AC43" s="75"/>
      <c r="AD43" s="75">
        <f>AD41+0.1</f>
        <v>0.218</v>
      </c>
      <c r="AE43" s="75"/>
      <c r="AF43" s="75"/>
      <c r="AG43" s="75"/>
      <c r="AH43" s="75"/>
      <c r="AI43" s="75"/>
      <c r="AJ43" s="75"/>
      <c r="AK43" s="75"/>
      <c r="AL43" s="81">
        <f>AL41+0.1</f>
        <v>0.26900000000000002</v>
      </c>
      <c r="AM43" s="82"/>
      <c r="AN43" s="82"/>
      <c r="AO43" s="82"/>
      <c r="AP43" s="82"/>
      <c r="AQ43" s="82"/>
      <c r="AR43" s="82"/>
      <c r="AS43" s="83"/>
      <c r="AT43" s="81">
        <f>AT41+0.1</f>
        <v>0.32</v>
      </c>
      <c r="AU43" s="82"/>
      <c r="AV43" s="82"/>
      <c r="AW43" s="82"/>
      <c r="AX43" s="82"/>
      <c r="AY43" s="82"/>
      <c r="AZ43" s="83"/>
      <c r="BA43" s="81">
        <f>BA41+0.1</f>
        <v>0.372</v>
      </c>
      <c r="BB43" s="82"/>
      <c r="BC43" s="82"/>
      <c r="BD43" s="82"/>
      <c r="BE43" s="82"/>
      <c r="BF43" s="82"/>
      <c r="BG43" s="83"/>
      <c r="BH43" s="89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</row>
    <row r="44" spans="2:74" s="14" customFormat="1" ht="20.149999999999999" customHeight="1" x14ac:dyDescent="0.15">
      <c r="B44" s="93"/>
      <c r="C44" s="94"/>
      <c r="D44" s="95"/>
      <c r="E44" s="78" t="s">
        <v>183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W41+W45</f>
        <v>1.093</v>
      </c>
      <c r="X44" s="75"/>
      <c r="Y44" s="75"/>
      <c r="Z44" s="75"/>
      <c r="AA44" s="75"/>
      <c r="AB44" s="75"/>
      <c r="AC44" s="75"/>
      <c r="AD44" s="75">
        <f>AD41+AD45</f>
        <v>1.1179999999999999</v>
      </c>
      <c r="AE44" s="75"/>
      <c r="AF44" s="75"/>
      <c r="AG44" s="75"/>
      <c r="AH44" s="75"/>
      <c r="AI44" s="75"/>
      <c r="AJ44" s="75"/>
      <c r="AK44" s="75"/>
      <c r="AL44" s="75">
        <f>AL41+AL45</f>
        <v>1.169</v>
      </c>
      <c r="AM44" s="75"/>
      <c r="AN44" s="75"/>
      <c r="AO44" s="75"/>
      <c r="AP44" s="75"/>
      <c r="AQ44" s="75"/>
      <c r="AR44" s="75"/>
      <c r="AS44" s="75"/>
      <c r="AT44" s="75">
        <f>AT41+AT45</f>
        <v>1.22</v>
      </c>
      <c r="AU44" s="75"/>
      <c r="AV44" s="75"/>
      <c r="AW44" s="75"/>
      <c r="AX44" s="75"/>
      <c r="AY44" s="75"/>
      <c r="AZ44" s="75"/>
      <c r="BA44" s="75">
        <f>BA41+BA45</f>
        <v>1.272</v>
      </c>
      <c r="BB44" s="75"/>
      <c r="BC44" s="75"/>
      <c r="BD44" s="75"/>
      <c r="BE44" s="75"/>
      <c r="BF44" s="75"/>
      <c r="BG44" s="75"/>
      <c r="BH44" s="89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</row>
    <row r="45" spans="2:74" s="14" customFormat="1" ht="20.149999999999999" customHeight="1" x14ac:dyDescent="0.15">
      <c r="B45" s="93"/>
      <c r="C45" s="94"/>
      <c r="D45" s="95"/>
      <c r="E45" s="78" t="s">
        <v>341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$I$6</f>
        <v>1</v>
      </c>
      <c r="X45" s="75"/>
      <c r="Y45" s="75"/>
      <c r="Z45" s="75"/>
      <c r="AA45" s="75"/>
      <c r="AB45" s="75"/>
      <c r="AC45" s="75"/>
      <c r="AD45" s="81">
        <f>$I$6</f>
        <v>1</v>
      </c>
      <c r="AE45" s="82"/>
      <c r="AF45" s="82"/>
      <c r="AG45" s="82"/>
      <c r="AH45" s="82"/>
      <c r="AI45" s="82"/>
      <c r="AJ45" s="82"/>
      <c r="AK45" s="83"/>
      <c r="AL45" s="81">
        <f>$I$6</f>
        <v>1</v>
      </c>
      <c r="AM45" s="82"/>
      <c r="AN45" s="82"/>
      <c r="AO45" s="82"/>
      <c r="AP45" s="82"/>
      <c r="AQ45" s="82"/>
      <c r="AR45" s="82"/>
      <c r="AS45" s="83"/>
      <c r="AT45" s="75">
        <f>$I$6</f>
        <v>1</v>
      </c>
      <c r="AU45" s="75"/>
      <c r="AV45" s="75"/>
      <c r="AW45" s="75"/>
      <c r="AX45" s="75"/>
      <c r="AY45" s="75"/>
      <c r="AZ45" s="75"/>
      <c r="BA45" s="75">
        <f>$I$6</f>
        <v>1</v>
      </c>
      <c r="BB45" s="75"/>
      <c r="BC45" s="75"/>
      <c r="BD45" s="75"/>
      <c r="BE45" s="75"/>
      <c r="BF45" s="75"/>
      <c r="BG45" s="75"/>
      <c r="BH45" s="76"/>
      <c r="BI45" s="76"/>
      <c r="BJ45" s="76"/>
      <c r="BK45" s="76"/>
      <c r="BL45" s="76"/>
      <c r="BM45" s="76"/>
      <c r="BN45" s="77"/>
      <c r="BO45" s="74"/>
      <c r="BP45" s="74"/>
      <c r="BQ45" s="74"/>
      <c r="BR45" s="74"/>
      <c r="BS45" s="74"/>
      <c r="BT45" s="74"/>
      <c r="BU45" s="74"/>
    </row>
    <row r="46" spans="2:74" s="14" customFormat="1" ht="20.149999999999999" customHeight="1" x14ac:dyDescent="0.15">
      <c r="B46" s="93"/>
      <c r="C46" s="94"/>
      <c r="D46" s="95"/>
      <c r="E46" s="78" t="s">
        <v>37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$I$9</f>
        <v>0.3</v>
      </c>
      <c r="X46" s="75"/>
      <c r="Y46" s="75"/>
      <c r="Z46" s="75"/>
      <c r="AA46" s="75"/>
      <c r="AB46" s="75"/>
      <c r="AC46" s="75"/>
      <c r="AD46" s="81">
        <f>$I$9</f>
        <v>0.3</v>
      </c>
      <c r="AE46" s="82"/>
      <c r="AF46" s="82"/>
      <c r="AG46" s="82"/>
      <c r="AH46" s="82"/>
      <c r="AI46" s="82"/>
      <c r="AJ46" s="82"/>
      <c r="AK46" s="83"/>
      <c r="AL46" s="81">
        <f>$I$9</f>
        <v>0.3</v>
      </c>
      <c r="AM46" s="82"/>
      <c r="AN46" s="82"/>
      <c r="AO46" s="82"/>
      <c r="AP46" s="82"/>
      <c r="AQ46" s="82"/>
      <c r="AR46" s="82"/>
      <c r="AS46" s="83"/>
      <c r="AT46" s="75">
        <f>$I$9</f>
        <v>0.3</v>
      </c>
      <c r="AU46" s="75"/>
      <c r="AV46" s="75"/>
      <c r="AW46" s="75"/>
      <c r="AX46" s="75"/>
      <c r="AY46" s="75"/>
      <c r="AZ46" s="75"/>
      <c r="BA46" s="75">
        <f>$I$9</f>
        <v>0.3</v>
      </c>
      <c r="BB46" s="75"/>
      <c r="BC46" s="75"/>
      <c r="BD46" s="75"/>
      <c r="BE46" s="75"/>
      <c r="BF46" s="75"/>
      <c r="BG46" s="75"/>
      <c r="BH46" s="76"/>
      <c r="BI46" s="76"/>
      <c r="BJ46" s="76"/>
      <c r="BK46" s="76"/>
      <c r="BL46" s="76"/>
      <c r="BM46" s="76"/>
      <c r="BN46" s="77"/>
      <c r="BO46" s="74"/>
      <c r="BP46" s="74"/>
      <c r="BQ46" s="74"/>
      <c r="BR46" s="74"/>
      <c r="BS46" s="74"/>
      <c r="BT46" s="74"/>
      <c r="BU46" s="74"/>
    </row>
    <row r="47" spans="2:74" s="14" customFormat="1" ht="20.149999999999999" customHeight="1" x14ac:dyDescent="0.15">
      <c r="B47" s="100" t="s">
        <v>33</v>
      </c>
      <c r="C47" s="101"/>
      <c r="D47" s="102"/>
      <c r="E47" s="78" t="s">
        <v>335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W44-W43-W46-0.04</f>
        <v>0.55999999999999983</v>
      </c>
      <c r="X47" s="75"/>
      <c r="Y47" s="75"/>
      <c r="Z47" s="75"/>
      <c r="AA47" s="75"/>
      <c r="AB47" s="75"/>
      <c r="AC47" s="75"/>
      <c r="AD47" s="81">
        <f>AD44-AD43-AD46-0.04</f>
        <v>0.55999999999999983</v>
      </c>
      <c r="AE47" s="82"/>
      <c r="AF47" s="82"/>
      <c r="AG47" s="82"/>
      <c r="AH47" s="82"/>
      <c r="AI47" s="82"/>
      <c r="AJ47" s="82"/>
      <c r="AK47" s="83"/>
      <c r="AL47" s="81">
        <f>AL44-AL43-AL46-0.04</f>
        <v>0.56000000000000005</v>
      </c>
      <c r="AM47" s="82"/>
      <c r="AN47" s="82"/>
      <c r="AO47" s="82"/>
      <c r="AP47" s="82"/>
      <c r="AQ47" s="82"/>
      <c r="AR47" s="82"/>
      <c r="AS47" s="83"/>
      <c r="AT47" s="75">
        <f>AT44-AT43-AT46-0.04</f>
        <v>0.55999999999999983</v>
      </c>
      <c r="AU47" s="75"/>
      <c r="AV47" s="75"/>
      <c r="AW47" s="75"/>
      <c r="AX47" s="75"/>
      <c r="AY47" s="75"/>
      <c r="AZ47" s="75"/>
      <c r="BA47" s="75">
        <f>BA44-BA43-BA46-0.04</f>
        <v>0.56000000000000005</v>
      </c>
      <c r="BB47" s="75"/>
      <c r="BC47" s="75"/>
      <c r="BD47" s="75"/>
      <c r="BE47" s="75"/>
      <c r="BF47" s="75"/>
      <c r="BG47" s="75"/>
      <c r="BH47" s="76"/>
      <c r="BI47" s="76"/>
      <c r="BJ47" s="76"/>
      <c r="BK47" s="76"/>
      <c r="BL47" s="76"/>
      <c r="BM47" s="76"/>
      <c r="BN47" s="77"/>
      <c r="BO47" s="74"/>
      <c r="BP47" s="74"/>
      <c r="BQ47" s="74"/>
      <c r="BR47" s="74"/>
      <c r="BS47" s="74"/>
      <c r="BT47" s="74"/>
      <c r="BU47" s="74"/>
    </row>
    <row r="48" spans="2:74" s="14" customFormat="1" ht="20.149999999999999" customHeight="1" x14ac:dyDescent="0.15">
      <c r="BA48" s="103" t="s">
        <v>103</v>
      </c>
      <c r="BB48" s="103"/>
      <c r="BC48" s="103"/>
      <c r="BD48" s="103"/>
      <c r="BE48" s="103"/>
      <c r="BF48" s="103"/>
      <c r="BG48" s="103"/>
    </row>
    <row r="49" spans="2:73" s="14" customFormat="1" ht="28" customHeight="1" x14ac:dyDescent="0.15">
      <c r="B49" s="87" t="s">
        <v>13</v>
      </c>
      <c r="C49" s="87"/>
      <c r="D49" s="87"/>
      <c r="E49" s="87"/>
      <c r="F49" s="87"/>
      <c r="G49" s="87"/>
      <c r="H49" s="87"/>
      <c r="I49" s="87"/>
      <c r="J49" s="87"/>
      <c r="K49" s="87" t="s">
        <v>14</v>
      </c>
      <c r="L49" s="87"/>
      <c r="M49" s="87"/>
      <c r="N49" s="87"/>
      <c r="O49" s="87"/>
      <c r="P49" s="87"/>
      <c r="Q49" s="87"/>
      <c r="R49" s="87"/>
      <c r="S49" s="87"/>
      <c r="T49" s="87" t="s">
        <v>12</v>
      </c>
      <c r="U49" s="87"/>
      <c r="V49" s="87"/>
      <c r="W49" s="87" t="s">
        <v>221</v>
      </c>
      <c r="X49" s="87"/>
      <c r="Y49" s="87"/>
      <c r="Z49" s="87"/>
      <c r="AA49" s="87"/>
      <c r="AB49" s="87"/>
      <c r="AC49" s="87"/>
      <c r="AD49" s="87" t="s">
        <v>193</v>
      </c>
      <c r="AE49" s="87"/>
      <c r="AF49" s="87"/>
      <c r="AG49" s="87"/>
      <c r="AH49" s="87"/>
      <c r="AI49" s="87"/>
      <c r="AJ49" s="87"/>
      <c r="AK49" s="87"/>
      <c r="AL49" s="87" t="s">
        <v>194</v>
      </c>
      <c r="AM49" s="87"/>
      <c r="AN49" s="87"/>
      <c r="AO49" s="87"/>
      <c r="AP49" s="87"/>
      <c r="AQ49" s="87"/>
      <c r="AR49" s="87"/>
      <c r="AS49" s="87"/>
      <c r="AT49" s="87" t="s">
        <v>195</v>
      </c>
      <c r="AU49" s="87"/>
      <c r="AV49" s="87"/>
      <c r="AW49" s="87"/>
      <c r="AX49" s="87"/>
      <c r="AY49" s="87"/>
      <c r="AZ49" s="87"/>
      <c r="BA49" s="87" t="s">
        <v>196</v>
      </c>
      <c r="BB49" s="87"/>
      <c r="BC49" s="87"/>
      <c r="BD49" s="87"/>
      <c r="BE49" s="87"/>
      <c r="BF49" s="87"/>
      <c r="BG49" s="87"/>
      <c r="BH49" s="89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</row>
    <row r="50" spans="2:73" s="14" customFormat="1" ht="28" customHeight="1" x14ac:dyDescent="0.15">
      <c r="B50" s="78" t="s">
        <v>52</v>
      </c>
      <c r="C50" s="79"/>
      <c r="D50" s="79"/>
      <c r="E50" s="79"/>
      <c r="F50" s="79"/>
      <c r="G50" s="79"/>
      <c r="H50" s="79"/>
      <c r="I50" s="79"/>
      <c r="J50" s="80"/>
      <c r="K50" s="110" t="s">
        <v>371</v>
      </c>
      <c r="L50" s="111"/>
      <c r="M50" s="111"/>
      <c r="N50" s="111"/>
      <c r="O50" s="111"/>
      <c r="P50" s="111"/>
      <c r="Q50" s="111"/>
      <c r="R50" s="111"/>
      <c r="S50" s="112"/>
      <c r="T50" s="78" t="s">
        <v>218</v>
      </c>
      <c r="U50" s="79"/>
      <c r="V50" s="80"/>
      <c r="W50" s="75">
        <v>2</v>
      </c>
      <c r="X50" s="75"/>
      <c r="Y50" s="75"/>
      <c r="Z50" s="75"/>
      <c r="AA50" s="75"/>
      <c r="AB50" s="75"/>
      <c r="AC50" s="75"/>
      <c r="AD50" s="75">
        <v>2</v>
      </c>
      <c r="AE50" s="75"/>
      <c r="AF50" s="75"/>
      <c r="AG50" s="75"/>
      <c r="AH50" s="75"/>
      <c r="AI50" s="75"/>
      <c r="AJ50" s="75"/>
      <c r="AK50" s="75"/>
      <c r="AL50" s="75">
        <v>2</v>
      </c>
      <c r="AM50" s="75"/>
      <c r="AN50" s="75"/>
      <c r="AO50" s="75"/>
      <c r="AP50" s="75"/>
      <c r="AQ50" s="75"/>
      <c r="AR50" s="75"/>
      <c r="AS50" s="75"/>
      <c r="AT50" s="75">
        <v>2</v>
      </c>
      <c r="AU50" s="75"/>
      <c r="AV50" s="75"/>
      <c r="AW50" s="75"/>
      <c r="AX50" s="75"/>
      <c r="AY50" s="75"/>
      <c r="AZ50" s="75"/>
      <c r="BA50" s="75">
        <v>2</v>
      </c>
      <c r="BB50" s="75"/>
      <c r="BC50" s="75"/>
      <c r="BD50" s="75"/>
      <c r="BE50" s="75"/>
      <c r="BF50" s="75"/>
      <c r="BG50" s="75"/>
      <c r="BH50" s="89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</row>
    <row r="51" spans="2:73" s="14" customFormat="1" ht="14.1" customHeight="1" x14ac:dyDescent="0.15">
      <c r="B51" s="113" t="s">
        <v>373</v>
      </c>
      <c r="C51" s="114"/>
      <c r="D51" s="114"/>
      <c r="E51" s="114"/>
      <c r="F51" s="114"/>
      <c r="G51" s="114"/>
      <c r="H51" s="114"/>
      <c r="I51" s="114"/>
      <c r="J51" s="115"/>
      <c r="K51" s="116" t="s">
        <v>434</v>
      </c>
      <c r="L51" s="117"/>
      <c r="M51" s="117"/>
      <c r="N51" s="117"/>
      <c r="O51" s="117"/>
      <c r="P51" s="117"/>
      <c r="Q51" s="117"/>
      <c r="R51" s="117"/>
      <c r="S51" s="118"/>
      <c r="T51" s="113" t="s">
        <v>433</v>
      </c>
      <c r="U51" s="114"/>
      <c r="V51" s="115"/>
      <c r="W51" s="104">
        <f>W42</f>
        <v>0.6</v>
      </c>
      <c r="X51" s="105"/>
      <c r="Y51" s="105"/>
      <c r="Z51" s="105"/>
      <c r="AA51" s="105"/>
      <c r="AB51" s="105"/>
      <c r="AC51" s="106"/>
      <c r="AD51" s="104">
        <f>AD42</f>
        <v>0.6</v>
      </c>
      <c r="AE51" s="105"/>
      <c r="AF51" s="105"/>
      <c r="AG51" s="105"/>
      <c r="AH51" s="105"/>
      <c r="AI51" s="105"/>
      <c r="AJ51" s="105"/>
      <c r="AK51" s="106"/>
      <c r="AL51" s="104">
        <f>AL42</f>
        <v>0.65</v>
      </c>
      <c r="AM51" s="105"/>
      <c r="AN51" s="105"/>
      <c r="AO51" s="105"/>
      <c r="AP51" s="105"/>
      <c r="AQ51" s="105"/>
      <c r="AR51" s="105"/>
      <c r="AS51" s="106"/>
      <c r="AT51" s="104">
        <f>AT42</f>
        <v>0.7</v>
      </c>
      <c r="AU51" s="105"/>
      <c r="AV51" s="105"/>
      <c r="AW51" s="105"/>
      <c r="AX51" s="105"/>
      <c r="AY51" s="105"/>
      <c r="AZ51" s="106"/>
      <c r="BA51" s="104">
        <f>BA42</f>
        <v>0.75</v>
      </c>
      <c r="BB51" s="105"/>
      <c r="BC51" s="105"/>
      <c r="BD51" s="105"/>
      <c r="BE51" s="105"/>
      <c r="BF51" s="105"/>
      <c r="BG51" s="106"/>
      <c r="BH51" s="89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</row>
    <row r="52" spans="2:73" s="14" customFormat="1" ht="14.1" customHeight="1" x14ac:dyDescent="0.15">
      <c r="B52" s="100"/>
      <c r="C52" s="101"/>
      <c r="D52" s="101"/>
      <c r="E52" s="101"/>
      <c r="F52" s="101"/>
      <c r="G52" s="101"/>
      <c r="H52" s="101"/>
      <c r="I52" s="101"/>
      <c r="J52" s="102"/>
      <c r="K52" s="122"/>
      <c r="L52" s="123"/>
      <c r="M52" s="123"/>
      <c r="N52" s="123"/>
      <c r="O52" s="123"/>
      <c r="P52" s="123"/>
      <c r="Q52" s="123"/>
      <c r="R52" s="123"/>
      <c r="S52" s="124"/>
      <c r="T52" s="100"/>
      <c r="U52" s="101"/>
      <c r="V52" s="102"/>
      <c r="W52" s="107"/>
      <c r="X52" s="108"/>
      <c r="Y52" s="108"/>
      <c r="Z52" s="108"/>
      <c r="AA52" s="108"/>
      <c r="AB52" s="108"/>
      <c r="AC52" s="109"/>
      <c r="AD52" s="107"/>
      <c r="AE52" s="108"/>
      <c r="AF52" s="108"/>
      <c r="AG52" s="108"/>
      <c r="AH52" s="108"/>
      <c r="AI52" s="108"/>
      <c r="AJ52" s="108"/>
      <c r="AK52" s="109"/>
      <c r="AL52" s="107"/>
      <c r="AM52" s="108"/>
      <c r="AN52" s="108"/>
      <c r="AO52" s="108"/>
      <c r="AP52" s="108"/>
      <c r="AQ52" s="108"/>
      <c r="AR52" s="108"/>
      <c r="AS52" s="109"/>
      <c r="AT52" s="107"/>
      <c r="AU52" s="108"/>
      <c r="AV52" s="108"/>
      <c r="AW52" s="108"/>
      <c r="AX52" s="108"/>
      <c r="AY52" s="108"/>
      <c r="AZ52" s="109"/>
      <c r="BA52" s="107"/>
      <c r="BB52" s="108"/>
      <c r="BC52" s="108"/>
      <c r="BD52" s="108"/>
      <c r="BE52" s="108"/>
      <c r="BF52" s="108"/>
      <c r="BG52" s="109"/>
      <c r="BH52" s="89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</row>
    <row r="53" spans="2:73" s="14" customFormat="1" ht="14.1" customHeight="1" x14ac:dyDescent="0.15">
      <c r="B53" s="113" t="s">
        <v>54</v>
      </c>
      <c r="C53" s="114"/>
      <c r="D53" s="114"/>
      <c r="E53" s="114"/>
      <c r="F53" s="114"/>
      <c r="G53" s="114"/>
      <c r="H53" s="114"/>
      <c r="I53" s="114"/>
      <c r="J53" s="115"/>
      <c r="K53" s="116" t="s">
        <v>434</v>
      </c>
      <c r="L53" s="117"/>
      <c r="M53" s="117"/>
      <c r="N53" s="117"/>
      <c r="O53" s="117"/>
      <c r="P53" s="117"/>
      <c r="Q53" s="117"/>
      <c r="R53" s="117"/>
      <c r="S53" s="118"/>
      <c r="T53" s="113" t="s">
        <v>435</v>
      </c>
      <c r="U53" s="114"/>
      <c r="V53" s="115"/>
      <c r="W53" s="104">
        <f>W42*0.05</f>
        <v>0.03</v>
      </c>
      <c r="X53" s="105"/>
      <c r="Y53" s="105"/>
      <c r="Z53" s="105"/>
      <c r="AA53" s="105"/>
      <c r="AB53" s="105"/>
      <c r="AC53" s="106"/>
      <c r="AD53" s="104">
        <f>AD42*0.05</f>
        <v>0.03</v>
      </c>
      <c r="AE53" s="105"/>
      <c r="AF53" s="105"/>
      <c r="AG53" s="105"/>
      <c r="AH53" s="105"/>
      <c r="AI53" s="105"/>
      <c r="AJ53" s="105"/>
      <c r="AK53" s="106"/>
      <c r="AL53" s="104">
        <f>AL42*0.05</f>
        <v>3.2500000000000001E-2</v>
      </c>
      <c r="AM53" s="105"/>
      <c r="AN53" s="105"/>
      <c r="AO53" s="105"/>
      <c r="AP53" s="105"/>
      <c r="AQ53" s="105"/>
      <c r="AR53" s="105"/>
      <c r="AS53" s="106"/>
      <c r="AT53" s="104">
        <f>AT42*0.05</f>
        <v>3.4999999999999996E-2</v>
      </c>
      <c r="AU53" s="105"/>
      <c r="AV53" s="105"/>
      <c r="AW53" s="105"/>
      <c r="AX53" s="105"/>
      <c r="AY53" s="105"/>
      <c r="AZ53" s="106"/>
      <c r="BA53" s="104">
        <f>BA42*0.05</f>
        <v>3.7500000000000006E-2</v>
      </c>
      <c r="BB53" s="105"/>
      <c r="BC53" s="105"/>
      <c r="BD53" s="105"/>
      <c r="BE53" s="105"/>
      <c r="BF53" s="105"/>
      <c r="BG53" s="106"/>
      <c r="BH53" s="89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</row>
    <row r="54" spans="2:73" s="14" customFormat="1" ht="14.1" customHeight="1" x14ac:dyDescent="0.15">
      <c r="B54" s="100"/>
      <c r="C54" s="101"/>
      <c r="D54" s="101"/>
      <c r="E54" s="101"/>
      <c r="F54" s="101"/>
      <c r="G54" s="101"/>
      <c r="H54" s="101"/>
      <c r="I54" s="101"/>
      <c r="J54" s="102"/>
      <c r="K54" s="122" t="s">
        <v>323</v>
      </c>
      <c r="L54" s="123"/>
      <c r="M54" s="123"/>
      <c r="N54" s="123"/>
      <c r="O54" s="123"/>
      <c r="P54" s="123"/>
      <c r="Q54" s="123"/>
      <c r="R54" s="123"/>
      <c r="S54" s="124"/>
      <c r="T54" s="100"/>
      <c r="U54" s="101"/>
      <c r="V54" s="102"/>
      <c r="W54" s="107"/>
      <c r="X54" s="108"/>
      <c r="Y54" s="108"/>
      <c r="Z54" s="108"/>
      <c r="AA54" s="108"/>
      <c r="AB54" s="108"/>
      <c r="AC54" s="109"/>
      <c r="AD54" s="107"/>
      <c r="AE54" s="108"/>
      <c r="AF54" s="108"/>
      <c r="AG54" s="108"/>
      <c r="AH54" s="108"/>
      <c r="AI54" s="108"/>
      <c r="AJ54" s="108"/>
      <c r="AK54" s="109"/>
      <c r="AL54" s="107"/>
      <c r="AM54" s="108"/>
      <c r="AN54" s="108"/>
      <c r="AO54" s="108"/>
      <c r="AP54" s="108"/>
      <c r="AQ54" s="108"/>
      <c r="AR54" s="108"/>
      <c r="AS54" s="109"/>
      <c r="AT54" s="107"/>
      <c r="AU54" s="108"/>
      <c r="AV54" s="108"/>
      <c r="AW54" s="108"/>
      <c r="AX54" s="108"/>
      <c r="AY54" s="108"/>
      <c r="AZ54" s="109"/>
      <c r="BA54" s="107"/>
      <c r="BB54" s="108"/>
      <c r="BC54" s="108"/>
      <c r="BD54" s="108"/>
      <c r="BE54" s="108"/>
      <c r="BF54" s="108"/>
      <c r="BG54" s="109"/>
      <c r="BH54" s="89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</row>
    <row r="55" spans="2:73" s="14" customFormat="1" ht="28" customHeight="1" x14ac:dyDescent="0.15">
      <c r="B55" s="119" t="s">
        <v>25</v>
      </c>
      <c r="C55" s="120"/>
      <c r="D55" s="120"/>
      <c r="E55" s="120"/>
      <c r="F55" s="120"/>
      <c r="G55" s="120"/>
      <c r="H55" s="120"/>
      <c r="I55" s="120"/>
      <c r="J55" s="121"/>
      <c r="K55" s="110" t="s">
        <v>436</v>
      </c>
      <c r="L55" s="111"/>
      <c r="M55" s="111"/>
      <c r="N55" s="111"/>
      <c r="O55" s="111"/>
      <c r="P55" s="111"/>
      <c r="Q55" s="111"/>
      <c r="R55" s="111"/>
      <c r="S55" s="112"/>
      <c r="T55" s="78" t="s">
        <v>435</v>
      </c>
      <c r="U55" s="79"/>
      <c r="V55" s="80"/>
      <c r="W55" s="75">
        <f>ROUND(W42*(W44-0.05),3)</f>
        <v>0.626</v>
      </c>
      <c r="X55" s="75"/>
      <c r="Y55" s="75"/>
      <c r="Z55" s="75"/>
      <c r="AA55" s="75"/>
      <c r="AB55" s="75"/>
      <c r="AC55" s="81"/>
      <c r="AD55" s="81">
        <f>ROUND(AD42*(AD44-0.05),3)</f>
        <v>0.64100000000000001</v>
      </c>
      <c r="AE55" s="82"/>
      <c r="AF55" s="82"/>
      <c r="AG55" s="82"/>
      <c r="AH55" s="82"/>
      <c r="AI55" s="82"/>
      <c r="AJ55" s="82"/>
      <c r="AK55" s="83"/>
      <c r="AL55" s="81">
        <f>ROUND(AL42*(AL44-0.05),3)</f>
        <v>0.72699999999999998</v>
      </c>
      <c r="AM55" s="82"/>
      <c r="AN55" s="82"/>
      <c r="AO55" s="82"/>
      <c r="AP55" s="82"/>
      <c r="AQ55" s="82"/>
      <c r="AR55" s="82"/>
      <c r="AS55" s="83"/>
      <c r="AT55" s="75">
        <f>ROUND(AT42*(AT44-0.05),3)</f>
        <v>0.81899999999999995</v>
      </c>
      <c r="AU55" s="75"/>
      <c r="AV55" s="75"/>
      <c r="AW55" s="75"/>
      <c r="AX55" s="75"/>
      <c r="AY55" s="75"/>
      <c r="AZ55" s="81"/>
      <c r="BA55" s="75">
        <f>ROUND(BA42*(BA44-0.05),3)</f>
        <v>0.91700000000000004</v>
      </c>
      <c r="BB55" s="75"/>
      <c r="BC55" s="75"/>
      <c r="BD55" s="75"/>
      <c r="BE55" s="75"/>
      <c r="BF55" s="75"/>
      <c r="BG55" s="81"/>
      <c r="BH55" s="77"/>
      <c r="BI55" s="74"/>
      <c r="BJ55" s="74"/>
      <c r="BK55" s="74"/>
      <c r="BL55" s="74"/>
      <c r="BM55" s="74"/>
      <c r="BN55" s="74"/>
      <c r="BO55" s="84"/>
      <c r="BP55" s="84"/>
      <c r="BQ55" s="84"/>
      <c r="BR55" s="84"/>
      <c r="BS55" s="84"/>
      <c r="BT55" s="84"/>
      <c r="BU55" s="84"/>
    </row>
    <row r="56" spans="2:73" s="14" customFormat="1" ht="28" customHeight="1" x14ac:dyDescent="0.15">
      <c r="B56" s="119" t="s">
        <v>24</v>
      </c>
      <c r="C56" s="120"/>
      <c r="D56" s="120"/>
      <c r="E56" s="120"/>
      <c r="F56" s="120"/>
      <c r="G56" s="120"/>
      <c r="H56" s="120"/>
      <c r="I56" s="120"/>
      <c r="J56" s="121"/>
      <c r="K56" s="110" t="s">
        <v>436</v>
      </c>
      <c r="L56" s="111"/>
      <c r="M56" s="111"/>
      <c r="N56" s="111"/>
      <c r="O56" s="111"/>
      <c r="P56" s="111"/>
      <c r="Q56" s="111"/>
      <c r="R56" s="111"/>
      <c r="S56" s="112"/>
      <c r="T56" s="78" t="s">
        <v>435</v>
      </c>
      <c r="U56" s="79"/>
      <c r="V56" s="80"/>
      <c r="W56" s="75">
        <f>ROUND(W42*W43-W41^2*PI()/4,3)</f>
        <v>0.109</v>
      </c>
      <c r="X56" s="75"/>
      <c r="Y56" s="75"/>
      <c r="Z56" s="75"/>
      <c r="AA56" s="75"/>
      <c r="AB56" s="75"/>
      <c r="AC56" s="81"/>
      <c r="AD56" s="75">
        <f>ROUND(AD42*AD43-AD41^2*PI()/4,3)</f>
        <v>0.12</v>
      </c>
      <c r="AE56" s="75"/>
      <c r="AF56" s="75"/>
      <c r="AG56" s="75"/>
      <c r="AH56" s="75"/>
      <c r="AI56" s="75"/>
      <c r="AJ56" s="75"/>
      <c r="AK56" s="75"/>
      <c r="AL56" s="75">
        <f>ROUND(AL42*AL43-AL41^2*PI()/4,3)</f>
        <v>0.152</v>
      </c>
      <c r="AM56" s="75"/>
      <c r="AN56" s="75"/>
      <c r="AO56" s="75"/>
      <c r="AP56" s="75"/>
      <c r="AQ56" s="75"/>
      <c r="AR56" s="75"/>
      <c r="AS56" s="75"/>
      <c r="AT56" s="75">
        <f>ROUND(AT42*AT43-AT41*AT41*PI()/4,3)</f>
        <v>0.186</v>
      </c>
      <c r="AU56" s="75"/>
      <c r="AV56" s="75"/>
      <c r="AW56" s="75"/>
      <c r="AX56" s="75"/>
      <c r="AY56" s="75"/>
      <c r="AZ56" s="81"/>
      <c r="BA56" s="75">
        <f>ROUND(BA42*BA43-BA41*BA41*PI()/4,3)</f>
        <v>0.221</v>
      </c>
      <c r="BB56" s="75"/>
      <c r="BC56" s="75"/>
      <c r="BD56" s="75"/>
      <c r="BE56" s="75"/>
      <c r="BF56" s="75"/>
      <c r="BG56" s="81"/>
      <c r="BH56" s="77"/>
      <c r="BI56" s="74"/>
      <c r="BJ56" s="74"/>
      <c r="BK56" s="74"/>
      <c r="BL56" s="74"/>
      <c r="BM56" s="74"/>
      <c r="BN56" s="74"/>
      <c r="BO56" s="84"/>
      <c r="BP56" s="84"/>
      <c r="BQ56" s="84"/>
      <c r="BR56" s="84"/>
      <c r="BS56" s="84"/>
      <c r="BT56" s="84"/>
      <c r="BU56" s="84"/>
    </row>
    <row r="57" spans="2:73" s="14" customFormat="1" ht="28" customHeight="1" x14ac:dyDescent="0.15">
      <c r="B57" s="119" t="s">
        <v>26</v>
      </c>
      <c r="C57" s="120"/>
      <c r="D57" s="120"/>
      <c r="E57" s="120"/>
      <c r="F57" s="120"/>
      <c r="G57" s="120"/>
      <c r="H57" s="120"/>
      <c r="I57" s="120"/>
      <c r="J57" s="121"/>
      <c r="K57" s="110" t="s">
        <v>436</v>
      </c>
      <c r="L57" s="111"/>
      <c r="M57" s="111"/>
      <c r="N57" s="111"/>
      <c r="O57" s="111"/>
      <c r="P57" s="111"/>
      <c r="Q57" s="111"/>
      <c r="R57" s="111"/>
      <c r="S57" s="112"/>
      <c r="T57" s="78" t="s">
        <v>435</v>
      </c>
      <c r="U57" s="79"/>
      <c r="V57" s="80"/>
      <c r="W57" s="75">
        <f>ROUND(W42*W47,3)</f>
        <v>0.33600000000000002</v>
      </c>
      <c r="X57" s="75"/>
      <c r="Y57" s="75"/>
      <c r="Z57" s="75"/>
      <c r="AA57" s="75"/>
      <c r="AB57" s="75"/>
      <c r="AC57" s="81"/>
      <c r="AD57" s="75">
        <f>ROUND(AD42*AD47,3)</f>
        <v>0.33600000000000002</v>
      </c>
      <c r="AE57" s="75"/>
      <c r="AF57" s="75"/>
      <c r="AG57" s="75"/>
      <c r="AH57" s="75"/>
      <c r="AI57" s="75"/>
      <c r="AJ57" s="75"/>
      <c r="AK57" s="75"/>
      <c r="AL57" s="75">
        <f>ROUND(AL42*AL47,3)</f>
        <v>0.36399999999999999</v>
      </c>
      <c r="AM57" s="75"/>
      <c r="AN57" s="75"/>
      <c r="AO57" s="75"/>
      <c r="AP57" s="75"/>
      <c r="AQ57" s="75"/>
      <c r="AR57" s="75"/>
      <c r="AS57" s="75"/>
      <c r="AT57" s="75">
        <f>ROUND(AT42*AT47,3)</f>
        <v>0.39200000000000002</v>
      </c>
      <c r="AU57" s="75"/>
      <c r="AV57" s="75"/>
      <c r="AW57" s="75"/>
      <c r="AX57" s="75"/>
      <c r="AY57" s="75"/>
      <c r="AZ57" s="81"/>
      <c r="BA57" s="75">
        <f>ROUND(BA42*BA47,3)</f>
        <v>0.42</v>
      </c>
      <c r="BB57" s="75"/>
      <c r="BC57" s="75"/>
      <c r="BD57" s="75"/>
      <c r="BE57" s="75"/>
      <c r="BF57" s="75"/>
      <c r="BG57" s="81"/>
      <c r="BH57" s="77"/>
      <c r="BI57" s="74"/>
      <c r="BJ57" s="74"/>
      <c r="BK57" s="74"/>
      <c r="BL57" s="74"/>
      <c r="BM57" s="74"/>
      <c r="BN57" s="74"/>
      <c r="BO57" s="84"/>
      <c r="BP57" s="84"/>
      <c r="BQ57" s="84"/>
      <c r="BR57" s="84"/>
      <c r="BS57" s="84"/>
      <c r="BT57" s="84"/>
      <c r="BU57" s="84"/>
    </row>
    <row r="58" spans="2:73" s="14" customFormat="1" ht="28" customHeight="1" x14ac:dyDescent="0.15">
      <c r="B58" s="119" t="s">
        <v>387</v>
      </c>
      <c r="C58" s="120"/>
      <c r="D58" s="120"/>
      <c r="E58" s="120"/>
      <c r="F58" s="120"/>
      <c r="G58" s="120"/>
      <c r="H58" s="120"/>
      <c r="I58" s="120"/>
      <c r="J58" s="121"/>
      <c r="K58" s="110" t="s">
        <v>219</v>
      </c>
      <c r="L58" s="111"/>
      <c r="M58" s="111"/>
      <c r="N58" s="111"/>
      <c r="O58" s="111"/>
      <c r="P58" s="111"/>
      <c r="Q58" s="111"/>
      <c r="R58" s="111"/>
      <c r="S58" s="112"/>
      <c r="T58" s="78" t="s">
        <v>433</v>
      </c>
      <c r="U58" s="79"/>
      <c r="V58" s="80"/>
      <c r="W58" s="75">
        <f>W51</f>
        <v>0.6</v>
      </c>
      <c r="X58" s="75"/>
      <c r="Y58" s="75"/>
      <c r="Z58" s="75"/>
      <c r="AA58" s="75"/>
      <c r="AB58" s="75"/>
      <c r="AC58" s="81"/>
      <c r="AD58" s="81">
        <f>AD51</f>
        <v>0.6</v>
      </c>
      <c r="AE58" s="82"/>
      <c r="AF58" s="82"/>
      <c r="AG58" s="82"/>
      <c r="AH58" s="82"/>
      <c r="AI58" s="82"/>
      <c r="AJ58" s="82"/>
      <c r="AK58" s="83"/>
      <c r="AL58" s="81">
        <f>AL51</f>
        <v>0.65</v>
      </c>
      <c r="AM58" s="82"/>
      <c r="AN58" s="82"/>
      <c r="AO58" s="82"/>
      <c r="AP58" s="82"/>
      <c r="AQ58" s="82"/>
      <c r="AR58" s="82"/>
      <c r="AS58" s="83"/>
      <c r="AT58" s="75">
        <f>AT51</f>
        <v>0.7</v>
      </c>
      <c r="AU58" s="75"/>
      <c r="AV58" s="75"/>
      <c r="AW58" s="75"/>
      <c r="AX58" s="75"/>
      <c r="AY58" s="75"/>
      <c r="AZ58" s="81"/>
      <c r="BA58" s="75">
        <f>BA51</f>
        <v>0.75</v>
      </c>
      <c r="BB58" s="75"/>
      <c r="BC58" s="75"/>
      <c r="BD58" s="75"/>
      <c r="BE58" s="75"/>
      <c r="BF58" s="75"/>
      <c r="BG58" s="81"/>
      <c r="BH58" s="77"/>
      <c r="BI58" s="74"/>
      <c r="BJ58" s="74"/>
      <c r="BK58" s="74"/>
      <c r="BL58" s="74"/>
      <c r="BM58" s="74"/>
      <c r="BN58" s="74"/>
      <c r="BO58" s="84"/>
      <c r="BP58" s="84"/>
      <c r="BQ58" s="84"/>
      <c r="BR58" s="84"/>
      <c r="BS58" s="84"/>
      <c r="BT58" s="84"/>
      <c r="BU58" s="84"/>
    </row>
    <row r="59" spans="2:73" s="14" customFormat="1" ht="14.1" customHeight="1" x14ac:dyDescent="0.15">
      <c r="B59" s="125" t="s">
        <v>53</v>
      </c>
      <c r="C59" s="126"/>
      <c r="D59" s="126"/>
      <c r="E59" s="126"/>
      <c r="F59" s="126"/>
      <c r="G59" s="126"/>
      <c r="H59" s="126"/>
      <c r="I59" s="126"/>
      <c r="J59" s="127"/>
      <c r="K59" s="116" t="s">
        <v>434</v>
      </c>
      <c r="L59" s="117"/>
      <c r="M59" s="117"/>
      <c r="N59" s="117"/>
      <c r="O59" s="117"/>
      <c r="P59" s="117"/>
      <c r="Q59" s="117"/>
      <c r="R59" s="117"/>
      <c r="S59" s="118"/>
      <c r="T59" s="113" t="s">
        <v>435</v>
      </c>
      <c r="U59" s="114"/>
      <c r="V59" s="115"/>
      <c r="W59" s="104">
        <f>ROUND(W55-W57/0.9,2)</f>
        <v>0.25</v>
      </c>
      <c r="X59" s="105"/>
      <c r="Y59" s="105"/>
      <c r="Z59" s="105"/>
      <c r="AA59" s="105"/>
      <c r="AB59" s="105"/>
      <c r="AC59" s="106"/>
      <c r="AD59" s="104">
        <f>ROUND(AD55-AD57/0.9,3)</f>
        <v>0.26800000000000002</v>
      </c>
      <c r="AE59" s="105"/>
      <c r="AF59" s="105"/>
      <c r="AG59" s="105"/>
      <c r="AH59" s="105"/>
      <c r="AI59" s="105"/>
      <c r="AJ59" s="105"/>
      <c r="AK59" s="106"/>
      <c r="AL59" s="104">
        <f>ROUND(AL55-AL57/0.9,3)</f>
        <v>0.32300000000000001</v>
      </c>
      <c r="AM59" s="105"/>
      <c r="AN59" s="105"/>
      <c r="AO59" s="105"/>
      <c r="AP59" s="105"/>
      <c r="AQ59" s="105"/>
      <c r="AR59" s="105"/>
      <c r="AS59" s="106"/>
      <c r="AT59" s="104">
        <f>ROUND(AT55-AT57/0.9,3)</f>
        <v>0.38300000000000001</v>
      </c>
      <c r="AU59" s="105"/>
      <c r="AV59" s="105"/>
      <c r="AW59" s="105"/>
      <c r="AX59" s="105"/>
      <c r="AY59" s="105"/>
      <c r="AZ59" s="106"/>
      <c r="BA59" s="104">
        <f>ROUND(BA55-BA57/0.9,3)</f>
        <v>0.45</v>
      </c>
      <c r="BB59" s="105"/>
      <c r="BC59" s="105"/>
      <c r="BD59" s="105"/>
      <c r="BE59" s="105"/>
      <c r="BF59" s="105"/>
      <c r="BG59" s="106"/>
      <c r="BH59" s="77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</row>
    <row r="60" spans="2:73" s="14" customFormat="1" ht="14.1" customHeight="1" x14ac:dyDescent="0.15">
      <c r="B60" s="128"/>
      <c r="C60" s="129"/>
      <c r="D60" s="129"/>
      <c r="E60" s="129"/>
      <c r="F60" s="129"/>
      <c r="G60" s="129"/>
      <c r="H60" s="129"/>
      <c r="I60" s="129"/>
      <c r="J60" s="130"/>
      <c r="K60" s="122" t="s">
        <v>323</v>
      </c>
      <c r="L60" s="123"/>
      <c r="M60" s="123"/>
      <c r="N60" s="123"/>
      <c r="O60" s="123"/>
      <c r="P60" s="123"/>
      <c r="Q60" s="123"/>
      <c r="R60" s="123"/>
      <c r="S60" s="124"/>
      <c r="T60" s="100"/>
      <c r="U60" s="101"/>
      <c r="V60" s="102"/>
      <c r="W60" s="107"/>
      <c r="X60" s="108"/>
      <c r="Y60" s="108"/>
      <c r="Z60" s="108"/>
      <c r="AA60" s="108"/>
      <c r="AB60" s="108"/>
      <c r="AC60" s="109"/>
      <c r="AD60" s="107"/>
      <c r="AE60" s="108"/>
      <c r="AF60" s="108"/>
      <c r="AG60" s="108"/>
      <c r="AH60" s="108"/>
      <c r="AI60" s="108"/>
      <c r="AJ60" s="108"/>
      <c r="AK60" s="109"/>
      <c r="AL60" s="107"/>
      <c r="AM60" s="108"/>
      <c r="AN60" s="108"/>
      <c r="AO60" s="108"/>
      <c r="AP60" s="108"/>
      <c r="AQ60" s="108"/>
      <c r="AR60" s="108"/>
      <c r="AS60" s="109"/>
      <c r="AT60" s="107"/>
      <c r="AU60" s="108"/>
      <c r="AV60" s="108"/>
      <c r="AW60" s="108"/>
      <c r="AX60" s="108"/>
      <c r="AY60" s="108"/>
      <c r="AZ60" s="109"/>
      <c r="BA60" s="107"/>
      <c r="BB60" s="108"/>
      <c r="BC60" s="108"/>
      <c r="BD60" s="108"/>
      <c r="BE60" s="108"/>
      <c r="BF60" s="108"/>
      <c r="BG60" s="109"/>
      <c r="BH60" s="77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</row>
    <row r="61" spans="2:73" s="14" customFormat="1" ht="14.1" customHeight="1" x14ac:dyDescent="0.15">
      <c r="B61" s="131" t="s">
        <v>372</v>
      </c>
      <c r="C61" s="132"/>
      <c r="D61" s="132"/>
      <c r="E61" s="132"/>
      <c r="F61" s="132"/>
      <c r="G61" s="132"/>
      <c r="H61" s="132"/>
      <c r="I61" s="132"/>
      <c r="J61" s="133"/>
      <c r="K61" s="116" t="s">
        <v>377</v>
      </c>
      <c r="L61" s="117"/>
      <c r="M61" s="117"/>
      <c r="N61" s="117"/>
      <c r="O61" s="117"/>
      <c r="P61" s="117"/>
      <c r="Q61" s="117"/>
      <c r="R61" s="117"/>
      <c r="S61" s="118"/>
      <c r="T61" s="113" t="s">
        <v>433</v>
      </c>
      <c r="U61" s="114"/>
      <c r="V61" s="115"/>
      <c r="W61" s="104">
        <f>W42</f>
        <v>0.6</v>
      </c>
      <c r="X61" s="105"/>
      <c r="Y61" s="105"/>
      <c r="Z61" s="105"/>
      <c r="AA61" s="105"/>
      <c r="AB61" s="105"/>
      <c r="AC61" s="105"/>
      <c r="AD61" s="104">
        <f>AD42</f>
        <v>0.6</v>
      </c>
      <c r="AE61" s="105"/>
      <c r="AF61" s="105"/>
      <c r="AG61" s="105"/>
      <c r="AH61" s="105"/>
      <c r="AI61" s="105"/>
      <c r="AJ61" s="105"/>
      <c r="AK61" s="106"/>
      <c r="AL61" s="104">
        <f>AL42</f>
        <v>0.65</v>
      </c>
      <c r="AM61" s="105"/>
      <c r="AN61" s="105"/>
      <c r="AO61" s="105"/>
      <c r="AP61" s="105"/>
      <c r="AQ61" s="105"/>
      <c r="AR61" s="105"/>
      <c r="AS61" s="106"/>
      <c r="AT61" s="104">
        <f>AT42</f>
        <v>0.7</v>
      </c>
      <c r="AU61" s="105"/>
      <c r="AV61" s="105"/>
      <c r="AW61" s="105"/>
      <c r="AX61" s="105"/>
      <c r="AY61" s="105"/>
      <c r="AZ61" s="105"/>
      <c r="BA61" s="104">
        <f>BA42</f>
        <v>0.75</v>
      </c>
      <c r="BB61" s="105"/>
      <c r="BC61" s="105"/>
      <c r="BD61" s="105"/>
      <c r="BE61" s="105"/>
      <c r="BF61" s="105"/>
      <c r="BG61" s="105"/>
      <c r="BH61" s="77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</row>
    <row r="62" spans="2:73" s="14" customFormat="1" ht="14.1" customHeight="1" x14ac:dyDescent="0.15">
      <c r="B62" s="134"/>
      <c r="C62" s="135"/>
      <c r="D62" s="135"/>
      <c r="E62" s="135"/>
      <c r="F62" s="135"/>
      <c r="G62" s="135"/>
      <c r="H62" s="135"/>
      <c r="I62" s="135"/>
      <c r="J62" s="136"/>
      <c r="K62" s="122" t="s">
        <v>220</v>
      </c>
      <c r="L62" s="123"/>
      <c r="M62" s="123"/>
      <c r="N62" s="123"/>
      <c r="O62" s="123"/>
      <c r="P62" s="123"/>
      <c r="Q62" s="123"/>
      <c r="R62" s="123"/>
      <c r="S62" s="124"/>
      <c r="T62" s="100"/>
      <c r="U62" s="101"/>
      <c r="V62" s="102"/>
      <c r="W62" s="107"/>
      <c r="X62" s="108"/>
      <c r="Y62" s="108"/>
      <c r="Z62" s="108"/>
      <c r="AA62" s="108"/>
      <c r="AB62" s="108"/>
      <c r="AC62" s="108"/>
      <c r="AD62" s="107"/>
      <c r="AE62" s="108"/>
      <c r="AF62" s="108"/>
      <c r="AG62" s="108"/>
      <c r="AH62" s="108"/>
      <c r="AI62" s="108"/>
      <c r="AJ62" s="108"/>
      <c r="AK62" s="109"/>
      <c r="AL62" s="107"/>
      <c r="AM62" s="108"/>
      <c r="AN62" s="108"/>
      <c r="AO62" s="108"/>
      <c r="AP62" s="108"/>
      <c r="AQ62" s="108"/>
      <c r="AR62" s="108"/>
      <c r="AS62" s="109"/>
      <c r="AT62" s="107"/>
      <c r="AU62" s="108"/>
      <c r="AV62" s="108"/>
      <c r="AW62" s="108"/>
      <c r="AX62" s="108"/>
      <c r="AY62" s="108"/>
      <c r="AZ62" s="108"/>
      <c r="BA62" s="107"/>
      <c r="BB62" s="108"/>
      <c r="BC62" s="108"/>
      <c r="BD62" s="108"/>
      <c r="BE62" s="108"/>
      <c r="BF62" s="108"/>
      <c r="BG62" s="108"/>
      <c r="BH62" s="77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</row>
    <row r="63" spans="2:73" s="14" customFormat="1" ht="20.149999999999999" customHeight="1" x14ac:dyDescent="0.15"/>
    <row r="64" spans="2:73" s="14" customFormat="1" ht="20.149999999999999" customHeight="1" x14ac:dyDescent="0.15"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25"/>
      <c r="AL64" s="74"/>
      <c r="AM64" s="74"/>
      <c r="AN64" s="74"/>
      <c r="AO64" s="74"/>
      <c r="AP64" s="74"/>
      <c r="AQ64" s="74"/>
      <c r="AR64" s="74"/>
      <c r="AS64" s="25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</row>
    <row r="65" spans="23:73" s="14" customFormat="1" ht="20.149999999999999" customHeight="1" x14ac:dyDescent="0.15"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25"/>
      <c r="AL65" s="74"/>
      <c r="AM65" s="74"/>
      <c r="AN65" s="74"/>
      <c r="AO65" s="74"/>
      <c r="AP65" s="74"/>
      <c r="AQ65" s="74"/>
      <c r="AR65" s="74"/>
      <c r="AS65" s="25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</row>
    <row r="66" spans="23:73" s="14" customFormat="1" ht="20.149999999999999" customHeight="1" x14ac:dyDescent="0.15"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25"/>
      <c r="AL66" s="74"/>
      <c r="AM66" s="74"/>
      <c r="AN66" s="74"/>
      <c r="AO66" s="74"/>
      <c r="AP66" s="74"/>
      <c r="AQ66" s="74"/>
      <c r="AR66" s="74"/>
      <c r="AS66" s="25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</row>
    <row r="67" spans="23:73" s="14" customFormat="1" ht="20.149999999999999" customHeight="1" x14ac:dyDescent="0.15"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25"/>
      <c r="AL67" s="74"/>
      <c r="AM67" s="74"/>
      <c r="AN67" s="74"/>
      <c r="AO67" s="74"/>
      <c r="AP67" s="74"/>
      <c r="AQ67" s="74"/>
      <c r="AR67" s="74"/>
      <c r="AS67" s="25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</row>
    <row r="68" spans="23:73" s="14" customFormat="1" ht="20.149999999999999" customHeight="1" x14ac:dyDescent="0.15"/>
    <row r="69" spans="23:73" s="14" customFormat="1" ht="20.149999999999999" customHeight="1" x14ac:dyDescent="0.15"/>
    <row r="70" spans="23:73" s="14" customFormat="1" ht="20.149999999999999" customHeight="1" x14ac:dyDescent="0.15"/>
    <row r="71" spans="23:73" s="14" customFormat="1" ht="20.149999999999999" customHeight="1" x14ac:dyDescent="0.15"/>
    <row r="72" spans="23:73" s="14" customFormat="1" ht="20.149999999999999" customHeight="1" x14ac:dyDescent="0.15"/>
    <row r="73" spans="23:73" s="14" customFormat="1" ht="20.149999999999999" customHeight="1" x14ac:dyDescent="0.15"/>
    <row r="74" spans="23:73" s="14" customFormat="1" ht="20.149999999999999" customHeight="1" x14ac:dyDescent="0.15"/>
    <row r="75" spans="23:73" s="14" customFormat="1" ht="15" customHeight="1" x14ac:dyDescent="0.15"/>
    <row r="76" spans="23:73" s="14" customFormat="1" ht="15" customHeight="1" x14ac:dyDescent="0.15"/>
    <row r="77" spans="23:73" s="14" customFormat="1" ht="15" customHeight="1" x14ac:dyDescent="0.15"/>
    <row r="78" spans="23:73" s="14" customFormat="1" ht="15" customHeight="1" x14ac:dyDescent="0.15"/>
    <row r="79" spans="23:73" s="14" customFormat="1" ht="15" customHeight="1" x14ac:dyDescent="0.15"/>
    <row r="80" spans="23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ht="15" customHeight="1" x14ac:dyDescent="0.15"/>
  </sheetData>
  <mergeCells count="239">
    <mergeCell ref="AP9:AY9"/>
    <mergeCell ref="BH51:BN52"/>
    <mergeCell ref="BO51:BU52"/>
    <mergeCell ref="K52:S52"/>
    <mergeCell ref="AL59:AS60"/>
    <mergeCell ref="AT59:AZ60"/>
    <mergeCell ref="BA56:BG56"/>
    <mergeCell ref="BA57:BG57"/>
    <mergeCell ref="AD56:AK56"/>
    <mergeCell ref="BO55:BU55"/>
    <mergeCell ref="AT55:AZ55"/>
    <mergeCell ref="BH55:BN55"/>
    <mergeCell ref="AL55:AS55"/>
    <mergeCell ref="AL56:AS56"/>
    <mergeCell ref="W58:AC58"/>
    <mergeCell ref="AD58:AK58"/>
    <mergeCell ref="AL57:AS57"/>
    <mergeCell ref="AT57:AZ57"/>
    <mergeCell ref="AT58:AZ58"/>
    <mergeCell ref="W57:AC57"/>
    <mergeCell ref="AL58:AS58"/>
    <mergeCell ref="BA55:BG55"/>
    <mergeCell ref="AL50:AS50"/>
    <mergeCell ref="AT50:AZ50"/>
    <mergeCell ref="W64:AC64"/>
    <mergeCell ref="BH61:BN62"/>
    <mergeCell ref="AD61:AK62"/>
    <mergeCell ref="AL61:AS62"/>
    <mergeCell ref="AD64:AJ64"/>
    <mergeCell ref="AL64:AR64"/>
    <mergeCell ref="AT61:AZ62"/>
    <mergeCell ref="W59:AC60"/>
    <mergeCell ref="BA61:BG62"/>
    <mergeCell ref="AT64:AZ64"/>
    <mergeCell ref="W61:AC62"/>
    <mergeCell ref="AD59:AK60"/>
    <mergeCell ref="B59:J60"/>
    <mergeCell ref="T59:V60"/>
    <mergeCell ref="B58:J58"/>
    <mergeCell ref="K58:S58"/>
    <mergeCell ref="K60:S60"/>
    <mergeCell ref="T58:V58"/>
    <mergeCell ref="K59:S59"/>
    <mergeCell ref="B61:J62"/>
    <mergeCell ref="K61:S61"/>
    <mergeCell ref="T61:V62"/>
    <mergeCell ref="K62:S62"/>
    <mergeCell ref="W67:AC67"/>
    <mergeCell ref="AD67:AJ67"/>
    <mergeCell ref="W65:AC65"/>
    <mergeCell ref="AD65:AJ65"/>
    <mergeCell ref="AT67:AZ67"/>
    <mergeCell ref="BA66:BG66"/>
    <mergeCell ref="BA67:BG67"/>
    <mergeCell ref="AT66:AZ66"/>
    <mergeCell ref="AL67:AR67"/>
    <mergeCell ref="W66:AC66"/>
    <mergeCell ref="AD66:AJ66"/>
    <mergeCell ref="AL66:AR66"/>
    <mergeCell ref="AL65:AR65"/>
    <mergeCell ref="AT65:AZ65"/>
    <mergeCell ref="BO67:BU67"/>
    <mergeCell ref="BO56:BU56"/>
    <mergeCell ref="BH67:BN67"/>
    <mergeCell ref="BO59:BU60"/>
    <mergeCell ref="BH59:BN60"/>
    <mergeCell ref="BA59:BG60"/>
    <mergeCell ref="BH66:BN66"/>
    <mergeCell ref="BO58:BU58"/>
    <mergeCell ref="BA64:BG64"/>
    <mergeCell ref="BH64:BN64"/>
    <mergeCell ref="BO66:BU66"/>
    <mergeCell ref="BO61:BU62"/>
    <mergeCell ref="BO64:BU64"/>
    <mergeCell ref="BO65:BU65"/>
    <mergeCell ref="BA65:BG65"/>
    <mergeCell ref="BH65:BN65"/>
    <mergeCell ref="BH56:BN56"/>
    <mergeCell ref="BA58:BG58"/>
    <mergeCell ref="BO57:BU57"/>
    <mergeCell ref="BH57:BN57"/>
    <mergeCell ref="BH58:BN58"/>
    <mergeCell ref="B57:J57"/>
    <mergeCell ref="K57:S57"/>
    <mergeCell ref="T57:V57"/>
    <mergeCell ref="K53:S53"/>
    <mergeCell ref="B55:J55"/>
    <mergeCell ref="K55:S55"/>
    <mergeCell ref="T55:V55"/>
    <mergeCell ref="B53:J54"/>
    <mergeCell ref="W55:AC55"/>
    <mergeCell ref="B56:J56"/>
    <mergeCell ref="K56:S56"/>
    <mergeCell ref="T56:V56"/>
    <mergeCell ref="W56:AC56"/>
    <mergeCell ref="W53:AC54"/>
    <mergeCell ref="K54:S54"/>
    <mergeCell ref="BA50:BG50"/>
    <mergeCell ref="AD57:AK57"/>
    <mergeCell ref="AD55:AK55"/>
    <mergeCell ref="AD53:AK54"/>
    <mergeCell ref="AL53:AS54"/>
    <mergeCell ref="AT53:AZ54"/>
    <mergeCell ref="AT56:AZ56"/>
    <mergeCell ref="AL51:AS52"/>
    <mergeCell ref="AT51:AZ52"/>
    <mergeCell ref="BA51:BG52"/>
    <mergeCell ref="B50:J50"/>
    <mergeCell ref="BO53:BU54"/>
    <mergeCell ref="BA53:BG54"/>
    <mergeCell ref="BH53:BN54"/>
    <mergeCell ref="T50:V50"/>
    <mergeCell ref="W50:AC50"/>
    <mergeCell ref="K49:S49"/>
    <mergeCell ref="K50:S50"/>
    <mergeCell ref="BH50:BN50"/>
    <mergeCell ref="BO50:BU50"/>
    <mergeCell ref="T53:V54"/>
    <mergeCell ref="AD49:AK49"/>
    <mergeCell ref="T49:V49"/>
    <mergeCell ref="AT49:AZ49"/>
    <mergeCell ref="BA49:BG49"/>
    <mergeCell ref="BH49:BN49"/>
    <mergeCell ref="AL49:AS49"/>
    <mergeCell ref="BO49:BU49"/>
    <mergeCell ref="B51:J52"/>
    <mergeCell ref="K51:S51"/>
    <mergeCell ref="T51:V52"/>
    <mergeCell ref="W51:AC52"/>
    <mergeCell ref="AD51:AK52"/>
    <mergeCell ref="AD50:AK50"/>
    <mergeCell ref="BA42:BG42"/>
    <mergeCell ref="BA44:BG44"/>
    <mergeCell ref="BH44:BN44"/>
    <mergeCell ref="W43:AC43"/>
    <mergeCell ref="AD43:AK43"/>
    <mergeCell ref="AT44:AZ44"/>
    <mergeCell ref="AL44:AS44"/>
    <mergeCell ref="W44:AC44"/>
    <mergeCell ref="AD44:AK44"/>
    <mergeCell ref="AL43:AS43"/>
    <mergeCell ref="E44:V44"/>
    <mergeCell ref="B49:J49"/>
    <mergeCell ref="W49:AC49"/>
    <mergeCell ref="BH47:BN47"/>
    <mergeCell ref="BO47:BU47"/>
    <mergeCell ref="E45:V45"/>
    <mergeCell ref="W45:AC45"/>
    <mergeCell ref="BO44:BU44"/>
    <mergeCell ref="B47:D47"/>
    <mergeCell ref="E47:V47"/>
    <mergeCell ref="W47:AC47"/>
    <mergeCell ref="AD47:AK47"/>
    <mergeCell ref="AL47:AS47"/>
    <mergeCell ref="AT47:AZ47"/>
    <mergeCell ref="BA47:BG47"/>
    <mergeCell ref="BA48:BG48"/>
    <mergeCell ref="B2:BV2"/>
    <mergeCell ref="B1:BV1"/>
    <mergeCell ref="AM17:AQ17"/>
    <mergeCell ref="U17:U23"/>
    <mergeCell ref="BC19:BC22"/>
    <mergeCell ref="Z7:AC7"/>
    <mergeCell ref="AT7:AW7"/>
    <mergeCell ref="AJ35:AM35"/>
    <mergeCell ref="AJ5:AM5"/>
    <mergeCell ref="AL7:AP7"/>
    <mergeCell ref="AG7:AK7"/>
    <mergeCell ref="AM13:AQ13"/>
    <mergeCell ref="AM27:AQ27"/>
    <mergeCell ref="AD9:AG9"/>
    <mergeCell ref="AS21:AW21"/>
    <mergeCell ref="AS22:AW22"/>
    <mergeCell ref="AS25:AY25"/>
    <mergeCell ref="AS26:AY26"/>
    <mergeCell ref="E6:G7"/>
    <mergeCell ref="H6:H7"/>
    <mergeCell ref="I6:N7"/>
    <mergeCell ref="O6:P7"/>
    <mergeCell ref="H9:H10"/>
    <mergeCell ref="AY31:AY32"/>
    <mergeCell ref="BO42:BU42"/>
    <mergeCell ref="E9:G10"/>
    <mergeCell ref="AD45:AK45"/>
    <mergeCell ref="AL45:AS45"/>
    <mergeCell ref="AT45:AZ45"/>
    <mergeCell ref="B41:D46"/>
    <mergeCell ref="W41:AC41"/>
    <mergeCell ref="AD41:AK41"/>
    <mergeCell ref="E41:V41"/>
    <mergeCell ref="AD42:AK42"/>
    <mergeCell ref="W42:AC42"/>
    <mergeCell ref="E42:V42"/>
    <mergeCell ref="E43:V43"/>
    <mergeCell ref="AL41:AS41"/>
    <mergeCell ref="AT41:AZ41"/>
    <mergeCell ref="BA41:BG41"/>
    <mergeCell ref="BH41:BN41"/>
    <mergeCell ref="AL42:AS42"/>
    <mergeCell ref="AT43:AZ43"/>
    <mergeCell ref="BA39:BG39"/>
    <mergeCell ref="BH42:BN42"/>
    <mergeCell ref="AT42:AZ42"/>
    <mergeCell ref="BA43:BG43"/>
    <mergeCell ref="BH43:BN43"/>
    <mergeCell ref="Z12:Z14"/>
    <mergeCell ref="AS20:AX20"/>
    <mergeCell ref="AD39:AK39"/>
    <mergeCell ref="AL39:AS39"/>
    <mergeCell ref="B38:BV38"/>
    <mergeCell ref="AT39:AZ39"/>
    <mergeCell ref="BO41:BU41"/>
    <mergeCell ref="BH39:BN39"/>
    <mergeCell ref="W39:AC39"/>
    <mergeCell ref="AF30:AP30"/>
    <mergeCell ref="I9:N10"/>
    <mergeCell ref="O9:P10"/>
    <mergeCell ref="BO46:BU46"/>
    <mergeCell ref="BA45:BG45"/>
    <mergeCell ref="BH45:BN45"/>
    <mergeCell ref="BO45:BU45"/>
    <mergeCell ref="E46:V46"/>
    <mergeCell ref="W46:AC46"/>
    <mergeCell ref="AD46:AK46"/>
    <mergeCell ref="AL46:AS46"/>
    <mergeCell ref="AT46:AZ46"/>
    <mergeCell ref="BA46:BG46"/>
    <mergeCell ref="BH46:BN46"/>
    <mergeCell ref="B39:V39"/>
    <mergeCell ref="BO39:BU39"/>
    <mergeCell ref="BO43:BU43"/>
    <mergeCell ref="AS19:AX19"/>
    <mergeCell ref="BA8:BA10"/>
    <mergeCell ref="BA12:BA14"/>
    <mergeCell ref="BA15:BA20"/>
    <mergeCell ref="BA25:BA27"/>
    <mergeCell ref="BA29:BA32"/>
    <mergeCell ref="AY29:AY30"/>
    <mergeCell ref="X17:X23"/>
  </mergeCells>
  <phoneticPr fontId="1"/>
  <pageMargins left="0.62992125984251968" right="0.19685039370078741" top="0.74803149606299213" bottom="0.59055118110236227" header="0.51181102362204722" footer="0.51181102362204722"/>
  <pageSetup paperSize="9" scale="80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BV85"/>
  <sheetViews>
    <sheetView view="pageBreakPreview" topLeftCell="A28" zoomScaleSheetLayoutView="100" workbookViewId="0">
      <selection activeCell="K58" sqref="K58:S58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445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>
      <c r="AH5" s="28"/>
      <c r="AI5" s="28"/>
      <c r="AJ5" s="73"/>
      <c r="AK5" s="73"/>
      <c r="AL5" s="73"/>
      <c r="AM5" s="73"/>
      <c r="AN5" s="28"/>
      <c r="AO5" s="28"/>
    </row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368</v>
      </c>
      <c r="P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Z7" s="98"/>
      <c r="AA7" s="98"/>
      <c r="AB7" s="98"/>
      <c r="AC7" s="98"/>
      <c r="AE7" s="28"/>
      <c r="AF7" s="28"/>
      <c r="AG7" s="73" t="s">
        <v>133</v>
      </c>
      <c r="AH7" s="73"/>
      <c r="AI7" s="73"/>
      <c r="AJ7" s="73"/>
      <c r="AK7" s="73"/>
      <c r="AL7" s="73" t="s">
        <v>69</v>
      </c>
      <c r="AM7" s="73"/>
      <c r="AN7" s="73"/>
      <c r="AO7" s="73"/>
      <c r="AP7" s="73"/>
      <c r="AT7" s="98"/>
      <c r="AU7" s="98"/>
      <c r="AV7" s="98"/>
      <c r="AW7" s="98"/>
    </row>
    <row r="8" spans="2:74" ht="9.1" customHeight="1" x14ac:dyDescent="0.15"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Y8" s="5"/>
      <c r="AZ8" s="5"/>
      <c r="BA8" s="85">
        <v>0.04</v>
      </c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368</v>
      </c>
      <c r="P9" s="73"/>
      <c r="AB9" s="28"/>
      <c r="AC9" s="28"/>
      <c r="AD9" s="99" t="s">
        <v>379</v>
      </c>
      <c r="AE9" s="99"/>
      <c r="AF9" s="99"/>
      <c r="AG9" s="99"/>
      <c r="AH9" s="28"/>
      <c r="AI9" s="30"/>
      <c r="AJ9" s="30"/>
      <c r="AK9" s="30"/>
      <c r="AL9" s="30"/>
      <c r="AM9" s="30"/>
      <c r="AN9" s="30"/>
      <c r="AO9" s="30"/>
      <c r="AP9" s="137" t="s">
        <v>377</v>
      </c>
      <c r="AQ9" s="137"/>
      <c r="AR9" s="137"/>
      <c r="AS9" s="137"/>
      <c r="AT9" s="137"/>
      <c r="AU9" s="137"/>
      <c r="AV9" s="137"/>
      <c r="AW9" s="137"/>
      <c r="AX9" s="137"/>
      <c r="AY9" s="137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AY10" s="5"/>
      <c r="AZ10" s="5"/>
      <c r="BA10" s="85"/>
    </row>
    <row r="11" spans="2:74" ht="9.1" customHeight="1" x14ac:dyDescent="0.15">
      <c r="Y11" s="6"/>
      <c r="Z11" s="6"/>
      <c r="AA11" s="6"/>
      <c r="AB11" s="6"/>
      <c r="AC11" s="6"/>
      <c r="AD11" s="6"/>
      <c r="AE11" s="21"/>
      <c r="AF11" s="19"/>
      <c r="AG11" s="19"/>
      <c r="AH11" s="19"/>
      <c r="AI11" s="19"/>
      <c r="AJ11" s="19"/>
      <c r="AK11" s="19"/>
      <c r="AL11" s="20"/>
      <c r="AM11" s="20"/>
      <c r="AN11" s="20"/>
      <c r="AO11" s="20"/>
      <c r="AP11" s="20"/>
      <c r="AQ11" s="20"/>
      <c r="AR11" s="21"/>
      <c r="AS11" s="6"/>
      <c r="AT11" s="6"/>
      <c r="AU11" s="6"/>
      <c r="AV11" s="6"/>
      <c r="AW11" s="6"/>
      <c r="AX11" s="6"/>
      <c r="AY11" s="5"/>
      <c r="AZ11" s="5"/>
      <c r="BA11" s="5"/>
    </row>
    <row r="12" spans="2:74" ht="9.1" customHeight="1" x14ac:dyDescent="0.15">
      <c r="Z12" s="85">
        <v>0.05</v>
      </c>
      <c r="AY12" s="5"/>
      <c r="AZ12" s="5"/>
      <c r="BA12" s="85"/>
    </row>
    <row r="13" spans="2:74" ht="9.1" customHeight="1" x14ac:dyDescent="0.15">
      <c r="Z13" s="85"/>
      <c r="AH13" s="28"/>
      <c r="AI13" s="28"/>
      <c r="AJ13" s="28"/>
      <c r="AK13" s="28"/>
      <c r="AL13" s="28"/>
      <c r="AM13" s="73"/>
      <c r="AN13" s="73"/>
      <c r="AO13" s="73"/>
      <c r="AP13" s="73"/>
      <c r="AQ13" s="73"/>
      <c r="AY13" s="5"/>
      <c r="AZ13" s="5"/>
      <c r="BA13" s="85"/>
    </row>
    <row r="14" spans="2:74" ht="9.1" customHeight="1" x14ac:dyDescent="0.15">
      <c r="Z14" s="85"/>
      <c r="AY14" s="5"/>
      <c r="AZ14" s="5"/>
      <c r="BA14" s="85"/>
    </row>
    <row r="15" spans="2:74" ht="9.1" customHeight="1" x14ac:dyDescent="0.15">
      <c r="AY15" s="5"/>
      <c r="AZ15" s="5"/>
      <c r="BA15" s="85" t="s">
        <v>342</v>
      </c>
    </row>
    <row r="16" spans="2:74" ht="9.1" customHeight="1" x14ac:dyDescent="0.15">
      <c r="AY16" s="5"/>
      <c r="AZ16" s="5"/>
      <c r="BA16" s="85"/>
    </row>
    <row r="17" spans="21:55" ht="9.1" customHeight="1" x14ac:dyDescent="0.15">
      <c r="U17" s="86"/>
      <c r="X17" s="86" t="s">
        <v>334</v>
      </c>
      <c r="AG17" s="28"/>
      <c r="AH17" s="28"/>
      <c r="AI17" s="28"/>
      <c r="AJ17" s="28"/>
      <c r="AK17" s="28"/>
      <c r="AL17" s="28"/>
      <c r="AM17" s="73" t="s">
        <v>4</v>
      </c>
      <c r="AN17" s="73"/>
      <c r="AO17" s="73"/>
      <c r="AP17" s="73"/>
      <c r="AQ17" s="73"/>
      <c r="AR17" s="28"/>
      <c r="AS17" s="28"/>
      <c r="AT17" s="28"/>
      <c r="AU17" s="28"/>
      <c r="AV17" s="28"/>
      <c r="AW17" s="28"/>
      <c r="AX17" s="28"/>
      <c r="AY17" s="28"/>
      <c r="AZ17" s="28"/>
      <c r="BA17" s="85"/>
    </row>
    <row r="18" spans="21:55" ht="9.1" customHeight="1" x14ac:dyDescent="0.15">
      <c r="U18" s="86"/>
      <c r="X18" s="86"/>
      <c r="AY18" s="5"/>
      <c r="AZ18" s="5"/>
      <c r="BA18" s="85"/>
    </row>
    <row r="19" spans="21:55" ht="9.1" customHeight="1" x14ac:dyDescent="0.15">
      <c r="U19" s="86"/>
      <c r="X19" s="86"/>
      <c r="AS19" s="73" t="s">
        <v>2</v>
      </c>
      <c r="AT19" s="73"/>
      <c r="AU19" s="73"/>
      <c r="AV19" s="73"/>
      <c r="AW19" s="73"/>
      <c r="AX19" s="73"/>
      <c r="AY19" s="5"/>
      <c r="AZ19" s="5"/>
      <c r="BA19" s="85"/>
      <c r="BC19" s="86" t="s">
        <v>72</v>
      </c>
    </row>
    <row r="20" spans="21:55" ht="9.1" customHeight="1" x14ac:dyDescent="0.15">
      <c r="U20" s="86"/>
      <c r="X20" s="86"/>
      <c r="AS20" s="73" t="s">
        <v>370</v>
      </c>
      <c r="AT20" s="73"/>
      <c r="AU20" s="73"/>
      <c r="AV20" s="73"/>
      <c r="AW20" s="73"/>
      <c r="AX20" s="73"/>
      <c r="AY20" s="5"/>
      <c r="AZ20" s="5"/>
      <c r="BA20" s="85"/>
      <c r="BC20" s="86"/>
    </row>
    <row r="21" spans="21:55" ht="9.1" customHeight="1" x14ac:dyDescent="0.15">
      <c r="U21" s="86"/>
      <c r="X21" s="86"/>
      <c r="AS21" s="73"/>
      <c r="AT21" s="73"/>
      <c r="AU21" s="73"/>
      <c r="AV21" s="73"/>
      <c r="AW21" s="73"/>
      <c r="AY21" s="5"/>
      <c r="AZ21" s="5"/>
      <c r="BA21" s="5"/>
      <c r="BC21" s="86"/>
    </row>
    <row r="22" spans="21:55" ht="9.1" customHeight="1" x14ac:dyDescent="0.15">
      <c r="U22" s="86"/>
      <c r="X22" s="86"/>
      <c r="AS22" s="73"/>
      <c r="AT22" s="73"/>
      <c r="AU22" s="73"/>
      <c r="AV22" s="73"/>
      <c r="AW22" s="73"/>
      <c r="AY22" s="5"/>
      <c r="AZ22" s="5"/>
      <c r="BA22" s="5"/>
      <c r="BC22" s="86"/>
    </row>
    <row r="23" spans="21:55" ht="9.1" customHeight="1" x14ac:dyDescent="0.15">
      <c r="U23" s="86"/>
      <c r="X23" s="86"/>
      <c r="AY23" s="5"/>
      <c r="AZ23" s="5"/>
      <c r="BA23" s="5"/>
    </row>
    <row r="24" spans="21:55" ht="9.1" customHeight="1" x14ac:dyDescent="0.15">
      <c r="U24" s="40"/>
      <c r="AY24" s="5"/>
      <c r="AZ24" s="5"/>
      <c r="BA24" s="5"/>
    </row>
    <row r="25" spans="21:55" ht="9.1" customHeight="1" x14ac:dyDescent="0.15">
      <c r="AS25" s="73" t="s">
        <v>1</v>
      </c>
      <c r="AT25" s="73"/>
      <c r="AU25" s="73"/>
      <c r="AV25" s="73"/>
      <c r="AW25" s="73"/>
      <c r="AX25" s="73"/>
      <c r="AY25" s="73"/>
      <c r="AZ25" s="5"/>
      <c r="BA25" s="85" t="s">
        <v>335</v>
      </c>
    </row>
    <row r="26" spans="21:55" ht="9.1" customHeight="1" x14ac:dyDescent="0.15">
      <c r="AS26" s="73" t="s">
        <v>344</v>
      </c>
      <c r="AT26" s="73"/>
      <c r="AU26" s="73"/>
      <c r="AV26" s="73"/>
      <c r="AW26" s="73"/>
      <c r="AX26" s="73"/>
      <c r="AY26" s="73"/>
      <c r="AZ26" s="5"/>
      <c r="BA26" s="85"/>
    </row>
    <row r="27" spans="21:55" ht="9.1" customHeight="1" x14ac:dyDescent="0.15">
      <c r="AD27" s="13"/>
      <c r="AE27" s="13"/>
      <c r="AF27" s="13"/>
      <c r="AG27" s="13"/>
      <c r="AH27" s="42"/>
      <c r="AI27" s="28"/>
      <c r="AJ27" s="28"/>
      <c r="AK27" s="28"/>
      <c r="AL27" s="28"/>
      <c r="AM27" s="73" t="s">
        <v>5</v>
      </c>
      <c r="AN27" s="73"/>
      <c r="AO27" s="73"/>
      <c r="AP27" s="73"/>
      <c r="AQ27" s="73"/>
      <c r="AY27" s="5"/>
      <c r="AZ27" s="5"/>
      <c r="BA27" s="85"/>
    </row>
    <row r="28" spans="21:55" ht="9.1" customHeight="1" x14ac:dyDescent="0.15">
      <c r="AY28" s="5"/>
      <c r="AZ28" s="5"/>
      <c r="BA28" s="5"/>
    </row>
    <row r="29" spans="21:55" ht="9.1" customHeight="1" x14ac:dyDescent="0.15">
      <c r="AY29" s="85">
        <v>0.1</v>
      </c>
      <c r="AZ29" s="5"/>
      <c r="BA29" s="85" t="s">
        <v>73</v>
      </c>
    </row>
    <row r="30" spans="21:55" ht="9.1" customHeight="1" x14ac:dyDescent="0.15">
      <c r="AG30" s="73" t="s">
        <v>441</v>
      </c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Y30" s="85"/>
      <c r="AZ30" s="5"/>
      <c r="BA30" s="85"/>
    </row>
    <row r="31" spans="21:55" ht="9.1" customHeight="1" x14ac:dyDescent="0.15">
      <c r="AY31" s="85" t="s">
        <v>0</v>
      </c>
      <c r="AZ31" s="5"/>
      <c r="BA31" s="85"/>
    </row>
    <row r="32" spans="21:55" ht="9.1" customHeight="1" x14ac:dyDescent="0.15">
      <c r="AY32" s="85"/>
      <c r="AZ32" s="5"/>
      <c r="BA32" s="85"/>
    </row>
    <row r="33" spans="2:74" ht="9.1" customHeight="1" x14ac:dyDescent="0.15"/>
    <row r="34" spans="2:74" ht="9.1" customHeight="1" x14ac:dyDescent="0.15"/>
    <row r="35" spans="2:74" ht="9.1" customHeight="1" x14ac:dyDescent="0.15">
      <c r="AJ35" s="73" t="s">
        <v>178</v>
      </c>
      <c r="AK35" s="73"/>
      <c r="AL35" s="73"/>
      <c r="AM35" s="73"/>
    </row>
    <row r="36" spans="2:74" ht="9.1" customHeight="1" x14ac:dyDescent="0.15"/>
    <row r="37" spans="2:74" ht="24.95" customHeight="1" x14ac:dyDescent="0.15"/>
    <row r="38" spans="2:74" ht="43.5" customHeight="1" x14ac:dyDescent="0.15">
      <c r="B38" s="88" t="s">
        <v>31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</row>
    <row r="39" spans="2:74" s="14" customFormat="1" ht="24.95" customHeight="1" x14ac:dyDescent="0.15">
      <c r="B39" s="78" t="s">
        <v>11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  <c r="W39" s="87" t="s">
        <v>325</v>
      </c>
      <c r="X39" s="87"/>
      <c r="Y39" s="87"/>
      <c r="Z39" s="87"/>
      <c r="AA39" s="87"/>
      <c r="AB39" s="87"/>
      <c r="AC39" s="87"/>
      <c r="AD39" s="78" t="s">
        <v>19</v>
      </c>
      <c r="AE39" s="79"/>
      <c r="AF39" s="79"/>
      <c r="AG39" s="79"/>
      <c r="AH39" s="79"/>
      <c r="AI39" s="79"/>
      <c r="AJ39" s="79"/>
      <c r="AK39" s="80"/>
      <c r="AL39" s="78" t="s">
        <v>326</v>
      </c>
      <c r="AM39" s="79"/>
      <c r="AN39" s="79"/>
      <c r="AO39" s="79"/>
      <c r="AP39" s="79"/>
      <c r="AQ39" s="79"/>
      <c r="AR39" s="79"/>
      <c r="AS39" s="80"/>
      <c r="AT39" s="78" t="s">
        <v>21</v>
      </c>
      <c r="AU39" s="79"/>
      <c r="AV39" s="79"/>
      <c r="AW39" s="79"/>
      <c r="AX39" s="79"/>
      <c r="AY39" s="79"/>
      <c r="AZ39" s="80"/>
      <c r="BA39" s="78" t="s">
        <v>22</v>
      </c>
      <c r="BB39" s="79"/>
      <c r="BC39" s="79"/>
      <c r="BD39" s="79"/>
      <c r="BE39" s="79"/>
      <c r="BF39" s="79"/>
      <c r="BG39" s="80"/>
      <c r="BH39" s="78" t="s">
        <v>15</v>
      </c>
      <c r="BI39" s="79"/>
      <c r="BJ39" s="79"/>
      <c r="BK39" s="79"/>
      <c r="BL39" s="79"/>
      <c r="BM39" s="79"/>
      <c r="BN39" s="80"/>
      <c r="BO39" s="78" t="s">
        <v>327</v>
      </c>
      <c r="BP39" s="79"/>
      <c r="BQ39" s="79"/>
      <c r="BR39" s="79"/>
      <c r="BS39" s="79"/>
      <c r="BT39" s="79"/>
      <c r="BU39" s="80"/>
    </row>
    <row r="40" spans="2:74" s="14" customFormat="1" ht="6.95" customHeight="1" x14ac:dyDescent="0.15">
      <c r="B40" s="39"/>
      <c r="C40" s="39"/>
      <c r="D40" s="39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</row>
    <row r="41" spans="2:74" s="14" customFormat="1" ht="20.149999999999999" customHeight="1" x14ac:dyDescent="0.15">
      <c r="B41" s="90" t="s">
        <v>336</v>
      </c>
      <c r="C41" s="91"/>
      <c r="D41" s="92"/>
      <c r="E41" s="78" t="s">
        <v>16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75">
        <v>9.2999999999999999E-2</v>
      </c>
      <c r="X41" s="75"/>
      <c r="Y41" s="75"/>
      <c r="Z41" s="75"/>
      <c r="AA41" s="75"/>
      <c r="AB41" s="75"/>
      <c r="AC41" s="75"/>
      <c r="AD41" s="81">
        <v>0.11799999999999999</v>
      </c>
      <c r="AE41" s="82"/>
      <c r="AF41" s="82"/>
      <c r="AG41" s="82"/>
      <c r="AH41" s="82"/>
      <c r="AI41" s="82"/>
      <c r="AJ41" s="82"/>
      <c r="AK41" s="83"/>
      <c r="AL41" s="81">
        <v>0.16900000000000001</v>
      </c>
      <c r="AM41" s="82"/>
      <c r="AN41" s="82"/>
      <c r="AO41" s="82"/>
      <c r="AP41" s="82"/>
      <c r="AQ41" s="82"/>
      <c r="AR41" s="82"/>
      <c r="AS41" s="83"/>
      <c r="AT41" s="81">
        <v>0.22</v>
      </c>
      <c r="AU41" s="82"/>
      <c r="AV41" s="82"/>
      <c r="AW41" s="82"/>
      <c r="AX41" s="82"/>
      <c r="AY41" s="82"/>
      <c r="AZ41" s="83"/>
      <c r="BA41" s="81">
        <v>0.27200000000000002</v>
      </c>
      <c r="BB41" s="82"/>
      <c r="BC41" s="82"/>
      <c r="BD41" s="82"/>
      <c r="BE41" s="82"/>
      <c r="BF41" s="82"/>
      <c r="BG41" s="83"/>
      <c r="BH41" s="81">
        <v>0.32300000000000001</v>
      </c>
      <c r="BI41" s="82"/>
      <c r="BJ41" s="82"/>
      <c r="BK41" s="82"/>
      <c r="BL41" s="82"/>
      <c r="BM41" s="82"/>
      <c r="BN41" s="83"/>
      <c r="BO41" s="81">
        <v>0.374</v>
      </c>
      <c r="BP41" s="82"/>
      <c r="BQ41" s="82"/>
      <c r="BR41" s="82"/>
      <c r="BS41" s="82"/>
      <c r="BT41" s="82"/>
      <c r="BU41" s="83"/>
    </row>
    <row r="42" spans="2:74" s="14" customFormat="1" ht="20.149999999999999" customHeight="1" x14ac:dyDescent="0.15">
      <c r="B42" s="93"/>
      <c r="C42" s="94"/>
      <c r="D42" s="95"/>
      <c r="E42" s="78" t="s">
        <v>17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1">
        <v>0.6</v>
      </c>
      <c r="X42" s="82"/>
      <c r="Y42" s="82"/>
      <c r="Z42" s="82"/>
      <c r="AA42" s="82"/>
      <c r="AB42" s="82"/>
      <c r="AC42" s="83"/>
      <c r="AD42" s="81">
        <v>0.6</v>
      </c>
      <c r="AE42" s="82"/>
      <c r="AF42" s="82"/>
      <c r="AG42" s="82"/>
      <c r="AH42" s="82"/>
      <c r="AI42" s="82"/>
      <c r="AJ42" s="82"/>
      <c r="AK42" s="83"/>
      <c r="AL42" s="81">
        <v>0.65</v>
      </c>
      <c r="AM42" s="82"/>
      <c r="AN42" s="82"/>
      <c r="AO42" s="82"/>
      <c r="AP42" s="82"/>
      <c r="AQ42" s="82"/>
      <c r="AR42" s="82"/>
      <c r="AS42" s="83"/>
      <c r="AT42" s="81">
        <v>0.7</v>
      </c>
      <c r="AU42" s="82"/>
      <c r="AV42" s="82"/>
      <c r="AW42" s="82"/>
      <c r="AX42" s="82"/>
      <c r="AY42" s="82"/>
      <c r="AZ42" s="83"/>
      <c r="BA42" s="81">
        <v>0.75</v>
      </c>
      <c r="BB42" s="82"/>
      <c r="BC42" s="82"/>
      <c r="BD42" s="82"/>
      <c r="BE42" s="82"/>
      <c r="BF42" s="82"/>
      <c r="BG42" s="83"/>
      <c r="BH42" s="81">
        <v>0.8</v>
      </c>
      <c r="BI42" s="82"/>
      <c r="BJ42" s="82"/>
      <c r="BK42" s="82"/>
      <c r="BL42" s="82"/>
      <c r="BM42" s="82"/>
      <c r="BN42" s="83"/>
      <c r="BO42" s="81">
        <v>0.85</v>
      </c>
      <c r="BP42" s="82"/>
      <c r="BQ42" s="82"/>
      <c r="BR42" s="82"/>
      <c r="BS42" s="82"/>
      <c r="BT42" s="82"/>
      <c r="BU42" s="83"/>
    </row>
    <row r="43" spans="2:74" s="14" customFormat="1" ht="20.149999999999999" customHeight="1" x14ac:dyDescent="0.15">
      <c r="B43" s="93"/>
      <c r="C43" s="94"/>
      <c r="D43" s="95"/>
      <c r="E43" s="78" t="s">
        <v>18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f>W41+0.1</f>
        <v>0.193</v>
      </c>
      <c r="X43" s="75"/>
      <c r="Y43" s="75"/>
      <c r="Z43" s="75"/>
      <c r="AA43" s="75"/>
      <c r="AB43" s="75"/>
      <c r="AC43" s="75"/>
      <c r="AD43" s="81">
        <f>AD41+0.1</f>
        <v>0.218</v>
      </c>
      <c r="AE43" s="82"/>
      <c r="AF43" s="82"/>
      <c r="AG43" s="82"/>
      <c r="AH43" s="82"/>
      <c r="AI43" s="82"/>
      <c r="AJ43" s="82"/>
      <c r="AK43" s="83"/>
      <c r="AL43" s="81">
        <f>AL41+0.1</f>
        <v>0.26900000000000002</v>
      </c>
      <c r="AM43" s="82"/>
      <c r="AN43" s="82"/>
      <c r="AO43" s="82"/>
      <c r="AP43" s="82"/>
      <c r="AQ43" s="82"/>
      <c r="AR43" s="82"/>
      <c r="AS43" s="83"/>
      <c r="AT43" s="81">
        <f>AT41+0.1</f>
        <v>0.32</v>
      </c>
      <c r="AU43" s="82"/>
      <c r="AV43" s="82"/>
      <c r="AW43" s="82"/>
      <c r="AX43" s="82"/>
      <c r="AY43" s="82"/>
      <c r="AZ43" s="83"/>
      <c r="BA43" s="81">
        <f>BA41+0.1</f>
        <v>0.372</v>
      </c>
      <c r="BB43" s="82"/>
      <c r="BC43" s="82"/>
      <c r="BD43" s="82"/>
      <c r="BE43" s="82"/>
      <c r="BF43" s="82"/>
      <c r="BG43" s="83"/>
      <c r="BH43" s="81">
        <f>BH41+0.1</f>
        <v>0.42300000000000004</v>
      </c>
      <c r="BI43" s="82"/>
      <c r="BJ43" s="82"/>
      <c r="BK43" s="82"/>
      <c r="BL43" s="82"/>
      <c r="BM43" s="82"/>
      <c r="BN43" s="83"/>
      <c r="BO43" s="81">
        <f>BO41+0.1</f>
        <v>0.47399999999999998</v>
      </c>
      <c r="BP43" s="82"/>
      <c r="BQ43" s="82"/>
      <c r="BR43" s="82"/>
      <c r="BS43" s="82"/>
      <c r="BT43" s="82"/>
      <c r="BU43" s="83"/>
    </row>
    <row r="44" spans="2:74" s="14" customFormat="1" ht="20.149999999999999" customHeight="1" x14ac:dyDescent="0.15">
      <c r="B44" s="93"/>
      <c r="C44" s="94"/>
      <c r="D44" s="95"/>
      <c r="E44" s="78" t="s">
        <v>7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W41+W45</f>
        <v>1.093</v>
      </c>
      <c r="X44" s="75"/>
      <c r="Y44" s="75"/>
      <c r="Z44" s="75"/>
      <c r="AA44" s="75"/>
      <c r="AB44" s="75"/>
      <c r="AC44" s="75"/>
      <c r="AD44" s="81">
        <f>AD41+AD45</f>
        <v>1.1179999999999999</v>
      </c>
      <c r="AE44" s="82"/>
      <c r="AF44" s="82"/>
      <c r="AG44" s="82"/>
      <c r="AH44" s="82"/>
      <c r="AI44" s="82"/>
      <c r="AJ44" s="82"/>
      <c r="AK44" s="83"/>
      <c r="AL44" s="81">
        <f>AL41+AL45</f>
        <v>1.169</v>
      </c>
      <c r="AM44" s="82"/>
      <c r="AN44" s="82"/>
      <c r="AO44" s="82"/>
      <c r="AP44" s="82"/>
      <c r="AQ44" s="82"/>
      <c r="AR44" s="82"/>
      <c r="AS44" s="83"/>
      <c r="AT44" s="75">
        <f>AT41+AT45</f>
        <v>1.22</v>
      </c>
      <c r="AU44" s="75"/>
      <c r="AV44" s="75"/>
      <c r="AW44" s="75"/>
      <c r="AX44" s="75"/>
      <c r="AY44" s="75"/>
      <c r="AZ44" s="75"/>
      <c r="BA44" s="75">
        <f>BA41+BA45</f>
        <v>1.272</v>
      </c>
      <c r="BB44" s="75"/>
      <c r="BC44" s="75"/>
      <c r="BD44" s="75"/>
      <c r="BE44" s="75"/>
      <c r="BF44" s="75"/>
      <c r="BG44" s="75"/>
      <c r="BH44" s="75">
        <f>BH41+BH45</f>
        <v>1.323</v>
      </c>
      <c r="BI44" s="75"/>
      <c r="BJ44" s="75"/>
      <c r="BK44" s="75"/>
      <c r="BL44" s="75"/>
      <c r="BM44" s="75"/>
      <c r="BN44" s="75"/>
      <c r="BO44" s="75">
        <f>BO41+BO45</f>
        <v>1.3740000000000001</v>
      </c>
      <c r="BP44" s="75"/>
      <c r="BQ44" s="75"/>
      <c r="BR44" s="75"/>
      <c r="BS44" s="75"/>
      <c r="BT44" s="75"/>
      <c r="BU44" s="75"/>
    </row>
    <row r="45" spans="2:74" s="14" customFormat="1" ht="20.149999999999999" customHeight="1" x14ac:dyDescent="0.15">
      <c r="B45" s="93"/>
      <c r="C45" s="94"/>
      <c r="D45" s="95"/>
      <c r="E45" s="78" t="s">
        <v>341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$I$6</f>
        <v>1</v>
      </c>
      <c r="X45" s="75"/>
      <c r="Y45" s="75"/>
      <c r="Z45" s="75"/>
      <c r="AA45" s="75"/>
      <c r="AB45" s="75"/>
      <c r="AC45" s="75"/>
      <c r="AD45" s="81">
        <f>$I$6</f>
        <v>1</v>
      </c>
      <c r="AE45" s="82"/>
      <c r="AF45" s="82"/>
      <c r="AG45" s="82"/>
      <c r="AH45" s="82"/>
      <c r="AI45" s="82"/>
      <c r="AJ45" s="82"/>
      <c r="AK45" s="83"/>
      <c r="AL45" s="81">
        <f>$I$6</f>
        <v>1</v>
      </c>
      <c r="AM45" s="82"/>
      <c r="AN45" s="82"/>
      <c r="AO45" s="82"/>
      <c r="AP45" s="82"/>
      <c r="AQ45" s="82"/>
      <c r="AR45" s="82"/>
      <c r="AS45" s="83"/>
      <c r="AT45" s="75">
        <f>$I$6</f>
        <v>1</v>
      </c>
      <c r="AU45" s="75"/>
      <c r="AV45" s="75"/>
      <c r="AW45" s="75"/>
      <c r="AX45" s="75"/>
      <c r="AY45" s="75"/>
      <c r="AZ45" s="75"/>
      <c r="BA45" s="75">
        <f>$I$6</f>
        <v>1</v>
      </c>
      <c r="BB45" s="75"/>
      <c r="BC45" s="75"/>
      <c r="BD45" s="75"/>
      <c r="BE45" s="75"/>
      <c r="BF45" s="75"/>
      <c r="BG45" s="75"/>
      <c r="BH45" s="75">
        <f>$I$6</f>
        <v>1</v>
      </c>
      <c r="BI45" s="75"/>
      <c r="BJ45" s="75"/>
      <c r="BK45" s="75"/>
      <c r="BL45" s="75"/>
      <c r="BM45" s="75"/>
      <c r="BN45" s="75"/>
      <c r="BO45" s="75">
        <f>$I$6</f>
        <v>1</v>
      </c>
      <c r="BP45" s="75"/>
      <c r="BQ45" s="75"/>
      <c r="BR45" s="75"/>
      <c r="BS45" s="75"/>
      <c r="BT45" s="75"/>
      <c r="BU45" s="75"/>
    </row>
    <row r="46" spans="2:74" s="14" customFormat="1" ht="20.149999999999999" customHeight="1" x14ac:dyDescent="0.15">
      <c r="B46" s="93"/>
      <c r="C46" s="94"/>
      <c r="D46" s="95"/>
      <c r="E46" s="78" t="s">
        <v>37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$I$9</f>
        <v>0.3</v>
      </c>
      <c r="X46" s="75"/>
      <c r="Y46" s="75"/>
      <c r="Z46" s="75"/>
      <c r="AA46" s="75"/>
      <c r="AB46" s="75"/>
      <c r="AC46" s="75"/>
      <c r="AD46" s="81">
        <f>$I$9</f>
        <v>0.3</v>
      </c>
      <c r="AE46" s="82"/>
      <c r="AF46" s="82"/>
      <c r="AG46" s="82"/>
      <c r="AH46" s="82"/>
      <c r="AI46" s="82"/>
      <c r="AJ46" s="82"/>
      <c r="AK46" s="83"/>
      <c r="AL46" s="81">
        <f>$I$9</f>
        <v>0.3</v>
      </c>
      <c r="AM46" s="82"/>
      <c r="AN46" s="82"/>
      <c r="AO46" s="82"/>
      <c r="AP46" s="82"/>
      <c r="AQ46" s="82"/>
      <c r="AR46" s="82"/>
      <c r="AS46" s="83"/>
      <c r="AT46" s="75">
        <f>$I$9</f>
        <v>0.3</v>
      </c>
      <c r="AU46" s="75"/>
      <c r="AV46" s="75"/>
      <c r="AW46" s="75"/>
      <c r="AX46" s="75"/>
      <c r="AY46" s="75"/>
      <c r="AZ46" s="75"/>
      <c r="BA46" s="75">
        <f>$I$9</f>
        <v>0.3</v>
      </c>
      <c r="BB46" s="75"/>
      <c r="BC46" s="75"/>
      <c r="BD46" s="75"/>
      <c r="BE46" s="75"/>
      <c r="BF46" s="75"/>
      <c r="BG46" s="75"/>
      <c r="BH46" s="75">
        <f>$I$9</f>
        <v>0.3</v>
      </c>
      <c r="BI46" s="75"/>
      <c r="BJ46" s="75"/>
      <c r="BK46" s="75"/>
      <c r="BL46" s="75"/>
      <c r="BM46" s="75"/>
      <c r="BN46" s="75"/>
      <c r="BO46" s="75">
        <f>$I$9</f>
        <v>0.3</v>
      </c>
      <c r="BP46" s="75"/>
      <c r="BQ46" s="75"/>
      <c r="BR46" s="75"/>
      <c r="BS46" s="75"/>
      <c r="BT46" s="75"/>
      <c r="BU46" s="75"/>
    </row>
    <row r="47" spans="2:74" s="14" customFormat="1" ht="20.149999999999999" customHeight="1" x14ac:dyDescent="0.15">
      <c r="B47" s="100" t="s">
        <v>33</v>
      </c>
      <c r="C47" s="101"/>
      <c r="D47" s="102"/>
      <c r="E47" s="78" t="s">
        <v>335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W44-W43-W46-0.04</f>
        <v>0.55999999999999983</v>
      </c>
      <c r="X47" s="75"/>
      <c r="Y47" s="75"/>
      <c r="Z47" s="75"/>
      <c r="AA47" s="75"/>
      <c r="AB47" s="75"/>
      <c r="AC47" s="75"/>
      <c r="AD47" s="81">
        <f>AD44-AD43-AD46-0.04</f>
        <v>0.55999999999999983</v>
      </c>
      <c r="AE47" s="82"/>
      <c r="AF47" s="82"/>
      <c r="AG47" s="82"/>
      <c r="AH47" s="82"/>
      <c r="AI47" s="82"/>
      <c r="AJ47" s="82"/>
      <c r="AK47" s="83"/>
      <c r="AL47" s="81">
        <f>AL44-AL43-AL46-0.04</f>
        <v>0.56000000000000005</v>
      </c>
      <c r="AM47" s="82"/>
      <c r="AN47" s="82"/>
      <c r="AO47" s="82"/>
      <c r="AP47" s="82"/>
      <c r="AQ47" s="82"/>
      <c r="AR47" s="82"/>
      <c r="AS47" s="83"/>
      <c r="AT47" s="75">
        <f>AT44-AT43-AT46-0.04</f>
        <v>0.55999999999999983</v>
      </c>
      <c r="AU47" s="75"/>
      <c r="AV47" s="75"/>
      <c r="AW47" s="75"/>
      <c r="AX47" s="75"/>
      <c r="AY47" s="75"/>
      <c r="AZ47" s="75"/>
      <c r="BA47" s="75">
        <f>BA44-BA43-BA46-0.04</f>
        <v>0.56000000000000005</v>
      </c>
      <c r="BB47" s="75"/>
      <c r="BC47" s="75"/>
      <c r="BD47" s="75"/>
      <c r="BE47" s="75"/>
      <c r="BF47" s="75"/>
      <c r="BG47" s="75"/>
      <c r="BH47" s="75">
        <f>BH44-BH43-BH46-0.04</f>
        <v>0.55999999999999983</v>
      </c>
      <c r="BI47" s="75"/>
      <c r="BJ47" s="75"/>
      <c r="BK47" s="75"/>
      <c r="BL47" s="75"/>
      <c r="BM47" s="75"/>
      <c r="BN47" s="75"/>
      <c r="BO47" s="75">
        <f>BO44-BO43-BO46-0.04</f>
        <v>0.56000000000000005</v>
      </c>
      <c r="BP47" s="75"/>
      <c r="BQ47" s="75"/>
      <c r="BR47" s="75"/>
      <c r="BS47" s="75"/>
      <c r="BT47" s="75"/>
      <c r="BU47" s="75"/>
    </row>
    <row r="48" spans="2:74" s="14" customFormat="1" ht="20.149999999999999" customHeight="1" x14ac:dyDescent="0.15">
      <c r="BO48" s="141" t="s">
        <v>103</v>
      </c>
      <c r="BP48" s="141"/>
      <c r="BQ48" s="141"/>
      <c r="BR48" s="141"/>
      <c r="BS48" s="141"/>
      <c r="BT48" s="141"/>
      <c r="BU48" s="141"/>
    </row>
    <row r="49" spans="2:73" s="14" customFormat="1" ht="28" customHeight="1" x14ac:dyDescent="0.15">
      <c r="B49" s="87" t="s">
        <v>13</v>
      </c>
      <c r="C49" s="87"/>
      <c r="D49" s="87"/>
      <c r="E49" s="87"/>
      <c r="F49" s="87"/>
      <c r="G49" s="87"/>
      <c r="H49" s="87"/>
      <c r="I49" s="87"/>
      <c r="J49" s="87"/>
      <c r="K49" s="87" t="s">
        <v>14</v>
      </c>
      <c r="L49" s="87"/>
      <c r="M49" s="87"/>
      <c r="N49" s="87"/>
      <c r="O49" s="87"/>
      <c r="P49" s="87"/>
      <c r="Q49" s="87"/>
      <c r="R49" s="87"/>
      <c r="S49" s="87"/>
      <c r="T49" s="87" t="s">
        <v>12</v>
      </c>
      <c r="U49" s="87"/>
      <c r="V49" s="87"/>
      <c r="W49" s="87" t="s">
        <v>325</v>
      </c>
      <c r="X49" s="87"/>
      <c r="Y49" s="87"/>
      <c r="Z49" s="87"/>
      <c r="AA49" s="87"/>
      <c r="AB49" s="87"/>
      <c r="AC49" s="87"/>
      <c r="AD49" s="87" t="s">
        <v>19</v>
      </c>
      <c r="AE49" s="87"/>
      <c r="AF49" s="87"/>
      <c r="AG49" s="87"/>
      <c r="AH49" s="87"/>
      <c r="AI49" s="87"/>
      <c r="AJ49" s="87"/>
      <c r="AK49" s="87"/>
      <c r="AL49" s="87" t="s">
        <v>328</v>
      </c>
      <c r="AM49" s="87"/>
      <c r="AN49" s="87"/>
      <c r="AO49" s="87"/>
      <c r="AP49" s="87"/>
      <c r="AQ49" s="87"/>
      <c r="AR49" s="87"/>
      <c r="AS49" s="87"/>
      <c r="AT49" s="87" t="s">
        <v>329</v>
      </c>
      <c r="AU49" s="87"/>
      <c r="AV49" s="87"/>
      <c r="AW49" s="87"/>
      <c r="AX49" s="87"/>
      <c r="AY49" s="87"/>
      <c r="AZ49" s="87"/>
      <c r="BA49" s="87" t="s">
        <v>330</v>
      </c>
      <c r="BB49" s="87"/>
      <c r="BC49" s="87"/>
      <c r="BD49" s="87"/>
      <c r="BE49" s="87"/>
      <c r="BF49" s="87"/>
      <c r="BG49" s="87"/>
      <c r="BH49" s="87" t="s">
        <v>331</v>
      </c>
      <c r="BI49" s="87"/>
      <c r="BJ49" s="87"/>
      <c r="BK49" s="87"/>
      <c r="BL49" s="87"/>
      <c r="BM49" s="87"/>
      <c r="BN49" s="87"/>
      <c r="BO49" s="87" t="s">
        <v>332</v>
      </c>
      <c r="BP49" s="87"/>
      <c r="BQ49" s="87"/>
      <c r="BR49" s="87"/>
      <c r="BS49" s="87"/>
      <c r="BT49" s="87"/>
      <c r="BU49" s="87"/>
    </row>
    <row r="50" spans="2:73" s="14" customFormat="1" ht="28" customHeight="1" x14ac:dyDescent="0.15">
      <c r="B50" s="78" t="s">
        <v>52</v>
      </c>
      <c r="C50" s="79"/>
      <c r="D50" s="79"/>
      <c r="E50" s="79"/>
      <c r="F50" s="79"/>
      <c r="G50" s="79"/>
      <c r="H50" s="79"/>
      <c r="I50" s="79"/>
      <c r="J50" s="80"/>
      <c r="K50" s="110" t="s">
        <v>371</v>
      </c>
      <c r="L50" s="111"/>
      <c r="M50" s="111"/>
      <c r="N50" s="111"/>
      <c r="O50" s="111"/>
      <c r="P50" s="111"/>
      <c r="Q50" s="111"/>
      <c r="R50" s="111"/>
      <c r="S50" s="112"/>
      <c r="T50" s="78" t="s">
        <v>23</v>
      </c>
      <c r="U50" s="79"/>
      <c r="V50" s="80"/>
      <c r="W50" s="75">
        <v>2</v>
      </c>
      <c r="X50" s="75"/>
      <c r="Y50" s="75"/>
      <c r="Z50" s="75"/>
      <c r="AA50" s="75"/>
      <c r="AB50" s="75"/>
      <c r="AC50" s="75"/>
      <c r="AD50" s="75">
        <v>2</v>
      </c>
      <c r="AE50" s="75"/>
      <c r="AF50" s="75"/>
      <c r="AG50" s="75"/>
      <c r="AH50" s="75"/>
      <c r="AI50" s="75"/>
      <c r="AJ50" s="75"/>
      <c r="AK50" s="75"/>
      <c r="AL50" s="75">
        <v>2</v>
      </c>
      <c r="AM50" s="75"/>
      <c r="AN50" s="75"/>
      <c r="AO50" s="75"/>
      <c r="AP50" s="75"/>
      <c r="AQ50" s="75"/>
      <c r="AR50" s="75"/>
      <c r="AS50" s="75"/>
      <c r="AT50" s="75">
        <v>2</v>
      </c>
      <c r="AU50" s="75"/>
      <c r="AV50" s="75"/>
      <c r="AW50" s="75"/>
      <c r="AX50" s="75"/>
      <c r="AY50" s="75"/>
      <c r="AZ50" s="75"/>
      <c r="BA50" s="75">
        <v>2</v>
      </c>
      <c r="BB50" s="75"/>
      <c r="BC50" s="75"/>
      <c r="BD50" s="75"/>
      <c r="BE50" s="75"/>
      <c r="BF50" s="75"/>
      <c r="BG50" s="75"/>
      <c r="BH50" s="75">
        <v>2</v>
      </c>
      <c r="BI50" s="75"/>
      <c r="BJ50" s="75"/>
      <c r="BK50" s="75"/>
      <c r="BL50" s="75"/>
      <c r="BM50" s="75"/>
      <c r="BN50" s="75"/>
      <c r="BO50" s="75">
        <v>2</v>
      </c>
      <c r="BP50" s="75"/>
      <c r="BQ50" s="75"/>
      <c r="BR50" s="75"/>
      <c r="BS50" s="75"/>
      <c r="BT50" s="75"/>
      <c r="BU50" s="75"/>
    </row>
    <row r="51" spans="2:73" s="14" customFormat="1" ht="14.1" customHeight="1" x14ac:dyDescent="0.15">
      <c r="B51" s="113" t="s">
        <v>373</v>
      </c>
      <c r="C51" s="114"/>
      <c r="D51" s="114"/>
      <c r="E51" s="114"/>
      <c r="F51" s="114"/>
      <c r="G51" s="114"/>
      <c r="H51" s="114"/>
      <c r="I51" s="114"/>
      <c r="J51" s="115"/>
      <c r="K51" s="116" t="s">
        <v>434</v>
      </c>
      <c r="L51" s="117"/>
      <c r="M51" s="117"/>
      <c r="N51" s="117"/>
      <c r="O51" s="117"/>
      <c r="P51" s="117"/>
      <c r="Q51" s="117"/>
      <c r="R51" s="117"/>
      <c r="S51" s="118"/>
      <c r="T51" s="113" t="s">
        <v>433</v>
      </c>
      <c r="U51" s="114"/>
      <c r="V51" s="115"/>
      <c r="W51" s="104">
        <f>W42</f>
        <v>0.6</v>
      </c>
      <c r="X51" s="105"/>
      <c r="Y51" s="105"/>
      <c r="Z51" s="105"/>
      <c r="AA51" s="105"/>
      <c r="AB51" s="105"/>
      <c r="AC51" s="106"/>
      <c r="AD51" s="104">
        <f>AD42</f>
        <v>0.6</v>
      </c>
      <c r="AE51" s="105"/>
      <c r="AF51" s="105"/>
      <c r="AG51" s="105"/>
      <c r="AH51" s="105"/>
      <c r="AI51" s="105"/>
      <c r="AJ51" s="105"/>
      <c r="AK51" s="106"/>
      <c r="AL51" s="104">
        <f>AL42</f>
        <v>0.65</v>
      </c>
      <c r="AM51" s="105"/>
      <c r="AN51" s="105"/>
      <c r="AO51" s="105"/>
      <c r="AP51" s="105"/>
      <c r="AQ51" s="105"/>
      <c r="AR51" s="105"/>
      <c r="AS51" s="106"/>
      <c r="AT51" s="104">
        <f>AT42</f>
        <v>0.7</v>
      </c>
      <c r="AU51" s="105"/>
      <c r="AV51" s="105"/>
      <c r="AW51" s="105"/>
      <c r="AX51" s="105"/>
      <c r="AY51" s="105"/>
      <c r="AZ51" s="106"/>
      <c r="BA51" s="104">
        <f>BA42</f>
        <v>0.75</v>
      </c>
      <c r="BB51" s="105"/>
      <c r="BC51" s="105"/>
      <c r="BD51" s="105"/>
      <c r="BE51" s="105"/>
      <c r="BF51" s="105"/>
      <c r="BG51" s="106"/>
      <c r="BH51" s="104">
        <f>BH42</f>
        <v>0.8</v>
      </c>
      <c r="BI51" s="105"/>
      <c r="BJ51" s="105"/>
      <c r="BK51" s="105"/>
      <c r="BL51" s="105"/>
      <c r="BM51" s="105"/>
      <c r="BN51" s="106"/>
      <c r="BO51" s="104">
        <f>BO42</f>
        <v>0.85</v>
      </c>
      <c r="BP51" s="105"/>
      <c r="BQ51" s="105"/>
      <c r="BR51" s="105"/>
      <c r="BS51" s="105"/>
      <c r="BT51" s="105"/>
      <c r="BU51" s="106"/>
    </row>
    <row r="52" spans="2:73" s="14" customFormat="1" ht="14.1" customHeight="1" x14ac:dyDescent="0.15">
      <c r="B52" s="100"/>
      <c r="C52" s="101"/>
      <c r="D52" s="101"/>
      <c r="E52" s="101"/>
      <c r="F52" s="101"/>
      <c r="G52" s="101"/>
      <c r="H52" s="101"/>
      <c r="I52" s="101"/>
      <c r="J52" s="102"/>
      <c r="K52" s="122"/>
      <c r="L52" s="123"/>
      <c r="M52" s="123"/>
      <c r="N52" s="123"/>
      <c r="O52" s="123"/>
      <c r="P52" s="123"/>
      <c r="Q52" s="123"/>
      <c r="R52" s="123"/>
      <c r="S52" s="124"/>
      <c r="T52" s="100"/>
      <c r="U52" s="101"/>
      <c r="V52" s="102"/>
      <c r="W52" s="107"/>
      <c r="X52" s="108"/>
      <c r="Y52" s="108"/>
      <c r="Z52" s="108"/>
      <c r="AA52" s="108"/>
      <c r="AB52" s="108"/>
      <c r="AC52" s="109"/>
      <c r="AD52" s="107"/>
      <c r="AE52" s="108"/>
      <c r="AF52" s="108"/>
      <c r="AG52" s="108"/>
      <c r="AH52" s="108"/>
      <c r="AI52" s="108"/>
      <c r="AJ52" s="108"/>
      <c r="AK52" s="109"/>
      <c r="AL52" s="107"/>
      <c r="AM52" s="108"/>
      <c r="AN52" s="108"/>
      <c r="AO52" s="108"/>
      <c r="AP52" s="108"/>
      <c r="AQ52" s="108"/>
      <c r="AR52" s="108"/>
      <c r="AS52" s="109"/>
      <c r="AT52" s="107"/>
      <c r="AU52" s="108"/>
      <c r="AV52" s="108"/>
      <c r="AW52" s="108"/>
      <c r="AX52" s="108"/>
      <c r="AY52" s="108"/>
      <c r="AZ52" s="109"/>
      <c r="BA52" s="107"/>
      <c r="BB52" s="108"/>
      <c r="BC52" s="108"/>
      <c r="BD52" s="108"/>
      <c r="BE52" s="108"/>
      <c r="BF52" s="108"/>
      <c r="BG52" s="109"/>
      <c r="BH52" s="107"/>
      <c r="BI52" s="108"/>
      <c r="BJ52" s="108"/>
      <c r="BK52" s="108"/>
      <c r="BL52" s="108"/>
      <c r="BM52" s="108"/>
      <c r="BN52" s="109"/>
      <c r="BO52" s="107"/>
      <c r="BP52" s="108"/>
      <c r="BQ52" s="108"/>
      <c r="BR52" s="108"/>
      <c r="BS52" s="108"/>
      <c r="BT52" s="108"/>
      <c r="BU52" s="109"/>
    </row>
    <row r="53" spans="2:73" s="14" customFormat="1" ht="14.1" customHeight="1" x14ac:dyDescent="0.15">
      <c r="B53" s="113" t="s">
        <v>54</v>
      </c>
      <c r="C53" s="114"/>
      <c r="D53" s="114"/>
      <c r="E53" s="114"/>
      <c r="F53" s="114"/>
      <c r="G53" s="114"/>
      <c r="H53" s="114"/>
      <c r="I53" s="114"/>
      <c r="J53" s="115"/>
      <c r="K53" s="116" t="s">
        <v>434</v>
      </c>
      <c r="L53" s="117"/>
      <c r="M53" s="117"/>
      <c r="N53" s="117"/>
      <c r="O53" s="117"/>
      <c r="P53" s="117"/>
      <c r="Q53" s="117"/>
      <c r="R53" s="117"/>
      <c r="S53" s="118"/>
      <c r="T53" s="113" t="s">
        <v>435</v>
      </c>
      <c r="U53" s="114"/>
      <c r="V53" s="115"/>
      <c r="W53" s="104">
        <f>W42*0.05</f>
        <v>0.03</v>
      </c>
      <c r="X53" s="105"/>
      <c r="Y53" s="105"/>
      <c r="Z53" s="105"/>
      <c r="AA53" s="105"/>
      <c r="AB53" s="105"/>
      <c r="AC53" s="106"/>
      <c r="AD53" s="104">
        <f>AD42*0.05</f>
        <v>0.03</v>
      </c>
      <c r="AE53" s="105"/>
      <c r="AF53" s="105"/>
      <c r="AG53" s="105"/>
      <c r="AH53" s="105"/>
      <c r="AI53" s="105"/>
      <c r="AJ53" s="105"/>
      <c r="AK53" s="106"/>
      <c r="AL53" s="104">
        <f>AL42*0.05</f>
        <v>3.2500000000000001E-2</v>
      </c>
      <c r="AM53" s="105"/>
      <c r="AN53" s="105"/>
      <c r="AO53" s="105"/>
      <c r="AP53" s="105"/>
      <c r="AQ53" s="105"/>
      <c r="AR53" s="105"/>
      <c r="AS53" s="106"/>
      <c r="AT53" s="104">
        <f>AT42*0.05</f>
        <v>3.4999999999999996E-2</v>
      </c>
      <c r="AU53" s="105"/>
      <c r="AV53" s="105"/>
      <c r="AW53" s="105"/>
      <c r="AX53" s="105"/>
      <c r="AY53" s="105"/>
      <c r="AZ53" s="106"/>
      <c r="BA53" s="104">
        <f>BA42*0.05</f>
        <v>3.7500000000000006E-2</v>
      </c>
      <c r="BB53" s="105"/>
      <c r="BC53" s="105"/>
      <c r="BD53" s="105"/>
      <c r="BE53" s="105"/>
      <c r="BF53" s="105"/>
      <c r="BG53" s="106"/>
      <c r="BH53" s="104">
        <f>BH42*0.05</f>
        <v>4.0000000000000008E-2</v>
      </c>
      <c r="BI53" s="105"/>
      <c r="BJ53" s="105"/>
      <c r="BK53" s="105"/>
      <c r="BL53" s="105"/>
      <c r="BM53" s="105"/>
      <c r="BN53" s="106"/>
      <c r="BO53" s="104">
        <f>BO42*0.05</f>
        <v>4.2500000000000003E-2</v>
      </c>
      <c r="BP53" s="105"/>
      <c r="BQ53" s="105"/>
      <c r="BR53" s="105"/>
      <c r="BS53" s="105"/>
      <c r="BT53" s="105"/>
      <c r="BU53" s="106"/>
    </row>
    <row r="54" spans="2:73" s="14" customFormat="1" ht="14.1" customHeight="1" x14ac:dyDescent="0.15">
      <c r="B54" s="100"/>
      <c r="C54" s="101"/>
      <c r="D54" s="101"/>
      <c r="E54" s="101"/>
      <c r="F54" s="101"/>
      <c r="G54" s="101"/>
      <c r="H54" s="101"/>
      <c r="I54" s="101"/>
      <c r="J54" s="102"/>
      <c r="K54" s="122" t="s">
        <v>323</v>
      </c>
      <c r="L54" s="123"/>
      <c r="M54" s="123"/>
      <c r="N54" s="123"/>
      <c r="O54" s="123"/>
      <c r="P54" s="123"/>
      <c r="Q54" s="123"/>
      <c r="R54" s="123"/>
      <c r="S54" s="124"/>
      <c r="T54" s="100"/>
      <c r="U54" s="101"/>
      <c r="V54" s="102"/>
      <c r="W54" s="107"/>
      <c r="X54" s="108"/>
      <c r="Y54" s="108"/>
      <c r="Z54" s="108"/>
      <c r="AA54" s="108"/>
      <c r="AB54" s="108"/>
      <c r="AC54" s="109"/>
      <c r="AD54" s="107"/>
      <c r="AE54" s="108"/>
      <c r="AF54" s="108"/>
      <c r="AG54" s="108"/>
      <c r="AH54" s="108"/>
      <c r="AI54" s="108"/>
      <c r="AJ54" s="108"/>
      <c r="AK54" s="109"/>
      <c r="AL54" s="107"/>
      <c r="AM54" s="108"/>
      <c r="AN54" s="108"/>
      <c r="AO54" s="108"/>
      <c r="AP54" s="108"/>
      <c r="AQ54" s="108"/>
      <c r="AR54" s="108"/>
      <c r="AS54" s="109"/>
      <c r="AT54" s="107"/>
      <c r="AU54" s="108"/>
      <c r="AV54" s="108"/>
      <c r="AW54" s="108"/>
      <c r="AX54" s="108"/>
      <c r="AY54" s="108"/>
      <c r="AZ54" s="109"/>
      <c r="BA54" s="107"/>
      <c r="BB54" s="108"/>
      <c r="BC54" s="108"/>
      <c r="BD54" s="108"/>
      <c r="BE54" s="108"/>
      <c r="BF54" s="108"/>
      <c r="BG54" s="109"/>
      <c r="BH54" s="107"/>
      <c r="BI54" s="108"/>
      <c r="BJ54" s="108"/>
      <c r="BK54" s="108"/>
      <c r="BL54" s="108"/>
      <c r="BM54" s="108"/>
      <c r="BN54" s="109"/>
      <c r="BO54" s="107"/>
      <c r="BP54" s="108"/>
      <c r="BQ54" s="108"/>
      <c r="BR54" s="108"/>
      <c r="BS54" s="108"/>
      <c r="BT54" s="108"/>
      <c r="BU54" s="109"/>
    </row>
    <row r="55" spans="2:73" s="14" customFormat="1" ht="28" customHeight="1" x14ac:dyDescent="0.15">
      <c r="B55" s="119" t="s">
        <v>25</v>
      </c>
      <c r="C55" s="120"/>
      <c r="D55" s="120"/>
      <c r="E55" s="120"/>
      <c r="F55" s="120"/>
      <c r="G55" s="120"/>
      <c r="H55" s="120"/>
      <c r="I55" s="120"/>
      <c r="J55" s="121"/>
      <c r="K55" s="110" t="s">
        <v>436</v>
      </c>
      <c r="L55" s="111"/>
      <c r="M55" s="111"/>
      <c r="N55" s="111"/>
      <c r="O55" s="111"/>
      <c r="P55" s="111"/>
      <c r="Q55" s="111"/>
      <c r="R55" s="111"/>
      <c r="S55" s="112"/>
      <c r="T55" s="78" t="s">
        <v>435</v>
      </c>
      <c r="U55" s="79"/>
      <c r="V55" s="80"/>
      <c r="W55" s="75">
        <f>ROUND(W42*(W44-0.05),3)</f>
        <v>0.626</v>
      </c>
      <c r="X55" s="75"/>
      <c r="Y55" s="75"/>
      <c r="Z55" s="75"/>
      <c r="AA55" s="75"/>
      <c r="AB55" s="75"/>
      <c r="AC55" s="81"/>
      <c r="AD55" s="81">
        <f>ROUND(AD42*(AD44-0.05),3)</f>
        <v>0.64100000000000001</v>
      </c>
      <c r="AE55" s="82"/>
      <c r="AF55" s="82"/>
      <c r="AG55" s="82"/>
      <c r="AH55" s="82"/>
      <c r="AI55" s="82"/>
      <c r="AJ55" s="82"/>
      <c r="AK55" s="83"/>
      <c r="AL55" s="81">
        <f>ROUND(AL42*(AL44-0.05),3)</f>
        <v>0.72699999999999998</v>
      </c>
      <c r="AM55" s="82"/>
      <c r="AN55" s="82"/>
      <c r="AO55" s="82"/>
      <c r="AP55" s="82"/>
      <c r="AQ55" s="82"/>
      <c r="AR55" s="82"/>
      <c r="AS55" s="83"/>
      <c r="AT55" s="75">
        <f>ROUND(AT42*(AT44-0.05),3)</f>
        <v>0.81899999999999995</v>
      </c>
      <c r="AU55" s="75"/>
      <c r="AV55" s="75"/>
      <c r="AW55" s="75"/>
      <c r="AX55" s="75"/>
      <c r="AY55" s="75"/>
      <c r="AZ55" s="81"/>
      <c r="BA55" s="75">
        <f>ROUND(BA42*(BA44-0.05),3)</f>
        <v>0.91700000000000004</v>
      </c>
      <c r="BB55" s="75"/>
      <c r="BC55" s="75"/>
      <c r="BD55" s="75"/>
      <c r="BE55" s="75"/>
      <c r="BF55" s="75"/>
      <c r="BG55" s="81"/>
      <c r="BH55" s="75">
        <f>ROUND(BH42*(BH44-0.05),3)</f>
        <v>1.018</v>
      </c>
      <c r="BI55" s="75"/>
      <c r="BJ55" s="75"/>
      <c r="BK55" s="75"/>
      <c r="BL55" s="75"/>
      <c r="BM55" s="75"/>
      <c r="BN55" s="81"/>
      <c r="BO55" s="75">
        <f>ROUND(BO42*(BO44-0.05),3)</f>
        <v>1.125</v>
      </c>
      <c r="BP55" s="75"/>
      <c r="BQ55" s="75"/>
      <c r="BR55" s="75"/>
      <c r="BS55" s="75"/>
      <c r="BT55" s="75"/>
      <c r="BU55" s="75"/>
    </row>
    <row r="56" spans="2:73" s="14" customFormat="1" ht="28" customHeight="1" x14ac:dyDescent="0.15">
      <c r="B56" s="119" t="s">
        <v>24</v>
      </c>
      <c r="C56" s="120"/>
      <c r="D56" s="120"/>
      <c r="E56" s="120"/>
      <c r="F56" s="120"/>
      <c r="G56" s="120"/>
      <c r="H56" s="120"/>
      <c r="I56" s="120"/>
      <c r="J56" s="121"/>
      <c r="K56" s="110" t="s">
        <v>436</v>
      </c>
      <c r="L56" s="111"/>
      <c r="M56" s="111"/>
      <c r="N56" s="111"/>
      <c r="O56" s="111"/>
      <c r="P56" s="111"/>
      <c r="Q56" s="111"/>
      <c r="R56" s="111"/>
      <c r="S56" s="112"/>
      <c r="T56" s="78" t="s">
        <v>435</v>
      </c>
      <c r="U56" s="79"/>
      <c r="V56" s="80"/>
      <c r="W56" s="75">
        <f>ROUND(W42*W43-W41^2*PI()/4,3)</f>
        <v>0.109</v>
      </c>
      <c r="X56" s="75"/>
      <c r="Y56" s="75"/>
      <c r="Z56" s="75"/>
      <c r="AA56" s="75"/>
      <c r="AB56" s="75"/>
      <c r="AC56" s="81"/>
      <c r="AD56" s="75">
        <f>ROUND(AD42*AD43-AD41^2*PI()/4,3)</f>
        <v>0.12</v>
      </c>
      <c r="AE56" s="75"/>
      <c r="AF56" s="75"/>
      <c r="AG56" s="75"/>
      <c r="AH56" s="75"/>
      <c r="AI56" s="75"/>
      <c r="AJ56" s="75"/>
      <c r="AK56" s="75"/>
      <c r="AL56" s="75">
        <f>ROUND(AL42*AL43-AL41^2*PI()/4,3)</f>
        <v>0.152</v>
      </c>
      <c r="AM56" s="75"/>
      <c r="AN56" s="75"/>
      <c r="AO56" s="75"/>
      <c r="AP56" s="75"/>
      <c r="AQ56" s="75"/>
      <c r="AR56" s="75"/>
      <c r="AS56" s="75"/>
      <c r="AT56" s="75">
        <f>ROUND(AT42*AT43-AT41*AT41*PI()/4,3)</f>
        <v>0.186</v>
      </c>
      <c r="AU56" s="75"/>
      <c r="AV56" s="75"/>
      <c r="AW56" s="75"/>
      <c r="AX56" s="75"/>
      <c r="AY56" s="75"/>
      <c r="AZ56" s="81"/>
      <c r="BA56" s="75">
        <f>ROUND(BA42*BA43-BA41*BA41*PI()/4,3)</f>
        <v>0.221</v>
      </c>
      <c r="BB56" s="75"/>
      <c r="BC56" s="75"/>
      <c r="BD56" s="75"/>
      <c r="BE56" s="75"/>
      <c r="BF56" s="75"/>
      <c r="BG56" s="81"/>
      <c r="BH56" s="75">
        <f>ROUND(BH42*BH43-BH41*BH41*PI()/4,3)</f>
        <v>0.25600000000000001</v>
      </c>
      <c r="BI56" s="75"/>
      <c r="BJ56" s="75"/>
      <c r="BK56" s="75"/>
      <c r="BL56" s="75"/>
      <c r="BM56" s="75"/>
      <c r="BN56" s="81"/>
      <c r="BO56" s="75">
        <f>ROUND(BO42*BO43-BO41*BO41*PI()/4,3)</f>
        <v>0.29299999999999998</v>
      </c>
      <c r="BP56" s="75"/>
      <c r="BQ56" s="75"/>
      <c r="BR56" s="75"/>
      <c r="BS56" s="75"/>
      <c r="BT56" s="75"/>
      <c r="BU56" s="75"/>
    </row>
    <row r="57" spans="2:73" s="14" customFormat="1" ht="28" customHeight="1" x14ac:dyDescent="0.15">
      <c r="B57" s="138" t="s">
        <v>26</v>
      </c>
      <c r="C57" s="139"/>
      <c r="D57" s="139"/>
      <c r="E57" s="139"/>
      <c r="F57" s="139"/>
      <c r="G57" s="139"/>
      <c r="H57" s="139"/>
      <c r="I57" s="139"/>
      <c r="J57" s="140"/>
      <c r="K57" s="110" t="s">
        <v>436</v>
      </c>
      <c r="L57" s="111"/>
      <c r="M57" s="111"/>
      <c r="N57" s="111"/>
      <c r="O57" s="111"/>
      <c r="P57" s="111"/>
      <c r="Q57" s="111"/>
      <c r="R57" s="111"/>
      <c r="S57" s="112"/>
      <c r="T57" s="78" t="s">
        <v>435</v>
      </c>
      <c r="U57" s="79"/>
      <c r="V57" s="80"/>
      <c r="W57" s="75">
        <f>ROUND(W42*W47,3)</f>
        <v>0.33600000000000002</v>
      </c>
      <c r="X57" s="75"/>
      <c r="Y57" s="75"/>
      <c r="Z57" s="75"/>
      <c r="AA57" s="75"/>
      <c r="AB57" s="75"/>
      <c r="AC57" s="81"/>
      <c r="AD57" s="81">
        <f>ROUND(AD42*AD47,3)</f>
        <v>0.33600000000000002</v>
      </c>
      <c r="AE57" s="82"/>
      <c r="AF57" s="82"/>
      <c r="AG57" s="82"/>
      <c r="AH57" s="82"/>
      <c r="AI57" s="82"/>
      <c r="AJ57" s="82"/>
      <c r="AK57" s="83"/>
      <c r="AL57" s="81">
        <f>ROUND(AL42*AL47,3)</f>
        <v>0.36399999999999999</v>
      </c>
      <c r="AM57" s="82"/>
      <c r="AN57" s="82"/>
      <c r="AO57" s="82"/>
      <c r="AP57" s="82"/>
      <c r="AQ57" s="82"/>
      <c r="AR57" s="82"/>
      <c r="AS57" s="83"/>
      <c r="AT57" s="75">
        <f>ROUND(AT42*AT47,3)</f>
        <v>0.39200000000000002</v>
      </c>
      <c r="AU57" s="75"/>
      <c r="AV57" s="75"/>
      <c r="AW57" s="75"/>
      <c r="AX57" s="75"/>
      <c r="AY57" s="75"/>
      <c r="AZ57" s="81"/>
      <c r="BA57" s="75">
        <f>ROUND(BA42*BA47,3)</f>
        <v>0.42</v>
      </c>
      <c r="BB57" s="75"/>
      <c r="BC57" s="75"/>
      <c r="BD57" s="75"/>
      <c r="BE57" s="75"/>
      <c r="BF57" s="75"/>
      <c r="BG57" s="81"/>
      <c r="BH57" s="75">
        <f>ROUND(BH42*BH47,3)</f>
        <v>0.44800000000000001</v>
      </c>
      <c r="BI57" s="75"/>
      <c r="BJ57" s="75"/>
      <c r="BK57" s="75"/>
      <c r="BL57" s="75"/>
      <c r="BM57" s="75"/>
      <c r="BN57" s="81"/>
      <c r="BO57" s="75">
        <f>ROUND(BO42*BO47,3)</f>
        <v>0.47599999999999998</v>
      </c>
      <c r="BP57" s="75"/>
      <c r="BQ57" s="75"/>
      <c r="BR57" s="75"/>
      <c r="BS57" s="75"/>
      <c r="BT57" s="75"/>
      <c r="BU57" s="75"/>
    </row>
    <row r="58" spans="2:73" s="14" customFormat="1" ht="28" customHeight="1" x14ac:dyDescent="0.15">
      <c r="B58" s="119" t="s">
        <v>387</v>
      </c>
      <c r="C58" s="120"/>
      <c r="D58" s="120"/>
      <c r="E58" s="120"/>
      <c r="F58" s="120"/>
      <c r="G58" s="120"/>
      <c r="H58" s="120"/>
      <c r="I58" s="120"/>
      <c r="J58" s="121"/>
      <c r="K58" s="110" t="s">
        <v>28</v>
      </c>
      <c r="L58" s="111"/>
      <c r="M58" s="111"/>
      <c r="N58" s="111"/>
      <c r="O58" s="111"/>
      <c r="P58" s="111"/>
      <c r="Q58" s="111"/>
      <c r="R58" s="111"/>
      <c r="S58" s="112"/>
      <c r="T58" s="78" t="s">
        <v>433</v>
      </c>
      <c r="U58" s="79"/>
      <c r="V58" s="80"/>
      <c r="W58" s="75">
        <f>W51</f>
        <v>0.6</v>
      </c>
      <c r="X58" s="75"/>
      <c r="Y58" s="75"/>
      <c r="Z58" s="75"/>
      <c r="AA58" s="75"/>
      <c r="AB58" s="75"/>
      <c r="AC58" s="81"/>
      <c r="AD58" s="81">
        <f>AD51</f>
        <v>0.6</v>
      </c>
      <c r="AE58" s="82"/>
      <c r="AF58" s="82"/>
      <c r="AG58" s="82"/>
      <c r="AH58" s="82"/>
      <c r="AI58" s="82"/>
      <c r="AJ58" s="82"/>
      <c r="AK58" s="83"/>
      <c r="AL58" s="81">
        <f>AL51</f>
        <v>0.65</v>
      </c>
      <c r="AM58" s="82"/>
      <c r="AN58" s="82"/>
      <c r="AO58" s="82"/>
      <c r="AP58" s="82"/>
      <c r="AQ58" s="82"/>
      <c r="AR58" s="82"/>
      <c r="AS58" s="83"/>
      <c r="AT58" s="75">
        <f>AT51</f>
        <v>0.7</v>
      </c>
      <c r="AU58" s="75"/>
      <c r="AV58" s="75"/>
      <c r="AW58" s="75"/>
      <c r="AX58" s="75"/>
      <c r="AY58" s="75"/>
      <c r="AZ58" s="81"/>
      <c r="BA58" s="75">
        <f t="shared" ref="BA58" si="0">BA51</f>
        <v>0.75</v>
      </c>
      <c r="BB58" s="75"/>
      <c r="BC58" s="75"/>
      <c r="BD58" s="75"/>
      <c r="BE58" s="75"/>
      <c r="BF58" s="75"/>
      <c r="BG58" s="81"/>
      <c r="BH58" s="75">
        <f t="shared" ref="BH58" si="1">BH51</f>
        <v>0.8</v>
      </c>
      <c r="BI58" s="75"/>
      <c r="BJ58" s="75"/>
      <c r="BK58" s="75"/>
      <c r="BL58" s="75"/>
      <c r="BM58" s="75"/>
      <c r="BN58" s="81"/>
      <c r="BO58" s="75">
        <f t="shared" ref="BO58" si="2">BO51</f>
        <v>0.85</v>
      </c>
      <c r="BP58" s="75"/>
      <c r="BQ58" s="75"/>
      <c r="BR58" s="75"/>
      <c r="BS58" s="75"/>
      <c r="BT58" s="75"/>
      <c r="BU58" s="75"/>
    </row>
    <row r="59" spans="2:73" s="14" customFormat="1" ht="14.1" customHeight="1" x14ac:dyDescent="0.15">
      <c r="B59" s="125" t="s">
        <v>53</v>
      </c>
      <c r="C59" s="126"/>
      <c r="D59" s="126"/>
      <c r="E59" s="126"/>
      <c r="F59" s="126"/>
      <c r="G59" s="126"/>
      <c r="H59" s="126"/>
      <c r="I59" s="126"/>
      <c r="J59" s="127"/>
      <c r="K59" s="116" t="s">
        <v>434</v>
      </c>
      <c r="L59" s="117"/>
      <c r="M59" s="117"/>
      <c r="N59" s="117"/>
      <c r="O59" s="117"/>
      <c r="P59" s="117"/>
      <c r="Q59" s="117"/>
      <c r="R59" s="117"/>
      <c r="S59" s="118"/>
      <c r="T59" s="113" t="s">
        <v>435</v>
      </c>
      <c r="U59" s="114"/>
      <c r="V59" s="115"/>
      <c r="W59" s="104">
        <f>ROUND(W55-W57/0.9,3)</f>
        <v>0.253</v>
      </c>
      <c r="X59" s="105"/>
      <c r="Y59" s="105"/>
      <c r="Z59" s="105"/>
      <c r="AA59" s="105"/>
      <c r="AB59" s="105"/>
      <c r="AC59" s="106"/>
      <c r="AD59" s="104">
        <f>ROUND(AD55-AD57/0.9,3)</f>
        <v>0.26800000000000002</v>
      </c>
      <c r="AE59" s="105"/>
      <c r="AF59" s="105"/>
      <c r="AG59" s="105"/>
      <c r="AH59" s="105"/>
      <c r="AI59" s="105"/>
      <c r="AJ59" s="105"/>
      <c r="AK59" s="106"/>
      <c r="AL59" s="104">
        <f>ROUND(AL55-AL57/0.9,3)</f>
        <v>0.32300000000000001</v>
      </c>
      <c r="AM59" s="105"/>
      <c r="AN59" s="105"/>
      <c r="AO59" s="105"/>
      <c r="AP59" s="105"/>
      <c r="AQ59" s="105"/>
      <c r="AR59" s="105"/>
      <c r="AS59" s="106"/>
      <c r="AT59" s="104">
        <f>ROUND(AT55-AT57/0.9,3)</f>
        <v>0.38300000000000001</v>
      </c>
      <c r="AU59" s="105"/>
      <c r="AV59" s="105"/>
      <c r="AW59" s="105"/>
      <c r="AX59" s="105"/>
      <c r="AY59" s="105"/>
      <c r="AZ59" s="106"/>
      <c r="BA59" s="104">
        <f>ROUND(BA55-BA57/0.9,3)</f>
        <v>0.45</v>
      </c>
      <c r="BB59" s="105"/>
      <c r="BC59" s="105"/>
      <c r="BD59" s="105"/>
      <c r="BE59" s="105"/>
      <c r="BF59" s="105"/>
      <c r="BG59" s="106"/>
      <c r="BH59" s="104">
        <f>ROUND(BH55-BH57/0.9,3)</f>
        <v>0.52</v>
      </c>
      <c r="BI59" s="105"/>
      <c r="BJ59" s="105"/>
      <c r="BK59" s="105"/>
      <c r="BL59" s="105"/>
      <c r="BM59" s="105"/>
      <c r="BN59" s="106"/>
      <c r="BO59" s="104">
        <f>ROUND(BO55-BO57/0.9,3)</f>
        <v>0.59599999999999997</v>
      </c>
      <c r="BP59" s="105"/>
      <c r="BQ59" s="105"/>
      <c r="BR59" s="105"/>
      <c r="BS59" s="105"/>
      <c r="BT59" s="105"/>
      <c r="BU59" s="106"/>
    </row>
    <row r="60" spans="2:73" s="14" customFormat="1" ht="14.1" customHeight="1" x14ac:dyDescent="0.15">
      <c r="B60" s="128"/>
      <c r="C60" s="129"/>
      <c r="D60" s="129"/>
      <c r="E60" s="129"/>
      <c r="F60" s="129"/>
      <c r="G60" s="129"/>
      <c r="H60" s="129"/>
      <c r="I60" s="129"/>
      <c r="J60" s="130"/>
      <c r="K60" s="122" t="s">
        <v>323</v>
      </c>
      <c r="L60" s="123"/>
      <c r="M60" s="123"/>
      <c r="N60" s="123"/>
      <c r="O60" s="123"/>
      <c r="P60" s="123"/>
      <c r="Q60" s="123"/>
      <c r="R60" s="123"/>
      <c r="S60" s="124"/>
      <c r="T60" s="100"/>
      <c r="U60" s="101"/>
      <c r="V60" s="102"/>
      <c r="W60" s="107"/>
      <c r="X60" s="108"/>
      <c r="Y60" s="108"/>
      <c r="Z60" s="108"/>
      <c r="AA60" s="108"/>
      <c r="AB60" s="108"/>
      <c r="AC60" s="109"/>
      <c r="AD60" s="107"/>
      <c r="AE60" s="108"/>
      <c r="AF60" s="108"/>
      <c r="AG60" s="108"/>
      <c r="AH60" s="108"/>
      <c r="AI60" s="108"/>
      <c r="AJ60" s="108"/>
      <c r="AK60" s="109"/>
      <c r="AL60" s="107"/>
      <c r="AM60" s="108"/>
      <c r="AN60" s="108"/>
      <c r="AO60" s="108"/>
      <c r="AP60" s="108"/>
      <c r="AQ60" s="108"/>
      <c r="AR60" s="108"/>
      <c r="AS60" s="109"/>
      <c r="AT60" s="107"/>
      <c r="AU60" s="108"/>
      <c r="AV60" s="108"/>
      <c r="AW60" s="108"/>
      <c r="AX60" s="108"/>
      <c r="AY60" s="108"/>
      <c r="AZ60" s="109"/>
      <c r="BA60" s="107"/>
      <c r="BB60" s="108"/>
      <c r="BC60" s="108"/>
      <c r="BD60" s="108"/>
      <c r="BE60" s="108"/>
      <c r="BF60" s="108"/>
      <c r="BG60" s="109"/>
      <c r="BH60" s="107"/>
      <c r="BI60" s="108"/>
      <c r="BJ60" s="108"/>
      <c r="BK60" s="108"/>
      <c r="BL60" s="108"/>
      <c r="BM60" s="108"/>
      <c r="BN60" s="109"/>
      <c r="BO60" s="107"/>
      <c r="BP60" s="108"/>
      <c r="BQ60" s="108"/>
      <c r="BR60" s="108"/>
      <c r="BS60" s="108"/>
      <c r="BT60" s="108"/>
      <c r="BU60" s="109"/>
    </row>
    <row r="61" spans="2:73" s="14" customFormat="1" ht="14.1" customHeight="1" x14ac:dyDescent="0.15">
      <c r="B61" s="131" t="s">
        <v>372</v>
      </c>
      <c r="C61" s="132"/>
      <c r="D61" s="132"/>
      <c r="E61" s="132"/>
      <c r="F61" s="132"/>
      <c r="G61" s="132"/>
      <c r="H61" s="132"/>
      <c r="I61" s="132"/>
      <c r="J61" s="133"/>
      <c r="K61" s="116" t="s">
        <v>377</v>
      </c>
      <c r="L61" s="117"/>
      <c r="M61" s="117"/>
      <c r="N61" s="117"/>
      <c r="O61" s="117"/>
      <c r="P61" s="117"/>
      <c r="Q61" s="117"/>
      <c r="R61" s="117"/>
      <c r="S61" s="118"/>
      <c r="T61" s="113" t="s">
        <v>433</v>
      </c>
      <c r="U61" s="114"/>
      <c r="V61" s="115"/>
      <c r="W61" s="104">
        <f>W42</f>
        <v>0.6</v>
      </c>
      <c r="X61" s="105"/>
      <c r="Y61" s="105"/>
      <c r="Z61" s="105"/>
      <c r="AA61" s="105"/>
      <c r="AB61" s="105"/>
      <c r="AC61" s="106"/>
      <c r="AD61" s="104">
        <f>AD42</f>
        <v>0.6</v>
      </c>
      <c r="AE61" s="105"/>
      <c r="AF61" s="105"/>
      <c r="AG61" s="105"/>
      <c r="AH61" s="105"/>
      <c r="AI61" s="105"/>
      <c r="AJ61" s="105"/>
      <c r="AK61" s="106"/>
      <c r="AL61" s="104">
        <f>AL42</f>
        <v>0.65</v>
      </c>
      <c r="AM61" s="105"/>
      <c r="AN61" s="105"/>
      <c r="AO61" s="105"/>
      <c r="AP61" s="105"/>
      <c r="AQ61" s="105"/>
      <c r="AR61" s="105"/>
      <c r="AS61" s="106"/>
      <c r="AT61" s="104">
        <f>AT42</f>
        <v>0.7</v>
      </c>
      <c r="AU61" s="105"/>
      <c r="AV61" s="105"/>
      <c r="AW61" s="105"/>
      <c r="AX61" s="105"/>
      <c r="AY61" s="105"/>
      <c r="AZ61" s="105"/>
      <c r="BA61" s="104">
        <f>BA42</f>
        <v>0.75</v>
      </c>
      <c r="BB61" s="105"/>
      <c r="BC61" s="105"/>
      <c r="BD61" s="105"/>
      <c r="BE61" s="105"/>
      <c r="BF61" s="105"/>
      <c r="BG61" s="105"/>
      <c r="BH61" s="104">
        <f>BH42</f>
        <v>0.8</v>
      </c>
      <c r="BI61" s="105"/>
      <c r="BJ61" s="105"/>
      <c r="BK61" s="105"/>
      <c r="BL61" s="105"/>
      <c r="BM61" s="105"/>
      <c r="BN61" s="105"/>
      <c r="BO61" s="104">
        <f>BO42</f>
        <v>0.85</v>
      </c>
      <c r="BP61" s="105"/>
      <c r="BQ61" s="105"/>
      <c r="BR61" s="105"/>
      <c r="BS61" s="105"/>
      <c r="BT61" s="105"/>
      <c r="BU61" s="106"/>
    </row>
    <row r="62" spans="2:73" s="14" customFormat="1" ht="14.1" customHeight="1" x14ac:dyDescent="0.15">
      <c r="B62" s="134"/>
      <c r="C62" s="135"/>
      <c r="D62" s="135"/>
      <c r="E62" s="135"/>
      <c r="F62" s="135"/>
      <c r="G62" s="135"/>
      <c r="H62" s="135"/>
      <c r="I62" s="135"/>
      <c r="J62" s="136"/>
      <c r="K62" s="122" t="s">
        <v>134</v>
      </c>
      <c r="L62" s="123"/>
      <c r="M62" s="123"/>
      <c r="N62" s="123"/>
      <c r="O62" s="123"/>
      <c r="P62" s="123"/>
      <c r="Q62" s="123"/>
      <c r="R62" s="123"/>
      <c r="S62" s="124"/>
      <c r="T62" s="100"/>
      <c r="U62" s="101"/>
      <c r="V62" s="102"/>
      <c r="W62" s="107"/>
      <c r="X62" s="108"/>
      <c r="Y62" s="108"/>
      <c r="Z62" s="108"/>
      <c r="AA62" s="108"/>
      <c r="AB62" s="108"/>
      <c r="AC62" s="109"/>
      <c r="AD62" s="107"/>
      <c r="AE62" s="108"/>
      <c r="AF62" s="108"/>
      <c r="AG62" s="108"/>
      <c r="AH62" s="108"/>
      <c r="AI62" s="108"/>
      <c r="AJ62" s="108"/>
      <c r="AK62" s="109"/>
      <c r="AL62" s="107"/>
      <c r="AM62" s="108"/>
      <c r="AN62" s="108"/>
      <c r="AO62" s="108"/>
      <c r="AP62" s="108"/>
      <c r="AQ62" s="108"/>
      <c r="AR62" s="108"/>
      <c r="AS62" s="109"/>
      <c r="AT62" s="107"/>
      <c r="AU62" s="108"/>
      <c r="AV62" s="108"/>
      <c r="AW62" s="108"/>
      <c r="AX62" s="108"/>
      <c r="AY62" s="108"/>
      <c r="AZ62" s="108"/>
      <c r="BA62" s="107"/>
      <c r="BB62" s="108"/>
      <c r="BC62" s="108"/>
      <c r="BD62" s="108"/>
      <c r="BE62" s="108"/>
      <c r="BF62" s="108"/>
      <c r="BG62" s="108"/>
      <c r="BH62" s="107"/>
      <c r="BI62" s="108"/>
      <c r="BJ62" s="108"/>
      <c r="BK62" s="108"/>
      <c r="BL62" s="108"/>
      <c r="BM62" s="108"/>
      <c r="BN62" s="108"/>
      <c r="BO62" s="107"/>
      <c r="BP62" s="108"/>
      <c r="BQ62" s="108"/>
      <c r="BR62" s="108"/>
      <c r="BS62" s="108"/>
      <c r="BT62" s="108"/>
      <c r="BU62" s="109"/>
    </row>
    <row r="63" spans="2:73" s="14" customFormat="1" ht="20.149999999999999" customHeight="1" x14ac:dyDescent="0.15"/>
    <row r="64" spans="2:73" s="14" customFormat="1" ht="20.149999999999999" customHeight="1" x14ac:dyDescent="0.15"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25"/>
      <c r="AL64" s="74"/>
      <c r="AM64" s="74"/>
      <c r="AN64" s="74"/>
      <c r="AO64" s="74"/>
      <c r="AP64" s="74"/>
      <c r="AQ64" s="74"/>
      <c r="AR64" s="74"/>
      <c r="AS64" s="25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</row>
    <row r="65" spans="23:73" s="14" customFormat="1" ht="20.149999999999999" customHeight="1" x14ac:dyDescent="0.15"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25"/>
      <c r="AL65" s="74"/>
      <c r="AM65" s="74"/>
      <c r="AN65" s="74"/>
      <c r="AO65" s="74"/>
      <c r="AP65" s="74"/>
      <c r="AQ65" s="74"/>
      <c r="AR65" s="74"/>
      <c r="AS65" s="25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</row>
    <row r="66" spans="23:73" s="14" customFormat="1" ht="20.149999999999999" customHeight="1" x14ac:dyDescent="0.15"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25"/>
      <c r="AL66" s="74"/>
      <c r="AM66" s="74"/>
      <c r="AN66" s="74"/>
      <c r="AO66" s="74"/>
      <c r="AP66" s="74"/>
      <c r="AQ66" s="74"/>
      <c r="AR66" s="74"/>
      <c r="AS66" s="25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</row>
    <row r="67" spans="23:73" s="14" customFormat="1" ht="20.149999999999999" customHeight="1" x14ac:dyDescent="0.15"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25"/>
      <c r="AL67" s="74"/>
      <c r="AM67" s="74"/>
      <c r="AN67" s="74"/>
      <c r="AO67" s="74"/>
      <c r="AP67" s="74"/>
      <c r="AQ67" s="74"/>
      <c r="AR67" s="74"/>
      <c r="AS67" s="25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</row>
    <row r="68" spans="23:73" s="14" customFormat="1" ht="20.149999999999999" customHeight="1" x14ac:dyDescent="0.15"/>
    <row r="69" spans="23:73" s="14" customFormat="1" ht="20.149999999999999" customHeight="1" x14ac:dyDescent="0.15"/>
    <row r="70" spans="23:73" s="14" customFormat="1" ht="20.149999999999999" customHeight="1" x14ac:dyDescent="0.15"/>
    <row r="71" spans="23:73" s="14" customFormat="1" ht="20.149999999999999" customHeight="1" x14ac:dyDescent="0.15"/>
    <row r="72" spans="23:73" s="14" customFormat="1" ht="20.149999999999999" customHeight="1" x14ac:dyDescent="0.15"/>
    <row r="73" spans="23:73" s="14" customFormat="1" ht="20.149999999999999" customHeight="1" x14ac:dyDescent="0.15"/>
    <row r="74" spans="23:73" s="14" customFormat="1" ht="20.149999999999999" customHeight="1" x14ac:dyDescent="0.15"/>
    <row r="75" spans="23:73" s="14" customFormat="1" ht="15" customHeight="1" x14ac:dyDescent="0.15"/>
    <row r="76" spans="23:73" s="14" customFormat="1" ht="15" customHeight="1" x14ac:dyDescent="0.15"/>
    <row r="77" spans="23:73" s="14" customFormat="1" ht="15" customHeight="1" x14ac:dyDescent="0.15"/>
    <row r="78" spans="23:73" s="14" customFormat="1" ht="15" customHeight="1" x14ac:dyDescent="0.15"/>
    <row r="79" spans="23:73" s="14" customFormat="1" ht="15" customHeight="1" x14ac:dyDescent="0.15"/>
    <row r="80" spans="23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ht="15" customHeight="1" x14ac:dyDescent="0.15"/>
  </sheetData>
  <mergeCells count="239">
    <mergeCell ref="BO51:BU52"/>
    <mergeCell ref="K52:S52"/>
    <mergeCell ref="AS25:AY25"/>
    <mergeCell ref="AS26:AY26"/>
    <mergeCell ref="AD39:AK39"/>
    <mergeCell ref="BH42:BN42"/>
    <mergeCell ref="BO48:BU48"/>
    <mergeCell ref="BA47:BG47"/>
    <mergeCell ref="BH47:BN47"/>
    <mergeCell ref="BO47:BU47"/>
    <mergeCell ref="BA45:BG45"/>
    <mergeCell ref="BH45:BN45"/>
    <mergeCell ref="BA29:BA32"/>
    <mergeCell ref="AT39:AZ39"/>
    <mergeCell ref="BA39:BG39"/>
    <mergeCell ref="AY29:AY30"/>
    <mergeCell ref="BO39:BU39"/>
    <mergeCell ref="BO45:BU45"/>
    <mergeCell ref="BH39:BN39"/>
    <mergeCell ref="BO44:BU44"/>
    <mergeCell ref="BO42:BU42"/>
    <mergeCell ref="BO43:BU43"/>
    <mergeCell ref="BA42:BG42"/>
    <mergeCell ref="AM27:AQ27"/>
    <mergeCell ref="BH44:BN44"/>
    <mergeCell ref="BA43:BG43"/>
    <mergeCell ref="B2:BV2"/>
    <mergeCell ref="BH43:BN43"/>
    <mergeCell ref="E44:V44"/>
    <mergeCell ref="BA44:BG44"/>
    <mergeCell ref="AG30:AQ30"/>
    <mergeCell ref="AL39:AS39"/>
    <mergeCell ref="W39:AC39"/>
    <mergeCell ref="W41:AC41"/>
    <mergeCell ref="AD41:AK41"/>
    <mergeCell ref="AL42:AS42"/>
    <mergeCell ref="AL44:AS44"/>
    <mergeCell ref="AT43:AZ43"/>
    <mergeCell ref="B1:BV1"/>
    <mergeCell ref="AM17:AQ17"/>
    <mergeCell ref="U17:U23"/>
    <mergeCell ref="BC19:BC22"/>
    <mergeCell ref="AS19:AX19"/>
    <mergeCell ref="BA12:BA14"/>
    <mergeCell ref="BA15:BA20"/>
    <mergeCell ref="AJ5:AM5"/>
    <mergeCell ref="BA8:BA10"/>
    <mergeCell ref="AD9:AG9"/>
    <mergeCell ref="AS20:AX20"/>
    <mergeCell ref="O9:P10"/>
    <mergeCell ref="AL7:AP7"/>
    <mergeCell ref="AG7:AK7"/>
    <mergeCell ref="X17:X23"/>
    <mergeCell ref="Z12:Z14"/>
    <mergeCell ref="AM13:AQ13"/>
    <mergeCell ref="AS21:AW21"/>
    <mergeCell ref="AS22:AW22"/>
    <mergeCell ref="AP9:AY9"/>
    <mergeCell ref="AT49:AZ49"/>
    <mergeCell ref="AL43:AS43"/>
    <mergeCell ref="W45:AC45"/>
    <mergeCell ref="AT47:AZ47"/>
    <mergeCell ref="AL45:AS45"/>
    <mergeCell ref="AT45:AZ45"/>
    <mergeCell ref="AD46:AK46"/>
    <mergeCell ref="AL46:AS46"/>
    <mergeCell ref="AT46:AZ46"/>
    <mergeCell ref="AT44:AZ44"/>
    <mergeCell ref="W44:AC44"/>
    <mergeCell ref="AD44:AK44"/>
    <mergeCell ref="E46:V46"/>
    <mergeCell ref="W43:AC43"/>
    <mergeCell ref="AD43:AK43"/>
    <mergeCell ref="AD45:AK45"/>
    <mergeCell ref="W46:AC46"/>
    <mergeCell ref="BA46:BG46"/>
    <mergeCell ref="E43:V43"/>
    <mergeCell ref="B51:J52"/>
    <mergeCell ref="K49:S49"/>
    <mergeCell ref="B50:J50"/>
    <mergeCell ref="K50:S50"/>
    <mergeCell ref="W55:AC55"/>
    <mergeCell ref="T50:V50"/>
    <mergeCell ref="B55:J55"/>
    <mergeCell ref="K55:S55"/>
    <mergeCell ref="T55:V55"/>
    <mergeCell ref="W50:AC50"/>
    <mergeCell ref="B53:J54"/>
    <mergeCell ref="T53:V54"/>
    <mergeCell ref="T49:V49"/>
    <mergeCell ref="BO49:BU49"/>
    <mergeCell ref="K53:S53"/>
    <mergeCell ref="B49:J49"/>
    <mergeCell ref="W49:AC49"/>
    <mergeCell ref="AD49:AK49"/>
    <mergeCell ref="BH49:BN49"/>
    <mergeCell ref="BA53:BG54"/>
    <mergeCell ref="AD50:AK50"/>
    <mergeCell ref="AL50:AS50"/>
    <mergeCell ref="AT50:AZ50"/>
    <mergeCell ref="BA50:BG50"/>
    <mergeCell ref="BH50:BN50"/>
    <mergeCell ref="BO50:BU50"/>
    <mergeCell ref="K54:S54"/>
    <mergeCell ref="BO53:BU54"/>
    <mergeCell ref="BH53:BN54"/>
    <mergeCell ref="K51:S51"/>
    <mergeCell ref="T51:V52"/>
    <mergeCell ref="W51:AC52"/>
    <mergeCell ref="AD51:AK52"/>
    <mergeCell ref="AL51:AS52"/>
    <mergeCell ref="AT51:AZ52"/>
    <mergeCell ref="BA51:BG52"/>
    <mergeCell ref="BH51:BN52"/>
    <mergeCell ref="B56:J56"/>
    <mergeCell ref="K56:S56"/>
    <mergeCell ref="T56:V56"/>
    <mergeCell ref="W56:AC56"/>
    <mergeCell ref="BO58:BU58"/>
    <mergeCell ref="W58:AC58"/>
    <mergeCell ref="AD58:AK58"/>
    <mergeCell ref="AL57:AS57"/>
    <mergeCell ref="BO57:BU57"/>
    <mergeCell ref="AT57:AZ57"/>
    <mergeCell ref="B57:J57"/>
    <mergeCell ref="K57:S57"/>
    <mergeCell ref="T57:V57"/>
    <mergeCell ref="AD57:AK57"/>
    <mergeCell ref="BA57:BG57"/>
    <mergeCell ref="BO67:BU67"/>
    <mergeCell ref="Z7:AC7"/>
    <mergeCell ref="AT7:AW7"/>
    <mergeCell ref="W53:AC54"/>
    <mergeCell ref="AD53:AK54"/>
    <mergeCell ref="AL53:AS54"/>
    <mergeCell ref="AT53:AZ54"/>
    <mergeCell ref="AJ35:AM35"/>
    <mergeCell ref="BO56:BU56"/>
    <mergeCell ref="W57:AC57"/>
    <mergeCell ref="AL58:AS58"/>
    <mergeCell ref="BH57:BN57"/>
    <mergeCell ref="BO55:BU55"/>
    <mergeCell ref="AT55:AZ55"/>
    <mergeCell ref="BH55:BN55"/>
    <mergeCell ref="BH56:BN56"/>
    <mergeCell ref="BA55:BG55"/>
    <mergeCell ref="BA56:BG56"/>
    <mergeCell ref="BO66:BU66"/>
    <mergeCell ref="AT56:AZ56"/>
    <mergeCell ref="BA49:BG49"/>
    <mergeCell ref="BA25:BA27"/>
    <mergeCell ref="AL49:AS49"/>
    <mergeCell ref="BO59:BU60"/>
    <mergeCell ref="BH59:BN60"/>
    <mergeCell ref="BA59:BG60"/>
    <mergeCell ref="BH66:BN66"/>
    <mergeCell ref="AL67:AR67"/>
    <mergeCell ref="BH67:BN67"/>
    <mergeCell ref="AT67:AZ67"/>
    <mergeCell ref="BA66:BG66"/>
    <mergeCell ref="BA67:BG67"/>
    <mergeCell ref="AT66:AZ66"/>
    <mergeCell ref="BA65:BG65"/>
    <mergeCell ref="BH65:BN65"/>
    <mergeCell ref="BA64:BG64"/>
    <mergeCell ref="BH64:BN64"/>
    <mergeCell ref="AL65:AR65"/>
    <mergeCell ref="BO65:BU65"/>
    <mergeCell ref="BO64:BU64"/>
    <mergeCell ref="AT65:AZ65"/>
    <mergeCell ref="B58:J58"/>
    <mergeCell ref="K58:S58"/>
    <mergeCell ref="K60:S60"/>
    <mergeCell ref="T58:V58"/>
    <mergeCell ref="K59:S59"/>
    <mergeCell ref="W67:AC67"/>
    <mergeCell ref="AD67:AJ67"/>
    <mergeCell ref="W65:AC65"/>
    <mergeCell ref="AD65:AJ65"/>
    <mergeCell ref="AD59:AK60"/>
    <mergeCell ref="W66:AC66"/>
    <mergeCell ref="AD66:AJ66"/>
    <mergeCell ref="AL66:AR66"/>
    <mergeCell ref="W64:AC64"/>
    <mergeCell ref="AD64:AJ64"/>
    <mergeCell ref="AL64:AR64"/>
    <mergeCell ref="BO61:BU62"/>
    <mergeCell ref="AT64:AZ64"/>
    <mergeCell ref="K61:S61"/>
    <mergeCell ref="T61:V62"/>
    <mergeCell ref="W61:AC62"/>
    <mergeCell ref="AD61:AK62"/>
    <mergeCell ref="AL61:AS62"/>
    <mergeCell ref="B47:D47"/>
    <mergeCell ref="E47:V47"/>
    <mergeCell ref="W47:AC47"/>
    <mergeCell ref="AD47:AK47"/>
    <mergeCell ref="AL47:AS47"/>
    <mergeCell ref="BH46:BN46"/>
    <mergeCell ref="BO46:BU46"/>
    <mergeCell ref="W59:AC60"/>
    <mergeCell ref="BA61:BG62"/>
    <mergeCell ref="BH61:BN62"/>
    <mergeCell ref="BA58:BG58"/>
    <mergeCell ref="AL59:AS60"/>
    <mergeCell ref="AT59:AZ60"/>
    <mergeCell ref="AT61:AZ62"/>
    <mergeCell ref="BH58:BN58"/>
    <mergeCell ref="AT58:AZ58"/>
    <mergeCell ref="AD55:AK55"/>
    <mergeCell ref="AD56:AK56"/>
    <mergeCell ref="AL55:AS55"/>
    <mergeCell ref="AL56:AS56"/>
    <mergeCell ref="B61:J62"/>
    <mergeCell ref="B59:J60"/>
    <mergeCell ref="K62:S62"/>
    <mergeCell ref="T59:V60"/>
    <mergeCell ref="B41:D46"/>
    <mergeCell ref="E6:G7"/>
    <mergeCell ref="H6:H7"/>
    <mergeCell ref="I6:N7"/>
    <mergeCell ref="O6:P7"/>
    <mergeCell ref="E9:G10"/>
    <mergeCell ref="H9:H10"/>
    <mergeCell ref="E45:V45"/>
    <mergeCell ref="E41:V41"/>
    <mergeCell ref="E42:V42"/>
    <mergeCell ref="I9:N10"/>
    <mergeCell ref="B39:V39"/>
    <mergeCell ref="B38:BV38"/>
    <mergeCell ref="AD42:AK42"/>
    <mergeCell ref="W42:AC42"/>
    <mergeCell ref="AL41:AS41"/>
    <mergeCell ref="AT41:AZ41"/>
    <mergeCell ref="BA41:BG41"/>
    <mergeCell ref="BH41:BN41"/>
    <mergeCell ref="BO41:BU41"/>
    <mergeCell ref="AT42:AZ42"/>
    <mergeCell ref="AY31:AY32"/>
  </mergeCells>
  <phoneticPr fontId="1"/>
  <pageMargins left="0.62992125984251968" right="0.19685039370078741" top="0.74803149606299213" bottom="0.59055118110236227" header="0.51181102362204722" footer="0.51181102362204722"/>
  <pageSetup paperSize="9" scale="84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BV86"/>
  <sheetViews>
    <sheetView view="pageBreakPreview" zoomScaleSheetLayoutView="100" workbookViewId="0">
      <selection activeCell="W62" sqref="W62:AC63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396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AH4" s="28"/>
      <c r="AI4" s="28"/>
      <c r="AJ4" s="73"/>
      <c r="AK4" s="73"/>
      <c r="AL4" s="73"/>
      <c r="AM4" s="73"/>
      <c r="AN4" s="28"/>
      <c r="AO4" s="28"/>
    </row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Z6" s="98"/>
      <c r="AA6" s="98"/>
      <c r="AB6" s="98"/>
      <c r="AC6" s="98"/>
      <c r="AE6" s="28"/>
      <c r="AF6" s="28"/>
      <c r="AG6" s="73" t="s">
        <v>133</v>
      </c>
      <c r="AH6" s="73"/>
      <c r="AI6" s="73"/>
      <c r="AJ6" s="73"/>
      <c r="AK6" s="73"/>
      <c r="AL6" s="73" t="s">
        <v>69</v>
      </c>
      <c r="AM6" s="73"/>
      <c r="AN6" s="73"/>
      <c r="AO6" s="73"/>
      <c r="AP6" s="73"/>
      <c r="AT6" s="98"/>
      <c r="AU6" s="98"/>
      <c r="AV6" s="98"/>
      <c r="AW6" s="98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Y7" s="5"/>
      <c r="AZ7" s="5"/>
      <c r="BA7" s="85">
        <v>0.04</v>
      </c>
    </row>
    <row r="8" spans="2:74" ht="9.1" customHeight="1" x14ac:dyDescent="0.15">
      <c r="AB8" s="28"/>
      <c r="AC8" s="28"/>
      <c r="AD8" s="99" t="s">
        <v>379</v>
      </c>
      <c r="AE8" s="99"/>
      <c r="AF8" s="99"/>
      <c r="AG8" s="99"/>
      <c r="AH8" s="28"/>
      <c r="AI8" s="30"/>
      <c r="AJ8" s="30"/>
      <c r="AK8" s="30"/>
      <c r="AL8" s="30"/>
      <c r="AM8" s="30"/>
      <c r="AN8" s="30"/>
      <c r="AO8" s="30"/>
      <c r="AP8" s="137" t="s">
        <v>377</v>
      </c>
      <c r="AQ8" s="137"/>
      <c r="AR8" s="137"/>
      <c r="AS8" s="137"/>
      <c r="AT8" s="137"/>
      <c r="AU8" s="137"/>
      <c r="AV8" s="137"/>
      <c r="AW8" s="137"/>
      <c r="AX8" s="137"/>
      <c r="AY8" s="137"/>
      <c r="AZ8" s="5"/>
      <c r="BA8" s="85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Y9" s="5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Y10" s="6"/>
      <c r="Z10" s="6"/>
      <c r="AA10" s="6"/>
      <c r="AB10" s="6"/>
      <c r="AC10" s="6"/>
      <c r="AD10" s="6"/>
      <c r="AE10" s="21"/>
      <c r="AF10" s="19"/>
      <c r="AG10" s="19"/>
      <c r="AH10" s="19"/>
      <c r="AI10" s="19"/>
      <c r="AJ10" s="19"/>
      <c r="AK10" s="19"/>
      <c r="AL10" s="20"/>
      <c r="AM10" s="20"/>
      <c r="AN10" s="20"/>
      <c r="AO10" s="20"/>
      <c r="AP10" s="20"/>
      <c r="AQ10" s="20"/>
      <c r="AR10" s="21"/>
      <c r="AS10" s="6"/>
      <c r="AT10" s="6"/>
      <c r="AU10" s="6"/>
      <c r="AV10" s="6"/>
      <c r="AW10" s="6"/>
      <c r="AX10" s="6"/>
      <c r="AY10" s="5"/>
      <c r="AZ10" s="5"/>
      <c r="BA10" s="5"/>
    </row>
    <row r="11" spans="2:74" ht="9.1" customHeight="1" x14ac:dyDescent="0.15">
      <c r="Z11" s="85">
        <v>0.05</v>
      </c>
      <c r="AY11" s="5"/>
      <c r="AZ11" s="5"/>
      <c r="BA11" s="85"/>
    </row>
    <row r="12" spans="2:74" ht="9.1" customHeight="1" x14ac:dyDescent="0.15">
      <c r="Z12" s="85"/>
      <c r="AH12" s="28"/>
      <c r="AI12" s="28"/>
      <c r="AJ12" s="28"/>
      <c r="AK12" s="28"/>
      <c r="AL12" s="28"/>
      <c r="AM12" s="73"/>
      <c r="AN12" s="73"/>
      <c r="AO12" s="73"/>
      <c r="AP12" s="73"/>
      <c r="AQ12" s="73"/>
      <c r="AY12" s="5"/>
      <c r="AZ12" s="5"/>
      <c r="BA12" s="85"/>
    </row>
    <row r="13" spans="2:74" ht="9.1" customHeight="1" x14ac:dyDescent="0.15">
      <c r="Z13" s="85"/>
      <c r="AY13" s="5"/>
      <c r="AZ13" s="5"/>
      <c r="BA13" s="85"/>
    </row>
    <row r="14" spans="2:74" ht="9.1" customHeight="1" x14ac:dyDescent="0.15">
      <c r="AY14" s="5"/>
      <c r="AZ14" s="5"/>
      <c r="BA14" s="85" t="s">
        <v>342</v>
      </c>
    </row>
    <row r="15" spans="2:74" ht="9.1" customHeight="1" x14ac:dyDescent="0.15">
      <c r="AY15" s="5"/>
      <c r="AZ15" s="5"/>
      <c r="BA15" s="85"/>
    </row>
    <row r="16" spans="2:74" ht="9.1" customHeight="1" x14ac:dyDescent="0.15">
      <c r="U16" s="86"/>
      <c r="X16" s="86" t="s">
        <v>334</v>
      </c>
      <c r="AG16" s="28"/>
      <c r="AH16" s="28"/>
      <c r="AI16" s="28"/>
      <c r="AJ16" s="28"/>
      <c r="AK16" s="28"/>
      <c r="AL16" s="28"/>
      <c r="AM16" s="73" t="s">
        <v>4</v>
      </c>
      <c r="AN16" s="73"/>
      <c r="AO16" s="73"/>
      <c r="AP16" s="73"/>
      <c r="AQ16" s="73"/>
      <c r="AR16" s="28"/>
      <c r="AS16" s="28"/>
      <c r="AT16" s="28"/>
      <c r="AU16" s="28"/>
      <c r="AV16" s="28"/>
      <c r="AW16" s="28"/>
      <c r="AX16" s="28"/>
      <c r="AY16" s="28"/>
      <c r="AZ16" s="28"/>
      <c r="BA16" s="85"/>
    </row>
    <row r="17" spans="21:55" ht="9.1" customHeight="1" x14ac:dyDescent="0.15">
      <c r="U17" s="86"/>
      <c r="X17" s="86"/>
      <c r="AY17" s="5"/>
      <c r="AZ17" s="5"/>
      <c r="BA17" s="85"/>
    </row>
    <row r="18" spans="21:55" ht="9.1" customHeight="1" x14ac:dyDescent="0.15">
      <c r="U18" s="86"/>
      <c r="X18" s="86"/>
      <c r="AS18" s="73" t="s">
        <v>2</v>
      </c>
      <c r="AT18" s="73"/>
      <c r="AU18" s="73"/>
      <c r="AV18" s="73"/>
      <c r="AW18" s="73"/>
      <c r="AX18" s="73"/>
      <c r="AY18" s="5"/>
      <c r="AZ18" s="5"/>
      <c r="BA18" s="85"/>
      <c r="BC18" s="86" t="s">
        <v>34</v>
      </c>
    </row>
    <row r="19" spans="21:55" ht="9.1" customHeight="1" x14ac:dyDescent="0.15">
      <c r="U19" s="86"/>
      <c r="X19" s="86"/>
      <c r="AS19" s="73" t="s">
        <v>370</v>
      </c>
      <c r="AT19" s="73"/>
      <c r="AU19" s="73"/>
      <c r="AV19" s="73"/>
      <c r="AW19" s="73"/>
      <c r="AX19" s="73"/>
      <c r="AY19" s="5"/>
      <c r="AZ19" s="5"/>
      <c r="BA19" s="85"/>
      <c r="BC19" s="86"/>
    </row>
    <row r="20" spans="21:55" ht="9.1" customHeight="1" x14ac:dyDescent="0.15">
      <c r="U20" s="86"/>
      <c r="X20" s="86"/>
      <c r="AS20" s="73"/>
      <c r="AT20" s="73"/>
      <c r="AU20" s="73"/>
      <c r="AV20" s="73"/>
      <c r="AW20" s="73"/>
      <c r="AY20" s="5"/>
      <c r="AZ20" s="5"/>
      <c r="BA20" s="5"/>
      <c r="BC20" s="86"/>
    </row>
    <row r="21" spans="21:55" ht="9.1" customHeight="1" x14ac:dyDescent="0.15">
      <c r="U21" s="86"/>
      <c r="X21" s="86"/>
      <c r="AS21" s="73"/>
      <c r="AT21" s="73"/>
      <c r="AU21" s="73"/>
      <c r="AV21" s="73"/>
      <c r="AW21" s="73"/>
      <c r="AY21" s="5"/>
      <c r="AZ21" s="5"/>
      <c r="BA21" s="5"/>
      <c r="BC21" s="86"/>
    </row>
    <row r="22" spans="21:55" ht="9.1" customHeight="1" x14ac:dyDescent="0.15">
      <c r="U22" s="86"/>
      <c r="X22" s="86"/>
      <c r="AY22" s="5"/>
      <c r="AZ22" s="5"/>
      <c r="BA22" s="5"/>
      <c r="BC22" s="86"/>
    </row>
    <row r="23" spans="21:55" ht="9.1" customHeight="1" x14ac:dyDescent="0.15">
      <c r="U23" s="40"/>
      <c r="AY23" s="5"/>
      <c r="AZ23" s="5"/>
      <c r="BA23" s="85" t="s">
        <v>335</v>
      </c>
      <c r="BC23" s="86"/>
    </row>
    <row r="24" spans="21:55" ht="9.1" customHeight="1" x14ac:dyDescent="0.15">
      <c r="AS24" s="73" t="s">
        <v>1</v>
      </c>
      <c r="AT24" s="73"/>
      <c r="AU24" s="73"/>
      <c r="AV24" s="73"/>
      <c r="AW24" s="73"/>
      <c r="AX24" s="73"/>
      <c r="AY24" s="73"/>
      <c r="AZ24" s="5"/>
      <c r="BA24" s="85"/>
    </row>
    <row r="25" spans="21:55" ht="9.1" customHeight="1" x14ac:dyDescent="0.15">
      <c r="AG25" s="73" t="s">
        <v>5</v>
      </c>
      <c r="AH25" s="73"/>
      <c r="AI25" s="73"/>
      <c r="AJ25" s="73"/>
      <c r="AK25" s="73"/>
      <c r="AS25" s="73" t="s">
        <v>344</v>
      </c>
      <c r="AT25" s="73"/>
      <c r="AU25" s="73"/>
      <c r="AV25" s="73"/>
      <c r="AW25" s="73"/>
      <c r="AX25" s="73"/>
      <c r="AY25" s="73"/>
      <c r="AZ25" s="5"/>
      <c r="BA25" s="85"/>
    </row>
    <row r="26" spans="21:55" ht="9.1" customHeight="1" x14ac:dyDescent="0.15"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Y26" s="85">
        <v>0.2</v>
      </c>
      <c r="AZ26" s="5"/>
      <c r="BA26" s="85" t="s">
        <v>137</v>
      </c>
    </row>
    <row r="27" spans="21:55" ht="9.1" customHeight="1" x14ac:dyDescent="0.15">
      <c r="AD27" s="13"/>
      <c r="AE27" s="13"/>
      <c r="AF27" s="13"/>
      <c r="AG27" s="13"/>
      <c r="AH27" s="13"/>
      <c r="AY27" s="85"/>
      <c r="AZ27" s="5"/>
      <c r="BA27" s="85"/>
    </row>
    <row r="28" spans="21:55" ht="9.1" customHeight="1" x14ac:dyDescent="0.15">
      <c r="AY28" s="85"/>
      <c r="AZ28" s="5"/>
      <c r="BA28" s="85"/>
    </row>
    <row r="29" spans="21:55" ht="9.1" customHeight="1" x14ac:dyDescent="0.15">
      <c r="AG29" s="73" t="s">
        <v>441</v>
      </c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Y29" s="85"/>
      <c r="AZ29" s="5"/>
      <c r="BA29" s="85"/>
    </row>
    <row r="30" spans="21:55" ht="9.1" customHeight="1" x14ac:dyDescent="0.15">
      <c r="AY30" s="85" t="s">
        <v>36</v>
      </c>
      <c r="AZ30" s="5"/>
      <c r="BA30" s="85"/>
    </row>
    <row r="31" spans="21:55" ht="9.1" customHeight="1" x14ac:dyDescent="0.15">
      <c r="AY31" s="85"/>
      <c r="AZ31" s="5"/>
      <c r="BA31" s="85"/>
    </row>
    <row r="32" spans="21:55" ht="9.1" customHeight="1" x14ac:dyDescent="0.15">
      <c r="AY32" s="85">
        <v>0.1</v>
      </c>
      <c r="BA32" s="85"/>
    </row>
    <row r="33" spans="2:74" ht="9.1" customHeight="1" x14ac:dyDescent="0.15">
      <c r="AY33" s="85"/>
      <c r="BA33" s="85"/>
    </row>
    <row r="34" spans="2:74" ht="9.1" customHeight="1" x14ac:dyDescent="0.15"/>
    <row r="35" spans="2:74" ht="9.1" customHeight="1" x14ac:dyDescent="0.15">
      <c r="AJ35" s="73"/>
      <c r="AK35" s="73"/>
      <c r="AL35" s="73"/>
      <c r="AM35" s="73"/>
    </row>
    <row r="36" spans="2:74" ht="9.1" customHeight="1" x14ac:dyDescent="0.15">
      <c r="AJ36" s="73" t="s">
        <v>178</v>
      </c>
      <c r="AK36" s="73"/>
      <c r="AL36" s="73"/>
      <c r="AM36" s="73"/>
    </row>
    <row r="37" spans="2:74" ht="9.1" customHeight="1" x14ac:dyDescent="0.15"/>
    <row r="38" spans="2:74" ht="20.149999999999999" customHeight="1" x14ac:dyDescent="0.15"/>
    <row r="39" spans="2:74" ht="43.5" customHeight="1" x14ac:dyDescent="0.15">
      <c r="B39" s="88" t="s">
        <v>31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</row>
    <row r="40" spans="2:74" s="14" customFormat="1" ht="24.95" customHeight="1" x14ac:dyDescent="0.15">
      <c r="B40" s="78" t="s">
        <v>11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7" t="s">
        <v>57</v>
      </c>
      <c r="X40" s="87"/>
      <c r="Y40" s="87"/>
      <c r="Z40" s="87"/>
      <c r="AA40" s="87"/>
      <c r="AB40" s="87"/>
      <c r="AC40" s="87"/>
      <c r="AD40" s="87" t="s">
        <v>58</v>
      </c>
      <c r="AE40" s="87"/>
      <c r="AF40" s="87"/>
      <c r="AG40" s="87"/>
      <c r="AH40" s="87"/>
      <c r="AI40" s="87"/>
      <c r="AJ40" s="87"/>
      <c r="AK40" s="87"/>
      <c r="AL40" s="87" t="s">
        <v>59</v>
      </c>
      <c r="AM40" s="87"/>
      <c r="AN40" s="87"/>
      <c r="AO40" s="87"/>
      <c r="AP40" s="87"/>
      <c r="AQ40" s="87"/>
      <c r="AR40" s="87"/>
      <c r="AS40" s="87"/>
      <c r="AT40" s="87" t="s">
        <v>60</v>
      </c>
      <c r="AU40" s="87"/>
      <c r="AV40" s="87"/>
      <c r="AW40" s="87"/>
      <c r="AX40" s="87"/>
      <c r="AY40" s="87"/>
      <c r="AZ40" s="87"/>
      <c r="BA40" s="87" t="s">
        <v>61</v>
      </c>
      <c r="BB40" s="87"/>
      <c r="BC40" s="87"/>
      <c r="BD40" s="87"/>
      <c r="BE40" s="87"/>
      <c r="BF40" s="87"/>
      <c r="BG40" s="87"/>
      <c r="BH40" s="87" t="s">
        <v>9</v>
      </c>
      <c r="BI40" s="87"/>
      <c r="BJ40" s="87"/>
      <c r="BK40" s="87"/>
      <c r="BL40" s="87"/>
      <c r="BM40" s="87"/>
      <c r="BN40" s="78"/>
      <c r="BO40" s="87" t="s">
        <v>19</v>
      </c>
      <c r="BP40" s="87"/>
      <c r="BQ40" s="87"/>
      <c r="BR40" s="87"/>
      <c r="BS40" s="87"/>
      <c r="BT40" s="87"/>
      <c r="BU40" s="87"/>
    </row>
    <row r="41" spans="2:74" s="14" customFormat="1" ht="6.95" customHeight="1" x14ac:dyDescent="0.15"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</row>
    <row r="42" spans="2:74" s="14" customFormat="1" ht="20.149999999999999" customHeight="1" x14ac:dyDescent="0.15">
      <c r="B42" s="90" t="s">
        <v>336</v>
      </c>
      <c r="C42" s="91"/>
      <c r="D42" s="92"/>
      <c r="E42" s="78" t="s">
        <v>44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v>2.5999999999999999E-2</v>
      </c>
      <c r="X42" s="75"/>
      <c r="Y42" s="75"/>
      <c r="Z42" s="75"/>
      <c r="AA42" s="75"/>
      <c r="AB42" s="75"/>
      <c r="AC42" s="75"/>
      <c r="AD42" s="75">
        <v>3.2000000000000001E-2</v>
      </c>
      <c r="AE42" s="75"/>
      <c r="AF42" s="75"/>
      <c r="AG42" s="75"/>
      <c r="AH42" s="75"/>
      <c r="AI42" s="75"/>
      <c r="AJ42" s="75"/>
      <c r="AK42" s="75"/>
      <c r="AL42" s="75">
        <v>3.7999999999999999E-2</v>
      </c>
      <c r="AM42" s="75"/>
      <c r="AN42" s="75"/>
      <c r="AO42" s="75"/>
      <c r="AP42" s="75"/>
      <c r="AQ42" s="75"/>
      <c r="AR42" s="75"/>
      <c r="AS42" s="75"/>
      <c r="AT42" s="75">
        <v>4.8000000000000001E-2</v>
      </c>
      <c r="AU42" s="75"/>
      <c r="AV42" s="75"/>
      <c r="AW42" s="75"/>
      <c r="AX42" s="75"/>
      <c r="AY42" s="75"/>
      <c r="AZ42" s="75"/>
      <c r="BA42" s="75">
        <v>0.06</v>
      </c>
      <c r="BB42" s="75"/>
      <c r="BC42" s="75"/>
      <c r="BD42" s="75"/>
      <c r="BE42" s="75"/>
      <c r="BF42" s="75"/>
      <c r="BG42" s="75"/>
      <c r="BH42" s="75">
        <v>8.8999999999999996E-2</v>
      </c>
      <c r="BI42" s="75"/>
      <c r="BJ42" s="75"/>
      <c r="BK42" s="75"/>
      <c r="BL42" s="75"/>
      <c r="BM42" s="75"/>
      <c r="BN42" s="81"/>
      <c r="BO42" s="75">
        <v>0.114</v>
      </c>
      <c r="BP42" s="75"/>
      <c r="BQ42" s="75"/>
      <c r="BR42" s="75"/>
      <c r="BS42" s="75"/>
      <c r="BT42" s="75"/>
      <c r="BU42" s="75"/>
    </row>
    <row r="43" spans="2:74" s="14" customFormat="1" ht="20.149999999999999" customHeight="1" x14ac:dyDescent="0.15">
      <c r="B43" s="93"/>
      <c r="C43" s="94"/>
      <c r="D43" s="95"/>
      <c r="E43" s="78" t="s">
        <v>45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v>0.6</v>
      </c>
      <c r="X43" s="75"/>
      <c r="Y43" s="75"/>
      <c r="Z43" s="75"/>
      <c r="AA43" s="75"/>
      <c r="AB43" s="75"/>
      <c r="AC43" s="75"/>
      <c r="AD43" s="75">
        <v>0.6</v>
      </c>
      <c r="AE43" s="75"/>
      <c r="AF43" s="75"/>
      <c r="AG43" s="75"/>
      <c r="AH43" s="75"/>
      <c r="AI43" s="75"/>
      <c r="AJ43" s="75"/>
      <c r="AK43" s="75"/>
      <c r="AL43" s="75">
        <v>0.6</v>
      </c>
      <c r="AM43" s="75"/>
      <c r="AN43" s="75"/>
      <c r="AO43" s="75"/>
      <c r="AP43" s="75"/>
      <c r="AQ43" s="75"/>
      <c r="AR43" s="75"/>
      <c r="AS43" s="75"/>
      <c r="AT43" s="75">
        <v>0.6</v>
      </c>
      <c r="AU43" s="75"/>
      <c r="AV43" s="75"/>
      <c r="AW43" s="75"/>
      <c r="AX43" s="75"/>
      <c r="AY43" s="75"/>
      <c r="AZ43" s="75"/>
      <c r="BA43" s="75">
        <v>0.6</v>
      </c>
      <c r="BB43" s="75"/>
      <c r="BC43" s="75"/>
      <c r="BD43" s="75"/>
      <c r="BE43" s="75"/>
      <c r="BF43" s="75"/>
      <c r="BG43" s="75"/>
      <c r="BH43" s="75">
        <v>0.6</v>
      </c>
      <c r="BI43" s="75"/>
      <c r="BJ43" s="75"/>
      <c r="BK43" s="75"/>
      <c r="BL43" s="75"/>
      <c r="BM43" s="75"/>
      <c r="BN43" s="81"/>
      <c r="BO43" s="75">
        <v>0.6</v>
      </c>
      <c r="BP43" s="75"/>
      <c r="BQ43" s="75"/>
      <c r="BR43" s="75"/>
      <c r="BS43" s="75"/>
      <c r="BT43" s="75"/>
      <c r="BU43" s="75"/>
    </row>
    <row r="44" spans="2:74" s="14" customFormat="1" ht="20.149999999999999" customHeight="1" x14ac:dyDescent="0.15">
      <c r="B44" s="93"/>
      <c r="C44" s="94"/>
      <c r="D44" s="95"/>
      <c r="E44" s="78" t="s">
        <v>46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W42+0.3</f>
        <v>0.32600000000000001</v>
      </c>
      <c r="X44" s="75"/>
      <c r="Y44" s="75"/>
      <c r="Z44" s="75"/>
      <c r="AA44" s="75"/>
      <c r="AB44" s="75"/>
      <c r="AC44" s="75"/>
      <c r="AD44" s="75">
        <f>AD42+0.3</f>
        <v>0.33199999999999996</v>
      </c>
      <c r="AE44" s="75"/>
      <c r="AF44" s="75"/>
      <c r="AG44" s="75"/>
      <c r="AH44" s="75"/>
      <c r="AI44" s="75"/>
      <c r="AJ44" s="75"/>
      <c r="AK44" s="75"/>
      <c r="AL44" s="75">
        <f>AL42+0.3</f>
        <v>0.33799999999999997</v>
      </c>
      <c r="AM44" s="75"/>
      <c r="AN44" s="75"/>
      <c r="AO44" s="75"/>
      <c r="AP44" s="75"/>
      <c r="AQ44" s="75"/>
      <c r="AR44" s="75"/>
      <c r="AS44" s="75"/>
      <c r="AT44" s="75">
        <f>AT42+0.3</f>
        <v>0.34799999999999998</v>
      </c>
      <c r="AU44" s="75"/>
      <c r="AV44" s="75"/>
      <c r="AW44" s="75"/>
      <c r="AX44" s="75"/>
      <c r="AY44" s="75"/>
      <c r="AZ44" s="75"/>
      <c r="BA44" s="75">
        <f>BA42+0.3</f>
        <v>0.36</v>
      </c>
      <c r="BB44" s="75"/>
      <c r="BC44" s="75"/>
      <c r="BD44" s="75"/>
      <c r="BE44" s="75"/>
      <c r="BF44" s="75"/>
      <c r="BG44" s="75"/>
      <c r="BH44" s="75">
        <f>BH42+0.3</f>
        <v>0.38900000000000001</v>
      </c>
      <c r="BI44" s="75"/>
      <c r="BJ44" s="75"/>
      <c r="BK44" s="75"/>
      <c r="BL44" s="75"/>
      <c r="BM44" s="75"/>
      <c r="BN44" s="81"/>
      <c r="BO44" s="75">
        <f>BO42+0.3</f>
        <v>0.41399999999999998</v>
      </c>
      <c r="BP44" s="75"/>
      <c r="BQ44" s="75"/>
      <c r="BR44" s="75"/>
      <c r="BS44" s="75"/>
      <c r="BT44" s="75"/>
      <c r="BU44" s="75"/>
    </row>
    <row r="45" spans="2:74" s="14" customFormat="1" ht="20.149999999999999" customHeight="1" x14ac:dyDescent="0.15">
      <c r="B45" s="93"/>
      <c r="C45" s="94"/>
      <c r="D45" s="95"/>
      <c r="E45" s="78" t="s">
        <v>7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W42+W46+0.1</f>
        <v>1.1260000000000001</v>
      </c>
      <c r="X45" s="75"/>
      <c r="Y45" s="75"/>
      <c r="Z45" s="75"/>
      <c r="AA45" s="75"/>
      <c r="AB45" s="75"/>
      <c r="AC45" s="75"/>
      <c r="AD45" s="75">
        <f>AD42+AD46+0.1</f>
        <v>1.1320000000000001</v>
      </c>
      <c r="AE45" s="75"/>
      <c r="AF45" s="75"/>
      <c r="AG45" s="75"/>
      <c r="AH45" s="75"/>
      <c r="AI45" s="75"/>
      <c r="AJ45" s="75"/>
      <c r="AK45" s="75"/>
      <c r="AL45" s="75">
        <f>AL42+AL46+0.1</f>
        <v>1.1380000000000001</v>
      </c>
      <c r="AM45" s="75"/>
      <c r="AN45" s="75"/>
      <c r="AO45" s="75"/>
      <c r="AP45" s="75"/>
      <c r="AQ45" s="75"/>
      <c r="AR45" s="75"/>
      <c r="AS45" s="75"/>
      <c r="AT45" s="75">
        <f>AT42+AT46+0.1</f>
        <v>1.1480000000000001</v>
      </c>
      <c r="AU45" s="75"/>
      <c r="AV45" s="75"/>
      <c r="AW45" s="75"/>
      <c r="AX45" s="75"/>
      <c r="AY45" s="75"/>
      <c r="AZ45" s="75"/>
      <c r="BA45" s="75">
        <f>BA42+BA46+0.1</f>
        <v>1.1600000000000001</v>
      </c>
      <c r="BB45" s="75"/>
      <c r="BC45" s="75"/>
      <c r="BD45" s="75"/>
      <c r="BE45" s="75"/>
      <c r="BF45" s="75"/>
      <c r="BG45" s="75"/>
      <c r="BH45" s="75">
        <f>BH42+BH46+0.1</f>
        <v>1.1890000000000001</v>
      </c>
      <c r="BI45" s="75"/>
      <c r="BJ45" s="75"/>
      <c r="BK45" s="75"/>
      <c r="BL45" s="75"/>
      <c r="BM45" s="75"/>
      <c r="BN45" s="75"/>
      <c r="BO45" s="75">
        <f>BO42+BO46+0.1</f>
        <v>1.2140000000000002</v>
      </c>
      <c r="BP45" s="75"/>
      <c r="BQ45" s="75"/>
      <c r="BR45" s="75"/>
      <c r="BS45" s="75"/>
      <c r="BT45" s="75"/>
      <c r="BU45" s="75"/>
    </row>
    <row r="46" spans="2:74" s="14" customFormat="1" ht="20.149999999999999" customHeight="1" x14ac:dyDescent="0.15">
      <c r="B46" s="93"/>
      <c r="C46" s="94"/>
      <c r="D46" s="95"/>
      <c r="E46" s="78" t="s">
        <v>341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$I$6</f>
        <v>1</v>
      </c>
      <c r="X46" s="75"/>
      <c r="Y46" s="75"/>
      <c r="Z46" s="75"/>
      <c r="AA46" s="75"/>
      <c r="AB46" s="75"/>
      <c r="AC46" s="75"/>
      <c r="AD46" s="81">
        <f>$I$6</f>
        <v>1</v>
      </c>
      <c r="AE46" s="82"/>
      <c r="AF46" s="82"/>
      <c r="AG46" s="82"/>
      <c r="AH46" s="82"/>
      <c r="AI46" s="82"/>
      <c r="AJ46" s="82"/>
      <c r="AK46" s="83"/>
      <c r="AL46" s="81">
        <f>$I$6</f>
        <v>1</v>
      </c>
      <c r="AM46" s="82"/>
      <c r="AN46" s="82"/>
      <c r="AO46" s="82"/>
      <c r="AP46" s="82"/>
      <c r="AQ46" s="82"/>
      <c r="AR46" s="82"/>
      <c r="AS46" s="83"/>
      <c r="AT46" s="75">
        <f>$I$6</f>
        <v>1</v>
      </c>
      <c r="AU46" s="75"/>
      <c r="AV46" s="75"/>
      <c r="AW46" s="75"/>
      <c r="AX46" s="75"/>
      <c r="AY46" s="75"/>
      <c r="AZ46" s="75"/>
      <c r="BA46" s="75">
        <f>$I$6</f>
        <v>1</v>
      </c>
      <c r="BB46" s="75"/>
      <c r="BC46" s="75"/>
      <c r="BD46" s="75"/>
      <c r="BE46" s="75"/>
      <c r="BF46" s="75"/>
      <c r="BG46" s="75"/>
      <c r="BH46" s="75">
        <f>$I$6</f>
        <v>1</v>
      </c>
      <c r="BI46" s="75"/>
      <c r="BJ46" s="75"/>
      <c r="BK46" s="75"/>
      <c r="BL46" s="75"/>
      <c r="BM46" s="75"/>
      <c r="BN46" s="75"/>
      <c r="BO46" s="75">
        <f>$I$6</f>
        <v>1</v>
      </c>
      <c r="BP46" s="75"/>
      <c r="BQ46" s="75"/>
      <c r="BR46" s="75"/>
      <c r="BS46" s="75"/>
      <c r="BT46" s="75"/>
      <c r="BU46" s="75"/>
    </row>
    <row r="47" spans="2:74" s="14" customFormat="1" ht="20.149999999999999" customHeight="1" x14ac:dyDescent="0.15">
      <c r="B47" s="93"/>
      <c r="C47" s="94"/>
      <c r="D47" s="95"/>
      <c r="E47" s="78" t="s">
        <v>37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$I$9</f>
        <v>0.3</v>
      </c>
      <c r="X47" s="75"/>
      <c r="Y47" s="75"/>
      <c r="Z47" s="75"/>
      <c r="AA47" s="75"/>
      <c r="AB47" s="75"/>
      <c r="AC47" s="75"/>
      <c r="AD47" s="81">
        <f>$I$9</f>
        <v>0.3</v>
      </c>
      <c r="AE47" s="82"/>
      <c r="AF47" s="82"/>
      <c r="AG47" s="82"/>
      <c r="AH47" s="82"/>
      <c r="AI47" s="82"/>
      <c r="AJ47" s="82"/>
      <c r="AK47" s="83"/>
      <c r="AL47" s="81">
        <f>$I$9</f>
        <v>0.3</v>
      </c>
      <c r="AM47" s="82"/>
      <c r="AN47" s="82"/>
      <c r="AO47" s="82"/>
      <c r="AP47" s="82"/>
      <c r="AQ47" s="82"/>
      <c r="AR47" s="82"/>
      <c r="AS47" s="83"/>
      <c r="AT47" s="75">
        <f>$I$9</f>
        <v>0.3</v>
      </c>
      <c r="AU47" s="75"/>
      <c r="AV47" s="75"/>
      <c r="AW47" s="75"/>
      <c r="AX47" s="75"/>
      <c r="AY47" s="75"/>
      <c r="AZ47" s="75"/>
      <c r="BA47" s="75">
        <f>$I$9</f>
        <v>0.3</v>
      </c>
      <c r="BB47" s="75"/>
      <c r="BC47" s="75"/>
      <c r="BD47" s="75"/>
      <c r="BE47" s="75"/>
      <c r="BF47" s="75"/>
      <c r="BG47" s="75"/>
      <c r="BH47" s="75">
        <f>$I$9</f>
        <v>0.3</v>
      </c>
      <c r="BI47" s="75"/>
      <c r="BJ47" s="75"/>
      <c r="BK47" s="75"/>
      <c r="BL47" s="75"/>
      <c r="BM47" s="75"/>
      <c r="BN47" s="75"/>
      <c r="BO47" s="75">
        <f>$I$9</f>
        <v>0.3</v>
      </c>
      <c r="BP47" s="75"/>
      <c r="BQ47" s="75"/>
      <c r="BR47" s="75"/>
      <c r="BS47" s="75"/>
      <c r="BT47" s="75"/>
      <c r="BU47" s="75"/>
    </row>
    <row r="48" spans="2:74" s="14" customFormat="1" ht="20.149999999999999" customHeight="1" x14ac:dyDescent="0.15">
      <c r="B48" s="100" t="s">
        <v>33</v>
      </c>
      <c r="C48" s="101"/>
      <c r="D48" s="102"/>
      <c r="E48" s="78" t="s">
        <v>335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W45-W44-W47-0.04</f>
        <v>0.46</v>
      </c>
      <c r="X48" s="75"/>
      <c r="Y48" s="75"/>
      <c r="Z48" s="75"/>
      <c r="AA48" s="75"/>
      <c r="AB48" s="75"/>
      <c r="AC48" s="75"/>
      <c r="AD48" s="81">
        <f>AD45-AD44-AD47-0.04</f>
        <v>0.46000000000000024</v>
      </c>
      <c r="AE48" s="82"/>
      <c r="AF48" s="82"/>
      <c r="AG48" s="82"/>
      <c r="AH48" s="82"/>
      <c r="AI48" s="82"/>
      <c r="AJ48" s="82"/>
      <c r="AK48" s="83"/>
      <c r="AL48" s="81">
        <f>AL45-AL44-AL47-0.04</f>
        <v>0.46000000000000024</v>
      </c>
      <c r="AM48" s="82"/>
      <c r="AN48" s="82"/>
      <c r="AO48" s="82"/>
      <c r="AP48" s="82"/>
      <c r="AQ48" s="82"/>
      <c r="AR48" s="82"/>
      <c r="AS48" s="83"/>
      <c r="AT48" s="75">
        <f>AT45-AT44-AT47-0.04</f>
        <v>0.46000000000000024</v>
      </c>
      <c r="AU48" s="75"/>
      <c r="AV48" s="75"/>
      <c r="AW48" s="75"/>
      <c r="AX48" s="75"/>
      <c r="AY48" s="75"/>
      <c r="AZ48" s="75"/>
      <c r="BA48" s="75">
        <f>BA45-BA44-BA47-0.04</f>
        <v>0.46000000000000024</v>
      </c>
      <c r="BB48" s="75"/>
      <c r="BC48" s="75"/>
      <c r="BD48" s="75"/>
      <c r="BE48" s="75"/>
      <c r="BF48" s="75"/>
      <c r="BG48" s="75"/>
      <c r="BH48" s="75">
        <f>BH45-BH44-BH47-0.04</f>
        <v>0.46</v>
      </c>
      <c r="BI48" s="75"/>
      <c r="BJ48" s="75"/>
      <c r="BK48" s="75"/>
      <c r="BL48" s="75"/>
      <c r="BM48" s="75"/>
      <c r="BN48" s="75"/>
      <c r="BO48" s="75">
        <f>BO45-BO44-BO47-0.04</f>
        <v>0.46000000000000024</v>
      </c>
      <c r="BP48" s="75"/>
      <c r="BQ48" s="75"/>
      <c r="BR48" s="75"/>
      <c r="BS48" s="75"/>
      <c r="BT48" s="75"/>
      <c r="BU48" s="75"/>
    </row>
    <row r="49" spans="2:73" s="14" customFormat="1" ht="20.149999999999999" customHeight="1" x14ac:dyDescent="0.15"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103"/>
      <c r="BI49" s="103"/>
      <c r="BJ49" s="103"/>
      <c r="BK49" s="103"/>
      <c r="BL49" s="103"/>
      <c r="BM49" s="103"/>
      <c r="BN49" s="103"/>
      <c r="BO49" s="103" t="s">
        <v>103</v>
      </c>
      <c r="BP49" s="103"/>
      <c r="BQ49" s="103"/>
      <c r="BR49" s="103"/>
      <c r="BS49" s="103"/>
      <c r="BT49" s="103"/>
      <c r="BU49" s="103"/>
    </row>
    <row r="50" spans="2:73" s="14" customFormat="1" ht="28" customHeight="1" x14ac:dyDescent="0.15">
      <c r="B50" s="87" t="s">
        <v>13</v>
      </c>
      <c r="C50" s="87"/>
      <c r="D50" s="87"/>
      <c r="E50" s="87"/>
      <c r="F50" s="87"/>
      <c r="G50" s="87"/>
      <c r="H50" s="87"/>
      <c r="I50" s="87"/>
      <c r="J50" s="87"/>
      <c r="K50" s="87" t="s">
        <v>14</v>
      </c>
      <c r="L50" s="87"/>
      <c r="M50" s="87"/>
      <c r="N50" s="87"/>
      <c r="O50" s="87"/>
      <c r="P50" s="87"/>
      <c r="Q50" s="87"/>
      <c r="R50" s="87"/>
      <c r="S50" s="87"/>
      <c r="T50" s="87" t="s">
        <v>12</v>
      </c>
      <c r="U50" s="87"/>
      <c r="V50" s="87"/>
      <c r="W50" s="87" t="s">
        <v>57</v>
      </c>
      <c r="X50" s="87"/>
      <c r="Y50" s="87"/>
      <c r="Z50" s="87"/>
      <c r="AA50" s="87"/>
      <c r="AB50" s="87"/>
      <c r="AC50" s="87"/>
      <c r="AD50" s="87" t="s">
        <v>58</v>
      </c>
      <c r="AE50" s="87"/>
      <c r="AF50" s="87"/>
      <c r="AG50" s="87"/>
      <c r="AH50" s="87"/>
      <c r="AI50" s="87"/>
      <c r="AJ50" s="87"/>
      <c r="AK50" s="87"/>
      <c r="AL50" s="87" t="s">
        <v>59</v>
      </c>
      <c r="AM50" s="87"/>
      <c r="AN50" s="87"/>
      <c r="AO50" s="87"/>
      <c r="AP50" s="87"/>
      <c r="AQ50" s="87"/>
      <c r="AR50" s="87"/>
      <c r="AS50" s="87"/>
      <c r="AT50" s="87" t="s">
        <v>60</v>
      </c>
      <c r="AU50" s="87"/>
      <c r="AV50" s="87"/>
      <c r="AW50" s="87"/>
      <c r="AX50" s="87"/>
      <c r="AY50" s="87"/>
      <c r="AZ50" s="87"/>
      <c r="BA50" s="87" t="s">
        <v>61</v>
      </c>
      <c r="BB50" s="87"/>
      <c r="BC50" s="87"/>
      <c r="BD50" s="87"/>
      <c r="BE50" s="87"/>
      <c r="BF50" s="87"/>
      <c r="BG50" s="87"/>
      <c r="BH50" s="87" t="s">
        <v>9</v>
      </c>
      <c r="BI50" s="87"/>
      <c r="BJ50" s="87"/>
      <c r="BK50" s="87"/>
      <c r="BL50" s="87"/>
      <c r="BM50" s="87"/>
      <c r="BN50" s="78"/>
      <c r="BO50" s="87" t="s">
        <v>324</v>
      </c>
      <c r="BP50" s="87"/>
      <c r="BQ50" s="87"/>
      <c r="BR50" s="87"/>
      <c r="BS50" s="87"/>
      <c r="BT50" s="87"/>
      <c r="BU50" s="87"/>
    </row>
    <row r="51" spans="2:73" s="14" customFormat="1" ht="28" customHeight="1" x14ac:dyDescent="0.15">
      <c r="B51" s="78" t="s">
        <v>52</v>
      </c>
      <c r="C51" s="79"/>
      <c r="D51" s="79"/>
      <c r="E51" s="79"/>
      <c r="F51" s="79"/>
      <c r="G51" s="79"/>
      <c r="H51" s="79"/>
      <c r="I51" s="79"/>
      <c r="J51" s="80"/>
      <c r="K51" s="110" t="s">
        <v>371</v>
      </c>
      <c r="L51" s="111"/>
      <c r="M51" s="111"/>
      <c r="N51" s="111"/>
      <c r="O51" s="111"/>
      <c r="P51" s="111"/>
      <c r="Q51" s="111"/>
      <c r="R51" s="111"/>
      <c r="S51" s="112"/>
      <c r="T51" s="78" t="s">
        <v>56</v>
      </c>
      <c r="U51" s="79"/>
      <c r="V51" s="80"/>
      <c r="W51" s="81">
        <v>2</v>
      </c>
      <c r="X51" s="82"/>
      <c r="Y51" s="82"/>
      <c r="Z51" s="82"/>
      <c r="AA51" s="82"/>
      <c r="AB51" s="82"/>
      <c r="AC51" s="83"/>
      <c r="AD51" s="81">
        <f>W51</f>
        <v>2</v>
      </c>
      <c r="AE51" s="82"/>
      <c r="AF51" s="82"/>
      <c r="AG51" s="82"/>
      <c r="AH51" s="82"/>
      <c r="AI51" s="82"/>
      <c r="AJ51" s="82"/>
      <c r="AK51" s="83"/>
      <c r="AL51" s="81">
        <f>AD51</f>
        <v>2</v>
      </c>
      <c r="AM51" s="82"/>
      <c r="AN51" s="82"/>
      <c r="AO51" s="82"/>
      <c r="AP51" s="82"/>
      <c r="AQ51" s="82"/>
      <c r="AR51" s="82"/>
      <c r="AS51" s="83"/>
      <c r="AT51" s="81">
        <f>AL51</f>
        <v>2</v>
      </c>
      <c r="AU51" s="82"/>
      <c r="AV51" s="82"/>
      <c r="AW51" s="82"/>
      <c r="AX51" s="82"/>
      <c r="AY51" s="82"/>
      <c r="AZ51" s="83"/>
      <c r="BA51" s="81">
        <f>AT51</f>
        <v>2</v>
      </c>
      <c r="BB51" s="82"/>
      <c r="BC51" s="82"/>
      <c r="BD51" s="82"/>
      <c r="BE51" s="82"/>
      <c r="BF51" s="82"/>
      <c r="BG51" s="83"/>
      <c r="BH51" s="81">
        <f>BA51</f>
        <v>2</v>
      </c>
      <c r="BI51" s="82"/>
      <c r="BJ51" s="82"/>
      <c r="BK51" s="82"/>
      <c r="BL51" s="82"/>
      <c r="BM51" s="82"/>
      <c r="BN51" s="83"/>
      <c r="BO51" s="81">
        <f>BH51</f>
        <v>2</v>
      </c>
      <c r="BP51" s="82"/>
      <c r="BQ51" s="82"/>
      <c r="BR51" s="82"/>
      <c r="BS51" s="82"/>
      <c r="BT51" s="82"/>
      <c r="BU51" s="83"/>
    </row>
    <row r="52" spans="2:73" s="14" customFormat="1" ht="14.1" customHeight="1" x14ac:dyDescent="0.15">
      <c r="B52" s="113" t="s">
        <v>373</v>
      </c>
      <c r="C52" s="114"/>
      <c r="D52" s="114"/>
      <c r="E52" s="114"/>
      <c r="F52" s="114"/>
      <c r="G52" s="114"/>
      <c r="H52" s="114"/>
      <c r="I52" s="114"/>
      <c r="J52" s="115"/>
      <c r="K52" s="116" t="s">
        <v>434</v>
      </c>
      <c r="L52" s="117"/>
      <c r="M52" s="117"/>
      <c r="N52" s="117"/>
      <c r="O52" s="117"/>
      <c r="P52" s="117"/>
      <c r="Q52" s="117"/>
      <c r="R52" s="117"/>
      <c r="S52" s="118"/>
      <c r="T52" s="113" t="s">
        <v>390</v>
      </c>
      <c r="U52" s="114"/>
      <c r="V52" s="115"/>
      <c r="W52" s="104">
        <v>0.6</v>
      </c>
      <c r="X52" s="105"/>
      <c r="Y52" s="105"/>
      <c r="Z52" s="105"/>
      <c r="AA52" s="105"/>
      <c r="AB52" s="105"/>
      <c r="AC52" s="106"/>
      <c r="AD52" s="104">
        <v>0.6</v>
      </c>
      <c r="AE52" s="105"/>
      <c r="AF52" s="105"/>
      <c r="AG52" s="105"/>
      <c r="AH52" s="105"/>
      <c r="AI52" s="105"/>
      <c r="AJ52" s="105"/>
      <c r="AK52" s="106"/>
      <c r="AL52" s="104">
        <v>0.6</v>
      </c>
      <c r="AM52" s="105"/>
      <c r="AN52" s="105"/>
      <c r="AO52" s="105"/>
      <c r="AP52" s="105"/>
      <c r="AQ52" s="105"/>
      <c r="AR52" s="105"/>
      <c r="AS52" s="106"/>
      <c r="AT52" s="104">
        <v>0.6</v>
      </c>
      <c r="AU52" s="105"/>
      <c r="AV52" s="105"/>
      <c r="AW52" s="105"/>
      <c r="AX52" s="105"/>
      <c r="AY52" s="105"/>
      <c r="AZ52" s="106"/>
      <c r="BA52" s="104">
        <v>0.6</v>
      </c>
      <c r="BB52" s="105"/>
      <c r="BC52" s="105"/>
      <c r="BD52" s="105"/>
      <c r="BE52" s="105"/>
      <c r="BF52" s="105"/>
      <c r="BG52" s="106"/>
      <c r="BH52" s="104">
        <v>0.6</v>
      </c>
      <c r="BI52" s="105"/>
      <c r="BJ52" s="105"/>
      <c r="BK52" s="105"/>
      <c r="BL52" s="105"/>
      <c r="BM52" s="105"/>
      <c r="BN52" s="106"/>
      <c r="BO52" s="104">
        <v>0.6</v>
      </c>
      <c r="BP52" s="105"/>
      <c r="BQ52" s="105"/>
      <c r="BR52" s="105"/>
      <c r="BS52" s="105"/>
      <c r="BT52" s="105"/>
      <c r="BU52" s="106"/>
    </row>
    <row r="53" spans="2:73" s="14" customFormat="1" ht="14.1" customHeight="1" x14ac:dyDescent="0.15">
      <c r="B53" s="100"/>
      <c r="C53" s="101"/>
      <c r="D53" s="101"/>
      <c r="E53" s="101"/>
      <c r="F53" s="101"/>
      <c r="G53" s="101"/>
      <c r="H53" s="101"/>
      <c r="I53" s="101"/>
      <c r="J53" s="102"/>
      <c r="K53" s="122"/>
      <c r="L53" s="123"/>
      <c r="M53" s="123"/>
      <c r="N53" s="123"/>
      <c r="O53" s="123"/>
      <c r="P53" s="123"/>
      <c r="Q53" s="123"/>
      <c r="R53" s="123"/>
      <c r="S53" s="124"/>
      <c r="T53" s="100"/>
      <c r="U53" s="101"/>
      <c r="V53" s="102"/>
      <c r="W53" s="107"/>
      <c r="X53" s="108"/>
      <c r="Y53" s="108"/>
      <c r="Z53" s="108"/>
      <c r="AA53" s="108"/>
      <c r="AB53" s="108"/>
      <c r="AC53" s="109"/>
      <c r="AD53" s="107"/>
      <c r="AE53" s="108"/>
      <c r="AF53" s="108"/>
      <c r="AG53" s="108"/>
      <c r="AH53" s="108"/>
      <c r="AI53" s="108"/>
      <c r="AJ53" s="108"/>
      <c r="AK53" s="109"/>
      <c r="AL53" s="107"/>
      <c r="AM53" s="108"/>
      <c r="AN53" s="108"/>
      <c r="AO53" s="108"/>
      <c r="AP53" s="108"/>
      <c r="AQ53" s="108"/>
      <c r="AR53" s="108"/>
      <c r="AS53" s="109"/>
      <c r="AT53" s="107"/>
      <c r="AU53" s="108"/>
      <c r="AV53" s="108"/>
      <c r="AW53" s="108"/>
      <c r="AX53" s="108"/>
      <c r="AY53" s="108"/>
      <c r="AZ53" s="109"/>
      <c r="BA53" s="107"/>
      <c r="BB53" s="108"/>
      <c r="BC53" s="108"/>
      <c r="BD53" s="108"/>
      <c r="BE53" s="108"/>
      <c r="BF53" s="108"/>
      <c r="BG53" s="109"/>
      <c r="BH53" s="107"/>
      <c r="BI53" s="108"/>
      <c r="BJ53" s="108"/>
      <c r="BK53" s="108"/>
      <c r="BL53" s="108"/>
      <c r="BM53" s="108"/>
      <c r="BN53" s="109"/>
      <c r="BO53" s="107"/>
      <c r="BP53" s="108"/>
      <c r="BQ53" s="108"/>
      <c r="BR53" s="108"/>
      <c r="BS53" s="108"/>
      <c r="BT53" s="108"/>
      <c r="BU53" s="109"/>
    </row>
    <row r="54" spans="2:73" s="14" customFormat="1" ht="14.1" customHeight="1" x14ac:dyDescent="0.15">
      <c r="B54" s="113" t="s">
        <v>54</v>
      </c>
      <c r="C54" s="114"/>
      <c r="D54" s="114"/>
      <c r="E54" s="114"/>
      <c r="F54" s="114"/>
      <c r="G54" s="114"/>
      <c r="H54" s="114"/>
      <c r="I54" s="114"/>
      <c r="J54" s="115"/>
      <c r="K54" s="116" t="s">
        <v>434</v>
      </c>
      <c r="L54" s="117"/>
      <c r="M54" s="117"/>
      <c r="N54" s="117"/>
      <c r="O54" s="117"/>
      <c r="P54" s="117"/>
      <c r="Q54" s="117"/>
      <c r="R54" s="117"/>
      <c r="S54" s="118"/>
      <c r="T54" s="113" t="s">
        <v>435</v>
      </c>
      <c r="U54" s="114"/>
      <c r="V54" s="115"/>
      <c r="W54" s="104">
        <f>W43*0.05</f>
        <v>0.03</v>
      </c>
      <c r="X54" s="105"/>
      <c r="Y54" s="105"/>
      <c r="Z54" s="105"/>
      <c r="AA54" s="105"/>
      <c r="AB54" s="105"/>
      <c r="AC54" s="106"/>
      <c r="AD54" s="104">
        <f>AD43*0.05</f>
        <v>0.03</v>
      </c>
      <c r="AE54" s="105"/>
      <c r="AF54" s="105"/>
      <c r="AG54" s="105"/>
      <c r="AH54" s="105"/>
      <c r="AI54" s="105"/>
      <c r="AJ54" s="105"/>
      <c r="AK54" s="106"/>
      <c r="AL54" s="104">
        <f>AL43*0.05</f>
        <v>0.03</v>
      </c>
      <c r="AM54" s="105"/>
      <c r="AN54" s="105"/>
      <c r="AO54" s="105"/>
      <c r="AP54" s="105"/>
      <c r="AQ54" s="105"/>
      <c r="AR54" s="105"/>
      <c r="AS54" s="106"/>
      <c r="AT54" s="104">
        <f>AT43*0.05</f>
        <v>0.03</v>
      </c>
      <c r="AU54" s="105"/>
      <c r="AV54" s="105"/>
      <c r="AW54" s="105"/>
      <c r="AX54" s="105"/>
      <c r="AY54" s="105"/>
      <c r="AZ54" s="106"/>
      <c r="BA54" s="104">
        <f>BA43*0.05</f>
        <v>0.03</v>
      </c>
      <c r="BB54" s="105"/>
      <c r="BC54" s="105"/>
      <c r="BD54" s="105"/>
      <c r="BE54" s="105"/>
      <c r="BF54" s="105"/>
      <c r="BG54" s="106"/>
      <c r="BH54" s="104">
        <f>BH43*0.05</f>
        <v>0.03</v>
      </c>
      <c r="BI54" s="105"/>
      <c r="BJ54" s="105"/>
      <c r="BK54" s="105"/>
      <c r="BL54" s="105"/>
      <c r="BM54" s="105"/>
      <c r="BN54" s="106"/>
      <c r="BO54" s="104">
        <f>BO43*0.05</f>
        <v>0.03</v>
      </c>
      <c r="BP54" s="105"/>
      <c r="BQ54" s="105"/>
      <c r="BR54" s="105"/>
      <c r="BS54" s="105"/>
      <c r="BT54" s="105"/>
      <c r="BU54" s="106"/>
    </row>
    <row r="55" spans="2:73" s="14" customFormat="1" ht="14.1" customHeight="1" x14ac:dyDescent="0.15">
      <c r="B55" s="100"/>
      <c r="C55" s="101"/>
      <c r="D55" s="101"/>
      <c r="E55" s="101"/>
      <c r="F55" s="101"/>
      <c r="G55" s="101"/>
      <c r="H55" s="101"/>
      <c r="I55" s="101"/>
      <c r="J55" s="102"/>
      <c r="K55" s="122" t="s">
        <v>323</v>
      </c>
      <c r="L55" s="123"/>
      <c r="M55" s="123"/>
      <c r="N55" s="123"/>
      <c r="O55" s="123"/>
      <c r="P55" s="123"/>
      <c r="Q55" s="123"/>
      <c r="R55" s="123"/>
      <c r="S55" s="124"/>
      <c r="T55" s="100"/>
      <c r="U55" s="101"/>
      <c r="V55" s="102"/>
      <c r="W55" s="107"/>
      <c r="X55" s="108"/>
      <c r="Y55" s="108"/>
      <c r="Z55" s="108"/>
      <c r="AA55" s="108"/>
      <c r="AB55" s="108"/>
      <c r="AC55" s="109"/>
      <c r="AD55" s="107"/>
      <c r="AE55" s="108"/>
      <c r="AF55" s="108"/>
      <c r="AG55" s="108"/>
      <c r="AH55" s="108"/>
      <c r="AI55" s="108"/>
      <c r="AJ55" s="108"/>
      <c r="AK55" s="109"/>
      <c r="AL55" s="107"/>
      <c r="AM55" s="108"/>
      <c r="AN55" s="108"/>
      <c r="AO55" s="108"/>
      <c r="AP55" s="108"/>
      <c r="AQ55" s="108"/>
      <c r="AR55" s="108"/>
      <c r="AS55" s="109"/>
      <c r="AT55" s="107"/>
      <c r="AU55" s="108"/>
      <c r="AV55" s="108"/>
      <c r="AW55" s="108"/>
      <c r="AX55" s="108"/>
      <c r="AY55" s="108"/>
      <c r="AZ55" s="109"/>
      <c r="BA55" s="107"/>
      <c r="BB55" s="108"/>
      <c r="BC55" s="108"/>
      <c r="BD55" s="108"/>
      <c r="BE55" s="108"/>
      <c r="BF55" s="108"/>
      <c r="BG55" s="109"/>
      <c r="BH55" s="107"/>
      <c r="BI55" s="108"/>
      <c r="BJ55" s="108"/>
      <c r="BK55" s="108"/>
      <c r="BL55" s="108"/>
      <c r="BM55" s="108"/>
      <c r="BN55" s="109"/>
      <c r="BO55" s="107"/>
      <c r="BP55" s="108"/>
      <c r="BQ55" s="108"/>
      <c r="BR55" s="108"/>
      <c r="BS55" s="108"/>
      <c r="BT55" s="108"/>
      <c r="BU55" s="109"/>
    </row>
    <row r="56" spans="2:73" s="14" customFormat="1" ht="28" customHeight="1" x14ac:dyDescent="0.15">
      <c r="B56" s="119" t="s">
        <v>25</v>
      </c>
      <c r="C56" s="120"/>
      <c r="D56" s="120"/>
      <c r="E56" s="120"/>
      <c r="F56" s="120"/>
      <c r="G56" s="120"/>
      <c r="H56" s="120"/>
      <c r="I56" s="120"/>
      <c r="J56" s="121"/>
      <c r="K56" s="110" t="s">
        <v>436</v>
      </c>
      <c r="L56" s="111"/>
      <c r="M56" s="111"/>
      <c r="N56" s="111"/>
      <c r="O56" s="111"/>
      <c r="P56" s="111"/>
      <c r="Q56" s="111"/>
      <c r="R56" s="111"/>
      <c r="S56" s="112"/>
      <c r="T56" s="78" t="s">
        <v>435</v>
      </c>
      <c r="U56" s="79"/>
      <c r="V56" s="80"/>
      <c r="W56" s="81">
        <f>ROUND(W43*(W45-0.05),3)</f>
        <v>0.64600000000000002</v>
      </c>
      <c r="X56" s="82"/>
      <c r="Y56" s="82"/>
      <c r="Z56" s="82"/>
      <c r="AA56" s="82"/>
      <c r="AB56" s="82"/>
      <c r="AC56" s="83"/>
      <c r="AD56" s="81">
        <f>ROUND(AD43*(AD45-0.05),3)</f>
        <v>0.64900000000000002</v>
      </c>
      <c r="AE56" s="82"/>
      <c r="AF56" s="82"/>
      <c r="AG56" s="82"/>
      <c r="AH56" s="82"/>
      <c r="AI56" s="82"/>
      <c r="AJ56" s="82"/>
      <c r="AK56" s="83"/>
      <c r="AL56" s="81">
        <f>ROUND(AL43*(AL45-0.05),3)</f>
        <v>0.65300000000000002</v>
      </c>
      <c r="AM56" s="82"/>
      <c r="AN56" s="82"/>
      <c r="AO56" s="82"/>
      <c r="AP56" s="82"/>
      <c r="AQ56" s="82"/>
      <c r="AR56" s="82"/>
      <c r="AS56" s="83"/>
      <c r="AT56" s="81">
        <f>ROUND(AT43*(AT45-0.05),3)</f>
        <v>0.65900000000000003</v>
      </c>
      <c r="AU56" s="82"/>
      <c r="AV56" s="82"/>
      <c r="AW56" s="82"/>
      <c r="AX56" s="82"/>
      <c r="AY56" s="82"/>
      <c r="AZ56" s="83"/>
      <c r="BA56" s="81">
        <f>ROUND(BA43*(BA45-0.05),3)</f>
        <v>0.66600000000000004</v>
      </c>
      <c r="BB56" s="82"/>
      <c r="BC56" s="82"/>
      <c r="BD56" s="82"/>
      <c r="BE56" s="82"/>
      <c r="BF56" s="82"/>
      <c r="BG56" s="83"/>
      <c r="BH56" s="81">
        <f>ROUND(BH43*(BH45-0.05),3)</f>
        <v>0.68300000000000005</v>
      </c>
      <c r="BI56" s="82"/>
      <c r="BJ56" s="82"/>
      <c r="BK56" s="82"/>
      <c r="BL56" s="82"/>
      <c r="BM56" s="82"/>
      <c r="BN56" s="83"/>
      <c r="BO56" s="81">
        <f>ROUND(BO43*(BO45-0.05),3)</f>
        <v>0.69799999999999995</v>
      </c>
      <c r="BP56" s="82"/>
      <c r="BQ56" s="82"/>
      <c r="BR56" s="82"/>
      <c r="BS56" s="82"/>
      <c r="BT56" s="82"/>
      <c r="BU56" s="83"/>
    </row>
    <row r="57" spans="2:73" s="14" customFormat="1" ht="28" customHeight="1" x14ac:dyDescent="0.15">
      <c r="B57" s="119" t="s">
        <v>24</v>
      </c>
      <c r="C57" s="120"/>
      <c r="D57" s="120"/>
      <c r="E57" s="120"/>
      <c r="F57" s="120"/>
      <c r="G57" s="120"/>
      <c r="H57" s="120"/>
      <c r="I57" s="120"/>
      <c r="J57" s="121"/>
      <c r="K57" s="110" t="s">
        <v>436</v>
      </c>
      <c r="L57" s="111"/>
      <c r="M57" s="111"/>
      <c r="N57" s="111"/>
      <c r="O57" s="111"/>
      <c r="P57" s="111"/>
      <c r="Q57" s="111"/>
      <c r="R57" s="111"/>
      <c r="S57" s="112"/>
      <c r="T57" s="78" t="s">
        <v>435</v>
      </c>
      <c r="U57" s="79"/>
      <c r="V57" s="80"/>
      <c r="W57" s="81">
        <f>ROUND(W43*W44-W42*W42*PI()/4,3)</f>
        <v>0.19500000000000001</v>
      </c>
      <c r="X57" s="82"/>
      <c r="Y57" s="82"/>
      <c r="Z57" s="82"/>
      <c r="AA57" s="82"/>
      <c r="AB57" s="82"/>
      <c r="AC57" s="83"/>
      <c r="AD57" s="81">
        <f>ROUND(AD43*AD44-AD42*AD42*PI()/4,3)</f>
        <v>0.19800000000000001</v>
      </c>
      <c r="AE57" s="82"/>
      <c r="AF57" s="82"/>
      <c r="AG57" s="82"/>
      <c r="AH57" s="82"/>
      <c r="AI57" s="82"/>
      <c r="AJ57" s="82"/>
      <c r="AK57" s="83"/>
      <c r="AL57" s="81">
        <f>ROUND(AL43*AL44-AL42*AL42*PI()/4,3)</f>
        <v>0.20200000000000001</v>
      </c>
      <c r="AM57" s="82"/>
      <c r="AN57" s="82"/>
      <c r="AO57" s="82"/>
      <c r="AP57" s="82"/>
      <c r="AQ57" s="82"/>
      <c r="AR57" s="82"/>
      <c r="AS57" s="83"/>
      <c r="AT57" s="81">
        <f>ROUND(AT43*AT44-AT42*AT42*PI()/4,3)</f>
        <v>0.20699999999999999</v>
      </c>
      <c r="AU57" s="82"/>
      <c r="AV57" s="82"/>
      <c r="AW57" s="82"/>
      <c r="AX57" s="82"/>
      <c r="AY57" s="82"/>
      <c r="AZ57" s="83"/>
      <c r="BA57" s="81">
        <f>ROUND(BA43*BA44-BA42*BA42*PI()/4,3)</f>
        <v>0.21299999999999999</v>
      </c>
      <c r="BB57" s="82"/>
      <c r="BC57" s="82"/>
      <c r="BD57" s="82"/>
      <c r="BE57" s="82"/>
      <c r="BF57" s="82"/>
      <c r="BG57" s="83"/>
      <c r="BH57" s="81">
        <f>ROUND(BH43*BH44-BH42*BH42*PI()/4,3)</f>
        <v>0.22700000000000001</v>
      </c>
      <c r="BI57" s="82"/>
      <c r="BJ57" s="82"/>
      <c r="BK57" s="82"/>
      <c r="BL57" s="82"/>
      <c r="BM57" s="82"/>
      <c r="BN57" s="83"/>
      <c r="BO57" s="81">
        <f>ROUND(BO43*BO44-BO42*BO42*PI()/4,3)</f>
        <v>0.23799999999999999</v>
      </c>
      <c r="BP57" s="82"/>
      <c r="BQ57" s="82"/>
      <c r="BR57" s="82"/>
      <c r="BS57" s="82"/>
      <c r="BT57" s="82"/>
      <c r="BU57" s="83"/>
    </row>
    <row r="58" spans="2:73" s="14" customFormat="1" ht="28" customHeight="1" x14ac:dyDescent="0.15">
      <c r="B58" s="119" t="s">
        <v>26</v>
      </c>
      <c r="C58" s="120"/>
      <c r="D58" s="120"/>
      <c r="E58" s="120"/>
      <c r="F58" s="120"/>
      <c r="G58" s="120"/>
      <c r="H58" s="120"/>
      <c r="I58" s="120"/>
      <c r="J58" s="121"/>
      <c r="K58" s="110" t="s">
        <v>436</v>
      </c>
      <c r="L58" s="111"/>
      <c r="M58" s="111"/>
      <c r="N58" s="111"/>
      <c r="O58" s="111"/>
      <c r="P58" s="111"/>
      <c r="Q58" s="111"/>
      <c r="R58" s="111"/>
      <c r="S58" s="112"/>
      <c r="T58" s="78" t="s">
        <v>435</v>
      </c>
      <c r="U58" s="79"/>
      <c r="V58" s="80"/>
      <c r="W58" s="75">
        <f>ROUND(W43*W48,3)</f>
        <v>0.27600000000000002</v>
      </c>
      <c r="X58" s="82"/>
      <c r="Y58" s="82"/>
      <c r="Z58" s="82"/>
      <c r="AA58" s="82"/>
      <c r="AB58" s="82"/>
      <c r="AC58" s="83"/>
      <c r="AD58" s="81">
        <f>ROUND(AD43*AD48,3)</f>
        <v>0.27600000000000002</v>
      </c>
      <c r="AE58" s="82"/>
      <c r="AF58" s="82"/>
      <c r="AG58" s="82"/>
      <c r="AH58" s="82"/>
      <c r="AI58" s="82"/>
      <c r="AJ58" s="82"/>
      <c r="AK58" s="83"/>
      <c r="AL58" s="81">
        <f>ROUND(AL43*AL48,3)</f>
        <v>0.27600000000000002</v>
      </c>
      <c r="AM58" s="82"/>
      <c r="AN58" s="82"/>
      <c r="AO58" s="82"/>
      <c r="AP58" s="82"/>
      <c r="AQ58" s="82"/>
      <c r="AR58" s="82"/>
      <c r="AS58" s="83"/>
      <c r="AT58" s="75">
        <f>ROUND(AT43*AT48,3)</f>
        <v>0.27600000000000002</v>
      </c>
      <c r="AU58" s="82"/>
      <c r="AV58" s="82"/>
      <c r="AW58" s="82"/>
      <c r="AX58" s="82"/>
      <c r="AY58" s="82"/>
      <c r="AZ58" s="83"/>
      <c r="BA58" s="75">
        <f>ROUND(BA43*BA48,3)</f>
        <v>0.27600000000000002</v>
      </c>
      <c r="BB58" s="82"/>
      <c r="BC58" s="82"/>
      <c r="BD58" s="82"/>
      <c r="BE58" s="82"/>
      <c r="BF58" s="82"/>
      <c r="BG58" s="83"/>
      <c r="BH58" s="75">
        <f>ROUND(BH43*BH48,3)</f>
        <v>0.27600000000000002</v>
      </c>
      <c r="BI58" s="82"/>
      <c r="BJ58" s="82"/>
      <c r="BK58" s="82"/>
      <c r="BL58" s="82"/>
      <c r="BM58" s="82"/>
      <c r="BN58" s="83"/>
      <c r="BO58" s="75">
        <f>ROUND(BO43*BO48,3)</f>
        <v>0.27600000000000002</v>
      </c>
      <c r="BP58" s="82"/>
      <c r="BQ58" s="82"/>
      <c r="BR58" s="82"/>
      <c r="BS58" s="82"/>
      <c r="BT58" s="82"/>
      <c r="BU58" s="83"/>
    </row>
    <row r="59" spans="2:73" s="14" customFormat="1" ht="28" customHeight="1" x14ac:dyDescent="0.15">
      <c r="B59" s="119" t="s">
        <v>387</v>
      </c>
      <c r="C59" s="120"/>
      <c r="D59" s="120"/>
      <c r="E59" s="120"/>
      <c r="F59" s="120"/>
      <c r="G59" s="120"/>
      <c r="H59" s="120"/>
      <c r="I59" s="120"/>
      <c r="J59" s="121"/>
      <c r="K59" s="110" t="s">
        <v>49</v>
      </c>
      <c r="L59" s="111"/>
      <c r="M59" s="111"/>
      <c r="N59" s="111"/>
      <c r="O59" s="111"/>
      <c r="P59" s="111"/>
      <c r="Q59" s="111"/>
      <c r="R59" s="111"/>
      <c r="S59" s="112"/>
      <c r="T59" s="78" t="s">
        <v>433</v>
      </c>
      <c r="U59" s="79"/>
      <c r="V59" s="80"/>
      <c r="W59" s="81">
        <v>0.6</v>
      </c>
      <c r="X59" s="82"/>
      <c r="Y59" s="82"/>
      <c r="Z59" s="82"/>
      <c r="AA59" s="82"/>
      <c r="AB59" s="82"/>
      <c r="AC59" s="83"/>
      <c r="AD59" s="81">
        <v>0.6</v>
      </c>
      <c r="AE59" s="82"/>
      <c r="AF59" s="82"/>
      <c r="AG59" s="82"/>
      <c r="AH59" s="82"/>
      <c r="AI59" s="82"/>
      <c r="AJ59" s="82"/>
      <c r="AK59" s="83"/>
      <c r="AL59" s="81">
        <v>0.6</v>
      </c>
      <c r="AM59" s="82"/>
      <c r="AN59" s="82"/>
      <c r="AO59" s="82"/>
      <c r="AP59" s="82"/>
      <c r="AQ59" s="82"/>
      <c r="AR59" s="82"/>
      <c r="AS59" s="83"/>
      <c r="AT59" s="81">
        <v>0.6</v>
      </c>
      <c r="AU59" s="82"/>
      <c r="AV59" s="82"/>
      <c r="AW59" s="82"/>
      <c r="AX59" s="82"/>
      <c r="AY59" s="82"/>
      <c r="AZ59" s="83"/>
      <c r="BA59" s="81">
        <v>0.6</v>
      </c>
      <c r="BB59" s="82"/>
      <c r="BC59" s="82"/>
      <c r="BD59" s="82"/>
      <c r="BE59" s="82"/>
      <c r="BF59" s="82"/>
      <c r="BG59" s="83"/>
      <c r="BH59" s="81">
        <v>0.6</v>
      </c>
      <c r="BI59" s="82"/>
      <c r="BJ59" s="82"/>
      <c r="BK59" s="82"/>
      <c r="BL59" s="82"/>
      <c r="BM59" s="82"/>
      <c r="BN59" s="83"/>
      <c r="BO59" s="81">
        <v>0.6</v>
      </c>
      <c r="BP59" s="82"/>
      <c r="BQ59" s="82"/>
      <c r="BR59" s="82"/>
      <c r="BS59" s="82"/>
      <c r="BT59" s="82"/>
      <c r="BU59" s="83"/>
    </row>
    <row r="60" spans="2:73" s="14" customFormat="1" ht="14.1" customHeight="1" x14ac:dyDescent="0.15">
      <c r="B60" s="125" t="s">
        <v>53</v>
      </c>
      <c r="C60" s="126"/>
      <c r="D60" s="126"/>
      <c r="E60" s="126"/>
      <c r="F60" s="126"/>
      <c r="G60" s="126"/>
      <c r="H60" s="126"/>
      <c r="I60" s="126"/>
      <c r="J60" s="127"/>
      <c r="K60" s="116" t="s">
        <v>434</v>
      </c>
      <c r="L60" s="117"/>
      <c r="M60" s="117"/>
      <c r="N60" s="117"/>
      <c r="O60" s="117"/>
      <c r="P60" s="117"/>
      <c r="Q60" s="117"/>
      <c r="R60" s="117"/>
      <c r="S60" s="118"/>
      <c r="T60" s="113" t="s">
        <v>435</v>
      </c>
      <c r="U60" s="114"/>
      <c r="V60" s="115"/>
      <c r="W60" s="104">
        <f>ROUND(W56-W58/0.9,3)</f>
        <v>0.33900000000000002</v>
      </c>
      <c r="X60" s="105"/>
      <c r="Y60" s="105"/>
      <c r="Z60" s="105"/>
      <c r="AA60" s="105"/>
      <c r="AB60" s="105"/>
      <c r="AC60" s="106"/>
      <c r="AD60" s="104">
        <f>ROUND(AD56-AD58/0.9,3)</f>
        <v>0.34200000000000003</v>
      </c>
      <c r="AE60" s="105"/>
      <c r="AF60" s="105"/>
      <c r="AG60" s="105"/>
      <c r="AH60" s="105"/>
      <c r="AI60" s="105"/>
      <c r="AJ60" s="105"/>
      <c r="AK60" s="106"/>
      <c r="AL60" s="104">
        <f>ROUND(AL56-AL58/0.9,3)</f>
        <v>0.34599999999999997</v>
      </c>
      <c r="AM60" s="105"/>
      <c r="AN60" s="105"/>
      <c r="AO60" s="105"/>
      <c r="AP60" s="105"/>
      <c r="AQ60" s="105"/>
      <c r="AR60" s="105"/>
      <c r="AS60" s="106"/>
      <c r="AT60" s="104">
        <f>ROUND(AT56-AT58/0.9,3)</f>
        <v>0.35199999999999998</v>
      </c>
      <c r="AU60" s="105"/>
      <c r="AV60" s="105"/>
      <c r="AW60" s="105"/>
      <c r="AX60" s="105"/>
      <c r="AY60" s="105"/>
      <c r="AZ60" s="106"/>
      <c r="BA60" s="104">
        <f>ROUND(BA56-BA58/0.9,3)</f>
        <v>0.35899999999999999</v>
      </c>
      <c r="BB60" s="105"/>
      <c r="BC60" s="105"/>
      <c r="BD60" s="105"/>
      <c r="BE60" s="105"/>
      <c r="BF60" s="105"/>
      <c r="BG60" s="106"/>
      <c r="BH60" s="104">
        <f>ROUND(BH56-BH58/0.9,3)</f>
        <v>0.376</v>
      </c>
      <c r="BI60" s="105"/>
      <c r="BJ60" s="105"/>
      <c r="BK60" s="105"/>
      <c r="BL60" s="105"/>
      <c r="BM60" s="105"/>
      <c r="BN60" s="106"/>
      <c r="BO60" s="104">
        <f>ROUND(BO56-BO58/0.9,3)</f>
        <v>0.39100000000000001</v>
      </c>
      <c r="BP60" s="105"/>
      <c r="BQ60" s="105"/>
      <c r="BR60" s="105"/>
      <c r="BS60" s="105"/>
      <c r="BT60" s="105"/>
      <c r="BU60" s="106"/>
    </row>
    <row r="61" spans="2:73" s="14" customFormat="1" ht="14.1" customHeight="1" x14ac:dyDescent="0.15">
      <c r="B61" s="128"/>
      <c r="C61" s="129"/>
      <c r="D61" s="129"/>
      <c r="E61" s="129"/>
      <c r="F61" s="129"/>
      <c r="G61" s="129"/>
      <c r="H61" s="129"/>
      <c r="I61" s="129"/>
      <c r="J61" s="130"/>
      <c r="K61" s="122" t="s">
        <v>323</v>
      </c>
      <c r="L61" s="123"/>
      <c r="M61" s="123"/>
      <c r="N61" s="123"/>
      <c r="O61" s="123"/>
      <c r="P61" s="123"/>
      <c r="Q61" s="123"/>
      <c r="R61" s="123"/>
      <c r="S61" s="124"/>
      <c r="T61" s="100"/>
      <c r="U61" s="101"/>
      <c r="V61" s="102"/>
      <c r="W61" s="107"/>
      <c r="X61" s="108"/>
      <c r="Y61" s="108"/>
      <c r="Z61" s="108"/>
      <c r="AA61" s="108"/>
      <c r="AB61" s="108"/>
      <c r="AC61" s="109"/>
      <c r="AD61" s="107"/>
      <c r="AE61" s="108"/>
      <c r="AF61" s="108"/>
      <c r="AG61" s="108"/>
      <c r="AH61" s="108"/>
      <c r="AI61" s="108"/>
      <c r="AJ61" s="108"/>
      <c r="AK61" s="109"/>
      <c r="AL61" s="107"/>
      <c r="AM61" s="108"/>
      <c r="AN61" s="108"/>
      <c r="AO61" s="108"/>
      <c r="AP61" s="108"/>
      <c r="AQ61" s="108"/>
      <c r="AR61" s="108"/>
      <c r="AS61" s="109"/>
      <c r="AT61" s="107"/>
      <c r="AU61" s="108"/>
      <c r="AV61" s="108"/>
      <c r="AW61" s="108"/>
      <c r="AX61" s="108"/>
      <c r="AY61" s="108"/>
      <c r="AZ61" s="109"/>
      <c r="BA61" s="107"/>
      <c r="BB61" s="108"/>
      <c r="BC61" s="108"/>
      <c r="BD61" s="108"/>
      <c r="BE61" s="108"/>
      <c r="BF61" s="108"/>
      <c r="BG61" s="109"/>
      <c r="BH61" s="107"/>
      <c r="BI61" s="108"/>
      <c r="BJ61" s="108"/>
      <c r="BK61" s="108"/>
      <c r="BL61" s="108"/>
      <c r="BM61" s="108"/>
      <c r="BN61" s="109"/>
      <c r="BO61" s="107"/>
      <c r="BP61" s="108"/>
      <c r="BQ61" s="108"/>
      <c r="BR61" s="108"/>
      <c r="BS61" s="108"/>
      <c r="BT61" s="108"/>
      <c r="BU61" s="109"/>
    </row>
    <row r="62" spans="2:73" s="14" customFormat="1" ht="14.1" customHeight="1" x14ac:dyDescent="0.15">
      <c r="B62" s="131" t="s">
        <v>372</v>
      </c>
      <c r="C62" s="132"/>
      <c r="D62" s="132"/>
      <c r="E62" s="132"/>
      <c r="F62" s="132"/>
      <c r="G62" s="132"/>
      <c r="H62" s="132"/>
      <c r="I62" s="132"/>
      <c r="J62" s="133"/>
      <c r="K62" s="116" t="s">
        <v>377</v>
      </c>
      <c r="L62" s="117"/>
      <c r="M62" s="117"/>
      <c r="N62" s="117"/>
      <c r="O62" s="117"/>
      <c r="P62" s="117"/>
      <c r="Q62" s="117"/>
      <c r="R62" s="117"/>
      <c r="S62" s="118"/>
      <c r="T62" s="113" t="s">
        <v>433</v>
      </c>
      <c r="U62" s="114"/>
      <c r="V62" s="115"/>
      <c r="W62" s="104">
        <f>W43</f>
        <v>0.6</v>
      </c>
      <c r="X62" s="105"/>
      <c r="Y62" s="105"/>
      <c r="Z62" s="105"/>
      <c r="AA62" s="105"/>
      <c r="AB62" s="105"/>
      <c r="AC62" s="106"/>
      <c r="AD62" s="104">
        <f>AD43</f>
        <v>0.6</v>
      </c>
      <c r="AE62" s="105"/>
      <c r="AF62" s="105"/>
      <c r="AG62" s="105"/>
      <c r="AH62" s="105"/>
      <c r="AI62" s="105"/>
      <c r="AJ62" s="105"/>
      <c r="AK62" s="106"/>
      <c r="AL62" s="104">
        <f>AL43</f>
        <v>0.6</v>
      </c>
      <c r="AM62" s="105"/>
      <c r="AN62" s="105"/>
      <c r="AO62" s="105"/>
      <c r="AP62" s="105"/>
      <c r="AQ62" s="105"/>
      <c r="AR62" s="105"/>
      <c r="AS62" s="106"/>
      <c r="AT62" s="104">
        <f>AT43</f>
        <v>0.6</v>
      </c>
      <c r="AU62" s="105"/>
      <c r="AV62" s="105"/>
      <c r="AW62" s="105"/>
      <c r="AX62" s="105"/>
      <c r="AY62" s="105"/>
      <c r="AZ62" s="106"/>
      <c r="BA62" s="104">
        <f>BA43</f>
        <v>0.6</v>
      </c>
      <c r="BB62" s="105"/>
      <c r="BC62" s="105"/>
      <c r="BD62" s="105"/>
      <c r="BE62" s="105"/>
      <c r="BF62" s="105"/>
      <c r="BG62" s="106"/>
      <c r="BH62" s="104">
        <f>BH43</f>
        <v>0.6</v>
      </c>
      <c r="BI62" s="105"/>
      <c r="BJ62" s="105"/>
      <c r="BK62" s="105"/>
      <c r="BL62" s="105"/>
      <c r="BM62" s="105"/>
      <c r="BN62" s="106"/>
      <c r="BO62" s="104">
        <f>BO43</f>
        <v>0.6</v>
      </c>
      <c r="BP62" s="105"/>
      <c r="BQ62" s="105"/>
      <c r="BR62" s="105"/>
      <c r="BS62" s="105"/>
      <c r="BT62" s="105"/>
      <c r="BU62" s="106"/>
    </row>
    <row r="63" spans="2:73" s="14" customFormat="1" ht="14.1" customHeight="1" x14ac:dyDescent="0.15">
      <c r="B63" s="134"/>
      <c r="C63" s="135"/>
      <c r="D63" s="135"/>
      <c r="E63" s="135"/>
      <c r="F63" s="135"/>
      <c r="G63" s="135"/>
      <c r="H63" s="135"/>
      <c r="I63" s="135"/>
      <c r="J63" s="136"/>
      <c r="K63" s="122" t="s">
        <v>134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107"/>
      <c r="X63" s="108"/>
      <c r="Y63" s="108"/>
      <c r="Z63" s="108"/>
      <c r="AA63" s="108"/>
      <c r="AB63" s="108"/>
      <c r="AC63" s="109"/>
      <c r="AD63" s="107"/>
      <c r="AE63" s="108"/>
      <c r="AF63" s="108"/>
      <c r="AG63" s="108"/>
      <c r="AH63" s="108"/>
      <c r="AI63" s="108"/>
      <c r="AJ63" s="108"/>
      <c r="AK63" s="109"/>
      <c r="AL63" s="107"/>
      <c r="AM63" s="108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  <c r="BH63" s="107"/>
      <c r="BI63" s="108"/>
      <c r="BJ63" s="108"/>
      <c r="BK63" s="108"/>
      <c r="BL63" s="108"/>
      <c r="BM63" s="108"/>
      <c r="BN63" s="109"/>
      <c r="BO63" s="107"/>
      <c r="BP63" s="108"/>
      <c r="BQ63" s="108"/>
      <c r="BR63" s="108"/>
      <c r="BS63" s="108"/>
      <c r="BT63" s="108"/>
      <c r="BU63" s="109"/>
    </row>
    <row r="64" spans="2:73" s="14" customFormat="1" ht="20.149999999999999" customHeight="1" x14ac:dyDescent="0.15">
      <c r="BL64" s="15"/>
      <c r="BM64" s="15"/>
      <c r="BN64" s="15"/>
      <c r="BO64" s="15"/>
      <c r="BP64" s="15"/>
      <c r="BQ64" s="15"/>
      <c r="BR64" s="15"/>
      <c r="BS64" s="15"/>
      <c r="BT64" s="15"/>
      <c r="BU64" s="15"/>
    </row>
    <row r="65" spans="23:73" s="14" customFormat="1" ht="20.149999999999999" customHeight="1" x14ac:dyDescent="0.15">
      <c r="W65" s="75"/>
      <c r="X65" s="75"/>
      <c r="Y65" s="75"/>
      <c r="Z65" s="75"/>
      <c r="AA65" s="75"/>
      <c r="AB65" s="75"/>
      <c r="AC65" s="81"/>
      <c r="AD65" s="75"/>
      <c r="AE65" s="75"/>
      <c r="AF65" s="75"/>
      <c r="AG65" s="75"/>
      <c r="AH65" s="75"/>
      <c r="AI65" s="75"/>
      <c r="AJ65" s="81"/>
      <c r="AL65" s="75"/>
      <c r="AM65" s="75"/>
      <c r="AN65" s="75"/>
      <c r="AO65" s="75"/>
      <c r="AP65" s="75"/>
      <c r="AQ65" s="75"/>
      <c r="AR65" s="81"/>
      <c r="AT65" s="75"/>
      <c r="AU65" s="75"/>
      <c r="AV65" s="75"/>
      <c r="AW65" s="75"/>
      <c r="AX65" s="75"/>
      <c r="AY65" s="75"/>
      <c r="AZ65" s="81"/>
      <c r="BA65" s="75"/>
      <c r="BB65" s="75"/>
      <c r="BC65" s="75"/>
      <c r="BD65" s="75"/>
      <c r="BE65" s="75"/>
      <c r="BF65" s="75"/>
      <c r="BG65" s="81"/>
      <c r="BH65" s="75"/>
      <c r="BI65" s="75"/>
      <c r="BJ65" s="75"/>
      <c r="BK65" s="75"/>
      <c r="BL65" s="75"/>
      <c r="BM65" s="75"/>
      <c r="BN65" s="81"/>
      <c r="BO65" s="75"/>
      <c r="BP65" s="75"/>
      <c r="BQ65" s="75"/>
      <c r="BR65" s="75"/>
      <c r="BS65" s="75"/>
      <c r="BT65" s="75"/>
      <c r="BU65" s="81"/>
    </row>
    <row r="66" spans="23:73" s="14" customFormat="1" ht="20.149999999999999" customHeight="1" x14ac:dyDescent="0.15">
      <c r="W66" s="75"/>
      <c r="X66" s="75"/>
      <c r="Y66" s="75"/>
      <c r="Z66" s="75"/>
      <c r="AA66" s="75"/>
      <c r="AB66" s="75"/>
      <c r="AC66" s="81"/>
      <c r="AD66" s="75"/>
      <c r="AE66" s="75"/>
      <c r="AF66" s="75"/>
      <c r="AG66" s="75"/>
      <c r="AH66" s="75"/>
      <c r="AI66" s="75"/>
      <c r="AJ66" s="81"/>
      <c r="AL66" s="75"/>
      <c r="AM66" s="75"/>
      <c r="AN66" s="75"/>
      <c r="AO66" s="75"/>
      <c r="AP66" s="75"/>
      <c r="AQ66" s="75"/>
      <c r="AR66" s="81"/>
      <c r="AT66" s="75"/>
      <c r="AU66" s="75"/>
      <c r="AV66" s="75"/>
      <c r="AW66" s="75"/>
      <c r="AX66" s="75"/>
      <c r="AY66" s="75"/>
      <c r="AZ66" s="81"/>
      <c r="BA66" s="75"/>
      <c r="BB66" s="75"/>
      <c r="BC66" s="75"/>
      <c r="BD66" s="75"/>
      <c r="BE66" s="75"/>
      <c r="BF66" s="75"/>
      <c r="BG66" s="81"/>
      <c r="BH66" s="75"/>
      <c r="BI66" s="75"/>
      <c r="BJ66" s="75"/>
      <c r="BK66" s="75"/>
      <c r="BL66" s="75"/>
      <c r="BM66" s="75"/>
      <c r="BN66" s="81"/>
    </row>
    <row r="67" spans="23:73" s="14" customFormat="1" ht="20.149999999999999" customHeight="1" x14ac:dyDescent="0.15">
      <c r="W67" s="75"/>
      <c r="X67" s="75"/>
      <c r="Y67" s="75"/>
      <c r="Z67" s="75"/>
      <c r="AA67" s="75"/>
      <c r="AB67" s="75"/>
      <c r="AC67" s="81"/>
      <c r="AD67" s="75"/>
      <c r="AE67" s="75"/>
      <c r="AF67" s="75"/>
      <c r="AG67" s="75"/>
      <c r="AH67" s="75"/>
      <c r="AI67" s="75"/>
      <c r="AJ67" s="81"/>
      <c r="AL67" s="75"/>
      <c r="AM67" s="75"/>
      <c r="AN67" s="75"/>
      <c r="AO67" s="75"/>
      <c r="AP67" s="75"/>
      <c r="AQ67" s="75"/>
      <c r="AR67" s="81"/>
      <c r="AT67" s="75"/>
      <c r="AU67" s="75"/>
      <c r="AV67" s="75"/>
      <c r="AW67" s="75"/>
      <c r="AX67" s="75"/>
      <c r="AY67" s="75"/>
      <c r="AZ67" s="81"/>
      <c r="BA67" s="75"/>
      <c r="BB67" s="75"/>
      <c r="BC67" s="75"/>
      <c r="BD67" s="75"/>
      <c r="BE67" s="75"/>
      <c r="BF67" s="75"/>
      <c r="BG67" s="81"/>
      <c r="BH67" s="75"/>
      <c r="BI67" s="75"/>
      <c r="BJ67" s="75"/>
      <c r="BK67" s="75"/>
      <c r="BL67" s="75"/>
      <c r="BM67" s="75"/>
      <c r="BN67" s="81"/>
      <c r="BO67" s="75"/>
      <c r="BP67" s="75"/>
      <c r="BQ67" s="75"/>
      <c r="BR67" s="75"/>
      <c r="BS67" s="75"/>
      <c r="BT67" s="75"/>
      <c r="BU67" s="81"/>
    </row>
    <row r="68" spans="23:73" s="14" customFormat="1" ht="20.149999999999999" customHeight="1" x14ac:dyDescent="0.15">
      <c r="W68" s="75"/>
      <c r="X68" s="75"/>
      <c r="Y68" s="75"/>
      <c r="Z68" s="75"/>
      <c r="AA68" s="75"/>
      <c r="AB68" s="75"/>
      <c r="AC68" s="81"/>
      <c r="AD68" s="75"/>
      <c r="AE68" s="75"/>
      <c r="AF68" s="75"/>
      <c r="AG68" s="75"/>
      <c r="AH68" s="75"/>
      <c r="AI68" s="75"/>
      <c r="AJ68" s="81"/>
      <c r="AL68" s="75"/>
      <c r="AM68" s="75"/>
      <c r="AN68" s="75"/>
      <c r="AO68" s="75"/>
      <c r="AP68" s="75"/>
      <c r="AQ68" s="75"/>
      <c r="AR68" s="81"/>
      <c r="AT68" s="75"/>
      <c r="AU68" s="75"/>
      <c r="AV68" s="75"/>
      <c r="AW68" s="75"/>
      <c r="AX68" s="75"/>
      <c r="AY68" s="75"/>
      <c r="AZ68" s="81"/>
      <c r="BA68" s="75"/>
      <c r="BB68" s="75"/>
      <c r="BC68" s="75"/>
      <c r="BD68" s="75"/>
      <c r="BE68" s="75"/>
      <c r="BF68" s="75"/>
      <c r="BG68" s="81"/>
      <c r="BH68" s="75"/>
      <c r="BI68" s="75"/>
      <c r="BJ68" s="75"/>
      <c r="BK68" s="75"/>
      <c r="BL68" s="75"/>
      <c r="BM68" s="75"/>
      <c r="BN68" s="81"/>
      <c r="BO68" s="75"/>
      <c r="BP68" s="75"/>
      <c r="BQ68" s="75"/>
      <c r="BR68" s="75"/>
      <c r="BS68" s="75"/>
      <c r="BT68" s="75"/>
      <c r="BU68" s="81"/>
    </row>
    <row r="69" spans="23:73" s="14" customFormat="1" ht="20.149999999999999" customHeight="1" x14ac:dyDescent="0.15"/>
    <row r="70" spans="23:73" s="14" customFormat="1" ht="20.149999999999999" customHeight="1" x14ac:dyDescent="0.15"/>
    <row r="71" spans="23:73" s="14" customFormat="1" ht="20.149999999999999" customHeight="1" x14ac:dyDescent="0.15"/>
    <row r="72" spans="23:73" s="14" customFormat="1" ht="20.149999999999999" customHeight="1" x14ac:dyDescent="0.15"/>
    <row r="73" spans="23:73" s="14" customFormat="1" ht="20.149999999999999" customHeight="1" x14ac:dyDescent="0.15"/>
    <row r="74" spans="23:73" s="14" customFormat="1" ht="20.149999999999999" customHeight="1" x14ac:dyDescent="0.15"/>
    <row r="75" spans="23:73" s="14" customFormat="1" ht="20.149999999999999" customHeight="1" x14ac:dyDescent="0.15"/>
    <row r="76" spans="23:73" s="14" customFormat="1" ht="15" customHeight="1" x14ac:dyDescent="0.15"/>
    <row r="77" spans="23:73" s="14" customFormat="1" ht="15" customHeight="1" x14ac:dyDescent="0.15"/>
    <row r="78" spans="23:73" s="14" customFormat="1" ht="15" customHeight="1" x14ac:dyDescent="0.15"/>
    <row r="79" spans="23:73" s="14" customFormat="1" ht="15" customHeight="1" x14ac:dyDescent="0.15"/>
    <row r="80" spans="23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ht="15" customHeight="1" x14ac:dyDescent="0.15"/>
  </sheetData>
  <mergeCells count="241">
    <mergeCell ref="B52:J53"/>
    <mergeCell ref="K52:S52"/>
    <mergeCell ref="T52:V53"/>
    <mergeCell ref="W52:AC53"/>
    <mergeCell ref="AD52:AK53"/>
    <mergeCell ref="AL52:AS53"/>
    <mergeCell ref="AT52:AZ53"/>
    <mergeCell ref="BA52:BG53"/>
    <mergeCell ref="BH52:BN53"/>
    <mergeCell ref="K53:S53"/>
    <mergeCell ref="AD56:AK56"/>
    <mergeCell ref="AL56:AS56"/>
    <mergeCell ref="AD58:AK58"/>
    <mergeCell ref="AL58:AS58"/>
    <mergeCell ref="AT57:AZ57"/>
    <mergeCell ref="AD57:AK57"/>
    <mergeCell ref="AL57:AS57"/>
    <mergeCell ref="AS20:AW20"/>
    <mergeCell ref="AS21:AW21"/>
    <mergeCell ref="AS24:AY24"/>
    <mergeCell ref="AS25:AY25"/>
    <mergeCell ref="AG25:AK25"/>
    <mergeCell ref="B39:BV39"/>
    <mergeCell ref="B56:J56"/>
    <mergeCell ref="K56:S56"/>
    <mergeCell ref="T56:V56"/>
    <mergeCell ref="W56:AC56"/>
    <mergeCell ref="T57:V57"/>
    <mergeCell ref="W57:AC57"/>
    <mergeCell ref="B54:J55"/>
    <mergeCell ref="T54:V55"/>
    <mergeCell ref="W54:AC55"/>
    <mergeCell ref="AD54:AK55"/>
    <mergeCell ref="K54:S54"/>
    <mergeCell ref="BO56:BU56"/>
    <mergeCell ref="BO57:BU57"/>
    <mergeCell ref="BO51:BU51"/>
    <mergeCell ref="BH56:BN56"/>
    <mergeCell ref="BH57:BN57"/>
    <mergeCell ref="AL60:AS61"/>
    <mergeCell ref="BA60:BG61"/>
    <mergeCell ref="AT58:AZ58"/>
    <mergeCell ref="AT59:AZ59"/>
    <mergeCell ref="AT56:AZ56"/>
    <mergeCell ref="BA59:BG59"/>
    <mergeCell ref="AL59:AS59"/>
    <mergeCell ref="BA56:BG56"/>
    <mergeCell ref="BA57:BG57"/>
    <mergeCell ref="BO60:BU61"/>
    <mergeCell ref="BO58:BU58"/>
    <mergeCell ref="BO59:BU59"/>
    <mergeCell ref="BA54:BG55"/>
    <mergeCell ref="BH54:BN55"/>
    <mergeCell ref="AL54:AS55"/>
    <mergeCell ref="AT54:AZ55"/>
    <mergeCell ref="BH58:BN58"/>
    <mergeCell ref="BH59:BN59"/>
    <mergeCell ref="BH60:BN61"/>
    <mergeCell ref="T59:V59"/>
    <mergeCell ref="K61:S61"/>
    <mergeCell ref="W59:AC59"/>
    <mergeCell ref="BA58:BG58"/>
    <mergeCell ref="K60:S60"/>
    <mergeCell ref="BH66:BN66"/>
    <mergeCell ref="BO65:BU65"/>
    <mergeCell ref="AT62:AZ63"/>
    <mergeCell ref="AL62:AS63"/>
    <mergeCell ref="W65:AC65"/>
    <mergeCell ref="AD65:AJ65"/>
    <mergeCell ref="AL65:AR65"/>
    <mergeCell ref="AT65:AZ65"/>
    <mergeCell ref="BA65:BG65"/>
    <mergeCell ref="BA62:BG63"/>
    <mergeCell ref="AL66:AR66"/>
    <mergeCell ref="AT66:AZ66"/>
    <mergeCell ref="BA66:BG66"/>
    <mergeCell ref="BO62:BU63"/>
    <mergeCell ref="W66:AC66"/>
    <mergeCell ref="BH65:BN65"/>
    <mergeCell ref="BH62:BN63"/>
    <mergeCell ref="B57:J57"/>
    <mergeCell ref="K57:S57"/>
    <mergeCell ref="AD66:AJ66"/>
    <mergeCell ref="AD60:AK61"/>
    <mergeCell ref="T60:V61"/>
    <mergeCell ref="BA68:BG68"/>
    <mergeCell ref="W67:AC67"/>
    <mergeCell ref="AD67:AJ67"/>
    <mergeCell ref="W60:AC61"/>
    <mergeCell ref="AT60:AZ61"/>
    <mergeCell ref="AD62:AK63"/>
    <mergeCell ref="AD59:AK59"/>
    <mergeCell ref="K58:S58"/>
    <mergeCell ref="B62:J63"/>
    <mergeCell ref="B59:J59"/>
    <mergeCell ref="K59:S59"/>
    <mergeCell ref="K63:S63"/>
    <mergeCell ref="T58:V58"/>
    <mergeCell ref="K62:S62"/>
    <mergeCell ref="W62:AC63"/>
    <mergeCell ref="T62:V63"/>
    <mergeCell ref="B60:J61"/>
    <mergeCell ref="B58:J58"/>
    <mergeCell ref="W58:AC58"/>
    <mergeCell ref="BO67:BU67"/>
    <mergeCell ref="BO68:BU68"/>
    <mergeCell ref="W68:AC68"/>
    <mergeCell ref="AD68:AJ68"/>
    <mergeCell ref="AL68:AR68"/>
    <mergeCell ref="AT68:AZ68"/>
    <mergeCell ref="AL67:AR67"/>
    <mergeCell ref="BH68:BN68"/>
    <mergeCell ref="BA67:BG67"/>
    <mergeCell ref="AT67:AZ67"/>
    <mergeCell ref="BH67:BN67"/>
    <mergeCell ref="K55:S55"/>
    <mergeCell ref="BO54:BU55"/>
    <mergeCell ref="BH51:BN51"/>
    <mergeCell ref="K50:S50"/>
    <mergeCell ref="W50:AC50"/>
    <mergeCell ref="AL50:AS50"/>
    <mergeCell ref="AD50:AK50"/>
    <mergeCell ref="T50:V50"/>
    <mergeCell ref="AD51:AK51"/>
    <mergeCell ref="AL51:AS51"/>
    <mergeCell ref="AT51:AZ51"/>
    <mergeCell ref="BO52:BU53"/>
    <mergeCell ref="B51:J51"/>
    <mergeCell ref="K51:S51"/>
    <mergeCell ref="T51:V51"/>
    <mergeCell ref="W51:AC51"/>
    <mergeCell ref="BA51:BG51"/>
    <mergeCell ref="BO50:BU50"/>
    <mergeCell ref="B50:J50"/>
    <mergeCell ref="AT50:AZ50"/>
    <mergeCell ref="BA50:BG50"/>
    <mergeCell ref="BH50:BN50"/>
    <mergeCell ref="B1:BV1"/>
    <mergeCell ref="W40:AC40"/>
    <mergeCell ref="AD40:AK40"/>
    <mergeCell ref="AL40:AS40"/>
    <mergeCell ref="U16:U22"/>
    <mergeCell ref="BA44:BG44"/>
    <mergeCell ref="BO49:BU49"/>
    <mergeCell ref="AT42:AZ42"/>
    <mergeCell ref="BA42:BG42"/>
    <mergeCell ref="BO44:BU44"/>
    <mergeCell ref="AT43:AZ43"/>
    <mergeCell ref="BA43:BG43"/>
    <mergeCell ref="BH43:BN43"/>
    <mergeCell ref="BO43:BU43"/>
    <mergeCell ref="BO46:BU46"/>
    <mergeCell ref="BO40:BU40"/>
    <mergeCell ref="B40:V40"/>
    <mergeCell ref="E42:V42"/>
    <mergeCell ref="W42:AC42"/>
    <mergeCell ref="E43:V43"/>
    <mergeCell ref="AD42:AK42"/>
    <mergeCell ref="AL42:AS42"/>
    <mergeCell ref="B42:D47"/>
    <mergeCell ref="BO42:BU42"/>
    <mergeCell ref="BH49:BN49"/>
    <mergeCell ref="AY30:AY31"/>
    <mergeCell ref="AY26:AY29"/>
    <mergeCell ref="BA26:BA33"/>
    <mergeCell ref="BH40:BN40"/>
    <mergeCell ref="AT40:AZ40"/>
    <mergeCell ref="BA40:BG40"/>
    <mergeCell ref="BA7:BA9"/>
    <mergeCell ref="Z6:AC6"/>
    <mergeCell ref="AT6:AW6"/>
    <mergeCell ref="AJ36:AM36"/>
    <mergeCell ref="AS18:AX18"/>
    <mergeCell ref="AJ35:AM35"/>
    <mergeCell ref="W43:AC43"/>
    <mergeCell ref="W44:AC44"/>
    <mergeCell ref="AD44:AK44"/>
    <mergeCell ref="BA11:BA13"/>
    <mergeCell ref="AY32:AY33"/>
    <mergeCell ref="AL44:AS44"/>
    <mergeCell ref="AT44:AZ44"/>
    <mergeCell ref="AD43:AK43"/>
    <mergeCell ref="AL43:AS43"/>
    <mergeCell ref="BA14:BA19"/>
    <mergeCell ref="BH44:BN44"/>
    <mergeCell ref="B2:BV2"/>
    <mergeCell ref="Z11:Z13"/>
    <mergeCell ref="AM12:AQ12"/>
    <mergeCell ref="X16:X22"/>
    <mergeCell ref="AM16:AQ16"/>
    <mergeCell ref="E44:V44"/>
    <mergeCell ref="AJ4:AM4"/>
    <mergeCell ref="B48:D48"/>
    <mergeCell ref="E48:V48"/>
    <mergeCell ref="W48:AC48"/>
    <mergeCell ref="AD48:AK48"/>
    <mergeCell ref="AL48:AS48"/>
    <mergeCell ref="AT48:AZ48"/>
    <mergeCell ref="BA48:BG48"/>
    <mergeCell ref="BH48:BN48"/>
    <mergeCell ref="AL45:AS45"/>
    <mergeCell ref="AT45:AZ45"/>
    <mergeCell ref="E47:V47"/>
    <mergeCell ref="W47:AC47"/>
    <mergeCell ref="AD47:AK47"/>
    <mergeCell ref="AL47:AS47"/>
    <mergeCell ref="AT47:AZ47"/>
    <mergeCell ref="BA47:BG47"/>
    <mergeCell ref="E46:V46"/>
    <mergeCell ref="BH42:BN42"/>
    <mergeCell ref="BC18:BC23"/>
    <mergeCell ref="BH46:BN46"/>
    <mergeCell ref="BH45:BN45"/>
    <mergeCell ref="BA23:BA25"/>
    <mergeCell ref="AG6:AK6"/>
    <mergeCell ref="AL6:AP6"/>
    <mergeCell ref="AD8:AG8"/>
    <mergeCell ref="AS19:AX19"/>
    <mergeCell ref="AP8:AY8"/>
    <mergeCell ref="E6:G7"/>
    <mergeCell ref="H6:H7"/>
    <mergeCell ref="I6:N7"/>
    <mergeCell ref="E9:G10"/>
    <mergeCell ref="H9:H10"/>
    <mergeCell ref="I9:N10"/>
    <mergeCell ref="O6:P7"/>
    <mergeCell ref="O9:P10"/>
    <mergeCell ref="AD45:AK45"/>
    <mergeCell ref="AG29:AQ29"/>
    <mergeCell ref="BH47:BN47"/>
    <mergeCell ref="W46:AC46"/>
    <mergeCell ref="AD46:AK46"/>
    <mergeCell ref="AL46:AS46"/>
    <mergeCell ref="AT46:AZ46"/>
    <mergeCell ref="BA46:BG46"/>
    <mergeCell ref="E45:V45"/>
    <mergeCell ref="BO48:BU48"/>
    <mergeCell ref="BO47:BU47"/>
    <mergeCell ref="BO45:BU45"/>
    <mergeCell ref="BA45:BG45"/>
    <mergeCell ref="W45:AC45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0" tint="-0.14999847407452621"/>
  </sheetPr>
  <dimension ref="B1:BV86"/>
  <sheetViews>
    <sheetView view="pageBreakPreview" zoomScaleSheetLayoutView="100" workbookViewId="0">
      <selection activeCell="W70" sqref="W70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397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AH4" s="28"/>
      <c r="AI4" s="28"/>
      <c r="AJ4" s="73"/>
      <c r="AK4" s="73"/>
      <c r="AL4" s="73"/>
      <c r="AM4" s="73"/>
      <c r="AN4" s="28"/>
      <c r="AO4" s="28"/>
    </row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Z6" s="98"/>
      <c r="AA6" s="98"/>
      <c r="AB6" s="98"/>
      <c r="AC6" s="98"/>
      <c r="AE6" s="28"/>
      <c r="AF6" s="28"/>
      <c r="AG6" s="73" t="s">
        <v>133</v>
      </c>
      <c r="AH6" s="73"/>
      <c r="AI6" s="73"/>
      <c r="AJ6" s="73"/>
      <c r="AK6" s="73"/>
      <c r="AL6" s="73" t="s">
        <v>69</v>
      </c>
      <c r="AM6" s="73"/>
      <c r="AN6" s="73"/>
      <c r="AO6" s="73"/>
      <c r="AP6" s="73"/>
      <c r="AT6" s="98"/>
      <c r="AU6" s="98"/>
      <c r="AV6" s="98"/>
      <c r="AW6" s="98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Y7" s="5"/>
      <c r="AZ7" s="5"/>
      <c r="BA7" s="85">
        <v>0.04</v>
      </c>
    </row>
    <row r="8" spans="2:74" ht="9.1" customHeight="1" x14ac:dyDescent="0.15">
      <c r="AB8" s="28"/>
      <c r="AC8" s="28"/>
      <c r="AD8" s="99" t="s">
        <v>379</v>
      </c>
      <c r="AE8" s="99"/>
      <c r="AF8" s="99"/>
      <c r="AG8" s="99"/>
      <c r="AH8" s="28"/>
      <c r="AI8" s="30"/>
      <c r="AJ8" s="30"/>
      <c r="AK8" s="30"/>
      <c r="AL8" s="30"/>
      <c r="AM8" s="30"/>
      <c r="AN8" s="30"/>
      <c r="AO8" s="30"/>
      <c r="AP8" s="137" t="s">
        <v>377</v>
      </c>
      <c r="AQ8" s="137"/>
      <c r="AR8" s="137"/>
      <c r="AS8" s="137"/>
      <c r="AT8" s="137"/>
      <c r="AU8" s="137"/>
      <c r="AV8" s="137"/>
      <c r="AW8" s="137"/>
      <c r="AX8" s="137"/>
      <c r="AY8" s="137"/>
      <c r="AZ8" s="5"/>
      <c r="BA8" s="85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Y9" s="5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Y10" s="6"/>
      <c r="Z10" s="6"/>
      <c r="AA10" s="6"/>
      <c r="AB10" s="6"/>
      <c r="AC10" s="6"/>
      <c r="AD10" s="6"/>
      <c r="AE10" s="21"/>
      <c r="AF10" s="19"/>
      <c r="AG10" s="19"/>
      <c r="AH10" s="19"/>
      <c r="AI10" s="19"/>
      <c r="AJ10" s="19"/>
      <c r="AK10" s="19"/>
      <c r="AL10" s="20"/>
      <c r="AM10" s="20"/>
      <c r="AN10" s="20"/>
      <c r="AO10" s="20"/>
      <c r="AP10" s="20"/>
      <c r="AQ10" s="20"/>
      <c r="AR10" s="21"/>
      <c r="AS10" s="6"/>
      <c r="AT10" s="6"/>
      <c r="AU10" s="6"/>
      <c r="AV10" s="6"/>
      <c r="AW10" s="6"/>
      <c r="AX10" s="6"/>
      <c r="AY10" s="5"/>
      <c r="AZ10" s="5"/>
      <c r="BA10" s="5"/>
    </row>
    <row r="11" spans="2:74" ht="9.1" customHeight="1" x14ac:dyDescent="0.15">
      <c r="Z11" s="85">
        <v>0.05</v>
      </c>
      <c r="AY11" s="5"/>
      <c r="AZ11" s="5"/>
      <c r="BA11" s="85"/>
    </row>
    <row r="12" spans="2:74" ht="9.1" customHeight="1" x14ac:dyDescent="0.15">
      <c r="Z12" s="85"/>
      <c r="AH12" s="28"/>
      <c r="AI12" s="28"/>
      <c r="AJ12" s="28"/>
      <c r="AK12" s="28"/>
      <c r="AL12" s="28"/>
      <c r="AM12" s="73"/>
      <c r="AN12" s="73"/>
      <c r="AO12" s="73"/>
      <c r="AP12" s="73"/>
      <c r="AQ12" s="73"/>
      <c r="AY12" s="5"/>
      <c r="AZ12" s="5"/>
      <c r="BA12" s="85"/>
    </row>
    <row r="13" spans="2:74" ht="9.1" customHeight="1" x14ac:dyDescent="0.15">
      <c r="Z13" s="85"/>
      <c r="AY13" s="5"/>
      <c r="AZ13" s="5"/>
      <c r="BA13" s="85"/>
    </row>
    <row r="14" spans="2:74" ht="9.1" customHeight="1" x14ac:dyDescent="0.15">
      <c r="AY14" s="5"/>
      <c r="AZ14" s="5"/>
      <c r="BA14" s="85" t="s">
        <v>342</v>
      </c>
    </row>
    <row r="15" spans="2:74" ht="9.1" customHeight="1" x14ac:dyDescent="0.15">
      <c r="AY15" s="5"/>
      <c r="AZ15" s="5"/>
      <c r="BA15" s="85"/>
    </row>
    <row r="16" spans="2:74" ht="9.1" customHeight="1" x14ac:dyDescent="0.15">
      <c r="U16" s="86"/>
      <c r="X16" s="86" t="s">
        <v>334</v>
      </c>
      <c r="AG16" s="28"/>
      <c r="AH16" s="28"/>
      <c r="AI16" s="28"/>
      <c r="AJ16" s="28"/>
      <c r="AK16" s="28"/>
      <c r="AL16" s="28"/>
      <c r="AM16" s="73" t="s">
        <v>4</v>
      </c>
      <c r="AN16" s="73"/>
      <c r="AO16" s="73"/>
      <c r="AP16" s="73"/>
      <c r="AQ16" s="73"/>
      <c r="AR16" s="28"/>
      <c r="AS16" s="28"/>
      <c r="AT16" s="28"/>
      <c r="AU16" s="28"/>
      <c r="AV16" s="28"/>
      <c r="AW16" s="28"/>
      <c r="AX16" s="28"/>
      <c r="AY16" s="28"/>
      <c r="AZ16" s="28"/>
      <c r="BA16" s="85"/>
    </row>
    <row r="17" spans="21:55" ht="9.1" customHeight="1" x14ac:dyDescent="0.15">
      <c r="U17" s="86"/>
      <c r="X17" s="86"/>
      <c r="AY17" s="5"/>
      <c r="AZ17" s="5"/>
      <c r="BA17" s="85"/>
    </row>
    <row r="18" spans="21:55" ht="9.1" customHeight="1" x14ac:dyDescent="0.15">
      <c r="U18" s="86"/>
      <c r="X18" s="86"/>
      <c r="AS18" s="73" t="s">
        <v>2</v>
      </c>
      <c r="AT18" s="73"/>
      <c r="AU18" s="73"/>
      <c r="AV18" s="73"/>
      <c r="AW18" s="73"/>
      <c r="AX18" s="73"/>
      <c r="AY18" s="5"/>
      <c r="AZ18" s="5"/>
      <c r="BA18" s="85"/>
      <c r="BC18" s="86" t="s">
        <v>34</v>
      </c>
    </row>
    <row r="19" spans="21:55" ht="9.1" customHeight="1" x14ac:dyDescent="0.15">
      <c r="U19" s="86"/>
      <c r="X19" s="86"/>
      <c r="AS19" s="73" t="s">
        <v>370</v>
      </c>
      <c r="AT19" s="73"/>
      <c r="AU19" s="73"/>
      <c r="AV19" s="73"/>
      <c r="AW19" s="73"/>
      <c r="AX19" s="73"/>
      <c r="AY19" s="5"/>
      <c r="AZ19" s="5"/>
      <c r="BA19" s="85"/>
      <c r="BC19" s="86"/>
    </row>
    <row r="20" spans="21:55" ht="9.1" customHeight="1" x14ac:dyDescent="0.15">
      <c r="U20" s="86"/>
      <c r="X20" s="86"/>
      <c r="AS20" s="73"/>
      <c r="AT20" s="73"/>
      <c r="AU20" s="73"/>
      <c r="AV20" s="73"/>
      <c r="AW20" s="73"/>
      <c r="AY20" s="5"/>
      <c r="AZ20" s="5"/>
      <c r="BA20" s="5"/>
      <c r="BC20" s="86"/>
    </row>
    <row r="21" spans="21:55" ht="9.1" customHeight="1" x14ac:dyDescent="0.15">
      <c r="U21" s="86"/>
      <c r="X21" s="86"/>
      <c r="AS21" s="73"/>
      <c r="AT21" s="73"/>
      <c r="AU21" s="73"/>
      <c r="AV21" s="73"/>
      <c r="AW21" s="73"/>
      <c r="AY21" s="5"/>
      <c r="AZ21" s="5"/>
      <c r="BA21" s="5"/>
      <c r="BC21" s="86"/>
    </row>
    <row r="22" spans="21:55" ht="9.1" customHeight="1" x14ac:dyDescent="0.15">
      <c r="U22" s="86"/>
      <c r="X22" s="86"/>
      <c r="AY22" s="5"/>
      <c r="AZ22" s="5"/>
      <c r="BA22" s="5"/>
      <c r="BC22" s="86"/>
    </row>
    <row r="23" spans="21:55" ht="9.1" customHeight="1" x14ac:dyDescent="0.15">
      <c r="U23" s="40"/>
      <c r="AY23" s="5"/>
      <c r="AZ23" s="5"/>
      <c r="BA23" s="85" t="s">
        <v>335</v>
      </c>
      <c r="BC23" s="86"/>
    </row>
    <row r="24" spans="21:55" ht="9.1" customHeight="1" x14ac:dyDescent="0.15">
      <c r="AS24" s="73" t="s">
        <v>1</v>
      </c>
      <c r="AT24" s="73"/>
      <c r="AU24" s="73"/>
      <c r="AV24" s="73"/>
      <c r="AW24" s="73"/>
      <c r="AX24" s="73"/>
      <c r="AY24" s="73"/>
      <c r="AZ24" s="5"/>
      <c r="BA24" s="85"/>
    </row>
    <row r="25" spans="21:55" ht="9.1" customHeight="1" x14ac:dyDescent="0.15">
      <c r="AG25" s="73" t="s">
        <v>5</v>
      </c>
      <c r="AH25" s="73"/>
      <c r="AI25" s="73"/>
      <c r="AJ25" s="73"/>
      <c r="AK25" s="73"/>
      <c r="AS25" s="73" t="s">
        <v>344</v>
      </c>
      <c r="AT25" s="73"/>
      <c r="AU25" s="73"/>
      <c r="AV25" s="73"/>
      <c r="AW25" s="73"/>
      <c r="AX25" s="73"/>
      <c r="AY25" s="73"/>
      <c r="AZ25" s="5"/>
      <c r="BA25" s="85"/>
    </row>
    <row r="26" spans="21:55" ht="9.1" customHeight="1" x14ac:dyDescent="0.15"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Y26" s="85">
        <v>0.2</v>
      </c>
      <c r="AZ26" s="5"/>
      <c r="BA26" s="85" t="s">
        <v>62</v>
      </c>
    </row>
    <row r="27" spans="21:55" ht="9.1" customHeight="1" x14ac:dyDescent="0.15">
      <c r="AD27" s="13"/>
      <c r="AE27" s="13"/>
      <c r="AF27" s="13"/>
      <c r="AG27" s="13"/>
      <c r="AH27" s="13"/>
      <c r="AY27" s="85"/>
      <c r="AZ27" s="5"/>
      <c r="BA27" s="85"/>
    </row>
    <row r="28" spans="21:55" ht="9.1" customHeight="1" x14ac:dyDescent="0.15">
      <c r="AY28" s="85"/>
      <c r="AZ28" s="5"/>
      <c r="BA28" s="85"/>
    </row>
    <row r="29" spans="21:55" ht="9.1" customHeight="1" x14ac:dyDescent="0.15">
      <c r="AG29" s="73" t="s">
        <v>441</v>
      </c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Y29" s="85"/>
      <c r="AZ29" s="5"/>
      <c r="BA29" s="85"/>
    </row>
    <row r="30" spans="21:55" ht="9.1" customHeight="1" x14ac:dyDescent="0.15">
      <c r="AY30" s="85" t="s">
        <v>36</v>
      </c>
      <c r="AZ30" s="5"/>
      <c r="BA30" s="85"/>
    </row>
    <row r="31" spans="21:55" ht="9.1" customHeight="1" x14ac:dyDescent="0.15">
      <c r="AY31" s="85"/>
      <c r="AZ31" s="5"/>
      <c r="BA31" s="85"/>
    </row>
    <row r="32" spans="21:55" ht="9.1" customHeight="1" x14ac:dyDescent="0.15">
      <c r="AY32" s="85">
        <v>0.1</v>
      </c>
      <c r="BA32" s="85"/>
    </row>
    <row r="33" spans="2:74" ht="9.1" customHeight="1" x14ac:dyDescent="0.15">
      <c r="AY33" s="85"/>
      <c r="BA33" s="85"/>
    </row>
    <row r="34" spans="2:74" ht="9.1" customHeight="1" x14ac:dyDescent="0.15"/>
    <row r="35" spans="2:74" ht="9.1" customHeight="1" x14ac:dyDescent="0.15">
      <c r="AJ35" s="73"/>
      <c r="AK35" s="73"/>
      <c r="AL35" s="73"/>
      <c r="AM35" s="73"/>
    </row>
    <row r="36" spans="2:74" ht="9.1" customHeight="1" x14ac:dyDescent="0.15">
      <c r="AJ36" s="73" t="s">
        <v>178</v>
      </c>
      <c r="AK36" s="73"/>
      <c r="AL36" s="73"/>
      <c r="AM36" s="73"/>
    </row>
    <row r="37" spans="2:74" ht="9.1" customHeight="1" x14ac:dyDescent="0.15"/>
    <row r="38" spans="2:74" ht="20.149999999999999" customHeight="1" x14ac:dyDescent="0.15"/>
    <row r="39" spans="2:74" ht="43.5" customHeight="1" x14ac:dyDescent="0.15">
      <c r="B39" s="88" t="s">
        <v>31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</row>
    <row r="40" spans="2:74" s="14" customFormat="1" ht="24.95" customHeight="1" x14ac:dyDescent="0.15">
      <c r="B40" s="78" t="s">
        <v>11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7" t="s">
        <v>63</v>
      </c>
      <c r="X40" s="87"/>
      <c r="Y40" s="87"/>
      <c r="Z40" s="87"/>
      <c r="AA40" s="87"/>
      <c r="AB40" s="87"/>
      <c r="AC40" s="87"/>
      <c r="AD40" s="87" t="s">
        <v>64</v>
      </c>
      <c r="AE40" s="87"/>
      <c r="AF40" s="87"/>
      <c r="AG40" s="87"/>
      <c r="AH40" s="87"/>
      <c r="AI40" s="87"/>
      <c r="AJ40" s="87"/>
      <c r="AK40" s="87"/>
      <c r="AL40" s="87" t="s">
        <v>65</v>
      </c>
      <c r="AM40" s="87"/>
      <c r="AN40" s="87"/>
      <c r="AO40" s="87"/>
      <c r="AP40" s="87"/>
      <c r="AQ40" s="87"/>
      <c r="AR40" s="87"/>
      <c r="AS40" s="87"/>
      <c r="AT40" s="87" t="s">
        <v>66</v>
      </c>
      <c r="AU40" s="87"/>
      <c r="AV40" s="87"/>
      <c r="AW40" s="87"/>
      <c r="AX40" s="87"/>
      <c r="AY40" s="87"/>
      <c r="AZ40" s="87"/>
      <c r="BA40" s="87" t="s">
        <v>67</v>
      </c>
      <c r="BB40" s="87"/>
      <c r="BC40" s="87"/>
      <c r="BD40" s="87"/>
      <c r="BE40" s="87"/>
      <c r="BF40" s="87"/>
      <c r="BG40" s="87"/>
    </row>
    <row r="41" spans="2:74" s="14" customFormat="1" ht="6.95" customHeight="1" x14ac:dyDescent="0.15"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</row>
    <row r="42" spans="2:74" s="14" customFormat="1" ht="20.149999999999999" customHeight="1" x14ac:dyDescent="0.15">
      <c r="B42" s="90" t="s">
        <v>336</v>
      </c>
      <c r="C42" s="91"/>
      <c r="D42" s="92"/>
      <c r="E42" s="78" t="s">
        <v>0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v>2.5999999999999999E-2</v>
      </c>
      <c r="X42" s="75"/>
      <c r="Y42" s="75"/>
      <c r="Z42" s="75"/>
      <c r="AA42" s="75"/>
      <c r="AB42" s="75"/>
      <c r="AC42" s="75"/>
      <c r="AD42" s="75">
        <v>3.2000000000000001E-2</v>
      </c>
      <c r="AE42" s="75"/>
      <c r="AF42" s="75"/>
      <c r="AG42" s="75"/>
      <c r="AH42" s="75"/>
      <c r="AI42" s="75"/>
      <c r="AJ42" s="75"/>
      <c r="AK42" s="75"/>
      <c r="AL42" s="75">
        <v>3.7999999999999999E-2</v>
      </c>
      <c r="AM42" s="75"/>
      <c r="AN42" s="75"/>
      <c r="AO42" s="75"/>
      <c r="AP42" s="75"/>
      <c r="AQ42" s="75"/>
      <c r="AR42" s="75"/>
      <c r="AS42" s="75"/>
      <c r="AT42" s="75">
        <v>4.8000000000000001E-2</v>
      </c>
      <c r="AU42" s="75"/>
      <c r="AV42" s="75"/>
      <c r="AW42" s="75"/>
      <c r="AX42" s="75"/>
      <c r="AY42" s="75"/>
      <c r="AZ42" s="75"/>
      <c r="BA42" s="75">
        <v>0.06</v>
      </c>
      <c r="BB42" s="75"/>
      <c r="BC42" s="75"/>
      <c r="BD42" s="75"/>
      <c r="BE42" s="75"/>
      <c r="BF42" s="75"/>
      <c r="BG42" s="75"/>
    </row>
    <row r="43" spans="2:74" s="14" customFormat="1" ht="20.149999999999999" customHeight="1" x14ac:dyDescent="0.15">
      <c r="B43" s="93"/>
      <c r="C43" s="94"/>
      <c r="D43" s="95"/>
      <c r="E43" s="78" t="s">
        <v>6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v>0.6</v>
      </c>
      <c r="X43" s="75"/>
      <c r="Y43" s="75"/>
      <c r="Z43" s="75"/>
      <c r="AA43" s="75"/>
      <c r="AB43" s="75"/>
      <c r="AC43" s="75"/>
      <c r="AD43" s="75">
        <v>0.6</v>
      </c>
      <c r="AE43" s="75"/>
      <c r="AF43" s="75"/>
      <c r="AG43" s="75"/>
      <c r="AH43" s="75"/>
      <c r="AI43" s="75"/>
      <c r="AJ43" s="75"/>
      <c r="AK43" s="75"/>
      <c r="AL43" s="75">
        <v>0.6</v>
      </c>
      <c r="AM43" s="75"/>
      <c r="AN43" s="75"/>
      <c r="AO43" s="75"/>
      <c r="AP43" s="75"/>
      <c r="AQ43" s="75"/>
      <c r="AR43" s="75"/>
      <c r="AS43" s="75"/>
      <c r="AT43" s="75">
        <v>0.6</v>
      </c>
      <c r="AU43" s="75"/>
      <c r="AV43" s="75"/>
      <c r="AW43" s="75"/>
      <c r="AX43" s="75"/>
      <c r="AY43" s="75"/>
      <c r="AZ43" s="75"/>
      <c r="BA43" s="75">
        <v>0.6</v>
      </c>
      <c r="BB43" s="75"/>
      <c r="BC43" s="75"/>
      <c r="BD43" s="75"/>
      <c r="BE43" s="75"/>
      <c r="BF43" s="75"/>
      <c r="BG43" s="75"/>
    </row>
    <row r="44" spans="2:74" s="14" customFormat="1" ht="20.149999999999999" customHeight="1" x14ac:dyDescent="0.15">
      <c r="B44" s="93"/>
      <c r="C44" s="94"/>
      <c r="D44" s="95"/>
      <c r="E44" s="78" t="s">
        <v>18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W42+0.3</f>
        <v>0.32600000000000001</v>
      </c>
      <c r="X44" s="75"/>
      <c r="Y44" s="75"/>
      <c r="Z44" s="75"/>
      <c r="AA44" s="75"/>
      <c r="AB44" s="75"/>
      <c r="AC44" s="75"/>
      <c r="AD44" s="75">
        <f>AD42+0.3</f>
        <v>0.33199999999999996</v>
      </c>
      <c r="AE44" s="75"/>
      <c r="AF44" s="75"/>
      <c r="AG44" s="75"/>
      <c r="AH44" s="75"/>
      <c r="AI44" s="75"/>
      <c r="AJ44" s="75"/>
      <c r="AK44" s="75"/>
      <c r="AL44" s="75">
        <f>AL42+0.3</f>
        <v>0.33799999999999997</v>
      </c>
      <c r="AM44" s="75"/>
      <c r="AN44" s="75"/>
      <c r="AO44" s="75"/>
      <c r="AP44" s="75"/>
      <c r="AQ44" s="75"/>
      <c r="AR44" s="75"/>
      <c r="AS44" s="75"/>
      <c r="AT44" s="75">
        <f>AT42+0.3</f>
        <v>0.34799999999999998</v>
      </c>
      <c r="AU44" s="75"/>
      <c r="AV44" s="75"/>
      <c r="AW44" s="75"/>
      <c r="AX44" s="75"/>
      <c r="AY44" s="75"/>
      <c r="AZ44" s="75"/>
      <c r="BA44" s="75">
        <f>BA42+0.3</f>
        <v>0.36</v>
      </c>
      <c r="BB44" s="75"/>
      <c r="BC44" s="75"/>
      <c r="BD44" s="75"/>
      <c r="BE44" s="75"/>
      <c r="BF44" s="75"/>
      <c r="BG44" s="75"/>
    </row>
    <row r="45" spans="2:74" s="14" customFormat="1" ht="20.149999999999999" customHeight="1" x14ac:dyDescent="0.15">
      <c r="B45" s="93"/>
      <c r="C45" s="94"/>
      <c r="D45" s="95"/>
      <c r="E45" s="78" t="s">
        <v>7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W42+W46+0.1</f>
        <v>1.1260000000000001</v>
      </c>
      <c r="X45" s="75"/>
      <c r="Y45" s="75"/>
      <c r="Z45" s="75"/>
      <c r="AA45" s="75"/>
      <c r="AB45" s="75"/>
      <c r="AC45" s="75"/>
      <c r="AD45" s="75">
        <f>AD42+AD46+0.1</f>
        <v>1.1320000000000001</v>
      </c>
      <c r="AE45" s="75"/>
      <c r="AF45" s="75"/>
      <c r="AG45" s="75"/>
      <c r="AH45" s="75"/>
      <c r="AI45" s="75"/>
      <c r="AJ45" s="75"/>
      <c r="AK45" s="75"/>
      <c r="AL45" s="75">
        <f>AL42+AL46+0.1</f>
        <v>1.1380000000000001</v>
      </c>
      <c r="AM45" s="75"/>
      <c r="AN45" s="75"/>
      <c r="AO45" s="75"/>
      <c r="AP45" s="75"/>
      <c r="AQ45" s="75"/>
      <c r="AR45" s="75"/>
      <c r="AS45" s="75"/>
      <c r="AT45" s="75">
        <f>AT42+AT46+0.1</f>
        <v>1.1480000000000001</v>
      </c>
      <c r="AU45" s="75"/>
      <c r="AV45" s="75"/>
      <c r="AW45" s="75"/>
      <c r="AX45" s="75"/>
      <c r="AY45" s="75"/>
      <c r="AZ45" s="75"/>
      <c r="BA45" s="75">
        <f>BA42+BA46+0.1</f>
        <v>1.1600000000000001</v>
      </c>
      <c r="BB45" s="75"/>
      <c r="BC45" s="75"/>
      <c r="BD45" s="75"/>
      <c r="BE45" s="75"/>
      <c r="BF45" s="75"/>
      <c r="BG45" s="75"/>
    </row>
    <row r="46" spans="2:74" s="14" customFormat="1" ht="20.149999999999999" customHeight="1" x14ac:dyDescent="0.15">
      <c r="B46" s="93"/>
      <c r="C46" s="94"/>
      <c r="D46" s="95"/>
      <c r="E46" s="78" t="s">
        <v>341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$I$6</f>
        <v>1</v>
      </c>
      <c r="X46" s="75"/>
      <c r="Y46" s="75"/>
      <c r="Z46" s="75"/>
      <c r="AA46" s="75"/>
      <c r="AB46" s="75"/>
      <c r="AC46" s="75"/>
      <c r="AD46" s="81">
        <f>$I$6</f>
        <v>1</v>
      </c>
      <c r="AE46" s="82"/>
      <c r="AF46" s="82"/>
      <c r="AG46" s="82"/>
      <c r="AH46" s="82"/>
      <c r="AI46" s="82"/>
      <c r="AJ46" s="82"/>
      <c r="AK46" s="83"/>
      <c r="AL46" s="81">
        <f>$I$6</f>
        <v>1</v>
      </c>
      <c r="AM46" s="82"/>
      <c r="AN46" s="82"/>
      <c r="AO46" s="82"/>
      <c r="AP46" s="82"/>
      <c r="AQ46" s="82"/>
      <c r="AR46" s="82"/>
      <c r="AS46" s="83"/>
      <c r="AT46" s="75">
        <f>$I$6</f>
        <v>1</v>
      </c>
      <c r="AU46" s="75"/>
      <c r="AV46" s="75"/>
      <c r="AW46" s="75"/>
      <c r="AX46" s="75"/>
      <c r="AY46" s="75"/>
      <c r="AZ46" s="75"/>
      <c r="BA46" s="75">
        <f>$I$6</f>
        <v>1</v>
      </c>
      <c r="BB46" s="75"/>
      <c r="BC46" s="75"/>
      <c r="BD46" s="75"/>
      <c r="BE46" s="75"/>
      <c r="BF46" s="75"/>
      <c r="BG46" s="75"/>
    </row>
    <row r="47" spans="2:74" s="14" customFormat="1" ht="20.149999999999999" customHeight="1" x14ac:dyDescent="0.15">
      <c r="B47" s="93"/>
      <c r="C47" s="94"/>
      <c r="D47" s="95"/>
      <c r="E47" s="78" t="s">
        <v>37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$I$9</f>
        <v>0.3</v>
      </c>
      <c r="X47" s="75"/>
      <c r="Y47" s="75"/>
      <c r="Z47" s="75"/>
      <c r="AA47" s="75"/>
      <c r="AB47" s="75"/>
      <c r="AC47" s="75"/>
      <c r="AD47" s="81">
        <f>$I$9</f>
        <v>0.3</v>
      </c>
      <c r="AE47" s="82"/>
      <c r="AF47" s="82"/>
      <c r="AG47" s="82"/>
      <c r="AH47" s="82"/>
      <c r="AI47" s="82"/>
      <c r="AJ47" s="82"/>
      <c r="AK47" s="83"/>
      <c r="AL47" s="81">
        <f>$I$9</f>
        <v>0.3</v>
      </c>
      <c r="AM47" s="82"/>
      <c r="AN47" s="82"/>
      <c r="AO47" s="82"/>
      <c r="AP47" s="82"/>
      <c r="AQ47" s="82"/>
      <c r="AR47" s="82"/>
      <c r="AS47" s="83"/>
      <c r="AT47" s="75">
        <f>$I$9</f>
        <v>0.3</v>
      </c>
      <c r="AU47" s="75"/>
      <c r="AV47" s="75"/>
      <c r="AW47" s="75"/>
      <c r="AX47" s="75"/>
      <c r="AY47" s="75"/>
      <c r="AZ47" s="75"/>
      <c r="BA47" s="75">
        <f>$I$9</f>
        <v>0.3</v>
      </c>
      <c r="BB47" s="75"/>
      <c r="BC47" s="75"/>
      <c r="BD47" s="75"/>
      <c r="BE47" s="75"/>
      <c r="BF47" s="75"/>
      <c r="BG47" s="75"/>
    </row>
    <row r="48" spans="2:74" s="14" customFormat="1" ht="20.149999999999999" customHeight="1" x14ac:dyDescent="0.15">
      <c r="B48" s="100" t="s">
        <v>33</v>
      </c>
      <c r="C48" s="101"/>
      <c r="D48" s="102"/>
      <c r="E48" s="78" t="s">
        <v>335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W45-W44-W47-0.04</f>
        <v>0.46</v>
      </c>
      <c r="X48" s="75"/>
      <c r="Y48" s="75"/>
      <c r="Z48" s="75"/>
      <c r="AA48" s="75"/>
      <c r="AB48" s="75"/>
      <c r="AC48" s="75"/>
      <c r="AD48" s="81">
        <f>AD45-AD44-AD47-0.04</f>
        <v>0.46000000000000024</v>
      </c>
      <c r="AE48" s="82"/>
      <c r="AF48" s="82"/>
      <c r="AG48" s="82"/>
      <c r="AH48" s="82"/>
      <c r="AI48" s="82"/>
      <c r="AJ48" s="82"/>
      <c r="AK48" s="83"/>
      <c r="AL48" s="81">
        <f>AL45-AL44-AL47-0.04</f>
        <v>0.46000000000000024</v>
      </c>
      <c r="AM48" s="82"/>
      <c r="AN48" s="82"/>
      <c r="AO48" s="82"/>
      <c r="AP48" s="82"/>
      <c r="AQ48" s="82"/>
      <c r="AR48" s="82"/>
      <c r="AS48" s="83"/>
      <c r="AT48" s="75">
        <f>AT45-AT44-AT47-0.04</f>
        <v>0.46000000000000024</v>
      </c>
      <c r="AU48" s="75"/>
      <c r="AV48" s="75"/>
      <c r="AW48" s="75"/>
      <c r="AX48" s="75"/>
      <c r="AY48" s="75"/>
      <c r="AZ48" s="75"/>
      <c r="BA48" s="75">
        <f>BA45-BA44-BA47-0.04</f>
        <v>0.46000000000000024</v>
      </c>
      <c r="BB48" s="75"/>
      <c r="BC48" s="75"/>
      <c r="BD48" s="75"/>
      <c r="BE48" s="75"/>
      <c r="BF48" s="75"/>
      <c r="BG48" s="75"/>
    </row>
    <row r="49" spans="2:66" s="14" customFormat="1" ht="20.149999999999999" customHeight="1" x14ac:dyDescent="0.15">
      <c r="BA49" s="141" t="s">
        <v>103</v>
      </c>
      <c r="BB49" s="141"/>
      <c r="BC49" s="141"/>
      <c r="BD49" s="141"/>
      <c r="BE49" s="141"/>
      <c r="BF49" s="141"/>
      <c r="BG49" s="141"/>
    </row>
    <row r="50" spans="2:66" s="14" customFormat="1" ht="28" customHeight="1" x14ac:dyDescent="0.15">
      <c r="B50" s="87" t="s">
        <v>13</v>
      </c>
      <c r="C50" s="87"/>
      <c r="D50" s="87"/>
      <c r="E50" s="87"/>
      <c r="F50" s="87"/>
      <c r="G50" s="87"/>
      <c r="H50" s="87"/>
      <c r="I50" s="87"/>
      <c r="J50" s="87"/>
      <c r="K50" s="87" t="s">
        <v>14</v>
      </c>
      <c r="L50" s="87"/>
      <c r="M50" s="87"/>
      <c r="N50" s="87"/>
      <c r="O50" s="87"/>
      <c r="P50" s="87"/>
      <c r="Q50" s="87"/>
      <c r="R50" s="87"/>
      <c r="S50" s="87"/>
      <c r="T50" s="87" t="s">
        <v>12</v>
      </c>
      <c r="U50" s="87"/>
      <c r="V50" s="87"/>
      <c r="W50" s="87" t="s">
        <v>82</v>
      </c>
      <c r="X50" s="87"/>
      <c r="Y50" s="87"/>
      <c r="Z50" s="87"/>
      <c r="AA50" s="87"/>
      <c r="AB50" s="87"/>
      <c r="AC50" s="87"/>
      <c r="AD50" s="87" t="s">
        <v>83</v>
      </c>
      <c r="AE50" s="87"/>
      <c r="AF50" s="87"/>
      <c r="AG50" s="87"/>
      <c r="AH50" s="87"/>
      <c r="AI50" s="87"/>
      <c r="AJ50" s="87"/>
      <c r="AK50" s="87"/>
      <c r="AL50" s="87" t="s">
        <v>84</v>
      </c>
      <c r="AM50" s="87"/>
      <c r="AN50" s="87"/>
      <c r="AO50" s="87"/>
      <c r="AP50" s="87"/>
      <c r="AQ50" s="87"/>
      <c r="AR50" s="87"/>
      <c r="AS50" s="87"/>
      <c r="AT50" s="87" t="s">
        <v>85</v>
      </c>
      <c r="AU50" s="87"/>
      <c r="AV50" s="87"/>
      <c r="AW50" s="87"/>
      <c r="AX50" s="87"/>
      <c r="AY50" s="87"/>
      <c r="AZ50" s="87"/>
      <c r="BA50" s="87" t="s">
        <v>86</v>
      </c>
      <c r="BB50" s="87"/>
      <c r="BC50" s="87"/>
      <c r="BD50" s="87"/>
      <c r="BE50" s="87"/>
      <c r="BF50" s="87"/>
      <c r="BG50" s="87"/>
    </row>
    <row r="51" spans="2:66" s="14" customFormat="1" ht="28" customHeight="1" x14ac:dyDescent="0.15">
      <c r="B51" s="78" t="s">
        <v>52</v>
      </c>
      <c r="C51" s="79"/>
      <c r="D51" s="79"/>
      <c r="E51" s="79"/>
      <c r="F51" s="79"/>
      <c r="G51" s="79"/>
      <c r="H51" s="79"/>
      <c r="I51" s="79"/>
      <c r="J51" s="80"/>
      <c r="K51" s="110" t="s">
        <v>371</v>
      </c>
      <c r="L51" s="111"/>
      <c r="M51" s="111"/>
      <c r="N51" s="111"/>
      <c r="O51" s="111"/>
      <c r="P51" s="111"/>
      <c r="Q51" s="111"/>
      <c r="R51" s="111"/>
      <c r="S51" s="112"/>
      <c r="T51" s="78" t="s">
        <v>138</v>
      </c>
      <c r="U51" s="79"/>
      <c r="V51" s="80"/>
      <c r="W51" s="75">
        <v>2</v>
      </c>
      <c r="X51" s="75"/>
      <c r="Y51" s="75"/>
      <c r="Z51" s="75"/>
      <c r="AA51" s="75"/>
      <c r="AB51" s="75"/>
      <c r="AC51" s="75"/>
      <c r="AD51" s="75">
        <f>W51</f>
        <v>2</v>
      </c>
      <c r="AE51" s="75"/>
      <c r="AF51" s="75"/>
      <c r="AG51" s="75"/>
      <c r="AH51" s="75"/>
      <c r="AI51" s="75"/>
      <c r="AJ51" s="75"/>
      <c r="AK51" s="75"/>
      <c r="AL51" s="75">
        <f>AD51</f>
        <v>2</v>
      </c>
      <c r="AM51" s="75"/>
      <c r="AN51" s="75"/>
      <c r="AO51" s="75"/>
      <c r="AP51" s="75"/>
      <c r="AQ51" s="75"/>
      <c r="AR51" s="75"/>
      <c r="AS51" s="75"/>
      <c r="AT51" s="75">
        <f>AL51</f>
        <v>2</v>
      </c>
      <c r="AU51" s="75"/>
      <c r="AV51" s="75"/>
      <c r="AW51" s="75"/>
      <c r="AX51" s="75"/>
      <c r="AY51" s="75"/>
      <c r="AZ51" s="75"/>
      <c r="BA51" s="75">
        <f>AT51</f>
        <v>2</v>
      </c>
      <c r="BB51" s="75"/>
      <c r="BC51" s="75"/>
      <c r="BD51" s="75"/>
      <c r="BE51" s="75"/>
      <c r="BF51" s="75"/>
      <c r="BG51" s="75"/>
      <c r="BH51" s="77"/>
      <c r="BI51" s="74"/>
      <c r="BJ51" s="74"/>
      <c r="BK51" s="74"/>
      <c r="BL51" s="74"/>
      <c r="BM51" s="74"/>
      <c r="BN51" s="74"/>
    </row>
    <row r="52" spans="2:66" s="14" customFormat="1" ht="14.1" customHeight="1" x14ac:dyDescent="0.15">
      <c r="B52" s="113" t="s">
        <v>373</v>
      </c>
      <c r="C52" s="114"/>
      <c r="D52" s="114"/>
      <c r="E52" s="114"/>
      <c r="F52" s="114"/>
      <c r="G52" s="114"/>
      <c r="H52" s="114"/>
      <c r="I52" s="114"/>
      <c r="J52" s="115"/>
      <c r="K52" s="116" t="s">
        <v>434</v>
      </c>
      <c r="L52" s="117"/>
      <c r="M52" s="117"/>
      <c r="N52" s="117"/>
      <c r="O52" s="117"/>
      <c r="P52" s="117"/>
      <c r="Q52" s="117"/>
      <c r="R52" s="117"/>
      <c r="S52" s="118"/>
      <c r="T52" s="113" t="s">
        <v>390</v>
      </c>
      <c r="U52" s="114"/>
      <c r="V52" s="115"/>
      <c r="W52" s="104">
        <v>0.6</v>
      </c>
      <c r="X52" s="105"/>
      <c r="Y52" s="105"/>
      <c r="Z52" s="105"/>
      <c r="AA52" s="105"/>
      <c r="AB52" s="105"/>
      <c r="AC52" s="106"/>
      <c r="AD52" s="104">
        <v>0.6</v>
      </c>
      <c r="AE52" s="105"/>
      <c r="AF52" s="105"/>
      <c r="AG52" s="105"/>
      <c r="AH52" s="105"/>
      <c r="AI52" s="105"/>
      <c r="AJ52" s="105"/>
      <c r="AK52" s="106"/>
      <c r="AL52" s="104">
        <v>0.6</v>
      </c>
      <c r="AM52" s="105"/>
      <c r="AN52" s="105"/>
      <c r="AO52" s="105"/>
      <c r="AP52" s="105"/>
      <c r="AQ52" s="105"/>
      <c r="AR52" s="105"/>
      <c r="AS52" s="106"/>
      <c r="AT52" s="104">
        <v>0.6</v>
      </c>
      <c r="AU52" s="105"/>
      <c r="AV52" s="105"/>
      <c r="AW52" s="105"/>
      <c r="AX52" s="105"/>
      <c r="AY52" s="105"/>
      <c r="AZ52" s="106"/>
      <c r="BA52" s="104">
        <v>0.6</v>
      </c>
      <c r="BB52" s="105"/>
      <c r="BC52" s="105"/>
      <c r="BD52" s="105"/>
      <c r="BE52" s="105"/>
      <c r="BF52" s="105"/>
      <c r="BG52" s="106"/>
      <c r="BH52" s="77"/>
      <c r="BI52" s="74"/>
      <c r="BJ52" s="74"/>
      <c r="BK52" s="74"/>
      <c r="BL52" s="74"/>
      <c r="BM52" s="74"/>
      <c r="BN52" s="74"/>
    </row>
    <row r="53" spans="2:66" s="14" customFormat="1" ht="14.1" customHeight="1" x14ac:dyDescent="0.15">
      <c r="B53" s="100"/>
      <c r="C53" s="101"/>
      <c r="D53" s="101"/>
      <c r="E53" s="101"/>
      <c r="F53" s="101"/>
      <c r="G53" s="101"/>
      <c r="H53" s="101"/>
      <c r="I53" s="101"/>
      <c r="J53" s="102"/>
      <c r="K53" s="122"/>
      <c r="L53" s="123"/>
      <c r="M53" s="123"/>
      <c r="N53" s="123"/>
      <c r="O53" s="123"/>
      <c r="P53" s="123"/>
      <c r="Q53" s="123"/>
      <c r="R53" s="123"/>
      <c r="S53" s="124"/>
      <c r="T53" s="100"/>
      <c r="U53" s="101"/>
      <c r="V53" s="102"/>
      <c r="W53" s="107"/>
      <c r="X53" s="108"/>
      <c r="Y53" s="108"/>
      <c r="Z53" s="108"/>
      <c r="AA53" s="108"/>
      <c r="AB53" s="108"/>
      <c r="AC53" s="109"/>
      <c r="AD53" s="107"/>
      <c r="AE53" s="108"/>
      <c r="AF53" s="108"/>
      <c r="AG53" s="108"/>
      <c r="AH53" s="108"/>
      <c r="AI53" s="108"/>
      <c r="AJ53" s="108"/>
      <c r="AK53" s="109"/>
      <c r="AL53" s="107"/>
      <c r="AM53" s="108"/>
      <c r="AN53" s="108"/>
      <c r="AO53" s="108"/>
      <c r="AP53" s="108"/>
      <c r="AQ53" s="108"/>
      <c r="AR53" s="108"/>
      <c r="AS53" s="109"/>
      <c r="AT53" s="107"/>
      <c r="AU53" s="108"/>
      <c r="AV53" s="108"/>
      <c r="AW53" s="108"/>
      <c r="AX53" s="108"/>
      <c r="AY53" s="108"/>
      <c r="AZ53" s="109"/>
      <c r="BA53" s="107"/>
      <c r="BB53" s="108"/>
      <c r="BC53" s="108"/>
      <c r="BD53" s="108"/>
      <c r="BE53" s="108"/>
      <c r="BF53" s="108"/>
      <c r="BG53" s="109"/>
      <c r="BH53" s="77"/>
      <c r="BI53" s="74"/>
      <c r="BJ53" s="74"/>
      <c r="BK53" s="74"/>
      <c r="BL53" s="74"/>
      <c r="BM53" s="74"/>
      <c r="BN53" s="74"/>
    </row>
    <row r="54" spans="2:66" s="14" customFormat="1" ht="14.1" customHeight="1" x14ac:dyDescent="0.15">
      <c r="B54" s="113" t="s">
        <v>54</v>
      </c>
      <c r="C54" s="114"/>
      <c r="D54" s="114"/>
      <c r="E54" s="114"/>
      <c r="F54" s="114"/>
      <c r="G54" s="114"/>
      <c r="H54" s="114"/>
      <c r="I54" s="114"/>
      <c r="J54" s="115"/>
      <c r="K54" s="116" t="s">
        <v>434</v>
      </c>
      <c r="L54" s="117"/>
      <c r="M54" s="117"/>
      <c r="N54" s="117"/>
      <c r="O54" s="117"/>
      <c r="P54" s="117"/>
      <c r="Q54" s="117"/>
      <c r="R54" s="117"/>
      <c r="S54" s="118"/>
      <c r="T54" s="113" t="s">
        <v>435</v>
      </c>
      <c r="U54" s="114"/>
      <c r="V54" s="115"/>
      <c r="W54" s="104">
        <f>W43*0.05</f>
        <v>0.03</v>
      </c>
      <c r="X54" s="105"/>
      <c r="Y54" s="105"/>
      <c r="Z54" s="105"/>
      <c r="AA54" s="105"/>
      <c r="AB54" s="105"/>
      <c r="AC54" s="106"/>
      <c r="AD54" s="104">
        <f>AD43*0.05</f>
        <v>0.03</v>
      </c>
      <c r="AE54" s="105"/>
      <c r="AF54" s="105"/>
      <c r="AG54" s="105"/>
      <c r="AH54" s="105"/>
      <c r="AI54" s="105"/>
      <c r="AJ54" s="105"/>
      <c r="AK54" s="106"/>
      <c r="AL54" s="104">
        <f>AL43*0.05</f>
        <v>0.03</v>
      </c>
      <c r="AM54" s="105"/>
      <c r="AN54" s="105"/>
      <c r="AO54" s="105"/>
      <c r="AP54" s="105"/>
      <c r="AQ54" s="105"/>
      <c r="AR54" s="105"/>
      <c r="AS54" s="106"/>
      <c r="AT54" s="104">
        <f>AT43*0.05</f>
        <v>0.03</v>
      </c>
      <c r="AU54" s="105"/>
      <c r="AV54" s="105"/>
      <c r="AW54" s="105"/>
      <c r="AX54" s="105"/>
      <c r="AY54" s="105"/>
      <c r="AZ54" s="106"/>
      <c r="BA54" s="104">
        <f>BA43*0.05</f>
        <v>0.03</v>
      </c>
      <c r="BB54" s="105"/>
      <c r="BC54" s="105"/>
      <c r="BD54" s="105"/>
      <c r="BE54" s="105"/>
      <c r="BF54" s="105"/>
      <c r="BG54" s="106"/>
      <c r="BH54" s="77"/>
      <c r="BI54" s="74"/>
      <c r="BJ54" s="74"/>
      <c r="BK54" s="74"/>
      <c r="BL54" s="74"/>
      <c r="BM54" s="74"/>
      <c r="BN54" s="74"/>
    </row>
    <row r="55" spans="2:66" s="14" customFormat="1" ht="14.1" customHeight="1" x14ac:dyDescent="0.15">
      <c r="B55" s="100"/>
      <c r="C55" s="101"/>
      <c r="D55" s="101"/>
      <c r="E55" s="101"/>
      <c r="F55" s="101"/>
      <c r="G55" s="101"/>
      <c r="H55" s="101"/>
      <c r="I55" s="101"/>
      <c r="J55" s="102"/>
      <c r="K55" s="122" t="s">
        <v>323</v>
      </c>
      <c r="L55" s="123"/>
      <c r="M55" s="123"/>
      <c r="N55" s="123"/>
      <c r="O55" s="123"/>
      <c r="P55" s="123"/>
      <c r="Q55" s="123"/>
      <c r="R55" s="123"/>
      <c r="S55" s="124"/>
      <c r="T55" s="100"/>
      <c r="U55" s="101"/>
      <c r="V55" s="102"/>
      <c r="W55" s="107"/>
      <c r="X55" s="108"/>
      <c r="Y55" s="108"/>
      <c r="Z55" s="108"/>
      <c r="AA55" s="108"/>
      <c r="AB55" s="108"/>
      <c r="AC55" s="109"/>
      <c r="AD55" s="107"/>
      <c r="AE55" s="108"/>
      <c r="AF55" s="108"/>
      <c r="AG55" s="108"/>
      <c r="AH55" s="108"/>
      <c r="AI55" s="108"/>
      <c r="AJ55" s="108"/>
      <c r="AK55" s="109"/>
      <c r="AL55" s="107"/>
      <c r="AM55" s="108"/>
      <c r="AN55" s="108"/>
      <c r="AO55" s="108"/>
      <c r="AP55" s="108"/>
      <c r="AQ55" s="108"/>
      <c r="AR55" s="108"/>
      <c r="AS55" s="109"/>
      <c r="AT55" s="107"/>
      <c r="AU55" s="108"/>
      <c r="AV55" s="108"/>
      <c r="AW55" s="108"/>
      <c r="AX55" s="108"/>
      <c r="AY55" s="108"/>
      <c r="AZ55" s="109"/>
      <c r="BA55" s="107"/>
      <c r="BB55" s="108"/>
      <c r="BC55" s="108"/>
      <c r="BD55" s="108"/>
      <c r="BE55" s="108"/>
      <c r="BF55" s="108"/>
      <c r="BG55" s="109"/>
      <c r="BH55" s="77"/>
      <c r="BI55" s="74"/>
      <c r="BJ55" s="74"/>
      <c r="BK55" s="74"/>
      <c r="BL55" s="74"/>
      <c r="BM55" s="74"/>
      <c r="BN55" s="74"/>
    </row>
    <row r="56" spans="2:66" s="14" customFormat="1" ht="28" customHeight="1" x14ac:dyDescent="0.15">
      <c r="B56" s="119" t="s">
        <v>25</v>
      </c>
      <c r="C56" s="120"/>
      <c r="D56" s="120"/>
      <c r="E56" s="120"/>
      <c r="F56" s="120"/>
      <c r="G56" s="120"/>
      <c r="H56" s="120"/>
      <c r="I56" s="120"/>
      <c r="J56" s="121"/>
      <c r="K56" s="110" t="s">
        <v>436</v>
      </c>
      <c r="L56" s="111"/>
      <c r="M56" s="111"/>
      <c r="N56" s="111"/>
      <c r="O56" s="111"/>
      <c r="P56" s="111"/>
      <c r="Q56" s="111"/>
      <c r="R56" s="111"/>
      <c r="S56" s="112"/>
      <c r="T56" s="78" t="s">
        <v>435</v>
      </c>
      <c r="U56" s="79"/>
      <c r="V56" s="80"/>
      <c r="W56" s="75">
        <f>ROUND(W43*(W45-0.05),3)</f>
        <v>0.64600000000000002</v>
      </c>
      <c r="X56" s="75"/>
      <c r="Y56" s="75"/>
      <c r="Z56" s="75"/>
      <c r="AA56" s="75"/>
      <c r="AB56" s="75"/>
      <c r="AC56" s="81"/>
      <c r="AD56" s="81">
        <f>ROUND(AD43*(AD45-0.05),3)</f>
        <v>0.64900000000000002</v>
      </c>
      <c r="AE56" s="82"/>
      <c r="AF56" s="82"/>
      <c r="AG56" s="82"/>
      <c r="AH56" s="82"/>
      <c r="AI56" s="82"/>
      <c r="AJ56" s="82"/>
      <c r="AK56" s="83"/>
      <c r="AL56" s="81">
        <f>ROUND(AL43*(AL45-0.05),3)</f>
        <v>0.65300000000000002</v>
      </c>
      <c r="AM56" s="82"/>
      <c r="AN56" s="82"/>
      <c r="AO56" s="82"/>
      <c r="AP56" s="82"/>
      <c r="AQ56" s="82"/>
      <c r="AR56" s="82"/>
      <c r="AS56" s="83"/>
      <c r="AT56" s="75">
        <f>ROUND(AT43*(AT45-0.05),3)</f>
        <v>0.65900000000000003</v>
      </c>
      <c r="AU56" s="75"/>
      <c r="AV56" s="75"/>
      <c r="AW56" s="75"/>
      <c r="AX56" s="75"/>
      <c r="AY56" s="75"/>
      <c r="AZ56" s="81"/>
      <c r="BA56" s="75">
        <f>ROUND(BA43*(BA45-0.05),3)</f>
        <v>0.66600000000000004</v>
      </c>
      <c r="BB56" s="75"/>
      <c r="BC56" s="75"/>
      <c r="BD56" s="75"/>
      <c r="BE56" s="75"/>
      <c r="BF56" s="75"/>
      <c r="BG56" s="81"/>
      <c r="BH56" s="77"/>
      <c r="BI56" s="74"/>
      <c r="BJ56" s="74"/>
      <c r="BK56" s="74"/>
      <c r="BL56" s="74"/>
      <c r="BM56" s="74"/>
      <c r="BN56" s="74"/>
    </row>
    <row r="57" spans="2:66" s="14" customFormat="1" ht="28" customHeight="1" x14ac:dyDescent="0.15">
      <c r="B57" s="119" t="s">
        <v>24</v>
      </c>
      <c r="C57" s="120"/>
      <c r="D57" s="120"/>
      <c r="E57" s="120"/>
      <c r="F57" s="120"/>
      <c r="G57" s="120"/>
      <c r="H57" s="120"/>
      <c r="I57" s="120"/>
      <c r="J57" s="121"/>
      <c r="K57" s="110" t="s">
        <v>436</v>
      </c>
      <c r="L57" s="111"/>
      <c r="M57" s="111"/>
      <c r="N57" s="111"/>
      <c r="O57" s="111"/>
      <c r="P57" s="111"/>
      <c r="Q57" s="111"/>
      <c r="R57" s="111"/>
      <c r="S57" s="112"/>
      <c r="T57" s="78" t="s">
        <v>435</v>
      </c>
      <c r="U57" s="79"/>
      <c r="V57" s="80"/>
      <c r="W57" s="75">
        <f>ROUND(W43*W44-W42*W42*PI()/4,3)</f>
        <v>0.19500000000000001</v>
      </c>
      <c r="X57" s="75"/>
      <c r="Y57" s="75"/>
      <c r="Z57" s="75"/>
      <c r="AA57" s="75"/>
      <c r="AB57" s="75"/>
      <c r="AC57" s="81"/>
      <c r="AD57" s="75">
        <f>ROUND(AD43*AD44-AD42*AD42*PI()/4,3)</f>
        <v>0.19800000000000001</v>
      </c>
      <c r="AE57" s="75"/>
      <c r="AF57" s="75"/>
      <c r="AG57" s="75"/>
      <c r="AH57" s="75"/>
      <c r="AI57" s="75"/>
      <c r="AJ57" s="75"/>
      <c r="AK57" s="75"/>
      <c r="AL57" s="75">
        <f>ROUND(AL43*AL44-AL42*AL42*PI()/4,3)</f>
        <v>0.20200000000000001</v>
      </c>
      <c r="AM57" s="75"/>
      <c r="AN57" s="75"/>
      <c r="AO57" s="75"/>
      <c r="AP57" s="75"/>
      <c r="AQ57" s="75"/>
      <c r="AR57" s="75"/>
      <c r="AS57" s="75"/>
      <c r="AT57" s="75">
        <f>ROUND(AT43-AT42*AT42*PI()/4,3)</f>
        <v>0.59799999999999998</v>
      </c>
      <c r="AU57" s="75"/>
      <c r="AV57" s="75"/>
      <c r="AW57" s="75"/>
      <c r="AX57" s="75"/>
      <c r="AY57" s="75"/>
      <c r="AZ57" s="81"/>
      <c r="BA57" s="75">
        <f>ROUND(BA43*BA44-BA42*BA42*PI()/4,3)</f>
        <v>0.21299999999999999</v>
      </c>
      <c r="BB57" s="75"/>
      <c r="BC57" s="75"/>
      <c r="BD57" s="75"/>
      <c r="BE57" s="75"/>
      <c r="BF57" s="75"/>
      <c r="BG57" s="75"/>
    </row>
    <row r="58" spans="2:66" s="14" customFormat="1" ht="28" customHeight="1" x14ac:dyDescent="0.15">
      <c r="B58" s="119" t="s">
        <v>26</v>
      </c>
      <c r="C58" s="120"/>
      <c r="D58" s="120"/>
      <c r="E58" s="120"/>
      <c r="F58" s="120"/>
      <c r="G58" s="120"/>
      <c r="H58" s="120"/>
      <c r="I58" s="120"/>
      <c r="J58" s="121"/>
      <c r="K58" s="110" t="s">
        <v>436</v>
      </c>
      <c r="L58" s="111"/>
      <c r="M58" s="111"/>
      <c r="N58" s="111"/>
      <c r="O58" s="111"/>
      <c r="P58" s="111"/>
      <c r="Q58" s="111"/>
      <c r="R58" s="111"/>
      <c r="S58" s="112"/>
      <c r="T58" s="78" t="s">
        <v>435</v>
      </c>
      <c r="U58" s="79"/>
      <c r="V58" s="80"/>
      <c r="W58" s="75">
        <f>ROUND(W43*W48,3)</f>
        <v>0.27600000000000002</v>
      </c>
      <c r="X58" s="82"/>
      <c r="Y58" s="82"/>
      <c r="Z58" s="82"/>
      <c r="AA58" s="82"/>
      <c r="AB58" s="82"/>
      <c r="AC58" s="83"/>
      <c r="AD58" s="81">
        <f>ROUND(AD43*AD48,3)</f>
        <v>0.27600000000000002</v>
      </c>
      <c r="AE58" s="82"/>
      <c r="AF58" s="82"/>
      <c r="AG58" s="82"/>
      <c r="AH58" s="82"/>
      <c r="AI58" s="82"/>
      <c r="AJ58" s="82"/>
      <c r="AK58" s="83"/>
      <c r="AL58" s="81">
        <f>ROUND(AL43*AL48,3)</f>
        <v>0.27600000000000002</v>
      </c>
      <c r="AM58" s="82"/>
      <c r="AN58" s="82"/>
      <c r="AO58" s="82"/>
      <c r="AP58" s="82"/>
      <c r="AQ58" s="82"/>
      <c r="AR58" s="82"/>
      <c r="AS58" s="83"/>
      <c r="AT58" s="75">
        <f>ROUND(AT43*AT48,3)</f>
        <v>0.27600000000000002</v>
      </c>
      <c r="AU58" s="82"/>
      <c r="AV58" s="82"/>
      <c r="AW58" s="82"/>
      <c r="AX58" s="82"/>
      <c r="AY58" s="82"/>
      <c r="AZ58" s="83"/>
      <c r="BA58" s="75">
        <f>ROUND(BA43*BA48,3)</f>
        <v>0.27600000000000002</v>
      </c>
      <c r="BB58" s="82"/>
      <c r="BC58" s="82"/>
      <c r="BD58" s="82"/>
      <c r="BE58" s="82"/>
      <c r="BF58" s="82"/>
      <c r="BG58" s="83"/>
    </row>
    <row r="59" spans="2:66" s="14" customFormat="1" ht="28" customHeight="1" x14ac:dyDescent="0.15">
      <c r="B59" s="119" t="s">
        <v>387</v>
      </c>
      <c r="C59" s="120"/>
      <c r="D59" s="120"/>
      <c r="E59" s="120"/>
      <c r="F59" s="120"/>
      <c r="G59" s="120"/>
      <c r="H59" s="120"/>
      <c r="I59" s="120"/>
      <c r="J59" s="121"/>
      <c r="K59" s="110" t="s">
        <v>49</v>
      </c>
      <c r="L59" s="111"/>
      <c r="M59" s="111"/>
      <c r="N59" s="111"/>
      <c r="O59" s="111"/>
      <c r="P59" s="111"/>
      <c r="Q59" s="111"/>
      <c r="R59" s="111"/>
      <c r="S59" s="112"/>
      <c r="T59" s="78" t="s">
        <v>433</v>
      </c>
      <c r="U59" s="79"/>
      <c r="V59" s="80"/>
      <c r="W59" s="81">
        <f>W43</f>
        <v>0.6</v>
      </c>
      <c r="X59" s="82"/>
      <c r="Y59" s="82"/>
      <c r="Z59" s="82"/>
      <c r="AA59" s="82"/>
      <c r="AB59" s="82"/>
      <c r="AC59" s="83"/>
      <c r="AD59" s="81">
        <f>AD43</f>
        <v>0.6</v>
      </c>
      <c r="AE59" s="82"/>
      <c r="AF59" s="82"/>
      <c r="AG59" s="82"/>
      <c r="AH59" s="82"/>
      <c r="AI59" s="82"/>
      <c r="AJ59" s="82"/>
      <c r="AK59" s="83"/>
      <c r="AL59" s="81">
        <f>AL43</f>
        <v>0.6</v>
      </c>
      <c r="AM59" s="82"/>
      <c r="AN59" s="82"/>
      <c r="AO59" s="82"/>
      <c r="AP59" s="82"/>
      <c r="AQ59" s="82"/>
      <c r="AR59" s="82"/>
      <c r="AS59" s="83"/>
      <c r="AT59" s="81">
        <f>AT43</f>
        <v>0.6</v>
      </c>
      <c r="AU59" s="82"/>
      <c r="AV59" s="82"/>
      <c r="AW59" s="82"/>
      <c r="AX59" s="82"/>
      <c r="AY59" s="82"/>
      <c r="AZ59" s="83"/>
      <c r="BA59" s="81">
        <f>BA43</f>
        <v>0.6</v>
      </c>
      <c r="BB59" s="82"/>
      <c r="BC59" s="82"/>
      <c r="BD59" s="82"/>
      <c r="BE59" s="82"/>
      <c r="BF59" s="82"/>
      <c r="BG59" s="83"/>
    </row>
    <row r="60" spans="2:66" s="14" customFormat="1" ht="14.1" customHeight="1" x14ac:dyDescent="0.15">
      <c r="B60" s="125" t="s">
        <v>53</v>
      </c>
      <c r="C60" s="126"/>
      <c r="D60" s="126"/>
      <c r="E60" s="126"/>
      <c r="F60" s="126"/>
      <c r="G60" s="126"/>
      <c r="H60" s="126"/>
      <c r="I60" s="126"/>
      <c r="J60" s="127"/>
      <c r="K60" s="116" t="s">
        <v>434</v>
      </c>
      <c r="L60" s="117"/>
      <c r="M60" s="117"/>
      <c r="N60" s="117"/>
      <c r="O60" s="117"/>
      <c r="P60" s="117"/>
      <c r="Q60" s="117"/>
      <c r="R60" s="117"/>
      <c r="S60" s="118"/>
      <c r="T60" s="113" t="s">
        <v>435</v>
      </c>
      <c r="U60" s="114"/>
      <c r="V60" s="115"/>
      <c r="W60" s="104">
        <f>ROUND(W56-W58/0.9,3)</f>
        <v>0.33900000000000002</v>
      </c>
      <c r="X60" s="105"/>
      <c r="Y60" s="105"/>
      <c r="Z60" s="105"/>
      <c r="AA60" s="105"/>
      <c r="AB60" s="105"/>
      <c r="AC60" s="106"/>
      <c r="AD60" s="104">
        <f>ROUND(AD56-AD58/0.9,3)</f>
        <v>0.34200000000000003</v>
      </c>
      <c r="AE60" s="105"/>
      <c r="AF60" s="105"/>
      <c r="AG60" s="105"/>
      <c r="AH60" s="105"/>
      <c r="AI60" s="105"/>
      <c r="AJ60" s="105"/>
      <c r="AK60" s="106"/>
      <c r="AL60" s="104">
        <f>ROUND(AL56-AL58/0.9,3)</f>
        <v>0.34599999999999997</v>
      </c>
      <c r="AM60" s="105"/>
      <c r="AN60" s="105"/>
      <c r="AO60" s="105"/>
      <c r="AP60" s="105"/>
      <c r="AQ60" s="105"/>
      <c r="AR60" s="105"/>
      <c r="AS60" s="106"/>
      <c r="AT60" s="104">
        <f>ROUND(AT56-AT58/0.9,3)</f>
        <v>0.35199999999999998</v>
      </c>
      <c r="AU60" s="105"/>
      <c r="AV60" s="105"/>
      <c r="AW60" s="105"/>
      <c r="AX60" s="105"/>
      <c r="AY60" s="105"/>
      <c r="AZ60" s="106"/>
      <c r="BA60" s="104">
        <f>ROUND(BA56-BA58/0.9,3)</f>
        <v>0.35899999999999999</v>
      </c>
      <c r="BB60" s="105"/>
      <c r="BC60" s="105"/>
      <c r="BD60" s="105"/>
      <c r="BE60" s="105"/>
      <c r="BF60" s="105"/>
      <c r="BG60" s="106"/>
    </row>
    <row r="61" spans="2:66" s="14" customFormat="1" ht="14.1" customHeight="1" x14ac:dyDescent="0.15">
      <c r="B61" s="128"/>
      <c r="C61" s="129"/>
      <c r="D61" s="129"/>
      <c r="E61" s="129"/>
      <c r="F61" s="129"/>
      <c r="G61" s="129"/>
      <c r="H61" s="129"/>
      <c r="I61" s="129"/>
      <c r="J61" s="130"/>
      <c r="K61" s="122" t="s">
        <v>323</v>
      </c>
      <c r="L61" s="123"/>
      <c r="M61" s="123"/>
      <c r="N61" s="123"/>
      <c r="O61" s="123"/>
      <c r="P61" s="123"/>
      <c r="Q61" s="123"/>
      <c r="R61" s="123"/>
      <c r="S61" s="124"/>
      <c r="T61" s="100"/>
      <c r="U61" s="101"/>
      <c r="V61" s="102"/>
      <c r="W61" s="107"/>
      <c r="X61" s="108"/>
      <c r="Y61" s="108"/>
      <c r="Z61" s="108"/>
      <c r="AA61" s="108"/>
      <c r="AB61" s="108"/>
      <c r="AC61" s="109"/>
      <c r="AD61" s="107"/>
      <c r="AE61" s="108"/>
      <c r="AF61" s="108"/>
      <c r="AG61" s="108"/>
      <c r="AH61" s="108"/>
      <c r="AI61" s="108"/>
      <c r="AJ61" s="108"/>
      <c r="AK61" s="109"/>
      <c r="AL61" s="107"/>
      <c r="AM61" s="108"/>
      <c r="AN61" s="108"/>
      <c r="AO61" s="108"/>
      <c r="AP61" s="108"/>
      <c r="AQ61" s="108"/>
      <c r="AR61" s="108"/>
      <c r="AS61" s="109"/>
      <c r="AT61" s="107"/>
      <c r="AU61" s="108"/>
      <c r="AV61" s="108"/>
      <c r="AW61" s="108"/>
      <c r="AX61" s="108"/>
      <c r="AY61" s="108"/>
      <c r="AZ61" s="109"/>
      <c r="BA61" s="107"/>
      <c r="BB61" s="108"/>
      <c r="BC61" s="108"/>
      <c r="BD61" s="108"/>
      <c r="BE61" s="108"/>
      <c r="BF61" s="108"/>
      <c r="BG61" s="109"/>
    </row>
    <row r="62" spans="2:66" s="14" customFormat="1" ht="14.1" customHeight="1" x14ac:dyDescent="0.15">
      <c r="B62" s="131" t="s">
        <v>372</v>
      </c>
      <c r="C62" s="132"/>
      <c r="D62" s="132"/>
      <c r="E62" s="132"/>
      <c r="F62" s="132"/>
      <c r="G62" s="132"/>
      <c r="H62" s="132"/>
      <c r="I62" s="132"/>
      <c r="J62" s="133"/>
      <c r="K62" s="116" t="s">
        <v>377</v>
      </c>
      <c r="L62" s="117"/>
      <c r="M62" s="117"/>
      <c r="N62" s="117"/>
      <c r="O62" s="117"/>
      <c r="P62" s="117"/>
      <c r="Q62" s="117"/>
      <c r="R62" s="117"/>
      <c r="S62" s="118"/>
      <c r="T62" s="113" t="s">
        <v>433</v>
      </c>
      <c r="U62" s="114"/>
      <c r="V62" s="115"/>
      <c r="W62" s="104">
        <f>W43</f>
        <v>0.6</v>
      </c>
      <c r="X62" s="105"/>
      <c r="Y62" s="105"/>
      <c r="Z62" s="105"/>
      <c r="AA62" s="105"/>
      <c r="AB62" s="105"/>
      <c r="AC62" s="105"/>
      <c r="AD62" s="104">
        <f>AD43</f>
        <v>0.6</v>
      </c>
      <c r="AE62" s="105"/>
      <c r="AF62" s="105"/>
      <c r="AG62" s="105"/>
      <c r="AH62" s="105"/>
      <c r="AI62" s="105"/>
      <c r="AJ62" s="105"/>
      <c r="AK62" s="106"/>
      <c r="AL62" s="104">
        <f>AL43</f>
        <v>0.6</v>
      </c>
      <c r="AM62" s="105"/>
      <c r="AN62" s="105"/>
      <c r="AO62" s="105"/>
      <c r="AP62" s="105"/>
      <c r="AQ62" s="105"/>
      <c r="AR62" s="105"/>
      <c r="AS62" s="106"/>
      <c r="AT62" s="104">
        <f>AT43</f>
        <v>0.6</v>
      </c>
      <c r="AU62" s="105"/>
      <c r="AV62" s="105"/>
      <c r="AW62" s="105"/>
      <c r="AX62" s="105"/>
      <c r="AY62" s="105"/>
      <c r="AZ62" s="105"/>
      <c r="BA62" s="104">
        <f>BA43</f>
        <v>0.6</v>
      </c>
      <c r="BB62" s="105"/>
      <c r="BC62" s="105"/>
      <c r="BD62" s="105"/>
      <c r="BE62" s="105"/>
      <c r="BF62" s="105"/>
      <c r="BG62" s="105"/>
      <c r="BH62" s="77"/>
      <c r="BI62" s="74"/>
      <c r="BJ62" s="74"/>
      <c r="BK62" s="74"/>
      <c r="BL62" s="74"/>
      <c r="BM62" s="74"/>
      <c r="BN62" s="74"/>
    </row>
    <row r="63" spans="2:66" s="14" customFormat="1" ht="14.1" customHeight="1" x14ac:dyDescent="0.15">
      <c r="B63" s="134"/>
      <c r="C63" s="135"/>
      <c r="D63" s="135"/>
      <c r="E63" s="135"/>
      <c r="F63" s="135"/>
      <c r="G63" s="135"/>
      <c r="H63" s="135"/>
      <c r="I63" s="135"/>
      <c r="J63" s="136"/>
      <c r="K63" s="122" t="s">
        <v>136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107"/>
      <c r="X63" s="108"/>
      <c r="Y63" s="108"/>
      <c r="Z63" s="108"/>
      <c r="AA63" s="108"/>
      <c r="AB63" s="108"/>
      <c r="AC63" s="108"/>
      <c r="AD63" s="107"/>
      <c r="AE63" s="108"/>
      <c r="AF63" s="108"/>
      <c r="AG63" s="108"/>
      <c r="AH63" s="108"/>
      <c r="AI63" s="108"/>
      <c r="AJ63" s="108"/>
      <c r="AK63" s="109"/>
      <c r="AL63" s="107"/>
      <c r="AM63" s="108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8"/>
      <c r="BA63" s="107"/>
      <c r="BB63" s="108"/>
      <c r="BC63" s="108"/>
      <c r="BD63" s="108"/>
      <c r="BE63" s="108"/>
      <c r="BF63" s="108"/>
      <c r="BG63" s="108"/>
      <c r="BH63" s="77"/>
      <c r="BI63" s="74"/>
      <c r="BJ63" s="74"/>
      <c r="BK63" s="74"/>
      <c r="BL63" s="74"/>
      <c r="BM63" s="74"/>
      <c r="BN63" s="74"/>
    </row>
    <row r="64" spans="2:66" s="14" customFormat="1" ht="20.149999999999999" customHeight="1" x14ac:dyDescent="0.15">
      <c r="BH64" s="77"/>
      <c r="BI64" s="74"/>
      <c r="BJ64" s="74"/>
      <c r="BK64" s="74"/>
      <c r="BL64" s="74"/>
      <c r="BM64" s="74"/>
      <c r="BN64" s="74"/>
    </row>
    <row r="65" spans="23:73" s="14" customFormat="1" ht="20.149999999999999" customHeight="1" x14ac:dyDescent="0.15">
      <c r="W65" s="75" t="e">
        <f>ROUND((0.1/W45*(W44+0.76)+#REF!),3)</f>
        <v>#REF!</v>
      </c>
      <c r="X65" s="75"/>
      <c r="Y65" s="75"/>
      <c r="Z65" s="75"/>
      <c r="AA65" s="75"/>
      <c r="AB65" s="75"/>
      <c r="AC65" s="81"/>
      <c r="AD65" s="75" t="e">
        <f>ROUND((0.1/AD45*(AD44+0.76)+#REF!),3)</f>
        <v>#REF!</v>
      </c>
      <c r="AE65" s="75"/>
      <c r="AF65" s="75"/>
      <c r="AG65" s="75"/>
      <c r="AH65" s="75"/>
      <c r="AI65" s="75"/>
      <c r="AJ65" s="81"/>
      <c r="AL65" s="75" t="e">
        <f>ROUND((0.1/AL45*(AL44+0.76)+#REF!),3)</f>
        <v>#REF!</v>
      </c>
      <c r="AM65" s="75"/>
      <c r="AN65" s="75"/>
      <c r="AO65" s="75"/>
      <c r="AP65" s="75"/>
      <c r="AQ65" s="75"/>
      <c r="AR65" s="81"/>
      <c r="AT65" s="75" t="e">
        <f>ROUND((0.1/AT45*(AT44+0.76)+#REF!),3)</f>
        <v>#REF!</v>
      </c>
      <c r="AU65" s="75"/>
      <c r="AV65" s="75"/>
      <c r="AW65" s="75"/>
      <c r="AX65" s="75"/>
      <c r="AY65" s="75"/>
      <c r="AZ65" s="81"/>
      <c r="BA65" s="75" t="e">
        <f>ROUND((0.1/BA45*(BA44+0.76)+#REF!),3)</f>
        <v>#REF!</v>
      </c>
      <c r="BB65" s="75"/>
      <c r="BC65" s="75"/>
      <c r="BD65" s="75"/>
      <c r="BE65" s="75"/>
      <c r="BF65" s="75"/>
      <c r="BG65" s="81"/>
      <c r="BH65" s="75" t="e">
        <f>ROUND((0.1/#REF!*(#REF!+0.76)+#REF!),3)</f>
        <v>#REF!</v>
      </c>
      <c r="BI65" s="75"/>
      <c r="BJ65" s="75"/>
      <c r="BK65" s="75"/>
      <c r="BL65" s="75"/>
      <c r="BM65" s="75"/>
      <c r="BN65" s="81"/>
      <c r="BO65" s="75" t="e">
        <f>ROUND((0.1/#REF!*(#REF!+0.86)+#REF!),3)</f>
        <v>#REF!</v>
      </c>
      <c r="BP65" s="75"/>
      <c r="BQ65" s="75"/>
      <c r="BR65" s="75"/>
      <c r="BS65" s="75"/>
      <c r="BT65" s="75"/>
      <c r="BU65" s="81"/>
    </row>
    <row r="66" spans="23:73" s="14" customFormat="1" ht="20.149999999999999" customHeight="1" x14ac:dyDescent="0.15">
      <c r="W66" s="75" t="e">
        <f>ROUND((0.1/W45*(W44+0.75)+#REF!),3)</f>
        <v>#REF!</v>
      </c>
      <c r="X66" s="75"/>
      <c r="Y66" s="75"/>
      <c r="Z66" s="75"/>
      <c r="AA66" s="75"/>
      <c r="AB66" s="75"/>
      <c r="AC66" s="81"/>
      <c r="AD66" s="75" t="e">
        <f>ROUND((0.1/AD45*(AD44+0.75)+#REF!),3)</f>
        <v>#REF!</v>
      </c>
      <c r="AE66" s="75"/>
      <c r="AF66" s="75"/>
      <c r="AG66" s="75"/>
      <c r="AH66" s="75"/>
      <c r="AI66" s="75"/>
      <c r="AJ66" s="81"/>
      <c r="AL66" s="75" t="e">
        <f>ROUND((0.1/AL45*(AL44+0.75)+#REF!),3)</f>
        <v>#REF!</v>
      </c>
      <c r="AM66" s="75"/>
      <c r="AN66" s="75"/>
      <c r="AO66" s="75"/>
      <c r="AP66" s="75"/>
      <c r="AQ66" s="75"/>
      <c r="AR66" s="81"/>
      <c r="AT66" s="75" t="e">
        <f>ROUND((0.1/AT45*(AT44+0.75)+#REF!),3)</f>
        <v>#REF!</v>
      </c>
      <c r="AU66" s="75"/>
      <c r="AV66" s="75"/>
      <c r="AW66" s="75"/>
      <c r="AX66" s="75"/>
      <c r="AY66" s="75"/>
      <c r="AZ66" s="81"/>
      <c r="BA66" s="75" t="e">
        <f>ROUND((0.1/BA45*(BA44+0.75)+#REF!),3)</f>
        <v>#REF!</v>
      </c>
      <c r="BB66" s="75"/>
      <c r="BC66" s="75"/>
      <c r="BD66" s="75"/>
      <c r="BE66" s="75"/>
      <c r="BF66" s="75"/>
      <c r="BG66" s="81"/>
      <c r="BH66" s="75"/>
      <c r="BI66" s="75"/>
      <c r="BJ66" s="75"/>
      <c r="BK66" s="75"/>
      <c r="BL66" s="75"/>
      <c r="BM66" s="75"/>
      <c r="BN66" s="81"/>
    </row>
    <row r="67" spans="23:73" s="14" customFormat="1" ht="20.149999999999999" customHeight="1" x14ac:dyDescent="0.15">
      <c r="W67" s="75" t="e">
        <f>ROUND((0.1/W45*(W44+0.15)+#REF!),3)</f>
        <v>#REF!</v>
      </c>
      <c r="X67" s="75"/>
      <c r="Y67" s="75"/>
      <c r="Z67" s="75"/>
      <c r="AA67" s="75"/>
      <c r="AB67" s="75"/>
      <c r="AC67" s="81"/>
      <c r="AD67" s="75" t="e">
        <f>ROUND((0.1/AD45*(AD44+0.15)+#REF!),3)</f>
        <v>#REF!</v>
      </c>
      <c r="AE67" s="75"/>
      <c r="AF67" s="75"/>
      <c r="AG67" s="75"/>
      <c r="AH67" s="75"/>
      <c r="AI67" s="75"/>
      <c r="AJ67" s="81"/>
      <c r="AL67" s="75" t="e">
        <f>ROUND((0.1/AL45*(AL44+0.15)+#REF!),3)</f>
        <v>#REF!</v>
      </c>
      <c r="AM67" s="75"/>
      <c r="AN67" s="75"/>
      <c r="AO67" s="75"/>
      <c r="AP67" s="75"/>
      <c r="AQ67" s="75"/>
      <c r="AR67" s="81"/>
      <c r="AT67" s="75" t="e">
        <f>ROUND((0.1/AT45*(AT44+0.15)+#REF!),3)</f>
        <v>#REF!</v>
      </c>
      <c r="AU67" s="75"/>
      <c r="AV67" s="75"/>
      <c r="AW67" s="75"/>
      <c r="AX67" s="75"/>
      <c r="AY67" s="75"/>
      <c r="AZ67" s="81"/>
      <c r="BA67" s="75" t="e">
        <f>ROUND((0.1/BA45*(BA44+0.15)+#REF!),3)</f>
        <v>#REF!</v>
      </c>
      <c r="BB67" s="75"/>
      <c r="BC67" s="75"/>
      <c r="BD67" s="75"/>
      <c r="BE67" s="75"/>
      <c r="BF67" s="75"/>
      <c r="BG67" s="81"/>
      <c r="BH67" s="75"/>
      <c r="BI67" s="75"/>
      <c r="BJ67" s="75"/>
      <c r="BK67" s="75"/>
      <c r="BL67" s="75"/>
      <c r="BM67" s="75"/>
      <c r="BN67" s="81"/>
      <c r="BO67" s="75"/>
      <c r="BP67" s="75"/>
      <c r="BQ67" s="75"/>
      <c r="BR67" s="75"/>
      <c r="BS67" s="75"/>
      <c r="BT67" s="75"/>
      <c r="BU67" s="81"/>
    </row>
    <row r="68" spans="23:73" s="14" customFormat="1" ht="20.149999999999999" customHeight="1" x14ac:dyDescent="0.15">
      <c r="W68" s="75" t="e">
        <f>ROUND((0.1/W45*W44+#REF!),3)</f>
        <v>#REF!</v>
      </c>
      <c r="X68" s="75"/>
      <c r="Y68" s="75"/>
      <c r="Z68" s="75"/>
      <c r="AA68" s="75"/>
      <c r="AB68" s="75"/>
      <c r="AC68" s="81"/>
      <c r="AD68" s="75" t="e">
        <f>ROUND((0.1/AD45*AD44+#REF!),3)</f>
        <v>#REF!</v>
      </c>
      <c r="AE68" s="75"/>
      <c r="AF68" s="75"/>
      <c r="AG68" s="75"/>
      <c r="AH68" s="75"/>
      <c r="AI68" s="75"/>
      <c r="AJ68" s="81"/>
      <c r="AL68" s="75" t="e">
        <f>ROUND((0.1/AL45*AL44+#REF!),3)</f>
        <v>#REF!</v>
      </c>
      <c r="AM68" s="75"/>
      <c r="AN68" s="75"/>
      <c r="AO68" s="75"/>
      <c r="AP68" s="75"/>
      <c r="AQ68" s="75"/>
      <c r="AR68" s="81"/>
      <c r="AT68" s="75" t="e">
        <f>ROUND((0.1/AT45*AT44+#REF!),3)</f>
        <v>#REF!</v>
      </c>
      <c r="AU68" s="75"/>
      <c r="AV68" s="75"/>
      <c r="AW68" s="75"/>
      <c r="AX68" s="75"/>
      <c r="AY68" s="75"/>
      <c r="AZ68" s="81"/>
      <c r="BA68" s="75" t="e">
        <f>ROUND((0.1/BA45*BA44+#REF!),3)</f>
        <v>#REF!</v>
      </c>
      <c r="BB68" s="75"/>
      <c r="BC68" s="75"/>
      <c r="BD68" s="75"/>
      <c r="BE68" s="75"/>
      <c r="BF68" s="75"/>
      <c r="BG68" s="81"/>
      <c r="BH68" s="75"/>
      <c r="BI68" s="75"/>
      <c r="BJ68" s="75"/>
      <c r="BK68" s="75"/>
      <c r="BL68" s="75"/>
      <c r="BM68" s="75"/>
      <c r="BN68" s="81"/>
      <c r="BO68" s="75"/>
      <c r="BP68" s="75"/>
      <c r="BQ68" s="75"/>
      <c r="BR68" s="75"/>
      <c r="BS68" s="75"/>
      <c r="BT68" s="75"/>
      <c r="BU68" s="81"/>
    </row>
    <row r="69" spans="23:73" s="14" customFormat="1" ht="20.149999999999999" customHeight="1" x14ac:dyDescent="0.15"/>
    <row r="70" spans="23:73" s="14" customFormat="1" ht="20.149999999999999" customHeight="1" x14ac:dyDescent="0.15"/>
    <row r="71" spans="23:73" s="14" customFormat="1" ht="20.149999999999999" customHeight="1" x14ac:dyDescent="0.15"/>
    <row r="72" spans="23:73" s="14" customFormat="1" ht="20.149999999999999" customHeight="1" x14ac:dyDescent="0.15"/>
    <row r="73" spans="23:73" s="14" customFormat="1" ht="20.149999999999999" customHeight="1" x14ac:dyDescent="0.15"/>
    <row r="74" spans="23:73" s="14" customFormat="1" ht="20.149999999999999" customHeight="1" x14ac:dyDescent="0.15"/>
    <row r="75" spans="23:73" s="14" customFormat="1" ht="20.149999999999999" customHeight="1" x14ac:dyDescent="0.15"/>
    <row r="76" spans="23:73" s="14" customFormat="1" ht="15" customHeight="1" x14ac:dyDescent="0.15"/>
    <row r="77" spans="23:73" s="14" customFormat="1" ht="15" customHeight="1" x14ac:dyDescent="0.15"/>
    <row r="78" spans="23:73" s="14" customFormat="1" ht="15" customHeight="1" x14ac:dyDescent="0.15"/>
    <row r="79" spans="23:73" s="14" customFormat="1" ht="15" customHeight="1" x14ac:dyDescent="0.15"/>
    <row r="80" spans="23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ht="15" customHeight="1" x14ac:dyDescent="0.15"/>
  </sheetData>
  <mergeCells count="210">
    <mergeCell ref="BH52:BN53"/>
    <mergeCell ref="K53:S53"/>
    <mergeCell ref="AP8:AY8"/>
    <mergeCell ref="AG25:AK25"/>
    <mergeCell ref="AT42:AZ42"/>
    <mergeCell ref="BA44:BG44"/>
    <mergeCell ref="BA49:BG49"/>
    <mergeCell ref="BA48:BG48"/>
    <mergeCell ref="AD42:AK42"/>
    <mergeCell ref="BA50:BG50"/>
    <mergeCell ref="BH51:BN51"/>
    <mergeCell ref="BA51:BG51"/>
    <mergeCell ref="AD50:AK50"/>
    <mergeCell ref="AT51:AZ51"/>
    <mergeCell ref="T50:V50"/>
    <mergeCell ref="E45:V45"/>
    <mergeCell ref="B50:J50"/>
    <mergeCell ref="K50:S50"/>
    <mergeCell ref="W50:AC50"/>
    <mergeCell ref="AL50:AS50"/>
    <mergeCell ref="AT50:AZ50"/>
    <mergeCell ref="W47:AC47"/>
    <mergeCell ref="AD47:AK47"/>
    <mergeCell ref="AL47:AS47"/>
    <mergeCell ref="BA23:BA25"/>
    <mergeCell ref="AY30:AY31"/>
    <mergeCell ref="AY26:AY29"/>
    <mergeCell ref="BA26:BA33"/>
    <mergeCell ref="AS18:AX18"/>
    <mergeCell ref="AG6:AK6"/>
    <mergeCell ref="AL6:AP6"/>
    <mergeCell ref="AD8:AG8"/>
    <mergeCell ref="AM16:AQ16"/>
    <mergeCell ref="AS20:AW20"/>
    <mergeCell ref="AS21:AW21"/>
    <mergeCell ref="AS24:AY24"/>
    <mergeCell ref="AS25:AY25"/>
    <mergeCell ref="AG29:AQ29"/>
    <mergeCell ref="B2:BV2"/>
    <mergeCell ref="B1:BV1"/>
    <mergeCell ref="W40:AC40"/>
    <mergeCell ref="AD40:AK40"/>
    <mergeCell ref="AL40:AS40"/>
    <mergeCell ref="U16:U22"/>
    <mergeCell ref="AT40:AZ40"/>
    <mergeCell ref="BA40:BG40"/>
    <mergeCell ref="BA7:BA9"/>
    <mergeCell ref="BA11:BA13"/>
    <mergeCell ref="AJ36:AM36"/>
    <mergeCell ref="AY32:AY33"/>
    <mergeCell ref="AM12:AQ12"/>
    <mergeCell ref="BA14:BA19"/>
    <mergeCell ref="AS19:AX19"/>
    <mergeCell ref="Z6:AC6"/>
    <mergeCell ref="Z11:Z13"/>
    <mergeCell ref="BC18:BC23"/>
    <mergeCell ref="AT6:AW6"/>
    <mergeCell ref="X16:X22"/>
    <mergeCell ref="O9:P10"/>
    <mergeCell ref="E6:G7"/>
    <mergeCell ref="H6:H7"/>
    <mergeCell ref="AJ4:AM4"/>
    <mergeCell ref="AT47:AZ47"/>
    <mergeCell ref="BA45:BG45"/>
    <mergeCell ref="AL45:AS45"/>
    <mergeCell ref="AT45:AZ45"/>
    <mergeCell ref="AD51:AK51"/>
    <mergeCell ref="AL51:AS51"/>
    <mergeCell ref="K51:S51"/>
    <mergeCell ref="T51:V51"/>
    <mergeCell ref="W51:AC51"/>
    <mergeCell ref="AT56:AZ56"/>
    <mergeCell ref="AD56:AK56"/>
    <mergeCell ref="BA54:BG55"/>
    <mergeCell ref="AL56:AS56"/>
    <mergeCell ref="K55:S55"/>
    <mergeCell ref="T54:V55"/>
    <mergeCell ref="AD54:AK55"/>
    <mergeCell ref="AL54:AS55"/>
    <mergeCell ref="W54:AC55"/>
    <mergeCell ref="AT54:AZ55"/>
    <mergeCell ref="K56:S56"/>
    <mergeCell ref="W52:AC53"/>
    <mergeCell ref="AD52:AK53"/>
    <mergeCell ref="AL52:AS53"/>
    <mergeCell ref="AT52:AZ53"/>
    <mergeCell ref="BA52:BG53"/>
    <mergeCell ref="BH68:BN68"/>
    <mergeCell ref="BO67:BU67"/>
    <mergeCell ref="BO68:BU68"/>
    <mergeCell ref="BA68:BG68"/>
    <mergeCell ref="BA62:BG63"/>
    <mergeCell ref="BA65:BG65"/>
    <mergeCell ref="BA67:BG67"/>
    <mergeCell ref="BH66:BN66"/>
    <mergeCell ref="BH65:BN65"/>
    <mergeCell ref="BO65:BU65"/>
    <mergeCell ref="BH64:BN64"/>
    <mergeCell ref="BH62:BN63"/>
    <mergeCell ref="BH67:BN67"/>
    <mergeCell ref="BA66:BG66"/>
    <mergeCell ref="AT68:AZ68"/>
    <mergeCell ref="AL65:AR65"/>
    <mergeCell ref="AT65:AZ65"/>
    <mergeCell ref="W59:AC59"/>
    <mergeCell ref="BA60:BG61"/>
    <mergeCell ref="B62:J63"/>
    <mergeCell ref="K62:S62"/>
    <mergeCell ref="W62:AC63"/>
    <mergeCell ref="T62:V63"/>
    <mergeCell ref="AL68:AR68"/>
    <mergeCell ref="AD62:AK63"/>
    <mergeCell ref="AL67:AR67"/>
    <mergeCell ref="B57:J57"/>
    <mergeCell ref="K57:S57"/>
    <mergeCell ref="AD68:AJ68"/>
    <mergeCell ref="AD65:AJ65"/>
    <mergeCell ref="W67:AC67"/>
    <mergeCell ref="AD67:AJ67"/>
    <mergeCell ref="W66:AC66"/>
    <mergeCell ref="AD66:AJ66"/>
    <mergeCell ref="K63:S63"/>
    <mergeCell ref="W68:AC68"/>
    <mergeCell ref="T60:V61"/>
    <mergeCell ref="K60:S60"/>
    <mergeCell ref="T57:V57"/>
    <mergeCell ref="B58:J58"/>
    <mergeCell ref="AL60:AS61"/>
    <mergeCell ref="B60:J61"/>
    <mergeCell ref="W65:AC65"/>
    <mergeCell ref="AT59:AZ59"/>
    <mergeCell ref="BA59:BG59"/>
    <mergeCell ref="AD59:AK59"/>
    <mergeCell ref="W60:AC61"/>
    <mergeCell ref="AT62:AZ63"/>
    <mergeCell ref="AL62:AS63"/>
    <mergeCell ref="AT60:AZ61"/>
    <mergeCell ref="AT67:AZ67"/>
    <mergeCell ref="AL66:AR66"/>
    <mergeCell ref="AT66:AZ66"/>
    <mergeCell ref="AJ35:AM35"/>
    <mergeCell ref="B39:BV39"/>
    <mergeCell ref="B42:D47"/>
    <mergeCell ref="W45:AC45"/>
    <mergeCell ref="AD45:AK45"/>
    <mergeCell ref="AT58:AZ58"/>
    <mergeCell ref="BA58:BG58"/>
    <mergeCell ref="W58:AC58"/>
    <mergeCell ref="AD58:AK58"/>
    <mergeCell ref="AT48:AZ48"/>
    <mergeCell ref="BA47:BG47"/>
    <mergeCell ref="E46:V46"/>
    <mergeCell ref="W46:AC46"/>
    <mergeCell ref="AD46:AK46"/>
    <mergeCell ref="AL46:AS46"/>
    <mergeCell ref="AT46:AZ46"/>
    <mergeCell ref="BA46:BG46"/>
    <mergeCell ref="BA57:BG57"/>
    <mergeCell ref="AT57:AZ57"/>
    <mergeCell ref="AD57:AK57"/>
    <mergeCell ref="AL57:AS57"/>
    <mergeCell ref="BH54:BN55"/>
    <mergeCell ref="BH56:BN56"/>
    <mergeCell ref="BA56:BG56"/>
    <mergeCell ref="B48:D48"/>
    <mergeCell ref="E48:V48"/>
    <mergeCell ref="W48:AC48"/>
    <mergeCell ref="AD48:AK48"/>
    <mergeCell ref="AL48:AS48"/>
    <mergeCell ref="AD60:AK61"/>
    <mergeCell ref="AL59:AS59"/>
    <mergeCell ref="AL58:AS58"/>
    <mergeCell ref="B59:J59"/>
    <mergeCell ref="K59:S59"/>
    <mergeCell ref="T59:V59"/>
    <mergeCell ref="K58:S58"/>
    <mergeCell ref="T58:V58"/>
    <mergeCell ref="B54:J55"/>
    <mergeCell ref="K54:S54"/>
    <mergeCell ref="W57:AC57"/>
    <mergeCell ref="T56:V56"/>
    <mergeCell ref="W56:AC56"/>
    <mergeCell ref="B51:J51"/>
    <mergeCell ref="K61:S61"/>
    <mergeCell ref="B56:J56"/>
    <mergeCell ref="B52:J53"/>
    <mergeCell ref="K52:S52"/>
    <mergeCell ref="T52:V53"/>
    <mergeCell ref="I6:N7"/>
    <mergeCell ref="O6:P7"/>
    <mergeCell ref="E9:G10"/>
    <mergeCell ref="H9:H10"/>
    <mergeCell ref="I9:N10"/>
    <mergeCell ref="E47:V47"/>
    <mergeCell ref="B40:V40"/>
    <mergeCell ref="E42:V42"/>
    <mergeCell ref="E43:V43"/>
    <mergeCell ref="W43:AC43"/>
    <mergeCell ref="AD43:AK43"/>
    <mergeCell ref="W42:AC42"/>
    <mergeCell ref="E44:V44"/>
    <mergeCell ref="BA43:BG43"/>
    <mergeCell ref="AT44:AZ44"/>
    <mergeCell ref="AL42:AS42"/>
    <mergeCell ref="AT43:AZ43"/>
    <mergeCell ref="AL43:AS43"/>
    <mergeCell ref="BA42:BG42"/>
    <mergeCell ref="W44:AC44"/>
    <mergeCell ref="AD44:AK44"/>
    <mergeCell ref="AL44:AS44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1:BV85"/>
  <sheetViews>
    <sheetView view="pageBreakPreview" topLeftCell="B1" zoomScaleSheetLayoutView="100" workbookViewId="0">
      <selection activeCell="BS33" sqref="BS33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398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>
      <c r="AH5" s="28"/>
      <c r="AI5" s="28"/>
      <c r="AJ5" s="73"/>
      <c r="AK5" s="73"/>
      <c r="AL5" s="73"/>
      <c r="AM5" s="73"/>
      <c r="AN5" s="28"/>
      <c r="AO5" s="28"/>
    </row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Z7" s="98"/>
      <c r="AA7" s="98"/>
      <c r="AB7" s="98"/>
      <c r="AC7" s="98"/>
      <c r="AE7" s="28"/>
      <c r="AF7" s="28"/>
      <c r="AG7" s="73" t="s">
        <v>133</v>
      </c>
      <c r="AH7" s="73"/>
      <c r="AI7" s="73"/>
      <c r="AJ7" s="73"/>
      <c r="AK7" s="73"/>
      <c r="AL7" s="73" t="s">
        <v>69</v>
      </c>
      <c r="AM7" s="73"/>
      <c r="AN7" s="73"/>
      <c r="AO7" s="73"/>
      <c r="AP7" s="73"/>
      <c r="AT7" s="98"/>
      <c r="AU7" s="98"/>
      <c r="AV7" s="98"/>
      <c r="AW7" s="98"/>
    </row>
    <row r="8" spans="2:74" ht="9.1" customHeight="1" x14ac:dyDescent="0.15"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Y8" s="5"/>
      <c r="AZ8" s="5"/>
      <c r="BA8" s="85">
        <v>0.04</v>
      </c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B9" s="28"/>
      <c r="AC9" s="28"/>
      <c r="AD9" s="99" t="s">
        <v>379</v>
      </c>
      <c r="AE9" s="99"/>
      <c r="AF9" s="99"/>
      <c r="AG9" s="99"/>
      <c r="AH9" s="28"/>
      <c r="AI9" s="30"/>
      <c r="AJ9" s="30"/>
      <c r="AK9" s="30"/>
      <c r="AL9" s="30"/>
      <c r="AM9" s="30"/>
      <c r="AN9" s="30"/>
      <c r="AO9" s="30"/>
      <c r="AP9" s="137" t="s">
        <v>377</v>
      </c>
      <c r="AQ9" s="137"/>
      <c r="AR9" s="137"/>
      <c r="AS9" s="137"/>
      <c r="AT9" s="137"/>
      <c r="AU9" s="137"/>
      <c r="AV9" s="137"/>
      <c r="AW9" s="137"/>
      <c r="AX9" s="137"/>
      <c r="AY9" s="137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AY10" s="5"/>
      <c r="AZ10" s="5"/>
      <c r="BA10" s="85"/>
    </row>
    <row r="11" spans="2:74" ht="9.1" customHeight="1" x14ac:dyDescent="0.15">
      <c r="Y11" s="6"/>
      <c r="Z11" s="6"/>
      <c r="AA11" s="6"/>
      <c r="AB11" s="6"/>
      <c r="AC11" s="6"/>
      <c r="AD11" s="6"/>
      <c r="AE11" s="21"/>
      <c r="AF11" s="19"/>
      <c r="AG11" s="19"/>
      <c r="AH11" s="19"/>
      <c r="AI11" s="19"/>
      <c r="AJ11" s="19"/>
      <c r="AK11" s="19"/>
      <c r="AL11" s="20"/>
      <c r="AM11" s="20"/>
      <c r="AN11" s="20"/>
      <c r="AO11" s="20"/>
      <c r="AP11" s="20"/>
      <c r="AQ11" s="20"/>
      <c r="AR11" s="21"/>
      <c r="AS11" s="6"/>
      <c r="AT11" s="6"/>
      <c r="AU11" s="6"/>
      <c r="AV11" s="6"/>
      <c r="AW11" s="6"/>
      <c r="AX11" s="6"/>
      <c r="AY11" s="5"/>
      <c r="AZ11" s="5"/>
      <c r="BA11" s="5"/>
    </row>
    <row r="12" spans="2:74" ht="9.1" customHeight="1" x14ac:dyDescent="0.15">
      <c r="Z12" s="85">
        <v>0.05</v>
      </c>
      <c r="AY12" s="5"/>
      <c r="AZ12" s="5"/>
      <c r="BA12" s="85"/>
    </row>
    <row r="13" spans="2:74" ht="9.1" customHeight="1" x14ac:dyDescent="0.15">
      <c r="Z13" s="85"/>
      <c r="AH13" s="28"/>
      <c r="AI13" s="28"/>
      <c r="AJ13" s="28"/>
      <c r="AK13" s="28"/>
      <c r="AL13" s="28"/>
      <c r="AM13" s="73"/>
      <c r="AN13" s="73"/>
      <c r="AO13" s="73"/>
      <c r="AP13" s="73"/>
      <c r="AQ13" s="73"/>
      <c r="AY13" s="5"/>
      <c r="AZ13" s="5"/>
      <c r="BA13" s="85"/>
    </row>
    <row r="14" spans="2:74" ht="9.1" customHeight="1" x14ac:dyDescent="0.15">
      <c r="Z14" s="85"/>
      <c r="AY14" s="5"/>
      <c r="AZ14" s="5"/>
      <c r="BA14" s="85"/>
    </row>
    <row r="15" spans="2:74" ht="9.1" customHeight="1" x14ac:dyDescent="0.15">
      <c r="AY15" s="5"/>
      <c r="AZ15" s="5"/>
      <c r="BA15" s="85" t="s">
        <v>342</v>
      </c>
    </row>
    <row r="16" spans="2:74" ht="9.1" customHeight="1" x14ac:dyDescent="0.15">
      <c r="AY16" s="5"/>
      <c r="AZ16" s="5"/>
      <c r="BA16" s="85"/>
    </row>
    <row r="17" spans="21:55" ht="9.1" customHeight="1" x14ac:dyDescent="0.15">
      <c r="U17" s="86"/>
      <c r="X17" s="86" t="s">
        <v>334</v>
      </c>
      <c r="AG17" s="28"/>
      <c r="AH17" s="28"/>
      <c r="AI17" s="28"/>
      <c r="AJ17" s="28"/>
      <c r="AK17" s="28"/>
      <c r="AL17" s="28"/>
      <c r="AM17" s="73" t="s">
        <v>4</v>
      </c>
      <c r="AN17" s="73"/>
      <c r="AO17" s="73"/>
      <c r="AP17" s="73"/>
      <c r="AQ17" s="73"/>
      <c r="AR17" s="28"/>
      <c r="AS17" s="28"/>
      <c r="AT17" s="28"/>
      <c r="AU17" s="28"/>
      <c r="AV17" s="28"/>
      <c r="AW17" s="28"/>
      <c r="AX17" s="28"/>
      <c r="AY17" s="28"/>
      <c r="AZ17" s="28"/>
      <c r="BA17" s="85"/>
    </row>
    <row r="18" spans="21:55" ht="9.1" customHeight="1" x14ac:dyDescent="0.15">
      <c r="U18" s="86"/>
      <c r="X18" s="86"/>
      <c r="AY18" s="5"/>
      <c r="AZ18" s="5"/>
      <c r="BA18" s="85"/>
    </row>
    <row r="19" spans="21:55" ht="9.1" customHeight="1" x14ac:dyDescent="0.15">
      <c r="U19" s="86"/>
      <c r="X19" s="86"/>
      <c r="AS19" s="73" t="s">
        <v>2</v>
      </c>
      <c r="AT19" s="73"/>
      <c r="AU19" s="73"/>
      <c r="AV19" s="73"/>
      <c r="AW19" s="73"/>
      <c r="AX19" s="73"/>
      <c r="AY19" s="5"/>
      <c r="AZ19" s="5"/>
      <c r="BA19" s="85"/>
      <c r="BC19" s="86" t="s">
        <v>7</v>
      </c>
    </row>
    <row r="20" spans="21:55" ht="9.1" customHeight="1" x14ac:dyDescent="0.15">
      <c r="U20" s="86"/>
      <c r="X20" s="86"/>
      <c r="AS20" s="73" t="s">
        <v>370</v>
      </c>
      <c r="AT20" s="73"/>
      <c r="AU20" s="73"/>
      <c r="AV20" s="73"/>
      <c r="AW20" s="73"/>
      <c r="AX20" s="73"/>
      <c r="AY20" s="5"/>
      <c r="AZ20" s="5"/>
      <c r="BA20" s="85"/>
      <c r="BC20" s="86"/>
    </row>
    <row r="21" spans="21:55" ht="9.1" customHeight="1" x14ac:dyDescent="0.15">
      <c r="U21" s="86"/>
      <c r="X21" s="86"/>
      <c r="AS21" s="73"/>
      <c r="AT21" s="73"/>
      <c r="AU21" s="73"/>
      <c r="AV21" s="73"/>
      <c r="AW21" s="73"/>
      <c r="AY21" s="5"/>
      <c r="AZ21" s="5"/>
      <c r="BA21" s="5"/>
      <c r="BC21" s="86"/>
    </row>
    <row r="22" spans="21:55" ht="9.1" customHeight="1" x14ac:dyDescent="0.15">
      <c r="U22" s="86"/>
      <c r="X22" s="86"/>
      <c r="AS22" s="73"/>
      <c r="AT22" s="73"/>
      <c r="AU22" s="73"/>
      <c r="AV22" s="73"/>
      <c r="AW22" s="73"/>
      <c r="AY22" s="5"/>
      <c r="AZ22" s="5"/>
      <c r="BA22" s="5"/>
      <c r="BC22" s="86"/>
    </row>
    <row r="23" spans="21:55" ht="9.1" customHeight="1" x14ac:dyDescent="0.15">
      <c r="U23" s="86"/>
      <c r="X23" s="86"/>
      <c r="AY23" s="5"/>
      <c r="AZ23" s="5"/>
      <c r="BA23" s="5"/>
    </row>
    <row r="24" spans="21:55" ht="9.1" customHeight="1" x14ac:dyDescent="0.15">
      <c r="U24" s="40"/>
      <c r="AY24" s="5"/>
      <c r="AZ24" s="5"/>
      <c r="BA24" s="5"/>
    </row>
    <row r="25" spans="21:55" ht="9.1" customHeight="1" x14ac:dyDescent="0.15">
      <c r="AS25" s="73" t="s">
        <v>1</v>
      </c>
      <c r="AT25" s="73"/>
      <c r="AU25" s="73"/>
      <c r="AV25" s="73"/>
      <c r="AW25" s="73"/>
      <c r="AX25" s="73"/>
      <c r="AY25" s="73"/>
      <c r="AZ25" s="5"/>
      <c r="BA25" s="85" t="s">
        <v>335</v>
      </c>
    </row>
    <row r="26" spans="21:55" ht="9.1" customHeight="1" x14ac:dyDescent="0.15">
      <c r="AS26" s="73" t="s">
        <v>344</v>
      </c>
      <c r="AT26" s="73"/>
      <c r="AU26" s="73"/>
      <c r="AV26" s="73"/>
      <c r="AW26" s="73"/>
      <c r="AX26" s="73"/>
      <c r="AY26" s="73"/>
      <c r="AZ26" s="5"/>
      <c r="BA26" s="85"/>
    </row>
    <row r="27" spans="21:55" ht="9.1" customHeight="1" x14ac:dyDescent="0.15">
      <c r="AD27" s="13"/>
      <c r="AE27" s="13"/>
      <c r="AF27" s="13"/>
      <c r="AG27" s="13"/>
      <c r="AH27" s="42"/>
      <c r="AI27" s="28"/>
      <c r="AJ27" s="28"/>
      <c r="AK27" s="28"/>
      <c r="AL27" s="28"/>
      <c r="AM27" s="73" t="s">
        <v>5</v>
      </c>
      <c r="AN27" s="73"/>
      <c r="AO27" s="73"/>
      <c r="AP27" s="73"/>
      <c r="AQ27" s="73"/>
      <c r="AY27" s="5"/>
      <c r="AZ27" s="5"/>
      <c r="BA27" s="85"/>
    </row>
    <row r="28" spans="21:55" ht="9.1" customHeight="1" x14ac:dyDescent="0.15">
      <c r="AY28" s="5"/>
      <c r="AZ28" s="5"/>
      <c r="BA28" s="5"/>
    </row>
    <row r="29" spans="21:55" ht="9.1" customHeight="1" x14ac:dyDescent="0.15">
      <c r="AY29" s="85">
        <v>0.1</v>
      </c>
      <c r="AZ29" s="5"/>
      <c r="BA29" s="85" t="s">
        <v>354</v>
      </c>
    </row>
    <row r="30" spans="21:55" ht="9.1" customHeight="1" x14ac:dyDescent="0.15">
      <c r="AG30" s="73" t="s">
        <v>441</v>
      </c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Y30" s="85"/>
      <c r="AZ30" s="5"/>
      <c r="BA30" s="85"/>
    </row>
    <row r="31" spans="21:55" ht="9.1" customHeight="1" x14ac:dyDescent="0.15">
      <c r="AY31" s="85" t="s">
        <v>0</v>
      </c>
      <c r="AZ31" s="5"/>
      <c r="BA31" s="85"/>
    </row>
    <row r="32" spans="21:55" ht="9.1" customHeight="1" x14ac:dyDescent="0.15">
      <c r="AY32" s="85"/>
      <c r="AZ32" s="5"/>
      <c r="BA32" s="85"/>
    </row>
    <row r="33" spans="2:74" ht="9.1" customHeight="1" x14ac:dyDescent="0.15">
      <c r="AY33" s="85">
        <v>0.1</v>
      </c>
    </row>
    <row r="34" spans="2:74" ht="9.1" customHeight="1" x14ac:dyDescent="0.15">
      <c r="AY34" s="85"/>
    </row>
    <row r="35" spans="2:74" ht="9.1" customHeight="1" x14ac:dyDescent="0.15">
      <c r="AJ35" s="73" t="s">
        <v>6</v>
      </c>
      <c r="AK35" s="73"/>
      <c r="AL35" s="73"/>
      <c r="AM35" s="73"/>
    </row>
    <row r="36" spans="2:74" ht="9.1" customHeight="1" x14ac:dyDescent="0.15"/>
    <row r="37" spans="2:74" ht="24.95" customHeight="1" x14ac:dyDescent="0.15"/>
    <row r="38" spans="2:74" ht="43.5" customHeight="1" x14ac:dyDescent="0.15">
      <c r="B38" s="88" t="s">
        <v>31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</row>
    <row r="39" spans="2:74" s="14" customFormat="1" ht="24.95" customHeight="1" x14ac:dyDescent="0.15">
      <c r="B39" s="78" t="s">
        <v>11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  <c r="W39" s="87" t="s">
        <v>61</v>
      </c>
      <c r="X39" s="87"/>
      <c r="Y39" s="87"/>
      <c r="Z39" s="87"/>
      <c r="AA39" s="87"/>
      <c r="AB39" s="87"/>
      <c r="AC39" s="87"/>
      <c r="AD39" s="87" t="s">
        <v>9</v>
      </c>
      <c r="AE39" s="87"/>
      <c r="AF39" s="87"/>
      <c r="AG39" s="87"/>
      <c r="AH39" s="87"/>
      <c r="AI39" s="87"/>
      <c r="AJ39" s="87"/>
      <c r="AK39" s="87"/>
      <c r="AL39" s="78" t="s">
        <v>19</v>
      </c>
      <c r="AM39" s="79"/>
      <c r="AN39" s="79"/>
      <c r="AO39" s="79"/>
      <c r="AP39" s="79"/>
      <c r="AQ39" s="79"/>
      <c r="AR39" s="79"/>
      <c r="AS39" s="80"/>
      <c r="AT39" s="78" t="s">
        <v>20</v>
      </c>
      <c r="AU39" s="79"/>
      <c r="AV39" s="79"/>
      <c r="AW39" s="79"/>
      <c r="AX39" s="79"/>
      <c r="AY39" s="79"/>
      <c r="AZ39" s="80"/>
      <c r="BA39" s="78" t="s">
        <v>21</v>
      </c>
      <c r="BB39" s="79"/>
      <c r="BC39" s="79"/>
      <c r="BD39" s="79"/>
      <c r="BE39" s="79"/>
      <c r="BF39" s="79"/>
      <c r="BG39" s="80"/>
      <c r="BH39" s="78" t="s">
        <v>22</v>
      </c>
      <c r="BI39" s="79"/>
      <c r="BJ39" s="79"/>
      <c r="BK39" s="79"/>
      <c r="BL39" s="79"/>
      <c r="BM39" s="79"/>
      <c r="BN39" s="80"/>
      <c r="BO39" s="78" t="s">
        <v>15</v>
      </c>
      <c r="BP39" s="79"/>
      <c r="BQ39" s="79"/>
      <c r="BR39" s="79"/>
      <c r="BS39" s="79"/>
      <c r="BT39" s="79"/>
      <c r="BU39" s="80"/>
    </row>
    <row r="40" spans="2:74" s="14" customFormat="1" ht="6.95" customHeight="1" x14ac:dyDescent="0.15">
      <c r="B40" s="39"/>
      <c r="C40" s="39"/>
      <c r="D40" s="39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</row>
    <row r="41" spans="2:74" s="14" customFormat="1" ht="20.149999999999999" customHeight="1" x14ac:dyDescent="0.15">
      <c r="B41" s="90" t="s">
        <v>336</v>
      </c>
      <c r="C41" s="91"/>
      <c r="D41" s="92"/>
      <c r="E41" s="78" t="s">
        <v>0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75">
        <v>6.3E-2</v>
      </c>
      <c r="X41" s="75"/>
      <c r="Y41" s="75"/>
      <c r="Z41" s="75"/>
      <c r="AA41" s="75"/>
      <c r="AB41" s="75"/>
      <c r="AC41" s="75"/>
      <c r="AD41" s="75">
        <v>0.09</v>
      </c>
      <c r="AE41" s="75"/>
      <c r="AF41" s="75"/>
      <c r="AG41" s="75"/>
      <c r="AH41" s="75"/>
      <c r="AI41" s="75"/>
      <c r="AJ41" s="75"/>
      <c r="AK41" s="75"/>
      <c r="AL41" s="81">
        <v>0.125</v>
      </c>
      <c r="AM41" s="82"/>
      <c r="AN41" s="82"/>
      <c r="AO41" s="82"/>
      <c r="AP41" s="82"/>
      <c r="AQ41" s="82"/>
      <c r="AR41" s="82"/>
      <c r="AS41" s="83"/>
      <c r="AT41" s="81">
        <v>0.18</v>
      </c>
      <c r="AU41" s="82"/>
      <c r="AV41" s="82"/>
      <c r="AW41" s="82"/>
      <c r="AX41" s="82"/>
      <c r="AY41" s="82"/>
      <c r="AZ41" s="83"/>
      <c r="BA41" s="81">
        <v>0.25</v>
      </c>
      <c r="BB41" s="82"/>
      <c r="BC41" s="82"/>
      <c r="BD41" s="82"/>
      <c r="BE41" s="82"/>
      <c r="BF41" s="82"/>
      <c r="BG41" s="83"/>
      <c r="BH41" s="81">
        <v>0.315</v>
      </c>
      <c r="BI41" s="82"/>
      <c r="BJ41" s="82"/>
      <c r="BK41" s="82"/>
      <c r="BL41" s="82"/>
      <c r="BM41" s="82"/>
      <c r="BN41" s="83"/>
      <c r="BO41" s="81">
        <v>0.35499999999999998</v>
      </c>
      <c r="BP41" s="82"/>
      <c r="BQ41" s="82"/>
      <c r="BR41" s="82"/>
      <c r="BS41" s="82"/>
      <c r="BT41" s="82"/>
      <c r="BU41" s="83"/>
    </row>
    <row r="42" spans="2:74" s="14" customFormat="1" ht="20.149999999999999" customHeight="1" x14ac:dyDescent="0.15">
      <c r="B42" s="93"/>
      <c r="C42" s="94"/>
      <c r="D42" s="95"/>
      <c r="E42" s="78" t="s">
        <v>6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1">
        <v>0.6</v>
      </c>
      <c r="X42" s="82"/>
      <c r="Y42" s="82"/>
      <c r="Z42" s="82"/>
      <c r="AA42" s="82"/>
      <c r="AB42" s="82"/>
      <c r="AC42" s="83"/>
      <c r="AD42" s="81">
        <v>0.6</v>
      </c>
      <c r="AE42" s="82"/>
      <c r="AF42" s="82"/>
      <c r="AG42" s="82"/>
      <c r="AH42" s="82"/>
      <c r="AI42" s="82"/>
      <c r="AJ42" s="82"/>
      <c r="AK42" s="83"/>
      <c r="AL42" s="81">
        <v>0.6</v>
      </c>
      <c r="AM42" s="82"/>
      <c r="AN42" s="82"/>
      <c r="AO42" s="82"/>
      <c r="AP42" s="82"/>
      <c r="AQ42" s="82"/>
      <c r="AR42" s="82"/>
      <c r="AS42" s="83"/>
      <c r="AT42" s="81">
        <v>0.6</v>
      </c>
      <c r="AU42" s="82"/>
      <c r="AV42" s="82"/>
      <c r="AW42" s="82"/>
      <c r="AX42" s="82"/>
      <c r="AY42" s="82"/>
      <c r="AZ42" s="83"/>
      <c r="BA42" s="81">
        <v>0.6</v>
      </c>
      <c r="BB42" s="82"/>
      <c r="BC42" s="82"/>
      <c r="BD42" s="82"/>
      <c r="BE42" s="82"/>
      <c r="BF42" s="82"/>
      <c r="BG42" s="83"/>
      <c r="BH42" s="81">
        <v>0.6</v>
      </c>
      <c r="BI42" s="82"/>
      <c r="BJ42" s="82"/>
      <c r="BK42" s="82"/>
      <c r="BL42" s="82"/>
      <c r="BM42" s="82"/>
      <c r="BN42" s="83"/>
      <c r="BO42" s="81">
        <v>0.6</v>
      </c>
      <c r="BP42" s="82"/>
      <c r="BQ42" s="82"/>
      <c r="BR42" s="82"/>
      <c r="BS42" s="82"/>
      <c r="BT42" s="82"/>
      <c r="BU42" s="83"/>
    </row>
    <row r="43" spans="2:74" s="14" customFormat="1" ht="20.149999999999999" customHeight="1" x14ac:dyDescent="0.15">
      <c r="B43" s="93"/>
      <c r="C43" s="94"/>
      <c r="D43" s="95"/>
      <c r="E43" s="78" t="s">
        <v>18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f>W41+0.2</f>
        <v>0.26300000000000001</v>
      </c>
      <c r="X43" s="75"/>
      <c r="Y43" s="75"/>
      <c r="Z43" s="75"/>
      <c r="AA43" s="75"/>
      <c r="AB43" s="75"/>
      <c r="AC43" s="75"/>
      <c r="AD43" s="75">
        <f>AD41+0.2</f>
        <v>0.29000000000000004</v>
      </c>
      <c r="AE43" s="75"/>
      <c r="AF43" s="75"/>
      <c r="AG43" s="75"/>
      <c r="AH43" s="75"/>
      <c r="AI43" s="75"/>
      <c r="AJ43" s="75"/>
      <c r="AK43" s="75"/>
      <c r="AL43" s="81">
        <f>AL41+0.2</f>
        <v>0.32500000000000001</v>
      </c>
      <c r="AM43" s="82"/>
      <c r="AN43" s="82"/>
      <c r="AO43" s="82"/>
      <c r="AP43" s="82"/>
      <c r="AQ43" s="82"/>
      <c r="AR43" s="82"/>
      <c r="AS43" s="83"/>
      <c r="AT43" s="81">
        <f>AT41+0.2</f>
        <v>0.38</v>
      </c>
      <c r="AU43" s="82"/>
      <c r="AV43" s="82"/>
      <c r="AW43" s="82"/>
      <c r="AX43" s="82"/>
      <c r="AY43" s="82"/>
      <c r="AZ43" s="83"/>
      <c r="BA43" s="81">
        <f>BA41+0.2</f>
        <v>0.45</v>
      </c>
      <c r="BB43" s="82"/>
      <c r="BC43" s="82"/>
      <c r="BD43" s="82"/>
      <c r="BE43" s="82"/>
      <c r="BF43" s="82"/>
      <c r="BG43" s="83"/>
      <c r="BH43" s="81">
        <f>BH41+0.2</f>
        <v>0.51500000000000001</v>
      </c>
      <c r="BI43" s="82"/>
      <c r="BJ43" s="82"/>
      <c r="BK43" s="82"/>
      <c r="BL43" s="82"/>
      <c r="BM43" s="82"/>
      <c r="BN43" s="83"/>
      <c r="BO43" s="81">
        <f>BO41+0.2</f>
        <v>0.55499999999999994</v>
      </c>
      <c r="BP43" s="82"/>
      <c r="BQ43" s="82"/>
      <c r="BR43" s="82"/>
      <c r="BS43" s="82"/>
      <c r="BT43" s="82"/>
      <c r="BU43" s="83"/>
    </row>
    <row r="44" spans="2:74" s="14" customFormat="1" ht="20.149999999999999" customHeight="1" x14ac:dyDescent="0.15">
      <c r="B44" s="93"/>
      <c r="C44" s="94"/>
      <c r="D44" s="95"/>
      <c r="E44" s="78" t="s">
        <v>7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W41+W45+0.1</f>
        <v>1.163</v>
      </c>
      <c r="X44" s="75"/>
      <c r="Y44" s="75"/>
      <c r="Z44" s="75"/>
      <c r="AA44" s="75"/>
      <c r="AB44" s="75"/>
      <c r="AC44" s="75"/>
      <c r="AD44" s="75">
        <f>AD41+AD45+0.1</f>
        <v>1.1900000000000002</v>
      </c>
      <c r="AE44" s="75"/>
      <c r="AF44" s="75"/>
      <c r="AG44" s="75"/>
      <c r="AH44" s="75"/>
      <c r="AI44" s="75"/>
      <c r="AJ44" s="75"/>
      <c r="AK44" s="75"/>
      <c r="AL44" s="75">
        <f>AL41+AL45+0.1</f>
        <v>1.2250000000000001</v>
      </c>
      <c r="AM44" s="75"/>
      <c r="AN44" s="75"/>
      <c r="AO44" s="75"/>
      <c r="AP44" s="75"/>
      <c r="AQ44" s="75"/>
      <c r="AR44" s="75"/>
      <c r="AS44" s="75"/>
      <c r="AT44" s="75">
        <f>AT41+AT45+0.1</f>
        <v>1.28</v>
      </c>
      <c r="AU44" s="75"/>
      <c r="AV44" s="75"/>
      <c r="AW44" s="75"/>
      <c r="AX44" s="75"/>
      <c r="AY44" s="75"/>
      <c r="AZ44" s="75"/>
      <c r="BA44" s="75">
        <f>BA41+BA45+0.1</f>
        <v>1.35</v>
      </c>
      <c r="BB44" s="75"/>
      <c r="BC44" s="75"/>
      <c r="BD44" s="75"/>
      <c r="BE44" s="75"/>
      <c r="BF44" s="75"/>
      <c r="BG44" s="75"/>
      <c r="BH44" s="75">
        <f>BH41+BH45+0.1</f>
        <v>1.415</v>
      </c>
      <c r="BI44" s="75"/>
      <c r="BJ44" s="75"/>
      <c r="BK44" s="75"/>
      <c r="BL44" s="75"/>
      <c r="BM44" s="75"/>
      <c r="BN44" s="75"/>
      <c r="BO44" s="75">
        <f>BO41+BO45+0.1</f>
        <v>1.4550000000000001</v>
      </c>
      <c r="BP44" s="75"/>
      <c r="BQ44" s="75"/>
      <c r="BR44" s="75"/>
      <c r="BS44" s="75"/>
      <c r="BT44" s="75"/>
      <c r="BU44" s="75"/>
    </row>
    <row r="45" spans="2:74" s="14" customFormat="1" ht="20.149999999999999" customHeight="1" x14ac:dyDescent="0.15">
      <c r="B45" s="93"/>
      <c r="C45" s="94"/>
      <c r="D45" s="95"/>
      <c r="E45" s="78" t="s">
        <v>341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$I$6</f>
        <v>1</v>
      </c>
      <c r="X45" s="75"/>
      <c r="Y45" s="75"/>
      <c r="Z45" s="75"/>
      <c r="AA45" s="75"/>
      <c r="AB45" s="75"/>
      <c r="AC45" s="75"/>
      <c r="AD45" s="81">
        <f>$I$6</f>
        <v>1</v>
      </c>
      <c r="AE45" s="82"/>
      <c r="AF45" s="82"/>
      <c r="AG45" s="82"/>
      <c r="AH45" s="82"/>
      <c r="AI45" s="82"/>
      <c r="AJ45" s="82"/>
      <c r="AK45" s="83"/>
      <c r="AL45" s="81">
        <f>$I$6</f>
        <v>1</v>
      </c>
      <c r="AM45" s="82"/>
      <c r="AN45" s="82"/>
      <c r="AO45" s="82"/>
      <c r="AP45" s="82"/>
      <c r="AQ45" s="82"/>
      <c r="AR45" s="82"/>
      <c r="AS45" s="83"/>
      <c r="AT45" s="75">
        <f>$I$6</f>
        <v>1</v>
      </c>
      <c r="AU45" s="75"/>
      <c r="AV45" s="75"/>
      <c r="AW45" s="75"/>
      <c r="AX45" s="75"/>
      <c r="AY45" s="75"/>
      <c r="AZ45" s="75"/>
      <c r="BA45" s="75">
        <f>$I$6</f>
        <v>1</v>
      </c>
      <c r="BB45" s="75"/>
      <c r="BC45" s="75"/>
      <c r="BD45" s="75"/>
      <c r="BE45" s="75"/>
      <c r="BF45" s="75"/>
      <c r="BG45" s="75"/>
      <c r="BH45" s="75">
        <f>$I$6</f>
        <v>1</v>
      </c>
      <c r="BI45" s="75"/>
      <c r="BJ45" s="75"/>
      <c r="BK45" s="75"/>
      <c r="BL45" s="75"/>
      <c r="BM45" s="75"/>
      <c r="BN45" s="75"/>
      <c r="BO45" s="75">
        <f>$I$6</f>
        <v>1</v>
      </c>
      <c r="BP45" s="75"/>
      <c r="BQ45" s="75"/>
      <c r="BR45" s="75"/>
      <c r="BS45" s="75"/>
      <c r="BT45" s="75"/>
      <c r="BU45" s="75"/>
    </row>
    <row r="46" spans="2:74" s="14" customFormat="1" ht="20.149999999999999" customHeight="1" x14ac:dyDescent="0.15">
      <c r="B46" s="93"/>
      <c r="C46" s="94"/>
      <c r="D46" s="95"/>
      <c r="E46" s="78" t="s">
        <v>37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$I$9</f>
        <v>0.3</v>
      </c>
      <c r="X46" s="75"/>
      <c r="Y46" s="75"/>
      <c r="Z46" s="75"/>
      <c r="AA46" s="75"/>
      <c r="AB46" s="75"/>
      <c r="AC46" s="75"/>
      <c r="AD46" s="81">
        <f>$I$9</f>
        <v>0.3</v>
      </c>
      <c r="AE46" s="82"/>
      <c r="AF46" s="82"/>
      <c r="AG46" s="82"/>
      <c r="AH46" s="82"/>
      <c r="AI46" s="82"/>
      <c r="AJ46" s="82"/>
      <c r="AK46" s="83"/>
      <c r="AL46" s="81">
        <f>$I$9</f>
        <v>0.3</v>
      </c>
      <c r="AM46" s="82"/>
      <c r="AN46" s="82"/>
      <c r="AO46" s="82"/>
      <c r="AP46" s="82"/>
      <c r="AQ46" s="82"/>
      <c r="AR46" s="82"/>
      <c r="AS46" s="83"/>
      <c r="AT46" s="75">
        <f>$I$9</f>
        <v>0.3</v>
      </c>
      <c r="AU46" s="75"/>
      <c r="AV46" s="75"/>
      <c r="AW46" s="75"/>
      <c r="AX46" s="75"/>
      <c r="AY46" s="75"/>
      <c r="AZ46" s="75"/>
      <c r="BA46" s="75">
        <f>$I$9</f>
        <v>0.3</v>
      </c>
      <c r="BB46" s="75"/>
      <c r="BC46" s="75"/>
      <c r="BD46" s="75"/>
      <c r="BE46" s="75"/>
      <c r="BF46" s="75"/>
      <c r="BG46" s="75"/>
      <c r="BH46" s="75">
        <f>$I$9</f>
        <v>0.3</v>
      </c>
      <c r="BI46" s="75"/>
      <c r="BJ46" s="75"/>
      <c r="BK46" s="75"/>
      <c r="BL46" s="75"/>
      <c r="BM46" s="75"/>
      <c r="BN46" s="75"/>
      <c r="BO46" s="75">
        <f>$I$9</f>
        <v>0.3</v>
      </c>
      <c r="BP46" s="75"/>
      <c r="BQ46" s="75"/>
      <c r="BR46" s="75"/>
      <c r="BS46" s="75"/>
      <c r="BT46" s="75"/>
      <c r="BU46" s="75"/>
    </row>
    <row r="47" spans="2:74" s="14" customFormat="1" ht="20.149999999999999" customHeight="1" x14ac:dyDescent="0.15">
      <c r="B47" s="100" t="s">
        <v>33</v>
      </c>
      <c r="C47" s="101"/>
      <c r="D47" s="102"/>
      <c r="E47" s="78" t="s">
        <v>335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W44-W43-W46-0.04</f>
        <v>0.56000000000000005</v>
      </c>
      <c r="X47" s="75"/>
      <c r="Y47" s="75"/>
      <c r="Z47" s="75"/>
      <c r="AA47" s="75"/>
      <c r="AB47" s="75"/>
      <c r="AC47" s="75"/>
      <c r="AD47" s="81">
        <f>AD44-AD43-AD46-0.04</f>
        <v>0.56000000000000005</v>
      </c>
      <c r="AE47" s="82"/>
      <c r="AF47" s="82"/>
      <c r="AG47" s="82"/>
      <c r="AH47" s="82"/>
      <c r="AI47" s="82"/>
      <c r="AJ47" s="82"/>
      <c r="AK47" s="83"/>
      <c r="AL47" s="81">
        <f>AL44-AL43-AL46-0.04</f>
        <v>0.56000000000000005</v>
      </c>
      <c r="AM47" s="82"/>
      <c r="AN47" s="82"/>
      <c r="AO47" s="82"/>
      <c r="AP47" s="82"/>
      <c r="AQ47" s="82"/>
      <c r="AR47" s="82"/>
      <c r="AS47" s="83"/>
      <c r="AT47" s="75">
        <f>AT44-AT43-AT46-0.04</f>
        <v>0.56000000000000005</v>
      </c>
      <c r="AU47" s="75"/>
      <c r="AV47" s="75"/>
      <c r="AW47" s="75"/>
      <c r="AX47" s="75"/>
      <c r="AY47" s="75"/>
      <c r="AZ47" s="75"/>
      <c r="BA47" s="75">
        <f>BA44-BA43-BA46-0.04</f>
        <v>0.56000000000000005</v>
      </c>
      <c r="BB47" s="75"/>
      <c r="BC47" s="75"/>
      <c r="BD47" s="75"/>
      <c r="BE47" s="75"/>
      <c r="BF47" s="75"/>
      <c r="BG47" s="75"/>
      <c r="BH47" s="75">
        <f>BH44-BH43-BH46-0.04</f>
        <v>0.56000000000000005</v>
      </c>
      <c r="BI47" s="75"/>
      <c r="BJ47" s="75"/>
      <c r="BK47" s="75"/>
      <c r="BL47" s="75"/>
      <c r="BM47" s="75"/>
      <c r="BN47" s="75"/>
      <c r="BO47" s="75">
        <f>BO44-BO43-BO46-0.04</f>
        <v>0.56000000000000005</v>
      </c>
      <c r="BP47" s="75"/>
      <c r="BQ47" s="75"/>
      <c r="BR47" s="75"/>
      <c r="BS47" s="75"/>
      <c r="BT47" s="75"/>
      <c r="BU47" s="75"/>
    </row>
    <row r="48" spans="2:74" s="14" customFormat="1" ht="20.149999999999999" customHeight="1" x14ac:dyDescent="0.15"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 t="s">
        <v>103</v>
      </c>
      <c r="BP48" s="103"/>
      <c r="BQ48" s="103"/>
      <c r="BR48" s="103"/>
      <c r="BS48" s="103"/>
      <c r="BT48" s="103"/>
      <c r="BU48" s="103"/>
    </row>
    <row r="49" spans="2:73" s="14" customFormat="1" ht="28" customHeight="1" x14ac:dyDescent="0.15">
      <c r="B49" s="87" t="s">
        <v>13</v>
      </c>
      <c r="C49" s="87"/>
      <c r="D49" s="87"/>
      <c r="E49" s="87"/>
      <c r="F49" s="87"/>
      <c r="G49" s="87"/>
      <c r="H49" s="87"/>
      <c r="I49" s="87"/>
      <c r="J49" s="87"/>
      <c r="K49" s="87" t="s">
        <v>14</v>
      </c>
      <c r="L49" s="87"/>
      <c r="M49" s="87"/>
      <c r="N49" s="87"/>
      <c r="O49" s="87"/>
      <c r="P49" s="87"/>
      <c r="Q49" s="87"/>
      <c r="R49" s="87"/>
      <c r="S49" s="87"/>
      <c r="T49" s="87" t="s">
        <v>12</v>
      </c>
      <c r="U49" s="87"/>
      <c r="V49" s="87"/>
      <c r="W49" s="87" t="str">
        <f>W39</f>
        <v>φ50</v>
      </c>
      <c r="X49" s="87"/>
      <c r="Y49" s="87"/>
      <c r="Z49" s="87"/>
      <c r="AA49" s="87"/>
      <c r="AB49" s="87"/>
      <c r="AC49" s="87"/>
      <c r="AD49" s="87" t="str">
        <f>AD39</f>
        <v>φ75</v>
      </c>
      <c r="AE49" s="87"/>
      <c r="AF49" s="87"/>
      <c r="AG49" s="87"/>
      <c r="AH49" s="87"/>
      <c r="AI49" s="87"/>
      <c r="AJ49" s="87"/>
      <c r="AK49" s="87"/>
      <c r="AL49" s="87" t="str">
        <f>AL39</f>
        <v>φ100</v>
      </c>
      <c r="AM49" s="87"/>
      <c r="AN49" s="87"/>
      <c r="AO49" s="87"/>
      <c r="AP49" s="87"/>
      <c r="AQ49" s="87"/>
      <c r="AR49" s="87"/>
      <c r="AS49" s="87"/>
      <c r="AT49" s="87" t="str">
        <f>AT39</f>
        <v>φ150</v>
      </c>
      <c r="AU49" s="87"/>
      <c r="AV49" s="87"/>
      <c r="AW49" s="87"/>
      <c r="AX49" s="87"/>
      <c r="AY49" s="87"/>
      <c r="AZ49" s="87"/>
      <c r="BA49" s="87" t="str">
        <f t="shared" ref="BA49" si="0">BA39</f>
        <v>φ200</v>
      </c>
      <c r="BB49" s="87"/>
      <c r="BC49" s="87"/>
      <c r="BD49" s="87"/>
      <c r="BE49" s="87"/>
      <c r="BF49" s="87"/>
      <c r="BG49" s="87"/>
      <c r="BH49" s="87" t="str">
        <f t="shared" ref="BH49" si="1">BH39</f>
        <v>φ250</v>
      </c>
      <c r="BI49" s="87"/>
      <c r="BJ49" s="87"/>
      <c r="BK49" s="87"/>
      <c r="BL49" s="87"/>
      <c r="BM49" s="87"/>
      <c r="BN49" s="87"/>
      <c r="BO49" s="87" t="str">
        <f>BO39</f>
        <v>φ300</v>
      </c>
      <c r="BP49" s="87"/>
      <c r="BQ49" s="87"/>
      <c r="BR49" s="87"/>
      <c r="BS49" s="87"/>
      <c r="BT49" s="87"/>
      <c r="BU49" s="87"/>
    </row>
    <row r="50" spans="2:73" s="14" customFormat="1" ht="28" customHeight="1" x14ac:dyDescent="0.15">
      <c r="B50" s="78" t="s">
        <v>52</v>
      </c>
      <c r="C50" s="79"/>
      <c r="D50" s="79"/>
      <c r="E50" s="79"/>
      <c r="F50" s="79"/>
      <c r="G50" s="79"/>
      <c r="H50" s="79"/>
      <c r="I50" s="79"/>
      <c r="J50" s="80"/>
      <c r="K50" s="110" t="s">
        <v>371</v>
      </c>
      <c r="L50" s="111"/>
      <c r="M50" s="111"/>
      <c r="N50" s="111"/>
      <c r="O50" s="111"/>
      <c r="P50" s="111"/>
      <c r="Q50" s="111"/>
      <c r="R50" s="111"/>
      <c r="S50" s="112"/>
      <c r="T50" s="78" t="s">
        <v>23</v>
      </c>
      <c r="U50" s="79"/>
      <c r="V50" s="80"/>
      <c r="W50" s="75">
        <v>2</v>
      </c>
      <c r="X50" s="75"/>
      <c r="Y50" s="75"/>
      <c r="Z50" s="75"/>
      <c r="AA50" s="75"/>
      <c r="AB50" s="75"/>
      <c r="AC50" s="75"/>
      <c r="AD50" s="75">
        <v>2</v>
      </c>
      <c r="AE50" s="75"/>
      <c r="AF50" s="75"/>
      <c r="AG50" s="75"/>
      <c r="AH50" s="75"/>
      <c r="AI50" s="75"/>
      <c r="AJ50" s="75"/>
      <c r="AK50" s="75"/>
      <c r="AL50" s="75">
        <v>2</v>
      </c>
      <c r="AM50" s="75"/>
      <c r="AN50" s="75"/>
      <c r="AO50" s="75"/>
      <c r="AP50" s="75"/>
      <c r="AQ50" s="75"/>
      <c r="AR50" s="75"/>
      <c r="AS50" s="75"/>
      <c r="AT50" s="75">
        <v>2</v>
      </c>
      <c r="AU50" s="75"/>
      <c r="AV50" s="75"/>
      <c r="AW50" s="75"/>
      <c r="AX50" s="75"/>
      <c r="AY50" s="75"/>
      <c r="AZ50" s="75"/>
      <c r="BA50" s="75">
        <v>2</v>
      </c>
      <c r="BB50" s="75"/>
      <c r="BC50" s="75"/>
      <c r="BD50" s="75"/>
      <c r="BE50" s="75"/>
      <c r="BF50" s="75"/>
      <c r="BG50" s="75"/>
      <c r="BH50" s="75">
        <v>2</v>
      </c>
      <c r="BI50" s="75"/>
      <c r="BJ50" s="75"/>
      <c r="BK50" s="75"/>
      <c r="BL50" s="75"/>
      <c r="BM50" s="75"/>
      <c r="BN50" s="75"/>
      <c r="BO50" s="75">
        <v>2</v>
      </c>
      <c r="BP50" s="75"/>
      <c r="BQ50" s="75"/>
      <c r="BR50" s="75"/>
      <c r="BS50" s="75"/>
      <c r="BT50" s="75"/>
      <c r="BU50" s="75"/>
    </row>
    <row r="51" spans="2:73" s="14" customFormat="1" ht="14.1" customHeight="1" x14ac:dyDescent="0.15">
      <c r="B51" s="113" t="s">
        <v>373</v>
      </c>
      <c r="C51" s="114"/>
      <c r="D51" s="114"/>
      <c r="E51" s="114"/>
      <c r="F51" s="114"/>
      <c r="G51" s="114"/>
      <c r="H51" s="114"/>
      <c r="I51" s="114"/>
      <c r="J51" s="115"/>
      <c r="K51" s="116" t="s">
        <v>434</v>
      </c>
      <c r="L51" s="117"/>
      <c r="M51" s="117"/>
      <c r="N51" s="117"/>
      <c r="O51" s="117"/>
      <c r="P51" s="117"/>
      <c r="Q51" s="117"/>
      <c r="R51" s="117"/>
      <c r="S51" s="118"/>
      <c r="T51" s="113" t="s">
        <v>390</v>
      </c>
      <c r="U51" s="114"/>
      <c r="V51" s="115"/>
      <c r="W51" s="104">
        <v>0.6</v>
      </c>
      <c r="X51" s="105"/>
      <c r="Y51" s="105"/>
      <c r="Z51" s="105"/>
      <c r="AA51" s="105"/>
      <c r="AB51" s="105"/>
      <c r="AC51" s="106"/>
      <c r="AD51" s="104">
        <v>0.6</v>
      </c>
      <c r="AE51" s="105"/>
      <c r="AF51" s="105"/>
      <c r="AG51" s="105"/>
      <c r="AH51" s="105"/>
      <c r="AI51" s="105"/>
      <c r="AJ51" s="105"/>
      <c r="AK51" s="106"/>
      <c r="AL51" s="104">
        <v>0.6</v>
      </c>
      <c r="AM51" s="105"/>
      <c r="AN51" s="105"/>
      <c r="AO51" s="105"/>
      <c r="AP51" s="105"/>
      <c r="AQ51" s="105"/>
      <c r="AR51" s="105"/>
      <c r="AS51" s="106"/>
      <c r="AT51" s="104">
        <v>0.6</v>
      </c>
      <c r="AU51" s="105"/>
      <c r="AV51" s="105"/>
      <c r="AW51" s="105"/>
      <c r="AX51" s="105"/>
      <c r="AY51" s="105"/>
      <c r="AZ51" s="106"/>
      <c r="BA51" s="104">
        <v>0.6</v>
      </c>
      <c r="BB51" s="105"/>
      <c r="BC51" s="105"/>
      <c r="BD51" s="105"/>
      <c r="BE51" s="105"/>
      <c r="BF51" s="105"/>
      <c r="BG51" s="106"/>
      <c r="BH51" s="104">
        <v>0.6</v>
      </c>
      <c r="BI51" s="105"/>
      <c r="BJ51" s="105"/>
      <c r="BK51" s="105"/>
      <c r="BL51" s="105"/>
      <c r="BM51" s="105"/>
      <c r="BN51" s="106"/>
      <c r="BO51" s="104">
        <v>0.6</v>
      </c>
      <c r="BP51" s="105"/>
      <c r="BQ51" s="105"/>
      <c r="BR51" s="105"/>
      <c r="BS51" s="105"/>
      <c r="BT51" s="105"/>
      <c r="BU51" s="106"/>
    </row>
    <row r="52" spans="2:73" s="14" customFormat="1" ht="14.1" customHeight="1" x14ac:dyDescent="0.15">
      <c r="B52" s="100"/>
      <c r="C52" s="101"/>
      <c r="D52" s="101"/>
      <c r="E52" s="101"/>
      <c r="F52" s="101"/>
      <c r="G52" s="101"/>
      <c r="H52" s="101"/>
      <c r="I52" s="101"/>
      <c r="J52" s="102"/>
      <c r="K52" s="122"/>
      <c r="L52" s="123"/>
      <c r="M52" s="123"/>
      <c r="N52" s="123"/>
      <c r="O52" s="123"/>
      <c r="P52" s="123"/>
      <c r="Q52" s="123"/>
      <c r="R52" s="123"/>
      <c r="S52" s="124"/>
      <c r="T52" s="100"/>
      <c r="U52" s="101"/>
      <c r="V52" s="102"/>
      <c r="W52" s="107"/>
      <c r="X52" s="108"/>
      <c r="Y52" s="108"/>
      <c r="Z52" s="108"/>
      <c r="AA52" s="108"/>
      <c r="AB52" s="108"/>
      <c r="AC52" s="109"/>
      <c r="AD52" s="107"/>
      <c r="AE52" s="108"/>
      <c r="AF52" s="108"/>
      <c r="AG52" s="108"/>
      <c r="AH52" s="108"/>
      <c r="AI52" s="108"/>
      <c r="AJ52" s="108"/>
      <c r="AK52" s="109"/>
      <c r="AL52" s="107"/>
      <c r="AM52" s="108"/>
      <c r="AN52" s="108"/>
      <c r="AO52" s="108"/>
      <c r="AP52" s="108"/>
      <c r="AQ52" s="108"/>
      <c r="AR52" s="108"/>
      <c r="AS52" s="109"/>
      <c r="AT52" s="107"/>
      <c r="AU52" s="108"/>
      <c r="AV52" s="108"/>
      <c r="AW52" s="108"/>
      <c r="AX52" s="108"/>
      <c r="AY52" s="108"/>
      <c r="AZ52" s="109"/>
      <c r="BA52" s="107"/>
      <c r="BB52" s="108"/>
      <c r="BC52" s="108"/>
      <c r="BD52" s="108"/>
      <c r="BE52" s="108"/>
      <c r="BF52" s="108"/>
      <c r="BG52" s="109"/>
      <c r="BH52" s="107"/>
      <c r="BI52" s="108"/>
      <c r="BJ52" s="108"/>
      <c r="BK52" s="108"/>
      <c r="BL52" s="108"/>
      <c r="BM52" s="108"/>
      <c r="BN52" s="109"/>
      <c r="BO52" s="107"/>
      <c r="BP52" s="108"/>
      <c r="BQ52" s="108"/>
      <c r="BR52" s="108"/>
      <c r="BS52" s="108"/>
      <c r="BT52" s="108"/>
      <c r="BU52" s="109"/>
    </row>
    <row r="53" spans="2:73" s="14" customFormat="1" ht="14.1" customHeight="1" x14ac:dyDescent="0.15">
      <c r="B53" s="113" t="s">
        <v>54</v>
      </c>
      <c r="C53" s="114"/>
      <c r="D53" s="114"/>
      <c r="E53" s="114"/>
      <c r="F53" s="114"/>
      <c r="G53" s="114"/>
      <c r="H53" s="114"/>
      <c r="I53" s="114"/>
      <c r="J53" s="115"/>
      <c r="K53" s="116" t="s">
        <v>434</v>
      </c>
      <c r="L53" s="117"/>
      <c r="M53" s="117"/>
      <c r="N53" s="117"/>
      <c r="O53" s="117"/>
      <c r="P53" s="117"/>
      <c r="Q53" s="117"/>
      <c r="R53" s="117"/>
      <c r="S53" s="118"/>
      <c r="T53" s="113" t="s">
        <v>435</v>
      </c>
      <c r="U53" s="114"/>
      <c r="V53" s="115"/>
      <c r="W53" s="104">
        <f>W42*0.05</f>
        <v>0.03</v>
      </c>
      <c r="X53" s="105"/>
      <c r="Y53" s="105"/>
      <c r="Z53" s="105"/>
      <c r="AA53" s="105"/>
      <c r="AB53" s="105"/>
      <c r="AC53" s="106"/>
      <c r="AD53" s="104">
        <f>AD42*0.05</f>
        <v>0.03</v>
      </c>
      <c r="AE53" s="105"/>
      <c r="AF53" s="105"/>
      <c r="AG53" s="105"/>
      <c r="AH53" s="105"/>
      <c r="AI53" s="105"/>
      <c r="AJ53" s="105"/>
      <c r="AK53" s="106"/>
      <c r="AL53" s="104">
        <f>AL42*0.05</f>
        <v>0.03</v>
      </c>
      <c r="AM53" s="105"/>
      <c r="AN53" s="105"/>
      <c r="AO53" s="105"/>
      <c r="AP53" s="105"/>
      <c r="AQ53" s="105"/>
      <c r="AR53" s="105"/>
      <c r="AS53" s="106"/>
      <c r="AT53" s="104">
        <f>AT42*0.05</f>
        <v>0.03</v>
      </c>
      <c r="AU53" s="105"/>
      <c r="AV53" s="105"/>
      <c r="AW53" s="105"/>
      <c r="AX53" s="105"/>
      <c r="AY53" s="105"/>
      <c r="AZ53" s="106"/>
      <c r="BA53" s="104">
        <f>BA42*0.05</f>
        <v>0.03</v>
      </c>
      <c r="BB53" s="105"/>
      <c r="BC53" s="105"/>
      <c r="BD53" s="105"/>
      <c r="BE53" s="105"/>
      <c r="BF53" s="105"/>
      <c r="BG53" s="106"/>
      <c r="BH53" s="104">
        <f>BH42*0.05</f>
        <v>0.03</v>
      </c>
      <c r="BI53" s="105"/>
      <c r="BJ53" s="105"/>
      <c r="BK53" s="105"/>
      <c r="BL53" s="105"/>
      <c r="BM53" s="105"/>
      <c r="BN53" s="106"/>
      <c r="BO53" s="104">
        <f>BO42*0.05</f>
        <v>0.03</v>
      </c>
      <c r="BP53" s="105"/>
      <c r="BQ53" s="105"/>
      <c r="BR53" s="105"/>
      <c r="BS53" s="105"/>
      <c r="BT53" s="105"/>
      <c r="BU53" s="106"/>
    </row>
    <row r="54" spans="2:73" s="14" customFormat="1" ht="14.1" customHeight="1" x14ac:dyDescent="0.15">
      <c r="B54" s="100"/>
      <c r="C54" s="101"/>
      <c r="D54" s="101"/>
      <c r="E54" s="101"/>
      <c r="F54" s="101"/>
      <c r="G54" s="101"/>
      <c r="H54" s="101"/>
      <c r="I54" s="101"/>
      <c r="J54" s="102"/>
      <c r="K54" s="122" t="s">
        <v>323</v>
      </c>
      <c r="L54" s="123"/>
      <c r="M54" s="123"/>
      <c r="N54" s="123"/>
      <c r="O54" s="123"/>
      <c r="P54" s="123"/>
      <c r="Q54" s="123"/>
      <c r="R54" s="123"/>
      <c r="S54" s="124"/>
      <c r="T54" s="100"/>
      <c r="U54" s="101"/>
      <c r="V54" s="102"/>
      <c r="W54" s="107"/>
      <c r="X54" s="108"/>
      <c r="Y54" s="108"/>
      <c r="Z54" s="108"/>
      <c r="AA54" s="108"/>
      <c r="AB54" s="108"/>
      <c r="AC54" s="109"/>
      <c r="AD54" s="107"/>
      <c r="AE54" s="108"/>
      <c r="AF54" s="108"/>
      <c r="AG54" s="108"/>
      <c r="AH54" s="108"/>
      <c r="AI54" s="108"/>
      <c r="AJ54" s="108"/>
      <c r="AK54" s="109"/>
      <c r="AL54" s="107"/>
      <c r="AM54" s="108"/>
      <c r="AN54" s="108"/>
      <c r="AO54" s="108"/>
      <c r="AP54" s="108"/>
      <c r="AQ54" s="108"/>
      <c r="AR54" s="108"/>
      <c r="AS54" s="109"/>
      <c r="AT54" s="107"/>
      <c r="AU54" s="108"/>
      <c r="AV54" s="108"/>
      <c r="AW54" s="108"/>
      <c r="AX54" s="108"/>
      <c r="AY54" s="108"/>
      <c r="AZ54" s="109"/>
      <c r="BA54" s="107"/>
      <c r="BB54" s="108"/>
      <c r="BC54" s="108"/>
      <c r="BD54" s="108"/>
      <c r="BE54" s="108"/>
      <c r="BF54" s="108"/>
      <c r="BG54" s="109"/>
      <c r="BH54" s="107"/>
      <c r="BI54" s="108"/>
      <c r="BJ54" s="108"/>
      <c r="BK54" s="108"/>
      <c r="BL54" s="108"/>
      <c r="BM54" s="108"/>
      <c r="BN54" s="109"/>
      <c r="BO54" s="107"/>
      <c r="BP54" s="108"/>
      <c r="BQ54" s="108"/>
      <c r="BR54" s="108"/>
      <c r="BS54" s="108"/>
      <c r="BT54" s="108"/>
      <c r="BU54" s="109"/>
    </row>
    <row r="55" spans="2:73" s="14" customFormat="1" ht="28" customHeight="1" x14ac:dyDescent="0.15">
      <c r="B55" s="119" t="s">
        <v>25</v>
      </c>
      <c r="C55" s="120"/>
      <c r="D55" s="120"/>
      <c r="E55" s="120"/>
      <c r="F55" s="120"/>
      <c r="G55" s="120"/>
      <c r="H55" s="120"/>
      <c r="I55" s="120"/>
      <c r="J55" s="121"/>
      <c r="K55" s="110" t="s">
        <v>436</v>
      </c>
      <c r="L55" s="111"/>
      <c r="M55" s="111"/>
      <c r="N55" s="111"/>
      <c r="O55" s="111"/>
      <c r="P55" s="111"/>
      <c r="Q55" s="111"/>
      <c r="R55" s="111"/>
      <c r="S55" s="112"/>
      <c r="T55" s="78" t="s">
        <v>435</v>
      </c>
      <c r="U55" s="79"/>
      <c r="V55" s="80"/>
      <c r="W55" s="75">
        <f>ROUND(W42*(W44-0.05),3)</f>
        <v>0.66800000000000004</v>
      </c>
      <c r="X55" s="75"/>
      <c r="Y55" s="75"/>
      <c r="Z55" s="75"/>
      <c r="AA55" s="75"/>
      <c r="AB55" s="75"/>
      <c r="AC55" s="81"/>
      <c r="AD55" s="81">
        <f>ROUND(AD42*(AD44-0.05),3)</f>
        <v>0.68400000000000005</v>
      </c>
      <c r="AE55" s="82"/>
      <c r="AF55" s="82"/>
      <c r="AG55" s="82"/>
      <c r="AH55" s="82"/>
      <c r="AI55" s="82"/>
      <c r="AJ55" s="82"/>
      <c r="AK55" s="83"/>
      <c r="AL55" s="81">
        <f>ROUND(AL42*(AL44-0.05),3)</f>
        <v>0.70499999999999996</v>
      </c>
      <c r="AM55" s="82"/>
      <c r="AN55" s="82"/>
      <c r="AO55" s="82"/>
      <c r="AP55" s="82"/>
      <c r="AQ55" s="82"/>
      <c r="AR55" s="82"/>
      <c r="AS55" s="83"/>
      <c r="AT55" s="75">
        <f>ROUND(AT42*(AT44-0.05),3)</f>
        <v>0.73799999999999999</v>
      </c>
      <c r="AU55" s="75"/>
      <c r="AV55" s="75"/>
      <c r="AW55" s="75"/>
      <c r="AX55" s="75"/>
      <c r="AY55" s="75"/>
      <c r="AZ55" s="81"/>
      <c r="BA55" s="75">
        <f>ROUND(BA42*(BA44-0.05),3)</f>
        <v>0.78</v>
      </c>
      <c r="BB55" s="75"/>
      <c r="BC55" s="75"/>
      <c r="BD55" s="75"/>
      <c r="BE55" s="75"/>
      <c r="BF55" s="75"/>
      <c r="BG55" s="81"/>
      <c r="BH55" s="75">
        <f>ROUND(BH42*(BH44-0.05),3)</f>
        <v>0.81899999999999995</v>
      </c>
      <c r="BI55" s="75"/>
      <c r="BJ55" s="75"/>
      <c r="BK55" s="75"/>
      <c r="BL55" s="75"/>
      <c r="BM55" s="75"/>
      <c r="BN55" s="81"/>
      <c r="BO55" s="75">
        <f>ROUND(BO42*(BO44-0.05),3)</f>
        <v>0.84299999999999997</v>
      </c>
      <c r="BP55" s="75"/>
      <c r="BQ55" s="75"/>
      <c r="BR55" s="75"/>
      <c r="BS55" s="75"/>
      <c r="BT55" s="75"/>
      <c r="BU55" s="75"/>
    </row>
    <row r="56" spans="2:73" s="14" customFormat="1" ht="28" customHeight="1" x14ac:dyDescent="0.15">
      <c r="B56" s="119" t="s">
        <v>24</v>
      </c>
      <c r="C56" s="120"/>
      <c r="D56" s="120"/>
      <c r="E56" s="120"/>
      <c r="F56" s="120"/>
      <c r="G56" s="120"/>
      <c r="H56" s="120"/>
      <c r="I56" s="120"/>
      <c r="J56" s="121"/>
      <c r="K56" s="110" t="s">
        <v>436</v>
      </c>
      <c r="L56" s="111"/>
      <c r="M56" s="111"/>
      <c r="N56" s="111"/>
      <c r="O56" s="111"/>
      <c r="P56" s="111"/>
      <c r="Q56" s="111"/>
      <c r="R56" s="111"/>
      <c r="S56" s="112"/>
      <c r="T56" s="78" t="s">
        <v>435</v>
      </c>
      <c r="U56" s="79"/>
      <c r="V56" s="80"/>
      <c r="W56" s="75">
        <f>ROUND(W42*W43-W41^2*PI()/4,3)</f>
        <v>0.155</v>
      </c>
      <c r="X56" s="75"/>
      <c r="Y56" s="75"/>
      <c r="Z56" s="75"/>
      <c r="AA56" s="75"/>
      <c r="AB56" s="75"/>
      <c r="AC56" s="81"/>
      <c r="AD56" s="75">
        <f>ROUND(AD42*AD43-AD41^2*PI()/4,3)</f>
        <v>0.16800000000000001</v>
      </c>
      <c r="AE56" s="75"/>
      <c r="AF56" s="75"/>
      <c r="AG56" s="75"/>
      <c r="AH56" s="75"/>
      <c r="AI56" s="75"/>
      <c r="AJ56" s="75"/>
      <c r="AK56" s="75"/>
      <c r="AL56" s="75">
        <f>ROUND(AL42*AL43-AL41^2*PI()/4,3)</f>
        <v>0.183</v>
      </c>
      <c r="AM56" s="75"/>
      <c r="AN56" s="75"/>
      <c r="AO56" s="75"/>
      <c r="AP56" s="75"/>
      <c r="AQ56" s="75"/>
      <c r="AR56" s="75"/>
      <c r="AS56" s="75"/>
      <c r="AT56" s="75">
        <f>ROUND(AT42*AT43-AT41*AT41*PI()/4,3)</f>
        <v>0.20300000000000001</v>
      </c>
      <c r="AU56" s="75"/>
      <c r="AV56" s="75"/>
      <c r="AW56" s="75"/>
      <c r="AX56" s="75"/>
      <c r="AY56" s="75"/>
      <c r="AZ56" s="81"/>
      <c r="BA56" s="75">
        <f>ROUND(BA42*BA43-BA41*BA41*PI()/4,3)</f>
        <v>0.221</v>
      </c>
      <c r="BB56" s="75"/>
      <c r="BC56" s="75"/>
      <c r="BD56" s="75"/>
      <c r="BE56" s="75"/>
      <c r="BF56" s="75"/>
      <c r="BG56" s="81"/>
      <c r="BH56" s="75">
        <f>ROUND(BH42*BH43-BH41*BH41*PI()/4,3)</f>
        <v>0.23100000000000001</v>
      </c>
      <c r="BI56" s="75"/>
      <c r="BJ56" s="75"/>
      <c r="BK56" s="75"/>
      <c r="BL56" s="75"/>
      <c r="BM56" s="75"/>
      <c r="BN56" s="81"/>
      <c r="BO56" s="75">
        <f>ROUND(BO42*BO43-BO41*BO41*PI()/4,3)</f>
        <v>0.23400000000000001</v>
      </c>
      <c r="BP56" s="75"/>
      <c r="BQ56" s="75"/>
      <c r="BR56" s="75"/>
      <c r="BS56" s="75"/>
      <c r="BT56" s="75"/>
      <c r="BU56" s="75"/>
    </row>
    <row r="57" spans="2:73" s="14" customFormat="1" ht="28" customHeight="1" x14ac:dyDescent="0.15">
      <c r="B57" s="119" t="s">
        <v>26</v>
      </c>
      <c r="C57" s="120"/>
      <c r="D57" s="120"/>
      <c r="E57" s="120"/>
      <c r="F57" s="120"/>
      <c r="G57" s="120"/>
      <c r="H57" s="120"/>
      <c r="I57" s="120"/>
      <c r="J57" s="121"/>
      <c r="K57" s="110" t="s">
        <v>436</v>
      </c>
      <c r="L57" s="111"/>
      <c r="M57" s="111"/>
      <c r="N57" s="111"/>
      <c r="O57" s="111"/>
      <c r="P57" s="111"/>
      <c r="Q57" s="111"/>
      <c r="R57" s="111"/>
      <c r="S57" s="112"/>
      <c r="T57" s="78" t="s">
        <v>435</v>
      </c>
      <c r="U57" s="79"/>
      <c r="V57" s="80"/>
      <c r="W57" s="75">
        <f>ROUND(W42*W47,3)</f>
        <v>0.33600000000000002</v>
      </c>
      <c r="X57" s="75"/>
      <c r="Y57" s="75"/>
      <c r="Z57" s="75"/>
      <c r="AA57" s="75"/>
      <c r="AB57" s="75"/>
      <c r="AC57" s="81"/>
      <c r="AD57" s="75">
        <f>ROUND(AD42*AD47,3)</f>
        <v>0.33600000000000002</v>
      </c>
      <c r="AE57" s="75"/>
      <c r="AF57" s="75"/>
      <c r="AG57" s="75"/>
      <c r="AH57" s="75"/>
      <c r="AI57" s="75"/>
      <c r="AJ57" s="75"/>
      <c r="AK57" s="75"/>
      <c r="AL57" s="75">
        <f>ROUND(AL42*AL47,3)</f>
        <v>0.33600000000000002</v>
      </c>
      <c r="AM57" s="75"/>
      <c r="AN57" s="75"/>
      <c r="AO57" s="75"/>
      <c r="AP57" s="75"/>
      <c r="AQ57" s="75"/>
      <c r="AR57" s="75"/>
      <c r="AS57" s="75"/>
      <c r="AT57" s="75">
        <f>ROUND(AT42*AT47,3)</f>
        <v>0.33600000000000002</v>
      </c>
      <c r="AU57" s="75"/>
      <c r="AV57" s="75"/>
      <c r="AW57" s="75"/>
      <c r="AX57" s="75"/>
      <c r="AY57" s="75"/>
      <c r="AZ57" s="81"/>
      <c r="BA57" s="75">
        <f>ROUND(BA42*BA47,3)</f>
        <v>0.33600000000000002</v>
      </c>
      <c r="BB57" s="75"/>
      <c r="BC57" s="75"/>
      <c r="BD57" s="75"/>
      <c r="BE57" s="75"/>
      <c r="BF57" s="75"/>
      <c r="BG57" s="81"/>
      <c r="BH57" s="75">
        <f>ROUND(BH42*BH47,3)</f>
        <v>0.33600000000000002</v>
      </c>
      <c r="BI57" s="75"/>
      <c r="BJ57" s="75"/>
      <c r="BK57" s="75"/>
      <c r="BL57" s="75"/>
      <c r="BM57" s="75"/>
      <c r="BN57" s="81"/>
      <c r="BO57" s="75">
        <f>ROUND(BO42*BO47,3)</f>
        <v>0.33600000000000002</v>
      </c>
      <c r="BP57" s="75"/>
      <c r="BQ57" s="75"/>
      <c r="BR57" s="75"/>
      <c r="BS57" s="75"/>
      <c r="BT57" s="75"/>
      <c r="BU57" s="75"/>
    </row>
    <row r="58" spans="2:73" s="14" customFormat="1" ht="28" customHeight="1" x14ac:dyDescent="0.15">
      <c r="B58" s="119" t="s">
        <v>387</v>
      </c>
      <c r="C58" s="120"/>
      <c r="D58" s="120"/>
      <c r="E58" s="120"/>
      <c r="F58" s="120"/>
      <c r="G58" s="120"/>
      <c r="H58" s="120"/>
      <c r="I58" s="120"/>
      <c r="J58" s="121"/>
      <c r="K58" s="110" t="s">
        <v>28</v>
      </c>
      <c r="L58" s="111"/>
      <c r="M58" s="111"/>
      <c r="N58" s="111"/>
      <c r="O58" s="111"/>
      <c r="P58" s="111"/>
      <c r="Q58" s="111"/>
      <c r="R58" s="111"/>
      <c r="S58" s="112"/>
      <c r="T58" s="78" t="s">
        <v>443</v>
      </c>
      <c r="U58" s="79"/>
      <c r="V58" s="80"/>
      <c r="W58" s="75">
        <f>W42*1</f>
        <v>0.6</v>
      </c>
      <c r="X58" s="75"/>
      <c r="Y58" s="75"/>
      <c r="Z58" s="75"/>
      <c r="AA58" s="75"/>
      <c r="AB58" s="75"/>
      <c r="AC58" s="81"/>
      <c r="AD58" s="81">
        <f>AD42*1</f>
        <v>0.6</v>
      </c>
      <c r="AE58" s="82"/>
      <c r="AF58" s="82"/>
      <c r="AG58" s="82"/>
      <c r="AH58" s="82"/>
      <c r="AI58" s="82"/>
      <c r="AJ58" s="82"/>
      <c r="AK58" s="83"/>
      <c r="AL58" s="81">
        <f>AL42*1</f>
        <v>0.6</v>
      </c>
      <c r="AM58" s="82"/>
      <c r="AN58" s="82"/>
      <c r="AO58" s="82"/>
      <c r="AP58" s="82"/>
      <c r="AQ58" s="82"/>
      <c r="AR58" s="82"/>
      <c r="AS58" s="83"/>
      <c r="AT58" s="75">
        <f>AT42</f>
        <v>0.6</v>
      </c>
      <c r="AU58" s="75"/>
      <c r="AV58" s="75"/>
      <c r="AW58" s="75"/>
      <c r="AX58" s="75"/>
      <c r="AY58" s="75"/>
      <c r="AZ58" s="81"/>
      <c r="BA58" s="75">
        <f t="shared" ref="BA58" si="2">BA42</f>
        <v>0.6</v>
      </c>
      <c r="BB58" s="75"/>
      <c r="BC58" s="75"/>
      <c r="BD58" s="75"/>
      <c r="BE58" s="75"/>
      <c r="BF58" s="75"/>
      <c r="BG58" s="81"/>
      <c r="BH58" s="75">
        <f t="shared" ref="BH58" si="3">BH42</f>
        <v>0.6</v>
      </c>
      <c r="BI58" s="75"/>
      <c r="BJ58" s="75"/>
      <c r="BK58" s="75"/>
      <c r="BL58" s="75"/>
      <c r="BM58" s="75"/>
      <c r="BN58" s="81"/>
      <c r="BO58" s="75">
        <f t="shared" ref="BO58" si="4">BO42</f>
        <v>0.6</v>
      </c>
      <c r="BP58" s="75"/>
      <c r="BQ58" s="75"/>
      <c r="BR58" s="75"/>
      <c r="BS58" s="75"/>
      <c r="BT58" s="75"/>
      <c r="BU58" s="75"/>
    </row>
    <row r="59" spans="2:73" s="14" customFormat="1" ht="14.1" customHeight="1" x14ac:dyDescent="0.15">
      <c r="B59" s="125" t="s">
        <v>53</v>
      </c>
      <c r="C59" s="126"/>
      <c r="D59" s="126"/>
      <c r="E59" s="126"/>
      <c r="F59" s="126"/>
      <c r="G59" s="126"/>
      <c r="H59" s="126"/>
      <c r="I59" s="126"/>
      <c r="J59" s="127"/>
      <c r="K59" s="116" t="s">
        <v>434</v>
      </c>
      <c r="L59" s="117"/>
      <c r="M59" s="117"/>
      <c r="N59" s="117"/>
      <c r="O59" s="117"/>
      <c r="P59" s="117"/>
      <c r="Q59" s="117"/>
      <c r="R59" s="117"/>
      <c r="S59" s="118"/>
      <c r="T59" s="113" t="s">
        <v>435</v>
      </c>
      <c r="U59" s="114"/>
      <c r="V59" s="115"/>
      <c r="W59" s="104">
        <f>ROUND(W55-W57/0.9,2)</f>
        <v>0.28999999999999998</v>
      </c>
      <c r="X59" s="105"/>
      <c r="Y59" s="105"/>
      <c r="Z59" s="105"/>
      <c r="AA59" s="105"/>
      <c r="AB59" s="105"/>
      <c r="AC59" s="106"/>
      <c r="AD59" s="104">
        <f>ROUND(AD55-AD57/0.9,3)</f>
        <v>0.311</v>
      </c>
      <c r="AE59" s="105"/>
      <c r="AF59" s="105"/>
      <c r="AG59" s="105"/>
      <c r="AH59" s="105"/>
      <c r="AI59" s="105"/>
      <c r="AJ59" s="105"/>
      <c r="AK59" s="106"/>
      <c r="AL59" s="104">
        <f>ROUND(AL55-AL57/0.9,3)</f>
        <v>0.33200000000000002</v>
      </c>
      <c r="AM59" s="105"/>
      <c r="AN59" s="105"/>
      <c r="AO59" s="105"/>
      <c r="AP59" s="105"/>
      <c r="AQ59" s="105"/>
      <c r="AR59" s="105"/>
      <c r="AS59" s="106"/>
      <c r="AT59" s="104">
        <f>ROUND(AT55-AT57/0.9,3)</f>
        <v>0.36499999999999999</v>
      </c>
      <c r="AU59" s="105"/>
      <c r="AV59" s="105"/>
      <c r="AW59" s="105"/>
      <c r="AX59" s="105"/>
      <c r="AY59" s="105"/>
      <c r="AZ59" s="106"/>
      <c r="BA59" s="104">
        <f>ROUND(BA55-BA57/0.9,3)</f>
        <v>0.40699999999999997</v>
      </c>
      <c r="BB59" s="105"/>
      <c r="BC59" s="105"/>
      <c r="BD59" s="105"/>
      <c r="BE59" s="105"/>
      <c r="BF59" s="105"/>
      <c r="BG59" s="106"/>
      <c r="BH59" s="104">
        <f>ROUND(BH55-BH57/0.9,3)</f>
        <v>0.44600000000000001</v>
      </c>
      <c r="BI59" s="105"/>
      <c r="BJ59" s="105"/>
      <c r="BK59" s="105"/>
      <c r="BL59" s="105"/>
      <c r="BM59" s="105"/>
      <c r="BN59" s="106"/>
      <c r="BO59" s="104">
        <f>ROUND(BO55-BO57/0.9,3)</f>
        <v>0.47</v>
      </c>
      <c r="BP59" s="105"/>
      <c r="BQ59" s="105"/>
      <c r="BR59" s="105"/>
      <c r="BS59" s="105"/>
      <c r="BT59" s="105"/>
      <c r="BU59" s="106"/>
    </row>
    <row r="60" spans="2:73" s="14" customFormat="1" ht="14.1" customHeight="1" x14ac:dyDescent="0.15">
      <c r="B60" s="128"/>
      <c r="C60" s="129"/>
      <c r="D60" s="129"/>
      <c r="E60" s="129"/>
      <c r="F60" s="129"/>
      <c r="G60" s="129"/>
      <c r="H60" s="129"/>
      <c r="I60" s="129"/>
      <c r="J60" s="130"/>
      <c r="K60" s="122" t="s">
        <v>323</v>
      </c>
      <c r="L60" s="123"/>
      <c r="M60" s="123"/>
      <c r="N60" s="123"/>
      <c r="O60" s="123"/>
      <c r="P60" s="123"/>
      <c r="Q60" s="123"/>
      <c r="R60" s="123"/>
      <c r="S60" s="124"/>
      <c r="T60" s="100"/>
      <c r="U60" s="101"/>
      <c r="V60" s="102"/>
      <c r="W60" s="107"/>
      <c r="X60" s="108"/>
      <c r="Y60" s="108"/>
      <c r="Z60" s="108"/>
      <c r="AA60" s="108"/>
      <c r="AB60" s="108"/>
      <c r="AC60" s="109"/>
      <c r="AD60" s="107"/>
      <c r="AE60" s="108"/>
      <c r="AF60" s="108"/>
      <c r="AG60" s="108"/>
      <c r="AH60" s="108"/>
      <c r="AI60" s="108"/>
      <c r="AJ60" s="108"/>
      <c r="AK60" s="109"/>
      <c r="AL60" s="107"/>
      <c r="AM60" s="108"/>
      <c r="AN60" s="108"/>
      <c r="AO60" s="108"/>
      <c r="AP60" s="108"/>
      <c r="AQ60" s="108"/>
      <c r="AR60" s="108"/>
      <c r="AS60" s="109"/>
      <c r="AT60" s="107"/>
      <c r="AU60" s="108"/>
      <c r="AV60" s="108"/>
      <c r="AW60" s="108"/>
      <c r="AX60" s="108"/>
      <c r="AY60" s="108"/>
      <c r="AZ60" s="109"/>
      <c r="BA60" s="107"/>
      <c r="BB60" s="108"/>
      <c r="BC60" s="108"/>
      <c r="BD60" s="108"/>
      <c r="BE60" s="108"/>
      <c r="BF60" s="108"/>
      <c r="BG60" s="109"/>
      <c r="BH60" s="107"/>
      <c r="BI60" s="108"/>
      <c r="BJ60" s="108"/>
      <c r="BK60" s="108"/>
      <c r="BL60" s="108"/>
      <c r="BM60" s="108"/>
      <c r="BN60" s="109"/>
      <c r="BO60" s="107"/>
      <c r="BP60" s="108"/>
      <c r="BQ60" s="108"/>
      <c r="BR60" s="108"/>
      <c r="BS60" s="108"/>
      <c r="BT60" s="108"/>
      <c r="BU60" s="109"/>
    </row>
    <row r="61" spans="2:73" s="14" customFormat="1" ht="14.1" customHeight="1" x14ac:dyDescent="0.15">
      <c r="B61" s="131" t="s">
        <v>372</v>
      </c>
      <c r="C61" s="132"/>
      <c r="D61" s="132"/>
      <c r="E61" s="132"/>
      <c r="F61" s="132"/>
      <c r="G61" s="132"/>
      <c r="H61" s="132"/>
      <c r="I61" s="132"/>
      <c r="J61" s="133"/>
      <c r="K61" s="116" t="s">
        <v>377</v>
      </c>
      <c r="L61" s="117"/>
      <c r="M61" s="117"/>
      <c r="N61" s="117"/>
      <c r="O61" s="117"/>
      <c r="P61" s="117"/>
      <c r="Q61" s="117"/>
      <c r="R61" s="117"/>
      <c r="S61" s="118"/>
      <c r="T61" s="113" t="s">
        <v>433</v>
      </c>
      <c r="U61" s="114"/>
      <c r="V61" s="115"/>
      <c r="W61" s="104">
        <f>W42</f>
        <v>0.6</v>
      </c>
      <c r="X61" s="105"/>
      <c r="Y61" s="105"/>
      <c r="Z61" s="105"/>
      <c r="AA61" s="105"/>
      <c r="AB61" s="105"/>
      <c r="AC61" s="105"/>
      <c r="AD61" s="104">
        <f>AD42</f>
        <v>0.6</v>
      </c>
      <c r="AE61" s="105"/>
      <c r="AF61" s="105"/>
      <c r="AG61" s="105"/>
      <c r="AH61" s="105"/>
      <c r="AI61" s="105"/>
      <c r="AJ61" s="105"/>
      <c r="AK61" s="106"/>
      <c r="AL61" s="104">
        <f>AL42</f>
        <v>0.6</v>
      </c>
      <c r="AM61" s="105"/>
      <c r="AN61" s="105"/>
      <c r="AO61" s="105"/>
      <c r="AP61" s="105"/>
      <c r="AQ61" s="105"/>
      <c r="AR61" s="105"/>
      <c r="AS61" s="106"/>
      <c r="AT61" s="104">
        <f>AT42</f>
        <v>0.6</v>
      </c>
      <c r="AU61" s="105"/>
      <c r="AV61" s="105"/>
      <c r="AW61" s="105"/>
      <c r="AX61" s="105"/>
      <c r="AY61" s="105"/>
      <c r="AZ61" s="105"/>
      <c r="BA61" s="104">
        <f>BA42</f>
        <v>0.6</v>
      </c>
      <c r="BB61" s="105"/>
      <c r="BC61" s="105"/>
      <c r="BD61" s="105"/>
      <c r="BE61" s="105"/>
      <c r="BF61" s="105"/>
      <c r="BG61" s="105"/>
      <c r="BH61" s="104">
        <f>BH42</f>
        <v>0.6</v>
      </c>
      <c r="BI61" s="105"/>
      <c r="BJ61" s="105"/>
      <c r="BK61" s="105"/>
      <c r="BL61" s="105"/>
      <c r="BM61" s="105"/>
      <c r="BN61" s="105"/>
      <c r="BO61" s="104">
        <f>BO42</f>
        <v>0.6</v>
      </c>
      <c r="BP61" s="105"/>
      <c r="BQ61" s="105"/>
      <c r="BR61" s="105"/>
      <c r="BS61" s="105"/>
      <c r="BT61" s="105"/>
      <c r="BU61" s="106"/>
    </row>
    <row r="62" spans="2:73" s="14" customFormat="1" ht="14.1" customHeight="1" x14ac:dyDescent="0.15">
      <c r="B62" s="134"/>
      <c r="C62" s="135"/>
      <c r="D62" s="135"/>
      <c r="E62" s="135"/>
      <c r="F62" s="135"/>
      <c r="G62" s="135"/>
      <c r="H62" s="135"/>
      <c r="I62" s="135"/>
      <c r="J62" s="136"/>
      <c r="K62" s="122" t="s">
        <v>134</v>
      </c>
      <c r="L62" s="123"/>
      <c r="M62" s="123"/>
      <c r="N62" s="123"/>
      <c r="O62" s="123"/>
      <c r="P62" s="123"/>
      <c r="Q62" s="123"/>
      <c r="R62" s="123"/>
      <c r="S62" s="124"/>
      <c r="T62" s="100"/>
      <c r="U62" s="101"/>
      <c r="V62" s="102"/>
      <c r="W62" s="107"/>
      <c r="X62" s="108"/>
      <c r="Y62" s="108"/>
      <c r="Z62" s="108"/>
      <c r="AA62" s="108"/>
      <c r="AB62" s="108"/>
      <c r="AC62" s="108"/>
      <c r="AD62" s="107"/>
      <c r="AE62" s="108"/>
      <c r="AF62" s="108"/>
      <c r="AG62" s="108"/>
      <c r="AH62" s="108"/>
      <c r="AI62" s="108"/>
      <c r="AJ62" s="108"/>
      <c r="AK62" s="109"/>
      <c r="AL62" s="107"/>
      <c r="AM62" s="108"/>
      <c r="AN62" s="108"/>
      <c r="AO62" s="108"/>
      <c r="AP62" s="108"/>
      <c r="AQ62" s="108"/>
      <c r="AR62" s="108"/>
      <c r="AS62" s="109"/>
      <c r="AT62" s="107"/>
      <c r="AU62" s="108"/>
      <c r="AV62" s="108"/>
      <c r="AW62" s="108"/>
      <c r="AX62" s="108"/>
      <c r="AY62" s="108"/>
      <c r="AZ62" s="108"/>
      <c r="BA62" s="107"/>
      <c r="BB62" s="108"/>
      <c r="BC62" s="108"/>
      <c r="BD62" s="108"/>
      <c r="BE62" s="108"/>
      <c r="BF62" s="108"/>
      <c r="BG62" s="108"/>
      <c r="BH62" s="107"/>
      <c r="BI62" s="108"/>
      <c r="BJ62" s="108"/>
      <c r="BK62" s="108"/>
      <c r="BL62" s="108"/>
      <c r="BM62" s="108"/>
      <c r="BN62" s="108"/>
      <c r="BO62" s="107"/>
      <c r="BP62" s="108"/>
      <c r="BQ62" s="108"/>
      <c r="BR62" s="108"/>
      <c r="BS62" s="108"/>
      <c r="BT62" s="108"/>
      <c r="BU62" s="109"/>
    </row>
    <row r="63" spans="2:73" s="14" customFormat="1" ht="20.149999999999999" customHeight="1" x14ac:dyDescent="0.15"/>
    <row r="64" spans="2:73" s="14" customFormat="1" ht="20.149999999999999" customHeight="1" x14ac:dyDescent="0.15"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25"/>
      <c r="AL64" s="74"/>
      <c r="AM64" s="74"/>
      <c r="AN64" s="74"/>
      <c r="AO64" s="74"/>
      <c r="AP64" s="74"/>
      <c r="AQ64" s="74"/>
      <c r="AR64" s="74"/>
      <c r="AS64" s="25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</row>
    <row r="65" spans="23:73" s="14" customFormat="1" ht="20.149999999999999" customHeight="1" x14ac:dyDescent="0.15"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25"/>
      <c r="AL65" s="74"/>
      <c r="AM65" s="74"/>
      <c r="AN65" s="74"/>
      <c r="AO65" s="74"/>
      <c r="AP65" s="74"/>
      <c r="AQ65" s="74"/>
      <c r="AR65" s="74"/>
      <c r="AS65" s="25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</row>
    <row r="66" spans="23:73" s="14" customFormat="1" ht="20.149999999999999" customHeight="1" x14ac:dyDescent="0.15"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25"/>
      <c r="AL66" s="74"/>
      <c r="AM66" s="74"/>
      <c r="AN66" s="74"/>
      <c r="AO66" s="74"/>
      <c r="AP66" s="74"/>
      <c r="AQ66" s="74"/>
      <c r="AR66" s="74"/>
      <c r="AS66" s="25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</row>
    <row r="67" spans="23:73" s="14" customFormat="1" ht="20.149999999999999" customHeight="1" x14ac:dyDescent="0.15"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25"/>
      <c r="AL67" s="74"/>
      <c r="AM67" s="74"/>
      <c r="AN67" s="74"/>
      <c r="AO67" s="74"/>
      <c r="AP67" s="74"/>
      <c r="AQ67" s="74"/>
      <c r="AR67" s="74"/>
      <c r="AS67" s="25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</row>
    <row r="68" spans="23:73" s="14" customFormat="1" ht="20.149999999999999" customHeight="1" x14ac:dyDescent="0.15"/>
    <row r="69" spans="23:73" s="14" customFormat="1" ht="20.149999999999999" customHeight="1" x14ac:dyDescent="0.15"/>
    <row r="70" spans="23:73" s="14" customFormat="1" ht="20.149999999999999" customHeight="1" x14ac:dyDescent="0.15"/>
    <row r="71" spans="23:73" s="14" customFormat="1" ht="20.149999999999999" customHeight="1" x14ac:dyDescent="0.15"/>
    <row r="72" spans="23:73" s="14" customFormat="1" ht="20.149999999999999" customHeight="1" x14ac:dyDescent="0.15"/>
    <row r="73" spans="23:73" s="14" customFormat="1" ht="20.149999999999999" customHeight="1" x14ac:dyDescent="0.15"/>
    <row r="74" spans="23:73" s="14" customFormat="1" ht="20.149999999999999" customHeight="1" x14ac:dyDescent="0.15"/>
    <row r="75" spans="23:73" s="14" customFormat="1" ht="15" customHeight="1" x14ac:dyDescent="0.15"/>
    <row r="76" spans="23:73" s="14" customFormat="1" ht="15" customHeight="1" x14ac:dyDescent="0.15"/>
    <row r="77" spans="23:73" s="14" customFormat="1" ht="15" customHeight="1" x14ac:dyDescent="0.15"/>
    <row r="78" spans="23:73" s="14" customFormat="1" ht="15" customHeight="1" x14ac:dyDescent="0.15"/>
    <row r="79" spans="23:73" s="14" customFormat="1" ht="15" customHeight="1" x14ac:dyDescent="0.15"/>
    <row r="80" spans="23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ht="15" customHeight="1" x14ac:dyDescent="0.15"/>
  </sheetData>
  <mergeCells count="242">
    <mergeCell ref="BO64:BU64"/>
    <mergeCell ref="W65:AC65"/>
    <mergeCell ref="AD65:AJ65"/>
    <mergeCell ref="AL65:AR65"/>
    <mergeCell ref="AT65:AZ65"/>
    <mergeCell ref="BA65:BG65"/>
    <mergeCell ref="BH65:BN65"/>
    <mergeCell ref="BO65:BU65"/>
    <mergeCell ref="W64:AC64"/>
    <mergeCell ref="AD64:AJ64"/>
    <mergeCell ref="AL64:AR64"/>
    <mergeCell ref="AT64:AZ64"/>
    <mergeCell ref="BA64:BG64"/>
    <mergeCell ref="BH64:BN64"/>
    <mergeCell ref="BO66:BU66"/>
    <mergeCell ref="W67:AC67"/>
    <mergeCell ref="AD67:AJ67"/>
    <mergeCell ref="AL67:AR67"/>
    <mergeCell ref="AT67:AZ67"/>
    <mergeCell ref="BA67:BG67"/>
    <mergeCell ref="BH67:BN67"/>
    <mergeCell ref="BO67:BU67"/>
    <mergeCell ref="W66:AC66"/>
    <mergeCell ref="AD66:AJ66"/>
    <mergeCell ref="AL66:AR66"/>
    <mergeCell ref="AT66:AZ66"/>
    <mergeCell ref="BA66:BG66"/>
    <mergeCell ref="BH66:BN66"/>
    <mergeCell ref="BO61:BU62"/>
    <mergeCell ref="K62:S62"/>
    <mergeCell ref="AT59:AZ60"/>
    <mergeCell ref="BA59:BG60"/>
    <mergeCell ref="BH59:BN60"/>
    <mergeCell ref="BO59:BU60"/>
    <mergeCell ref="K60:S60"/>
    <mergeCell ref="B61:J62"/>
    <mergeCell ref="K61:S61"/>
    <mergeCell ref="T61:V62"/>
    <mergeCell ref="W61:AC62"/>
    <mergeCell ref="AD61:AK62"/>
    <mergeCell ref="AL61:AS62"/>
    <mergeCell ref="AT61:AZ62"/>
    <mergeCell ref="BA61:BG62"/>
    <mergeCell ref="BH61:BN62"/>
    <mergeCell ref="B59:J60"/>
    <mergeCell ref="K59:S59"/>
    <mergeCell ref="T59:V60"/>
    <mergeCell ref="W59:AC60"/>
    <mergeCell ref="AD59:AK60"/>
    <mergeCell ref="AL59:AS60"/>
    <mergeCell ref="BO57:BU57"/>
    <mergeCell ref="B58:J58"/>
    <mergeCell ref="K58:S58"/>
    <mergeCell ref="T58:V58"/>
    <mergeCell ref="W58:AC58"/>
    <mergeCell ref="AD58:AK58"/>
    <mergeCell ref="AL58:AS58"/>
    <mergeCell ref="AT58:AZ58"/>
    <mergeCell ref="BA58:BG58"/>
    <mergeCell ref="BH58:BN58"/>
    <mergeCell ref="BO58:BU58"/>
    <mergeCell ref="B57:J57"/>
    <mergeCell ref="K57:S57"/>
    <mergeCell ref="T57:V57"/>
    <mergeCell ref="W57:AC57"/>
    <mergeCell ref="AD57:AK57"/>
    <mergeCell ref="AL57:AS57"/>
    <mergeCell ref="AT57:AZ57"/>
    <mergeCell ref="BA57:BG57"/>
    <mergeCell ref="BH57:BN57"/>
    <mergeCell ref="AT55:AZ55"/>
    <mergeCell ref="BA55:BG55"/>
    <mergeCell ref="BH55:BN55"/>
    <mergeCell ref="BO55:BU55"/>
    <mergeCell ref="B56:J56"/>
    <mergeCell ref="K56:S56"/>
    <mergeCell ref="T56:V56"/>
    <mergeCell ref="W56:AC56"/>
    <mergeCell ref="AD56:AK56"/>
    <mergeCell ref="AL56:AS56"/>
    <mergeCell ref="B55:J55"/>
    <mergeCell ref="K55:S55"/>
    <mergeCell ref="T55:V55"/>
    <mergeCell ref="W55:AC55"/>
    <mergeCell ref="AD55:AK55"/>
    <mergeCell ref="AL55:AS55"/>
    <mergeCell ref="AT56:AZ56"/>
    <mergeCell ref="BA56:BG56"/>
    <mergeCell ref="BH56:BN56"/>
    <mergeCell ref="BO56:BU56"/>
    <mergeCell ref="AT53:AZ54"/>
    <mergeCell ref="BA53:BG54"/>
    <mergeCell ref="BH53:BN54"/>
    <mergeCell ref="BO53:BU54"/>
    <mergeCell ref="K54:S54"/>
    <mergeCell ref="AT51:AZ52"/>
    <mergeCell ref="BA51:BG52"/>
    <mergeCell ref="BH51:BN52"/>
    <mergeCell ref="BO51:BU52"/>
    <mergeCell ref="K52:S52"/>
    <mergeCell ref="AT50:AZ50"/>
    <mergeCell ref="BA50:BG50"/>
    <mergeCell ref="BH50:BN50"/>
    <mergeCell ref="BO50:BU50"/>
    <mergeCell ref="B51:J52"/>
    <mergeCell ref="K51:S51"/>
    <mergeCell ref="T51:V52"/>
    <mergeCell ref="W51:AC52"/>
    <mergeCell ref="AD51:AK52"/>
    <mergeCell ref="AL51:AS52"/>
    <mergeCell ref="B50:J50"/>
    <mergeCell ref="K50:S50"/>
    <mergeCell ref="T50:V50"/>
    <mergeCell ref="W50:AC50"/>
    <mergeCell ref="AD50:AK50"/>
    <mergeCell ref="AL50:AS50"/>
    <mergeCell ref="B53:J54"/>
    <mergeCell ref="K53:S53"/>
    <mergeCell ref="T53:V54"/>
    <mergeCell ref="W53:AC54"/>
    <mergeCell ref="AD53:AK54"/>
    <mergeCell ref="AL53:AS54"/>
    <mergeCell ref="BA46:BG46"/>
    <mergeCell ref="BH46:BN46"/>
    <mergeCell ref="BO46:BU46"/>
    <mergeCell ref="BA47:BG47"/>
    <mergeCell ref="BH47:BN47"/>
    <mergeCell ref="BO47:BU47"/>
    <mergeCell ref="BA48:BG48"/>
    <mergeCell ref="B49:J49"/>
    <mergeCell ref="K49:S49"/>
    <mergeCell ref="T49:V49"/>
    <mergeCell ref="W49:AC49"/>
    <mergeCell ref="AD49:AK49"/>
    <mergeCell ref="AL49:AS49"/>
    <mergeCell ref="B47:D47"/>
    <mergeCell ref="E47:V47"/>
    <mergeCell ref="W47:AC47"/>
    <mergeCell ref="AD47:AK47"/>
    <mergeCell ref="AL47:AS47"/>
    <mergeCell ref="AT47:AZ47"/>
    <mergeCell ref="AT49:AZ49"/>
    <mergeCell ref="BA49:BG49"/>
    <mergeCell ref="BH49:BN49"/>
    <mergeCell ref="BO49:BU49"/>
    <mergeCell ref="BH48:BN48"/>
    <mergeCell ref="BA43:BG43"/>
    <mergeCell ref="BH43:BN43"/>
    <mergeCell ref="BO43:BU43"/>
    <mergeCell ref="AT44:AZ44"/>
    <mergeCell ref="BA44:BG44"/>
    <mergeCell ref="BH44:BN44"/>
    <mergeCell ref="BO44:BU44"/>
    <mergeCell ref="BO48:BU48"/>
    <mergeCell ref="AT45:AZ45"/>
    <mergeCell ref="BA45:BG45"/>
    <mergeCell ref="BH45:BN45"/>
    <mergeCell ref="BO45:BU45"/>
    <mergeCell ref="BA41:BG41"/>
    <mergeCell ref="BH41:BN41"/>
    <mergeCell ref="BO41:BU41"/>
    <mergeCell ref="E42:V42"/>
    <mergeCell ref="W42:AC42"/>
    <mergeCell ref="AD42:AK42"/>
    <mergeCell ref="AL42:AS42"/>
    <mergeCell ref="AT42:AZ42"/>
    <mergeCell ref="BA42:BG42"/>
    <mergeCell ref="BH42:BN42"/>
    <mergeCell ref="BO42:BU42"/>
    <mergeCell ref="B41:D46"/>
    <mergeCell ref="E41:V41"/>
    <mergeCell ref="W41:AC41"/>
    <mergeCell ref="AD41:AK41"/>
    <mergeCell ref="AL41:AS41"/>
    <mergeCell ref="AT41:AZ41"/>
    <mergeCell ref="E44:V44"/>
    <mergeCell ref="W44:AC44"/>
    <mergeCell ref="AD44:AK44"/>
    <mergeCell ref="AL44:AS44"/>
    <mergeCell ref="E43:V43"/>
    <mergeCell ref="W43:AC43"/>
    <mergeCell ref="AD43:AK43"/>
    <mergeCell ref="AL43:AS43"/>
    <mergeCell ref="AT43:AZ43"/>
    <mergeCell ref="E46:V46"/>
    <mergeCell ref="W46:AC46"/>
    <mergeCell ref="AD46:AK46"/>
    <mergeCell ref="AL46:AS46"/>
    <mergeCell ref="AT46:AZ46"/>
    <mergeCell ref="E45:V45"/>
    <mergeCell ref="W45:AC45"/>
    <mergeCell ref="AD45:AK45"/>
    <mergeCell ref="AL45:AS45"/>
    <mergeCell ref="B38:BV38"/>
    <mergeCell ref="B39:V39"/>
    <mergeCell ref="W39:AC39"/>
    <mergeCell ref="AD39:AK39"/>
    <mergeCell ref="AL39:AS39"/>
    <mergeCell ref="AT39:AZ39"/>
    <mergeCell ref="BA39:BG39"/>
    <mergeCell ref="BH39:BN39"/>
    <mergeCell ref="BO39:BU39"/>
    <mergeCell ref="AM27:AQ27"/>
    <mergeCell ref="AY29:AY30"/>
    <mergeCell ref="BA29:BA32"/>
    <mergeCell ref="AY31:AY32"/>
    <mergeCell ref="AJ35:AM35"/>
    <mergeCell ref="AY33:AY34"/>
    <mergeCell ref="BC19:BC22"/>
    <mergeCell ref="AS20:AX20"/>
    <mergeCell ref="AS21:AW21"/>
    <mergeCell ref="AS22:AW22"/>
    <mergeCell ref="AS25:AY25"/>
    <mergeCell ref="BA25:BA27"/>
    <mergeCell ref="AS26:AY26"/>
    <mergeCell ref="AG30:AQ30"/>
    <mergeCell ref="Z12:Z14"/>
    <mergeCell ref="BA12:BA14"/>
    <mergeCell ref="AM13:AQ13"/>
    <mergeCell ref="BA15:BA20"/>
    <mergeCell ref="U17:U23"/>
    <mergeCell ref="X17:X23"/>
    <mergeCell ref="AM17:AQ17"/>
    <mergeCell ref="AS19:AX19"/>
    <mergeCell ref="AT7:AW7"/>
    <mergeCell ref="BA8:BA10"/>
    <mergeCell ref="E9:G10"/>
    <mergeCell ref="H9:H10"/>
    <mergeCell ref="I9:N10"/>
    <mergeCell ref="O9:P10"/>
    <mergeCell ref="AD9:AG9"/>
    <mergeCell ref="AP9:AY9"/>
    <mergeCell ref="B1:BV1"/>
    <mergeCell ref="B2:BV2"/>
    <mergeCell ref="AJ5:AM5"/>
    <mergeCell ref="E6:G7"/>
    <mergeCell ref="H6:H7"/>
    <mergeCell ref="I6:N7"/>
    <mergeCell ref="O6:P7"/>
    <mergeCell ref="Z7:AC7"/>
    <mergeCell ref="AG7:AK7"/>
    <mergeCell ref="AL7:AP7"/>
  </mergeCells>
  <phoneticPr fontId="1"/>
  <pageMargins left="0.62992125984251968" right="0.19685039370078741" top="0.74803149606299213" bottom="0.59055118110236227" header="0.51181102362204722" footer="0.51181102362204722"/>
  <pageSetup paperSize="9" scale="84" orientation="portrait" blackAndWhite="1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B1:BV75"/>
  <sheetViews>
    <sheetView view="pageBreakPreview" zoomScaleSheetLayoutView="100" workbookViewId="0">
      <selection activeCell="U59" sqref="U59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446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Z7" s="98"/>
      <c r="AA7" s="98"/>
      <c r="AB7" s="98"/>
      <c r="AC7" s="98"/>
      <c r="AI7" s="28"/>
      <c r="AJ7" s="73"/>
      <c r="AK7" s="73"/>
      <c r="AL7" s="73"/>
      <c r="AM7" s="73"/>
      <c r="AN7" s="28"/>
      <c r="AT7" s="98"/>
      <c r="AU7" s="98"/>
      <c r="AV7" s="98"/>
      <c r="AW7" s="98"/>
    </row>
    <row r="8" spans="2:74" ht="9.1" customHeight="1" x14ac:dyDescent="0.15">
      <c r="AY8" s="5"/>
      <c r="AZ8" s="5"/>
      <c r="BA8" s="85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G9" s="137"/>
      <c r="AH9" s="137"/>
      <c r="AI9" s="137"/>
      <c r="AJ9" s="137"/>
      <c r="AK9" s="137"/>
      <c r="AL9" s="137"/>
      <c r="AM9" s="137"/>
      <c r="AN9" s="137"/>
      <c r="AO9" s="137"/>
      <c r="AY9" s="5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AY10" s="5"/>
      <c r="AZ10" s="5"/>
      <c r="BA10" s="85"/>
    </row>
    <row r="11" spans="2:74" ht="9.1" customHeight="1" x14ac:dyDescent="0.15"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5"/>
      <c r="AZ11" s="5"/>
      <c r="BA11" s="85"/>
    </row>
    <row r="12" spans="2:74" ht="9.1" customHeight="1" x14ac:dyDescent="0.15">
      <c r="AH12" s="73"/>
      <c r="AI12" s="73"/>
      <c r="AJ12" s="73"/>
      <c r="AK12" s="73"/>
      <c r="AL12" s="73"/>
      <c r="AM12" s="73"/>
      <c r="AN12" s="73"/>
      <c r="AO12" s="73"/>
      <c r="AY12" s="5"/>
      <c r="AZ12" s="5"/>
      <c r="BA12" s="85"/>
    </row>
    <row r="13" spans="2:74" ht="9.1" customHeight="1" x14ac:dyDescent="0.15">
      <c r="AH13" s="73"/>
      <c r="AI13" s="73"/>
      <c r="AJ13" s="73"/>
      <c r="AK13" s="73"/>
      <c r="AL13" s="73"/>
      <c r="AM13" s="73"/>
      <c r="AN13" s="73"/>
      <c r="AO13" s="73"/>
      <c r="AY13" s="5"/>
      <c r="AZ13" s="5"/>
      <c r="BA13" s="85"/>
    </row>
    <row r="14" spans="2:74" ht="9.1" customHeight="1" x14ac:dyDescent="0.15">
      <c r="AY14" s="5"/>
      <c r="AZ14" s="5"/>
      <c r="BA14" s="85" t="s">
        <v>343</v>
      </c>
    </row>
    <row r="15" spans="2:74" ht="9.1" customHeight="1" x14ac:dyDescent="0.15">
      <c r="AY15" s="5"/>
      <c r="AZ15" s="5"/>
      <c r="BA15" s="85"/>
    </row>
    <row r="16" spans="2:74" ht="9.1" customHeight="1" x14ac:dyDescent="0.15">
      <c r="AY16" s="5"/>
      <c r="AZ16" s="5"/>
      <c r="BA16" s="85"/>
    </row>
    <row r="17" spans="21:55" ht="9.1" customHeight="1" x14ac:dyDescent="0.15">
      <c r="U17" s="86"/>
      <c r="X17" s="86" t="s">
        <v>334</v>
      </c>
      <c r="AG17" s="73" t="s">
        <v>4</v>
      </c>
      <c r="AH17" s="73"/>
      <c r="AI17" s="73"/>
      <c r="AJ17" s="73"/>
      <c r="AK17" s="73"/>
      <c r="AL17" s="73"/>
      <c r="AM17" s="73"/>
      <c r="AN17" s="73"/>
      <c r="AO17" s="73"/>
      <c r="AP17" s="73"/>
      <c r="AY17" s="5"/>
      <c r="AZ17" s="5"/>
      <c r="BA17" s="85"/>
    </row>
    <row r="18" spans="21:55" ht="9.1" customHeight="1" x14ac:dyDescent="0.15">
      <c r="U18" s="86"/>
      <c r="X18" s="86"/>
      <c r="AY18" s="5"/>
      <c r="AZ18" s="5"/>
      <c r="BA18" s="85"/>
    </row>
    <row r="19" spans="21:55" ht="9.1" customHeight="1" x14ac:dyDescent="0.15">
      <c r="U19" s="86"/>
      <c r="X19" s="86"/>
      <c r="AS19" s="73" t="s">
        <v>2</v>
      </c>
      <c r="AT19" s="73"/>
      <c r="AU19" s="73"/>
      <c r="AV19" s="73"/>
      <c r="AW19" s="73"/>
      <c r="AX19" s="73"/>
      <c r="AY19" s="5"/>
      <c r="AZ19" s="5"/>
      <c r="BA19" s="85"/>
      <c r="BC19" s="86" t="s">
        <v>7</v>
      </c>
    </row>
    <row r="20" spans="21:55" ht="9.1" customHeight="1" x14ac:dyDescent="0.15">
      <c r="U20" s="86"/>
      <c r="X20" s="86"/>
      <c r="AS20" s="73" t="s">
        <v>370</v>
      </c>
      <c r="AT20" s="73"/>
      <c r="AU20" s="73"/>
      <c r="AV20" s="73"/>
      <c r="AW20" s="73"/>
      <c r="AX20" s="73"/>
      <c r="AY20" s="5"/>
      <c r="AZ20" s="5"/>
      <c r="BA20" s="85"/>
      <c r="BC20" s="86"/>
    </row>
    <row r="21" spans="21:55" ht="9.1" customHeight="1" x14ac:dyDescent="0.15">
      <c r="U21" s="86"/>
      <c r="X21" s="86"/>
      <c r="AS21" s="73"/>
      <c r="AT21" s="73"/>
      <c r="AU21" s="73"/>
      <c r="AV21" s="73"/>
      <c r="AW21" s="73"/>
      <c r="AY21" s="5"/>
      <c r="AZ21" s="5"/>
      <c r="BA21" s="5"/>
      <c r="BC21" s="86"/>
    </row>
    <row r="22" spans="21:55" ht="9.1" customHeight="1" x14ac:dyDescent="0.15">
      <c r="U22" s="86"/>
      <c r="X22" s="86"/>
      <c r="AS22" s="73"/>
      <c r="AT22" s="73"/>
      <c r="AU22" s="73"/>
      <c r="AV22" s="73"/>
      <c r="AW22" s="73"/>
      <c r="AY22" s="5"/>
      <c r="AZ22" s="5"/>
      <c r="BA22" s="5"/>
      <c r="BC22" s="86"/>
    </row>
    <row r="23" spans="21:55" ht="9.1" customHeight="1" x14ac:dyDescent="0.15">
      <c r="U23" s="86"/>
      <c r="X23" s="86"/>
      <c r="AY23" s="5"/>
      <c r="AZ23" s="5"/>
      <c r="BA23" s="5"/>
    </row>
    <row r="24" spans="21:55" ht="9.1" customHeight="1" x14ac:dyDescent="0.15">
      <c r="U24" s="40"/>
      <c r="AY24" s="5"/>
      <c r="AZ24" s="5"/>
      <c r="BA24" s="5"/>
    </row>
    <row r="25" spans="21:55" ht="9.1" customHeight="1" x14ac:dyDescent="0.15">
      <c r="AS25" s="73" t="s">
        <v>1</v>
      </c>
      <c r="AT25" s="73"/>
      <c r="AU25" s="73"/>
      <c r="AV25" s="73"/>
      <c r="AW25" s="73"/>
      <c r="AX25" s="73"/>
      <c r="AY25" s="73"/>
      <c r="AZ25" s="5"/>
      <c r="BA25" s="85" t="s">
        <v>335</v>
      </c>
    </row>
    <row r="26" spans="21:55" ht="9.1" customHeight="1" x14ac:dyDescent="0.15">
      <c r="AS26" s="73" t="s">
        <v>344</v>
      </c>
      <c r="AT26" s="73"/>
      <c r="AU26" s="73"/>
      <c r="AV26" s="73"/>
      <c r="AW26" s="73"/>
      <c r="AX26" s="73"/>
      <c r="AY26" s="73"/>
      <c r="AZ26" s="5"/>
      <c r="BA26" s="85"/>
    </row>
    <row r="27" spans="21:55" ht="9.1" customHeight="1" x14ac:dyDescent="0.15">
      <c r="AD27" s="13"/>
      <c r="AE27" s="13"/>
      <c r="AF27" s="13"/>
      <c r="AG27" s="13"/>
      <c r="AH27" s="157" t="s">
        <v>5</v>
      </c>
      <c r="AI27" s="73"/>
      <c r="AJ27" s="73"/>
      <c r="AK27" s="73"/>
      <c r="AL27" s="73"/>
      <c r="AM27" s="73"/>
      <c r="AN27" s="73"/>
      <c r="AO27" s="73"/>
      <c r="AY27" s="5"/>
      <c r="AZ27" s="5"/>
      <c r="BA27" s="85"/>
    </row>
    <row r="28" spans="21:55" ht="9.1" customHeight="1" x14ac:dyDescent="0.15">
      <c r="AY28" s="5"/>
      <c r="AZ28" s="5"/>
      <c r="BA28" s="5"/>
    </row>
    <row r="29" spans="21:55" ht="9.1" customHeight="1" x14ac:dyDescent="0.15">
      <c r="AY29" s="85">
        <v>0.1</v>
      </c>
      <c r="AZ29" s="5"/>
      <c r="BA29" s="85" t="s">
        <v>32</v>
      </c>
    </row>
    <row r="30" spans="21:55" ht="9.1" customHeight="1" x14ac:dyDescent="0.15">
      <c r="AG30" s="73" t="s">
        <v>441</v>
      </c>
      <c r="AH30" s="73"/>
      <c r="AI30" s="73"/>
      <c r="AJ30" s="73"/>
      <c r="AK30" s="73"/>
      <c r="AL30" s="73"/>
      <c r="AM30" s="73"/>
      <c r="AN30" s="73"/>
      <c r="AO30" s="73"/>
      <c r="AP30" s="73"/>
      <c r="AY30" s="85"/>
      <c r="AZ30" s="5"/>
      <c r="BA30" s="85"/>
    </row>
    <row r="31" spans="21:55" ht="9.1" customHeight="1" x14ac:dyDescent="0.15">
      <c r="AY31" s="85" t="s">
        <v>0</v>
      </c>
      <c r="AZ31" s="5"/>
      <c r="BA31" s="85"/>
    </row>
    <row r="32" spans="21:55" ht="9.1" customHeight="1" x14ac:dyDescent="0.15">
      <c r="AY32" s="85"/>
      <c r="AZ32" s="5"/>
      <c r="BA32" s="85"/>
    </row>
    <row r="33" spans="2:74" ht="9.1" customHeight="1" x14ac:dyDescent="0.15"/>
    <row r="34" spans="2:74" ht="9.1" customHeight="1" x14ac:dyDescent="0.15"/>
    <row r="35" spans="2:74" ht="9.1" customHeight="1" x14ac:dyDescent="0.15">
      <c r="AJ35" s="73" t="s">
        <v>6</v>
      </c>
      <c r="AK35" s="73"/>
      <c r="AL35" s="73"/>
      <c r="AM35" s="73"/>
    </row>
    <row r="36" spans="2:74" ht="9.1" customHeight="1" x14ac:dyDescent="0.15"/>
    <row r="37" spans="2:74" ht="9.1" customHeight="1" x14ac:dyDescent="0.15"/>
    <row r="38" spans="2:74" ht="24.95" customHeight="1" x14ac:dyDescent="0.15">
      <c r="BE38" s="12"/>
    </row>
    <row r="39" spans="2:74" ht="43.5" customHeight="1" x14ac:dyDescent="0.15">
      <c r="B39" s="88" t="s">
        <v>31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</row>
    <row r="40" spans="2:74" s="14" customFormat="1" ht="24.95" customHeight="1" x14ac:dyDescent="0.15">
      <c r="B40" s="78" t="s">
        <v>11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7" t="s">
        <v>221</v>
      </c>
      <c r="X40" s="87"/>
      <c r="Y40" s="87"/>
      <c r="Z40" s="87"/>
      <c r="AA40" s="87"/>
      <c r="AB40" s="87"/>
      <c r="AC40" s="87"/>
      <c r="AD40" s="87" t="s">
        <v>193</v>
      </c>
      <c r="AE40" s="87"/>
      <c r="AF40" s="87"/>
      <c r="AG40" s="87"/>
      <c r="AH40" s="87"/>
      <c r="AI40" s="87"/>
      <c r="AJ40" s="87"/>
      <c r="AK40" s="87"/>
      <c r="AL40" s="87" t="s">
        <v>194</v>
      </c>
      <c r="AM40" s="87"/>
      <c r="AN40" s="87"/>
      <c r="AO40" s="87"/>
      <c r="AP40" s="87"/>
      <c r="AQ40" s="87"/>
      <c r="AR40" s="87"/>
      <c r="AS40" s="87"/>
      <c r="AT40" s="87" t="s">
        <v>195</v>
      </c>
      <c r="AU40" s="87"/>
      <c r="AV40" s="87"/>
      <c r="AW40" s="87"/>
      <c r="AX40" s="87"/>
      <c r="AY40" s="87"/>
      <c r="AZ40" s="87"/>
      <c r="BA40" s="87" t="s">
        <v>196</v>
      </c>
      <c r="BB40" s="87"/>
      <c r="BC40" s="87"/>
      <c r="BD40" s="87"/>
      <c r="BE40" s="87"/>
      <c r="BF40" s="87"/>
      <c r="BG40" s="87"/>
      <c r="BH40" s="89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</row>
    <row r="41" spans="2:74" s="14" customFormat="1" ht="6.95" customHeight="1" x14ac:dyDescent="0.15"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</row>
    <row r="42" spans="2:74" s="14" customFormat="1" ht="20.149999999999999" customHeight="1" x14ac:dyDescent="0.15">
      <c r="B42" s="90" t="s">
        <v>336</v>
      </c>
      <c r="C42" s="91"/>
      <c r="D42" s="92"/>
      <c r="E42" s="78" t="s">
        <v>179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v>9.2999999999999999E-2</v>
      </c>
      <c r="X42" s="75"/>
      <c r="Y42" s="75"/>
      <c r="Z42" s="75"/>
      <c r="AA42" s="75"/>
      <c r="AB42" s="75"/>
      <c r="AC42" s="75"/>
      <c r="AD42" s="75">
        <v>0.11799999999999999</v>
      </c>
      <c r="AE42" s="75"/>
      <c r="AF42" s="75"/>
      <c r="AG42" s="75"/>
      <c r="AH42" s="75"/>
      <c r="AI42" s="75"/>
      <c r="AJ42" s="75"/>
      <c r="AK42" s="75"/>
      <c r="AL42" s="75">
        <v>0.16900000000000001</v>
      </c>
      <c r="AM42" s="75"/>
      <c r="AN42" s="75"/>
      <c r="AO42" s="75"/>
      <c r="AP42" s="75"/>
      <c r="AQ42" s="75"/>
      <c r="AR42" s="75"/>
      <c r="AS42" s="75"/>
      <c r="AT42" s="75">
        <v>0.22</v>
      </c>
      <c r="AU42" s="75"/>
      <c r="AV42" s="75"/>
      <c r="AW42" s="75"/>
      <c r="AX42" s="75"/>
      <c r="AY42" s="75"/>
      <c r="AZ42" s="75"/>
      <c r="BA42" s="75">
        <v>0.27200000000000002</v>
      </c>
      <c r="BB42" s="75"/>
      <c r="BC42" s="75"/>
      <c r="BD42" s="75"/>
      <c r="BE42" s="75"/>
      <c r="BF42" s="75"/>
      <c r="BG42" s="75"/>
      <c r="BH42" s="89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</row>
    <row r="43" spans="2:74" s="14" customFormat="1" ht="20.149999999999999" customHeight="1" x14ac:dyDescent="0.15">
      <c r="B43" s="93"/>
      <c r="C43" s="94"/>
      <c r="D43" s="95"/>
      <c r="E43" s="78" t="s">
        <v>213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81">
        <v>0.6</v>
      </c>
      <c r="X43" s="82"/>
      <c r="Y43" s="82"/>
      <c r="Z43" s="82"/>
      <c r="AA43" s="82"/>
      <c r="AB43" s="82"/>
      <c r="AC43" s="83"/>
      <c r="AD43" s="81">
        <v>0.6</v>
      </c>
      <c r="AE43" s="82"/>
      <c r="AF43" s="82"/>
      <c r="AG43" s="82"/>
      <c r="AH43" s="82"/>
      <c r="AI43" s="82"/>
      <c r="AJ43" s="82"/>
      <c r="AK43" s="83"/>
      <c r="AL43" s="81">
        <v>0.65</v>
      </c>
      <c r="AM43" s="82"/>
      <c r="AN43" s="82"/>
      <c r="AO43" s="82"/>
      <c r="AP43" s="82"/>
      <c r="AQ43" s="82"/>
      <c r="AR43" s="82"/>
      <c r="AS43" s="83"/>
      <c r="AT43" s="81">
        <v>0.7</v>
      </c>
      <c r="AU43" s="82"/>
      <c r="AV43" s="82"/>
      <c r="AW43" s="82"/>
      <c r="AX43" s="82"/>
      <c r="AY43" s="82"/>
      <c r="AZ43" s="83"/>
      <c r="BA43" s="81">
        <v>0.75</v>
      </c>
      <c r="BB43" s="82"/>
      <c r="BC43" s="82"/>
      <c r="BD43" s="82"/>
      <c r="BE43" s="82"/>
      <c r="BF43" s="82"/>
      <c r="BG43" s="83"/>
      <c r="BH43" s="89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</row>
    <row r="44" spans="2:74" s="14" customFormat="1" ht="20.149999999999999" customHeight="1" x14ac:dyDescent="0.15">
      <c r="B44" s="93"/>
      <c r="C44" s="94"/>
      <c r="D44" s="95"/>
      <c r="E44" s="78" t="s">
        <v>181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W42+0.1</f>
        <v>0.193</v>
      </c>
      <c r="X44" s="75"/>
      <c r="Y44" s="75"/>
      <c r="Z44" s="75"/>
      <c r="AA44" s="75"/>
      <c r="AB44" s="75"/>
      <c r="AC44" s="75"/>
      <c r="AD44" s="75">
        <f>AD42+0.1</f>
        <v>0.218</v>
      </c>
      <c r="AE44" s="75"/>
      <c r="AF44" s="75"/>
      <c r="AG44" s="75"/>
      <c r="AH44" s="75"/>
      <c r="AI44" s="75"/>
      <c r="AJ44" s="75"/>
      <c r="AK44" s="75"/>
      <c r="AL44" s="75">
        <f>AL42+0.1</f>
        <v>0.26900000000000002</v>
      </c>
      <c r="AM44" s="75"/>
      <c r="AN44" s="75"/>
      <c r="AO44" s="75"/>
      <c r="AP44" s="75"/>
      <c r="AQ44" s="75"/>
      <c r="AR44" s="75"/>
      <c r="AS44" s="75"/>
      <c r="AT44" s="75">
        <f>AT42+0.1</f>
        <v>0.32</v>
      </c>
      <c r="AU44" s="75"/>
      <c r="AV44" s="75"/>
      <c r="AW44" s="75"/>
      <c r="AX44" s="75"/>
      <c r="AY44" s="75"/>
      <c r="AZ44" s="75"/>
      <c r="BA44" s="75">
        <f>BA42+0.1</f>
        <v>0.372</v>
      </c>
      <c r="BB44" s="75"/>
      <c r="BC44" s="75"/>
      <c r="BD44" s="75"/>
      <c r="BE44" s="75"/>
      <c r="BF44" s="75"/>
      <c r="BG44" s="75"/>
      <c r="BH44" s="89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</row>
    <row r="45" spans="2:74" s="14" customFormat="1" ht="20.149999999999999" customHeight="1" x14ac:dyDescent="0.15">
      <c r="B45" s="93"/>
      <c r="C45" s="94"/>
      <c r="D45" s="95"/>
      <c r="E45" s="78" t="s">
        <v>183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W42+W46</f>
        <v>1.093</v>
      </c>
      <c r="X45" s="75"/>
      <c r="Y45" s="75"/>
      <c r="Z45" s="75"/>
      <c r="AA45" s="75"/>
      <c r="AB45" s="75"/>
      <c r="AC45" s="75"/>
      <c r="AD45" s="75">
        <f>AD42+AD46</f>
        <v>1.1179999999999999</v>
      </c>
      <c r="AE45" s="75"/>
      <c r="AF45" s="75"/>
      <c r="AG45" s="75"/>
      <c r="AH45" s="75"/>
      <c r="AI45" s="75"/>
      <c r="AJ45" s="75"/>
      <c r="AK45" s="75"/>
      <c r="AL45" s="81">
        <f>AL42+AL46</f>
        <v>1.169</v>
      </c>
      <c r="AM45" s="82"/>
      <c r="AN45" s="82"/>
      <c r="AO45" s="82"/>
      <c r="AP45" s="82"/>
      <c r="AQ45" s="82"/>
      <c r="AR45" s="82"/>
      <c r="AS45" s="83"/>
      <c r="AT45" s="81">
        <f>AT42+AT46</f>
        <v>1.22</v>
      </c>
      <c r="AU45" s="82"/>
      <c r="AV45" s="82"/>
      <c r="AW45" s="82"/>
      <c r="AX45" s="82"/>
      <c r="AY45" s="82"/>
      <c r="AZ45" s="83"/>
      <c r="BA45" s="81">
        <f>BA42+BA46</f>
        <v>1.272</v>
      </c>
      <c r="BB45" s="82"/>
      <c r="BC45" s="82"/>
      <c r="BD45" s="82"/>
      <c r="BE45" s="82"/>
      <c r="BF45" s="82"/>
      <c r="BG45" s="83"/>
      <c r="BH45" s="89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</row>
    <row r="46" spans="2:74" s="14" customFormat="1" ht="20.149999999999999" customHeight="1" x14ac:dyDescent="0.15">
      <c r="B46" s="93"/>
      <c r="C46" s="94"/>
      <c r="D46" s="95"/>
      <c r="E46" s="78" t="s">
        <v>341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$I$6</f>
        <v>1</v>
      </c>
      <c r="X46" s="75"/>
      <c r="Y46" s="75"/>
      <c r="Z46" s="75"/>
      <c r="AA46" s="75"/>
      <c r="AB46" s="75"/>
      <c r="AC46" s="75"/>
      <c r="AD46" s="81">
        <f>$I$6</f>
        <v>1</v>
      </c>
      <c r="AE46" s="82"/>
      <c r="AF46" s="82"/>
      <c r="AG46" s="82"/>
      <c r="AH46" s="82"/>
      <c r="AI46" s="82"/>
      <c r="AJ46" s="82"/>
      <c r="AK46" s="83"/>
      <c r="AL46" s="81">
        <f>$I$6</f>
        <v>1</v>
      </c>
      <c r="AM46" s="82"/>
      <c r="AN46" s="82"/>
      <c r="AO46" s="82"/>
      <c r="AP46" s="82"/>
      <c r="AQ46" s="82"/>
      <c r="AR46" s="82"/>
      <c r="AS46" s="83"/>
      <c r="AT46" s="75">
        <f>$I$6</f>
        <v>1</v>
      </c>
      <c r="AU46" s="75"/>
      <c r="AV46" s="75"/>
      <c r="AW46" s="75"/>
      <c r="AX46" s="75"/>
      <c r="AY46" s="75"/>
      <c r="AZ46" s="75"/>
      <c r="BA46" s="75">
        <f>$I$6</f>
        <v>1</v>
      </c>
      <c r="BB46" s="75"/>
      <c r="BC46" s="75"/>
      <c r="BD46" s="75"/>
      <c r="BE46" s="75"/>
      <c r="BF46" s="75"/>
      <c r="BG46" s="75"/>
      <c r="BH46" s="89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</row>
    <row r="47" spans="2:74" s="14" customFormat="1" ht="20.149999999999999" customHeight="1" x14ac:dyDescent="0.15">
      <c r="B47" s="93"/>
      <c r="C47" s="94"/>
      <c r="D47" s="95"/>
      <c r="E47" s="78" t="s">
        <v>37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$I$9</f>
        <v>0.3</v>
      </c>
      <c r="X47" s="75"/>
      <c r="Y47" s="75"/>
      <c r="Z47" s="75"/>
      <c r="AA47" s="75"/>
      <c r="AB47" s="75"/>
      <c r="AC47" s="75"/>
      <c r="AD47" s="81">
        <f>$I$9</f>
        <v>0.3</v>
      </c>
      <c r="AE47" s="82"/>
      <c r="AF47" s="82"/>
      <c r="AG47" s="82"/>
      <c r="AH47" s="82"/>
      <c r="AI47" s="82"/>
      <c r="AJ47" s="82"/>
      <c r="AK47" s="83"/>
      <c r="AL47" s="81">
        <f>$I$9</f>
        <v>0.3</v>
      </c>
      <c r="AM47" s="82"/>
      <c r="AN47" s="82"/>
      <c r="AO47" s="82"/>
      <c r="AP47" s="82"/>
      <c r="AQ47" s="82"/>
      <c r="AR47" s="82"/>
      <c r="AS47" s="83"/>
      <c r="AT47" s="75">
        <f>$I$9</f>
        <v>0.3</v>
      </c>
      <c r="AU47" s="75"/>
      <c r="AV47" s="75"/>
      <c r="AW47" s="75"/>
      <c r="AX47" s="75"/>
      <c r="AY47" s="75"/>
      <c r="AZ47" s="75"/>
      <c r="BA47" s="75">
        <f>$I$9</f>
        <v>0.3</v>
      </c>
      <c r="BB47" s="75"/>
      <c r="BC47" s="75"/>
      <c r="BD47" s="75"/>
      <c r="BE47" s="75"/>
      <c r="BF47" s="75"/>
      <c r="BG47" s="75"/>
      <c r="BH47" s="89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</row>
    <row r="48" spans="2:74" s="14" customFormat="1" ht="20.149999999999999" customHeight="1" x14ac:dyDescent="0.15">
      <c r="B48" s="100" t="s">
        <v>33</v>
      </c>
      <c r="C48" s="101"/>
      <c r="D48" s="102"/>
      <c r="E48" s="78" t="s">
        <v>335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W45-W44-W47-0.04</f>
        <v>0.55999999999999983</v>
      </c>
      <c r="X48" s="75"/>
      <c r="Y48" s="75"/>
      <c r="Z48" s="75"/>
      <c r="AA48" s="75"/>
      <c r="AB48" s="75"/>
      <c r="AC48" s="75"/>
      <c r="AD48" s="81">
        <f>AD45-AD44-AD47-0.04</f>
        <v>0.55999999999999983</v>
      </c>
      <c r="AE48" s="82"/>
      <c r="AF48" s="82"/>
      <c r="AG48" s="82"/>
      <c r="AH48" s="82"/>
      <c r="AI48" s="82"/>
      <c r="AJ48" s="82"/>
      <c r="AK48" s="83"/>
      <c r="AL48" s="81">
        <f>AL45-AL44-AL47-0.04</f>
        <v>0.56000000000000005</v>
      </c>
      <c r="AM48" s="82"/>
      <c r="AN48" s="82"/>
      <c r="AO48" s="82"/>
      <c r="AP48" s="82"/>
      <c r="AQ48" s="82"/>
      <c r="AR48" s="82"/>
      <c r="AS48" s="83"/>
      <c r="AT48" s="75">
        <f>AT45-AT44-AT47-0.04</f>
        <v>0.55999999999999983</v>
      </c>
      <c r="AU48" s="75"/>
      <c r="AV48" s="75"/>
      <c r="AW48" s="75"/>
      <c r="AX48" s="75"/>
      <c r="AY48" s="75"/>
      <c r="AZ48" s="75"/>
      <c r="BA48" s="75">
        <f>BA45-BA44-BA47-0.04</f>
        <v>0.56000000000000005</v>
      </c>
      <c r="BB48" s="75"/>
      <c r="BC48" s="75"/>
      <c r="BD48" s="75"/>
      <c r="BE48" s="75"/>
      <c r="BF48" s="75"/>
      <c r="BG48" s="75"/>
      <c r="BH48" s="89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</row>
    <row r="49" spans="2:73" s="14" customFormat="1" ht="20.149999999999999" customHeight="1" x14ac:dyDescent="0.15">
      <c r="BA49" s="141" t="s">
        <v>103</v>
      </c>
      <c r="BB49" s="141"/>
      <c r="BC49" s="141"/>
      <c r="BD49" s="141"/>
      <c r="BE49" s="141"/>
      <c r="BF49" s="141"/>
      <c r="BG49" s="141"/>
      <c r="BH49" s="18"/>
      <c r="BI49" s="18"/>
      <c r="BJ49" s="18"/>
      <c r="BK49" s="18"/>
      <c r="BL49" s="18"/>
      <c r="BM49" s="18"/>
      <c r="BN49" s="18"/>
      <c r="BO49" s="74"/>
      <c r="BP49" s="74"/>
      <c r="BQ49" s="74"/>
      <c r="BR49" s="74"/>
      <c r="BS49" s="74"/>
      <c r="BT49" s="74"/>
      <c r="BU49" s="74"/>
    </row>
    <row r="50" spans="2:73" s="14" customFormat="1" ht="28" customHeight="1" x14ac:dyDescent="0.15">
      <c r="B50" s="87" t="s">
        <v>13</v>
      </c>
      <c r="C50" s="87"/>
      <c r="D50" s="87"/>
      <c r="E50" s="87"/>
      <c r="F50" s="87"/>
      <c r="G50" s="87"/>
      <c r="H50" s="87"/>
      <c r="I50" s="87"/>
      <c r="J50" s="87"/>
      <c r="K50" s="87" t="s">
        <v>14</v>
      </c>
      <c r="L50" s="87"/>
      <c r="M50" s="87"/>
      <c r="N50" s="87"/>
      <c r="O50" s="87"/>
      <c r="P50" s="87"/>
      <c r="Q50" s="87"/>
      <c r="R50" s="87"/>
      <c r="S50" s="87"/>
      <c r="T50" s="87" t="s">
        <v>12</v>
      </c>
      <c r="U50" s="87"/>
      <c r="V50" s="87"/>
      <c r="W50" s="87" t="str">
        <f>W40</f>
        <v>φ75</v>
      </c>
      <c r="X50" s="87"/>
      <c r="Y50" s="87"/>
      <c r="Z50" s="87"/>
      <c r="AA50" s="87"/>
      <c r="AB50" s="87"/>
      <c r="AC50" s="87"/>
      <c r="AD50" s="87" t="str">
        <f>AD40</f>
        <v>φ100</v>
      </c>
      <c r="AE50" s="87"/>
      <c r="AF50" s="87"/>
      <c r="AG50" s="87"/>
      <c r="AH50" s="87"/>
      <c r="AI50" s="87"/>
      <c r="AJ50" s="87"/>
      <c r="AK50" s="87"/>
      <c r="AL50" s="87" t="str">
        <f>AL40</f>
        <v>φ150</v>
      </c>
      <c r="AM50" s="87"/>
      <c r="AN50" s="87"/>
      <c r="AO50" s="87"/>
      <c r="AP50" s="87"/>
      <c r="AQ50" s="87"/>
      <c r="AR50" s="87"/>
      <c r="AS50" s="87"/>
      <c r="AT50" s="87" t="str">
        <f>AT40</f>
        <v>φ200</v>
      </c>
      <c r="AU50" s="87"/>
      <c r="AV50" s="87"/>
      <c r="AW50" s="87"/>
      <c r="AX50" s="87"/>
      <c r="AY50" s="87"/>
      <c r="AZ50" s="87"/>
      <c r="BA50" s="156" t="str">
        <f>BA40</f>
        <v>φ250</v>
      </c>
      <c r="BB50" s="156"/>
      <c r="BC50" s="156"/>
      <c r="BD50" s="156"/>
      <c r="BE50" s="156"/>
      <c r="BF50" s="156"/>
      <c r="BG50" s="156"/>
      <c r="BH50" s="18"/>
      <c r="BI50" s="18"/>
      <c r="BJ50" s="18"/>
      <c r="BK50" s="18"/>
      <c r="BL50" s="18"/>
      <c r="BM50" s="18"/>
      <c r="BN50" s="18"/>
      <c r="BO50" s="74"/>
      <c r="BP50" s="74"/>
      <c r="BQ50" s="74"/>
      <c r="BR50" s="74"/>
      <c r="BS50" s="74"/>
      <c r="BT50" s="74"/>
      <c r="BU50" s="74"/>
    </row>
    <row r="51" spans="2:73" s="14" customFormat="1" ht="28" customHeight="1" x14ac:dyDescent="0.15">
      <c r="B51" s="119" t="s">
        <v>25</v>
      </c>
      <c r="C51" s="120"/>
      <c r="D51" s="120"/>
      <c r="E51" s="120"/>
      <c r="F51" s="120"/>
      <c r="G51" s="120"/>
      <c r="H51" s="120"/>
      <c r="I51" s="120"/>
      <c r="J51" s="121"/>
      <c r="K51" s="110" t="s">
        <v>436</v>
      </c>
      <c r="L51" s="111"/>
      <c r="M51" s="111"/>
      <c r="N51" s="111"/>
      <c r="O51" s="111"/>
      <c r="P51" s="111"/>
      <c r="Q51" s="111"/>
      <c r="R51" s="111"/>
      <c r="S51" s="112"/>
      <c r="T51" s="78" t="s">
        <v>435</v>
      </c>
      <c r="U51" s="79"/>
      <c r="V51" s="80"/>
      <c r="W51" s="75">
        <f>ROUND(W43*W45,3)</f>
        <v>0.65600000000000003</v>
      </c>
      <c r="X51" s="75"/>
      <c r="Y51" s="75"/>
      <c r="Z51" s="75"/>
      <c r="AA51" s="75"/>
      <c r="AB51" s="75"/>
      <c r="AC51" s="81"/>
      <c r="AD51" s="81">
        <f>ROUND(AD43*AD45,3)</f>
        <v>0.67100000000000004</v>
      </c>
      <c r="AE51" s="82"/>
      <c r="AF51" s="82"/>
      <c r="AG51" s="82"/>
      <c r="AH51" s="82"/>
      <c r="AI51" s="82"/>
      <c r="AJ51" s="82"/>
      <c r="AK51" s="83"/>
      <c r="AL51" s="81">
        <f>ROUND(AL43*AL45,3)</f>
        <v>0.76</v>
      </c>
      <c r="AM51" s="82"/>
      <c r="AN51" s="82"/>
      <c r="AO51" s="82"/>
      <c r="AP51" s="82"/>
      <c r="AQ51" s="82"/>
      <c r="AR51" s="82"/>
      <c r="AS51" s="83"/>
      <c r="AT51" s="75">
        <f>ROUND(AT43*AT45,3)</f>
        <v>0.85399999999999998</v>
      </c>
      <c r="AU51" s="75"/>
      <c r="AV51" s="75"/>
      <c r="AW51" s="75"/>
      <c r="AX51" s="75"/>
      <c r="AY51" s="75"/>
      <c r="AZ51" s="81"/>
      <c r="BA51" s="150">
        <f>ROUND(BA43*BA45,3)</f>
        <v>0.95399999999999996</v>
      </c>
      <c r="BB51" s="151"/>
      <c r="BC51" s="151"/>
      <c r="BD51" s="151"/>
      <c r="BE51" s="151"/>
      <c r="BF51" s="151"/>
      <c r="BG51" s="152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</row>
    <row r="52" spans="2:73" s="14" customFormat="1" ht="28" customHeight="1" x14ac:dyDescent="0.15">
      <c r="B52" s="119" t="s">
        <v>24</v>
      </c>
      <c r="C52" s="120"/>
      <c r="D52" s="120"/>
      <c r="E52" s="120"/>
      <c r="F52" s="120"/>
      <c r="G52" s="120"/>
      <c r="H52" s="120"/>
      <c r="I52" s="120"/>
      <c r="J52" s="121"/>
      <c r="K52" s="110" t="s">
        <v>436</v>
      </c>
      <c r="L52" s="111"/>
      <c r="M52" s="111"/>
      <c r="N52" s="111"/>
      <c r="O52" s="111"/>
      <c r="P52" s="111"/>
      <c r="Q52" s="111"/>
      <c r="R52" s="111"/>
      <c r="S52" s="112"/>
      <c r="T52" s="78" t="s">
        <v>435</v>
      </c>
      <c r="U52" s="79"/>
      <c r="V52" s="80"/>
      <c r="W52" s="75">
        <f>ROUND(W43*W44-W42*W42*PI()/4,3)</f>
        <v>0.109</v>
      </c>
      <c r="X52" s="75"/>
      <c r="Y52" s="75"/>
      <c r="Z52" s="75"/>
      <c r="AA52" s="75"/>
      <c r="AB52" s="75"/>
      <c r="AC52" s="81"/>
      <c r="AD52" s="75">
        <f>ROUND(AD43*AD44-AD42*AD42*PI()/4,3)</f>
        <v>0.12</v>
      </c>
      <c r="AE52" s="75"/>
      <c r="AF52" s="75"/>
      <c r="AG52" s="75"/>
      <c r="AH52" s="75"/>
      <c r="AI52" s="75"/>
      <c r="AJ52" s="75"/>
      <c r="AK52" s="75"/>
      <c r="AL52" s="75">
        <f>ROUND(AL43*AL44-AL42*AL42*PI()/4,3)</f>
        <v>0.152</v>
      </c>
      <c r="AM52" s="75"/>
      <c r="AN52" s="75"/>
      <c r="AO52" s="75"/>
      <c r="AP52" s="75"/>
      <c r="AQ52" s="75"/>
      <c r="AR52" s="75"/>
      <c r="AS52" s="75"/>
      <c r="AT52" s="75">
        <f>ROUND(AT43*AT44-AT42*AT42*PI()/4,3)</f>
        <v>0.186</v>
      </c>
      <c r="AU52" s="75"/>
      <c r="AV52" s="75"/>
      <c r="AW52" s="75"/>
      <c r="AX52" s="75"/>
      <c r="AY52" s="75"/>
      <c r="AZ52" s="81"/>
      <c r="BA52" s="153">
        <f>ROUND(BA43*BA44-BA42*BA42*PI()/4,3)</f>
        <v>0.221</v>
      </c>
      <c r="BB52" s="154"/>
      <c r="BC52" s="154"/>
      <c r="BD52" s="154"/>
      <c r="BE52" s="154"/>
      <c r="BF52" s="154"/>
      <c r="BG52" s="155"/>
    </row>
    <row r="53" spans="2:73" s="14" customFormat="1" ht="28" customHeight="1" x14ac:dyDescent="0.15">
      <c r="B53" s="119" t="s">
        <v>26</v>
      </c>
      <c r="C53" s="120"/>
      <c r="D53" s="120"/>
      <c r="E53" s="120"/>
      <c r="F53" s="120"/>
      <c r="G53" s="120"/>
      <c r="H53" s="120"/>
      <c r="I53" s="120"/>
      <c r="J53" s="121"/>
      <c r="K53" s="110" t="s">
        <v>436</v>
      </c>
      <c r="L53" s="111"/>
      <c r="M53" s="111"/>
      <c r="N53" s="111"/>
      <c r="O53" s="111"/>
      <c r="P53" s="111"/>
      <c r="Q53" s="111"/>
      <c r="R53" s="111"/>
      <c r="S53" s="112"/>
      <c r="T53" s="78" t="s">
        <v>435</v>
      </c>
      <c r="U53" s="79"/>
      <c r="V53" s="80"/>
      <c r="W53" s="75">
        <f>ROUND(W43*W48,3)</f>
        <v>0.33600000000000002</v>
      </c>
      <c r="X53" s="75"/>
      <c r="Y53" s="75"/>
      <c r="Z53" s="75"/>
      <c r="AA53" s="75"/>
      <c r="AB53" s="75"/>
      <c r="AC53" s="81"/>
      <c r="AD53" s="75">
        <f>ROUND(AD43*AD48,3)</f>
        <v>0.33600000000000002</v>
      </c>
      <c r="AE53" s="75"/>
      <c r="AF53" s="75"/>
      <c r="AG53" s="75"/>
      <c r="AH53" s="75"/>
      <c r="AI53" s="75"/>
      <c r="AJ53" s="75"/>
      <c r="AK53" s="75"/>
      <c r="AL53" s="75">
        <f>ROUND(AL43*AL48,3)</f>
        <v>0.36399999999999999</v>
      </c>
      <c r="AM53" s="75"/>
      <c r="AN53" s="75"/>
      <c r="AO53" s="75"/>
      <c r="AP53" s="75"/>
      <c r="AQ53" s="75"/>
      <c r="AR53" s="75"/>
      <c r="AS53" s="75"/>
      <c r="AT53" s="75">
        <f>ROUND(AT43*AT48,3)</f>
        <v>0.39200000000000002</v>
      </c>
      <c r="AU53" s="75"/>
      <c r="AV53" s="75"/>
      <c r="AW53" s="75"/>
      <c r="AX53" s="75"/>
      <c r="AY53" s="75"/>
      <c r="AZ53" s="81"/>
      <c r="BA53" s="150">
        <f>ROUND(BA43*BA48,3)</f>
        <v>0.42</v>
      </c>
      <c r="BB53" s="151"/>
      <c r="BC53" s="151"/>
      <c r="BD53" s="151"/>
      <c r="BE53" s="151"/>
      <c r="BF53" s="151"/>
      <c r="BG53" s="152"/>
    </row>
    <row r="54" spans="2:73" s="14" customFormat="1" ht="28" customHeight="1" x14ac:dyDescent="0.15">
      <c r="B54" s="119" t="s">
        <v>387</v>
      </c>
      <c r="C54" s="120"/>
      <c r="D54" s="120"/>
      <c r="E54" s="120"/>
      <c r="F54" s="120"/>
      <c r="G54" s="120"/>
      <c r="H54" s="120"/>
      <c r="I54" s="120"/>
      <c r="J54" s="121"/>
      <c r="K54" s="110" t="s">
        <v>219</v>
      </c>
      <c r="L54" s="111"/>
      <c r="M54" s="111"/>
      <c r="N54" s="111"/>
      <c r="O54" s="111"/>
      <c r="P54" s="111"/>
      <c r="Q54" s="111"/>
      <c r="R54" s="111"/>
      <c r="S54" s="112"/>
      <c r="T54" s="78" t="s">
        <v>433</v>
      </c>
      <c r="U54" s="79"/>
      <c r="V54" s="80"/>
      <c r="W54" s="75">
        <f>W43</f>
        <v>0.6</v>
      </c>
      <c r="X54" s="75"/>
      <c r="Y54" s="75"/>
      <c r="Z54" s="75"/>
      <c r="AA54" s="75"/>
      <c r="AB54" s="75"/>
      <c r="AC54" s="81"/>
      <c r="AD54" s="81">
        <f>AD43</f>
        <v>0.6</v>
      </c>
      <c r="AE54" s="82"/>
      <c r="AF54" s="82"/>
      <c r="AG54" s="82"/>
      <c r="AH54" s="82"/>
      <c r="AI54" s="82"/>
      <c r="AJ54" s="82"/>
      <c r="AK54" s="83"/>
      <c r="AL54" s="81">
        <f>AL43</f>
        <v>0.65</v>
      </c>
      <c r="AM54" s="82"/>
      <c r="AN54" s="82"/>
      <c r="AO54" s="82"/>
      <c r="AP54" s="82"/>
      <c r="AQ54" s="82"/>
      <c r="AR54" s="82"/>
      <c r="AS54" s="83"/>
      <c r="AT54" s="75">
        <f>AT43</f>
        <v>0.7</v>
      </c>
      <c r="AU54" s="75"/>
      <c r="AV54" s="75"/>
      <c r="AW54" s="75"/>
      <c r="AX54" s="75"/>
      <c r="AY54" s="75"/>
      <c r="AZ54" s="81"/>
      <c r="BA54" s="142">
        <f>BA43</f>
        <v>0.75</v>
      </c>
      <c r="BB54" s="143"/>
      <c r="BC54" s="143"/>
      <c r="BD54" s="143"/>
      <c r="BE54" s="143"/>
      <c r="BF54" s="143"/>
      <c r="BG54" s="144"/>
    </row>
    <row r="55" spans="2:73" s="14" customFormat="1" ht="14.1" customHeight="1" x14ac:dyDescent="0.15">
      <c r="B55" s="125" t="s">
        <v>53</v>
      </c>
      <c r="C55" s="126"/>
      <c r="D55" s="126"/>
      <c r="E55" s="126"/>
      <c r="F55" s="126"/>
      <c r="G55" s="126"/>
      <c r="H55" s="126"/>
      <c r="I55" s="126"/>
      <c r="J55" s="127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435</v>
      </c>
      <c r="U55" s="114"/>
      <c r="V55" s="115"/>
      <c r="W55" s="104">
        <f>ROUND(W51-W53/0.9,3)</f>
        <v>0.28299999999999997</v>
      </c>
      <c r="X55" s="105"/>
      <c r="Y55" s="105"/>
      <c r="Z55" s="105"/>
      <c r="AA55" s="105"/>
      <c r="AB55" s="105"/>
      <c r="AC55" s="106"/>
      <c r="AD55" s="104">
        <f>ROUND(AD51-AD53/0.9,3)</f>
        <v>0.29799999999999999</v>
      </c>
      <c r="AE55" s="105"/>
      <c r="AF55" s="105"/>
      <c r="AG55" s="105"/>
      <c r="AH55" s="105"/>
      <c r="AI55" s="105"/>
      <c r="AJ55" s="105"/>
      <c r="AK55" s="106"/>
      <c r="AL55" s="104">
        <f>ROUND(AL51-AL53/0.9,3)</f>
        <v>0.35599999999999998</v>
      </c>
      <c r="AM55" s="105"/>
      <c r="AN55" s="105"/>
      <c r="AO55" s="105"/>
      <c r="AP55" s="105"/>
      <c r="AQ55" s="105"/>
      <c r="AR55" s="105"/>
      <c r="AS55" s="106"/>
      <c r="AT55" s="104">
        <f>ROUND(AT51-AT53/0.9,3)</f>
        <v>0.41799999999999998</v>
      </c>
      <c r="AU55" s="105"/>
      <c r="AV55" s="105"/>
      <c r="AW55" s="105"/>
      <c r="AX55" s="105"/>
      <c r="AY55" s="105"/>
      <c r="AZ55" s="105"/>
      <c r="BA55" s="145">
        <f>ROUND(BA51-BA53/0.9,3)</f>
        <v>0.48699999999999999</v>
      </c>
      <c r="BB55" s="74"/>
      <c r="BC55" s="74"/>
      <c r="BD55" s="74"/>
      <c r="BE55" s="74"/>
      <c r="BF55" s="74"/>
      <c r="BG55" s="146"/>
    </row>
    <row r="56" spans="2:73" s="14" customFormat="1" ht="14.1" customHeight="1" x14ac:dyDescent="0.15">
      <c r="B56" s="128"/>
      <c r="C56" s="129"/>
      <c r="D56" s="129"/>
      <c r="E56" s="129"/>
      <c r="F56" s="129"/>
      <c r="G56" s="129"/>
      <c r="H56" s="129"/>
      <c r="I56" s="129"/>
      <c r="J56" s="130"/>
      <c r="K56" s="122" t="s">
        <v>323</v>
      </c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107"/>
      <c r="X56" s="108"/>
      <c r="Y56" s="108"/>
      <c r="Z56" s="108"/>
      <c r="AA56" s="108"/>
      <c r="AB56" s="108"/>
      <c r="AC56" s="109"/>
      <c r="AD56" s="107"/>
      <c r="AE56" s="108"/>
      <c r="AF56" s="108"/>
      <c r="AG56" s="108"/>
      <c r="AH56" s="108"/>
      <c r="AI56" s="108"/>
      <c r="AJ56" s="108"/>
      <c r="AK56" s="109"/>
      <c r="AL56" s="107"/>
      <c r="AM56" s="108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8"/>
      <c r="BA56" s="147"/>
      <c r="BB56" s="148"/>
      <c r="BC56" s="148"/>
      <c r="BD56" s="148"/>
      <c r="BE56" s="148"/>
      <c r="BF56" s="148"/>
      <c r="BG56" s="149"/>
    </row>
    <row r="57" spans="2:73" s="14" customFormat="1" ht="20.149999999999999" customHeight="1" x14ac:dyDescent="0.15"/>
    <row r="58" spans="2:73" s="14" customFormat="1" ht="20.149999999999999" customHeight="1" x14ac:dyDescent="0.15"/>
    <row r="59" spans="2:73" s="14" customFormat="1" ht="20.149999999999999" customHeight="1" x14ac:dyDescent="0.15">
      <c r="W59" s="75"/>
      <c r="X59" s="75"/>
      <c r="Y59" s="75"/>
      <c r="Z59" s="75"/>
      <c r="AA59" s="75"/>
      <c r="AB59" s="75"/>
      <c r="AC59" s="81"/>
      <c r="AD59" s="75"/>
      <c r="AE59" s="75"/>
      <c r="AF59" s="75"/>
      <c r="AG59" s="75"/>
      <c r="AH59" s="75"/>
      <c r="AI59" s="75"/>
      <c r="AJ59" s="81"/>
      <c r="AL59" s="75"/>
      <c r="AM59" s="75"/>
      <c r="AN59" s="75"/>
      <c r="AO59" s="75"/>
      <c r="AP59" s="75"/>
      <c r="AQ59" s="75"/>
      <c r="AR59" s="81"/>
      <c r="AT59" s="75"/>
      <c r="AU59" s="75"/>
      <c r="AV59" s="75"/>
      <c r="AW59" s="75"/>
      <c r="AX59" s="75"/>
      <c r="AY59" s="75"/>
      <c r="AZ59" s="81"/>
      <c r="BA59" s="75"/>
      <c r="BB59" s="75"/>
      <c r="BC59" s="75"/>
      <c r="BD59" s="75"/>
      <c r="BE59" s="75"/>
      <c r="BF59" s="75"/>
      <c r="BG59" s="81"/>
    </row>
    <row r="60" spans="2:73" s="14" customFormat="1" ht="20.149999999999999" customHeight="1" x14ac:dyDescent="0.15">
      <c r="W60" s="75"/>
      <c r="X60" s="75"/>
      <c r="Y60" s="75"/>
      <c r="Z60" s="75"/>
      <c r="AA60" s="75"/>
      <c r="AB60" s="75"/>
      <c r="AC60" s="81"/>
      <c r="AD60" s="75"/>
      <c r="AE60" s="75"/>
      <c r="AF60" s="75"/>
      <c r="AG60" s="75"/>
      <c r="AH60" s="75"/>
      <c r="AI60" s="75"/>
      <c r="AJ60" s="81"/>
      <c r="AL60" s="75"/>
      <c r="AM60" s="75"/>
      <c r="AN60" s="75"/>
      <c r="AO60" s="75"/>
      <c r="AP60" s="75"/>
      <c r="AQ60" s="75"/>
      <c r="AR60" s="81"/>
      <c r="AT60" s="75"/>
      <c r="AU60" s="75"/>
      <c r="AV60" s="75"/>
      <c r="AW60" s="75"/>
      <c r="AX60" s="75"/>
      <c r="AY60" s="75"/>
      <c r="AZ60" s="81"/>
      <c r="BA60" s="75"/>
      <c r="BB60" s="75"/>
      <c r="BC60" s="75"/>
      <c r="BD60" s="75"/>
      <c r="BE60" s="75"/>
      <c r="BF60" s="75"/>
      <c r="BG60" s="81"/>
    </row>
    <row r="61" spans="2:73" s="14" customFormat="1" ht="20.149999999999999" customHeight="1" x14ac:dyDescent="0.15"/>
    <row r="62" spans="2:73" s="14" customFormat="1" ht="20.149999999999999" customHeight="1" x14ac:dyDescent="0.15"/>
    <row r="63" spans="2:73" s="14" customFormat="1" ht="20.149999999999999" customHeight="1" x14ac:dyDescent="0.15"/>
    <row r="64" spans="2:73" s="14" customFormat="1" ht="20.149999999999999" customHeight="1" x14ac:dyDescent="0.15"/>
    <row r="65" spans="60:73" s="14" customFormat="1" ht="15" customHeight="1" x14ac:dyDescent="0.15"/>
    <row r="66" spans="60:73" s="14" customFormat="1" ht="15" customHeight="1" x14ac:dyDescent="0.15"/>
    <row r="67" spans="60:73" s="14" customFormat="1" ht="15" customHeight="1" x14ac:dyDescent="0.15"/>
    <row r="68" spans="60:73" s="14" customFormat="1" ht="15" customHeight="1" x14ac:dyDescent="0.15"/>
    <row r="69" spans="60:73" s="14" customFormat="1" ht="15" customHeight="1" x14ac:dyDescent="0.15"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</row>
    <row r="70" spans="60:73" s="14" customFormat="1" ht="15" customHeight="1" x14ac:dyDescent="0.15"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</row>
    <row r="71" spans="60:73" s="14" customFormat="1" ht="15" customHeight="1" x14ac:dyDescent="0.15"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</row>
    <row r="72" spans="60:73" s="14" customFormat="1" ht="15" customHeight="1" x14ac:dyDescent="0.15"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</row>
    <row r="73" spans="60:73" s="14" customFormat="1" ht="15" customHeight="1" x14ac:dyDescent="0.15"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</row>
    <row r="74" spans="60:73" s="14" customFormat="1" ht="15" customHeight="1" x14ac:dyDescent="0.15"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</row>
    <row r="75" spans="60:73" ht="15" customHeight="1" x14ac:dyDescent="0.15"/>
  </sheetData>
  <mergeCells count="164">
    <mergeCell ref="E9:G10"/>
    <mergeCell ref="H9:H10"/>
    <mergeCell ref="AS25:AY25"/>
    <mergeCell ref="AS26:AY26"/>
    <mergeCell ref="B1:BV1"/>
    <mergeCell ref="U17:U23"/>
    <mergeCell ref="Z7:AC7"/>
    <mergeCell ref="AT7:AW7"/>
    <mergeCell ref="BA8:BA10"/>
    <mergeCell ref="AH12:AO12"/>
    <mergeCell ref="BA11:BA13"/>
    <mergeCell ref="AH13:AO13"/>
    <mergeCell ref="AG9:AO9"/>
    <mergeCell ref="X17:X23"/>
    <mergeCell ref="BA14:BA20"/>
    <mergeCell ref="BC19:BC22"/>
    <mergeCell ref="AG17:AP17"/>
    <mergeCell ref="B2:BV2"/>
    <mergeCell ref="E6:G7"/>
    <mergeCell ref="H6:H7"/>
    <mergeCell ref="I6:N7"/>
    <mergeCell ref="O6:P7"/>
    <mergeCell ref="AS21:AW21"/>
    <mergeCell ref="AS22:AW22"/>
    <mergeCell ref="AT40:AZ40"/>
    <mergeCell ref="BA40:BG40"/>
    <mergeCell ref="I9:N10"/>
    <mergeCell ref="O9:P10"/>
    <mergeCell ref="AJ35:AM35"/>
    <mergeCell ref="BA25:BA27"/>
    <mergeCell ref="BA29:BA32"/>
    <mergeCell ref="BO40:BU40"/>
    <mergeCell ref="AY29:AY30"/>
    <mergeCell ref="AY31:AY32"/>
    <mergeCell ref="AL40:AS40"/>
    <mergeCell ref="AG30:AP30"/>
    <mergeCell ref="BO43:BU43"/>
    <mergeCell ref="AJ7:AM7"/>
    <mergeCell ref="AL50:AS50"/>
    <mergeCell ref="AT50:AZ50"/>
    <mergeCell ref="BA50:BG50"/>
    <mergeCell ref="BA42:BG42"/>
    <mergeCell ref="BH42:BN42"/>
    <mergeCell ref="AD43:AK43"/>
    <mergeCell ref="AL43:AS43"/>
    <mergeCell ref="BO42:BU42"/>
    <mergeCell ref="BA49:BG49"/>
    <mergeCell ref="BA43:BG43"/>
    <mergeCell ref="BH43:BN43"/>
    <mergeCell ref="AD42:AK42"/>
    <mergeCell ref="BO45:BU45"/>
    <mergeCell ref="AS20:AX20"/>
    <mergeCell ref="AT43:AZ43"/>
    <mergeCell ref="BH47:BN47"/>
    <mergeCell ref="BO46:BU46"/>
    <mergeCell ref="AH27:AO27"/>
    <mergeCell ref="AS19:AX19"/>
    <mergeCell ref="BH45:BN45"/>
    <mergeCell ref="B39:BV39"/>
    <mergeCell ref="BH40:BN40"/>
    <mergeCell ref="BO44:BU44"/>
    <mergeCell ref="B50:J50"/>
    <mergeCell ref="K50:S50"/>
    <mergeCell ref="W50:AC50"/>
    <mergeCell ref="AD50:AK50"/>
    <mergeCell ref="T50:V50"/>
    <mergeCell ref="BA45:BG45"/>
    <mergeCell ref="E44:V44"/>
    <mergeCell ref="BA44:BG44"/>
    <mergeCell ref="AD44:AK44"/>
    <mergeCell ref="W44:AC44"/>
    <mergeCell ref="AL44:AS44"/>
    <mergeCell ref="AT44:AZ44"/>
    <mergeCell ref="BH46:BN46"/>
    <mergeCell ref="AT45:AZ45"/>
    <mergeCell ref="BH44:BN44"/>
    <mergeCell ref="BO47:BU47"/>
    <mergeCell ref="B53:J53"/>
    <mergeCell ref="K53:S53"/>
    <mergeCell ref="T53:V53"/>
    <mergeCell ref="W45:AC45"/>
    <mergeCell ref="AD45:AK45"/>
    <mergeCell ref="B52:J52"/>
    <mergeCell ref="K52:S52"/>
    <mergeCell ref="T52:V52"/>
    <mergeCell ref="W52:AC52"/>
    <mergeCell ref="B48:D48"/>
    <mergeCell ref="E48:V48"/>
    <mergeCell ref="W48:AC48"/>
    <mergeCell ref="AD48:AK48"/>
    <mergeCell ref="W53:AC53"/>
    <mergeCell ref="AD53:AK53"/>
    <mergeCell ref="B51:J51"/>
    <mergeCell ref="K51:S51"/>
    <mergeCell ref="T51:V51"/>
    <mergeCell ref="W51:AC51"/>
    <mergeCell ref="K55:S55"/>
    <mergeCell ref="B55:J56"/>
    <mergeCell ref="W54:AC54"/>
    <mergeCell ref="AD59:AJ59"/>
    <mergeCell ref="K56:S56"/>
    <mergeCell ref="T55:V56"/>
    <mergeCell ref="B54:J54"/>
    <mergeCell ref="K54:S54"/>
    <mergeCell ref="T54:V54"/>
    <mergeCell ref="BA60:BG60"/>
    <mergeCell ref="AL60:AR60"/>
    <mergeCell ref="AT60:AZ60"/>
    <mergeCell ref="AD60:AJ60"/>
    <mergeCell ref="W60:AC60"/>
    <mergeCell ref="AD54:AK54"/>
    <mergeCell ref="AD55:AK56"/>
    <mergeCell ref="AL59:AR59"/>
    <mergeCell ref="AT59:AZ59"/>
    <mergeCell ref="W59:AC59"/>
    <mergeCell ref="AL55:AS56"/>
    <mergeCell ref="AT55:AZ56"/>
    <mergeCell ref="BA59:BG59"/>
    <mergeCell ref="AL53:AS53"/>
    <mergeCell ref="BA54:BG54"/>
    <mergeCell ref="AL54:AS54"/>
    <mergeCell ref="W55:AC56"/>
    <mergeCell ref="BA55:BG56"/>
    <mergeCell ref="BO48:BU48"/>
    <mergeCell ref="BH48:BN48"/>
    <mergeCell ref="AT53:AZ53"/>
    <mergeCell ref="AT54:AZ54"/>
    <mergeCell ref="BA53:BG53"/>
    <mergeCell ref="BA48:BG48"/>
    <mergeCell ref="AD51:AK51"/>
    <mergeCell ref="AD52:AK52"/>
    <mergeCell ref="AL51:AS51"/>
    <mergeCell ref="AL52:AS52"/>
    <mergeCell ref="AT52:AZ52"/>
    <mergeCell ref="BA52:BG52"/>
    <mergeCell ref="BO49:BU50"/>
    <mergeCell ref="AL48:AS48"/>
    <mergeCell ref="AT48:AZ48"/>
    <mergeCell ref="AT51:AZ51"/>
    <mergeCell ref="BA51:BG51"/>
    <mergeCell ref="E43:V43"/>
    <mergeCell ref="W40:AC40"/>
    <mergeCell ref="E42:V42"/>
    <mergeCell ref="B40:V40"/>
    <mergeCell ref="AL42:AS42"/>
    <mergeCell ref="AD40:AK40"/>
    <mergeCell ref="W42:AC42"/>
    <mergeCell ref="BA46:BG46"/>
    <mergeCell ref="E47:V47"/>
    <mergeCell ref="W47:AC47"/>
    <mergeCell ref="AD47:AK47"/>
    <mergeCell ref="AL47:AS47"/>
    <mergeCell ref="AT47:AZ47"/>
    <mergeCell ref="BA47:BG47"/>
    <mergeCell ref="B42:D47"/>
    <mergeCell ref="E45:V45"/>
    <mergeCell ref="AL45:AS45"/>
    <mergeCell ref="AT42:AZ42"/>
    <mergeCell ref="W43:AC43"/>
    <mergeCell ref="E46:V46"/>
    <mergeCell ref="W46:AC46"/>
    <mergeCell ref="AD46:AK46"/>
    <mergeCell ref="AL46:AS46"/>
    <mergeCell ref="AT46:AZ46"/>
  </mergeCells>
  <phoneticPr fontId="1"/>
  <pageMargins left="0.62992125984251968" right="0.19685039370078741" top="0.74803149606299213" bottom="0.59055118110236227" header="0.51181102362204722" footer="0.51181102362204722"/>
  <pageSetup paperSize="9" scale="85" orientation="portrait" blackAndWhite="1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BV75"/>
  <sheetViews>
    <sheetView view="pageBreakPreview" zoomScaleSheetLayoutView="100" workbookViewId="0">
      <selection activeCell="K57" sqref="K57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447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Z7" s="98"/>
      <c r="AA7" s="98"/>
      <c r="AB7" s="98"/>
      <c r="AC7" s="98"/>
      <c r="AI7" s="28"/>
      <c r="AJ7" s="73"/>
      <c r="AK7" s="73"/>
      <c r="AL7" s="73"/>
      <c r="AM7" s="73"/>
      <c r="AN7" s="28"/>
      <c r="AT7" s="98"/>
      <c r="AU7" s="98"/>
      <c r="AV7" s="98"/>
      <c r="AW7" s="98"/>
    </row>
    <row r="8" spans="2:74" ht="9.1" customHeight="1" x14ac:dyDescent="0.15">
      <c r="AY8" s="5"/>
      <c r="AZ8" s="5"/>
      <c r="BA8" s="85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G9" s="137"/>
      <c r="AH9" s="137"/>
      <c r="AI9" s="137"/>
      <c r="AJ9" s="137"/>
      <c r="AK9" s="137"/>
      <c r="AL9" s="137"/>
      <c r="AM9" s="137"/>
      <c r="AN9" s="137"/>
      <c r="AO9" s="137"/>
      <c r="AY9" s="5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AY10" s="5"/>
      <c r="AZ10" s="5"/>
      <c r="BA10" s="85"/>
    </row>
    <row r="11" spans="2:74" ht="9.1" customHeight="1" x14ac:dyDescent="0.15"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5"/>
      <c r="AZ11" s="5"/>
      <c r="BA11" s="85"/>
    </row>
    <row r="12" spans="2:74" ht="9.1" customHeight="1" x14ac:dyDescent="0.15">
      <c r="AH12" s="73"/>
      <c r="AI12" s="73"/>
      <c r="AJ12" s="73"/>
      <c r="AK12" s="73"/>
      <c r="AL12" s="73"/>
      <c r="AM12" s="73"/>
      <c r="AN12" s="73"/>
      <c r="AO12" s="73"/>
      <c r="AY12" s="5"/>
      <c r="AZ12" s="5"/>
      <c r="BA12" s="85"/>
    </row>
    <row r="13" spans="2:74" ht="9.1" customHeight="1" x14ac:dyDescent="0.15">
      <c r="AH13" s="73"/>
      <c r="AI13" s="73"/>
      <c r="AJ13" s="73"/>
      <c r="AK13" s="73"/>
      <c r="AL13" s="73"/>
      <c r="AM13" s="73"/>
      <c r="AN13" s="73"/>
      <c r="AO13" s="73"/>
      <c r="AY13" s="5"/>
      <c r="AZ13" s="5"/>
      <c r="BA13" s="85"/>
    </row>
    <row r="14" spans="2:74" ht="9.1" customHeight="1" x14ac:dyDescent="0.15">
      <c r="AY14" s="5"/>
      <c r="AZ14" s="5"/>
      <c r="BA14" s="85" t="s">
        <v>343</v>
      </c>
    </row>
    <row r="15" spans="2:74" ht="9.1" customHeight="1" x14ac:dyDescent="0.15">
      <c r="AY15" s="5"/>
      <c r="AZ15" s="5"/>
      <c r="BA15" s="85"/>
    </row>
    <row r="16" spans="2:74" ht="9.1" customHeight="1" x14ac:dyDescent="0.15">
      <c r="AY16" s="5"/>
      <c r="AZ16" s="5"/>
      <c r="BA16" s="85"/>
    </row>
    <row r="17" spans="21:55" ht="9.1" customHeight="1" x14ac:dyDescent="0.15">
      <c r="U17" s="86"/>
      <c r="X17" s="86" t="s">
        <v>334</v>
      </c>
      <c r="AG17" s="73" t="s">
        <v>4</v>
      </c>
      <c r="AH17" s="73"/>
      <c r="AI17" s="73"/>
      <c r="AJ17" s="73"/>
      <c r="AK17" s="73"/>
      <c r="AL17" s="73"/>
      <c r="AM17" s="73"/>
      <c r="AN17" s="73"/>
      <c r="AO17" s="73"/>
      <c r="AP17" s="73"/>
      <c r="AY17" s="5"/>
      <c r="AZ17" s="5"/>
      <c r="BA17" s="85"/>
    </row>
    <row r="18" spans="21:55" ht="9.1" customHeight="1" x14ac:dyDescent="0.15">
      <c r="U18" s="86"/>
      <c r="X18" s="86"/>
      <c r="AY18" s="5"/>
      <c r="AZ18" s="5"/>
      <c r="BA18" s="85"/>
    </row>
    <row r="19" spans="21:55" ht="9.1" customHeight="1" x14ac:dyDescent="0.15">
      <c r="U19" s="86"/>
      <c r="X19" s="86"/>
      <c r="AS19" s="73" t="s">
        <v>2</v>
      </c>
      <c r="AT19" s="73"/>
      <c r="AU19" s="73"/>
      <c r="AV19" s="73"/>
      <c r="AW19" s="73"/>
      <c r="AX19" s="73"/>
      <c r="AY19" s="5"/>
      <c r="AZ19" s="5"/>
      <c r="BA19" s="85"/>
      <c r="BC19" s="86" t="s">
        <v>34</v>
      </c>
    </row>
    <row r="20" spans="21:55" ht="9.1" customHeight="1" x14ac:dyDescent="0.15">
      <c r="U20" s="86"/>
      <c r="X20" s="86"/>
      <c r="AS20" s="73" t="s">
        <v>370</v>
      </c>
      <c r="AT20" s="73"/>
      <c r="AU20" s="73"/>
      <c r="AV20" s="73"/>
      <c r="AW20" s="73"/>
      <c r="AX20" s="73"/>
      <c r="AY20" s="5"/>
      <c r="AZ20" s="5"/>
      <c r="BA20" s="85"/>
      <c r="BC20" s="86"/>
    </row>
    <row r="21" spans="21:55" ht="9.1" customHeight="1" x14ac:dyDescent="0.15">
      <c r="U21" s="86"/>
      <c r="X21" s="86"/>
      <c r="AS21" s="73"/>
      <c r="AT21" s="73"/>
      <c r="AU21" s="73"/>
      <c r="AV21" s="73"/>
      <c r="AW21" s="73"/>
      <c r="AY21" s="5"/>
      <c r="AZ21" s="5"/>
      <c r="BA21" s="5"/>
      <c r="BC21" s="86"/>
    </row>
    <row r="22" spans="21:55" ht="9.1" customHeight="1" x14ac:dyDescent="0.15">
      <c r="U22" s="86"/>
      <c r="X22" s="86"/>
      <c r="AS22" s="73"/>
      <c r="AT22" s="73"/>
      <c r="AU22" s="73"/>
      <c r="AV22" s="73"/>
      <c r="AW22" s="73"/>
      <c r="AY22" s="5"/>
      <c r="AZ22" s="5"/>
      <c r="BA22" s="5"/>
      <c r="BC22" s="86"/>
    </row>
    <row r="23" spans="21:55" ht="9.1" customHeight="1" x14ac:dyDescent="0.15">
      <c r="U23" s="86"/>
      <c r="X23" s="86"/>
      <c r="AY23" s="5"/>
      <c r="AZ23" s="5"/>
      <c r="BA23" s="5"/>
    </row>
    <row r="24" spans="21:55" ht="9.1" customHeight="1" x14ac:dyDescent="0.15">
      <c r="U24" s="40"/>
      <c r="AY24" s="5"/>
      <c r="AZ24" s="5"/>
      <c r="BA24" s="5"/>
    </row>
    <row r="25" spans="21:55" ht="9.1" customHeight="1" x14ac:dyDescent="0.15">
      <c r="AS25" s="73" t="s">
        <v>1</v>
      </c>
      <c r="AT25" s="73"/>
      <c r="AU25" s="73"/>
      <c r="AV25" s="73"/>
      <c r="AW25" s="73"/>
      <c r="AX25" s="73"/>
      <c r="AY25" s="73"/>
      <c r="AZ25" s="5"/>
      <c r="BA25" s="85" t="s">
        <v>335</v>
      </c>
    </row>
    <row r="26" spans="21:55" ht="9.1" customHeight="1" x14ac:dyDescent="0.15">
      <c r="AS26" s="73" t="s">
        <v>344</v>
      </c>
      <c r="AT26" s="73"/>
      <c r="AU26" s="73"/>
      <c r="AV26" s="73"/>
      <c r="AW26" s="73"/>
      <c r="AX26" s="73"/>
      <c r="AY26" s="73"/>
      <c r="AZ26" s="5"/>
      <c r="BA26" s="85"/>
    </row>
    <row r="27" spans="21:55" ht="9.1" customHeight="1" x14ac:dyDescent="0.15">
      <c r="AD27" s="13"/>
      <c r="AE27" s="13"/>
      <c r="AF27" s="13"/>
      <c r="AG27" s="13"/>
      <c r="AH27" s="157" t="s">
        <v>5</v>
      </c>
      <c r="AI27" s="73"/>
      <c r="AJ27" s="73"/>
      <c r="AK27" s="73"/>
      <c r="AL27" s="73"/>
      <c r="AM27" s="73"/>
      <c r="AN27" s="73"/>
      <c r="AO27" s="73"/>
      <c r="AY27" s="5"/>
      <c r="AZ27" s="5"/>
      <c r="BA27" s="85"/>
    </row>
    <row r="28" spans="21:55" ht="9.1" customHeight="1" x14ac:dyDescent="0.15">
      <c r="AY28" s="5"/>
      <c r="AZ28" s="5"/>
      <c r="BA28" s="5"/>
    </row>
    <row r="29" spans="21:55" ht="9.1" customHeight="1" x14ac:dyDescent="0.15">
      <c r="AY29" s="85">
        <v>0.1</v>
      </c>
      <c r="AZ29" s="5"/>
      <c r="BA29" s="85" t="s">
        <v>35</v>
      </c>
    </row>
    <row r="30" spans="21:55" ht="9.1" customHeight="1" x14ac:dyDescent="0.15">
      <c r="AG30" s="73" t="s">
        <v>441</v>
      </c>
      <c r="AH30" s="73"/>
      <c r="AI30" s="73"/>
      <c r="AJ30" s="73"/>
      <c r="AK30" s="73"/>
      <c r="AL30" s="73"/>
      <c r="AM30" s="73"/>
      <c r="AN30" s="73"/>
      <c r="AO30" s="73"/>
      <c r="AP30" s="73"/>
      <c r="AY30" s="85"/>
      <c r="AZ30" s="5"/>
      <c r="BA30" s="85"/>
    </row>
    <row r="31" spans="21:55" ht="9.1" customHeight="1" x14ac:dyDescent="0.15">
      <c r="AY31" s="85" t="s">
        <v>36</v>
      </c>
      <c r="AZ31" s="5"/>
      <c r="BA31" s="85"/>
    </row>
    <row r="32" spans="21:55" ht="9.1" customHeight="1" x14ac:dyDescent="0.15">
      <c r="AY32" s="85"/>
      <c r="AZ32" s="5"/>
      <c r="BA32" s="85"/>
    </row>
    <row r="33" spans="2:74" ht="9.1" customHeight="1" x14ac:dyDescent="0.15"/>
    <row r="34" spans="2:74" ht="9.1" customHeight="1" x14ac:dyDescent="0.15"/>
    <row r="35" spans="2:74" ht="9.1" customHeight="1" x14ac:dyDescent="0.15">
      <c r="AJ35" s="73" t="s">
        <v>178</v>
      </c>
      <c r="AK35" s="73"/>
      <c r="AL35" s="73"/>
      <c r="AM35" s="73"/>
    </row>
    <row r="36" spans="2:74" ht="9.1" customHeight="1" x14ac:dyDescent="0.15"/>
    <row r="37" spans="2:74" ht="9.1" customHeight="1" x14ac:dyDescent="0.15"/>
    <row r="38" spans="2:74" ht="24.95" customHeight="1" x14ac:dyDescent="0.15"/>
    <row r="39" spans="2:74" ht="43.5" customHeight="1" x14ac:dyDescent="0.15">
      <c r="B39" s="88" t="s">
        <v>31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</row>
    <row r="40" spans="2:74" s="14" customFormat="1" ht="24.95" customHeight="1" x14ac:dyDescent="0.15">
      <c r="B40" s="78" t="s">
        <v>11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7" t="s">
        <v>9</v>
      </c>
      <c r="X40" s="87"/>
      <c r="Y40" s="87"/>
      <c r="Z40" s="87"/>
      <c r="AA40" s="87"/>
      <c r="AB40" s="87"/>
      <c r="AC40" s="87"/>
      <c r="AD40" s="87" t="s">
        <v>324</v>
      </c>
      <c r="AE40" s="87"/>
      <c r="AF40" s="87"/>
      <c r="AG40" s="87"/>
      <c r="AH40" s="87"/>
      <c r="AI40" s="87"/>
      <c r="AJ40" s="87"/>
      <c r="AK40" s="87"/>
      <c r="AL40" s="87" t="s">
        <v>189</v>
      </c>
      <c r="AM40" s="87"/>
      <c r="AN40" s="87"/>
      <c r="AO40" s="87"/>
      <c r="AP40" s="87"/>
      <c r="AQ40" s="87"/>
      <c r="AR40" s="87"/>
      <c r="AS40" s="87"/>
      <c r="AT40" s="87" t="s">
        <v>190</v>
      </c>
      <c r="AU40" s="87"/>
      <c r="AV40" s="87"/>
      <c r="AW40" s="87"/>
      <c r="AX40" s="87"/>
      <c r="AY40" s="87"/>
      <c r="AZ40" s="87"/>
      <c r="BA40" s="87" t="s">
        <v>191</v>
      </c>
      <c r="BB40" s="87"/>
      <c r="BC40" s="87"/>
      <c r="BD40" s="87"/>
      <c r="BE40" s="87"/>
      <c r="BF40" s="87"/>
      <c r="BG40" s="87"/>
      <c r="BH40" s="87" t="s">
        <v>192</v>
      </c>
      <c r="BI40" s="87"/>
      <c r="BJ40" s="87"/>
      <c r="BK40" s="87"/>
      <c r="BL40" s="87"/>
      <c r="BM40" s="87"/>
      <c r="BN40" s="87"/>
      <c r="BO40" s="87" t="s">
        <v>185</v>
      </c>
      <c r="BP40" s="87"/>
      <c r="BQ40" s="87"/>
      <c r="BR40" s="87"/>
      <c r="BS40" s="87"/>
      <c r="BT40" s="87"/>
      <c r="BU40" s="87"/>
    </row>
    <row r="41" spans="2:74" s="14" customFormat="1" ht="6.95" customHeight="1" x14ac:dyDescent="0.15"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</row>
    <row r="42" spans="2:74" s="14" customFormat="1" ht="20.149999999999999" customHeight="1" x14ac:dyDescent="0.15">
      <c r="B42" s="90" t="s">
        <v>336</v>
      </c>
      <c r="C42" s="91"/>
      <c r="D42" s="92"/>
      <c r="E42" s="78" t="s">
        <v>44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v>9.2999999999999999E-2</v>
      </c>
      <c r="X42" s="75"/>
      <c r="Y42" s="75"/>
      <c r="Z42" s="75"/>
      <c r="AA42" s="75"/>
      <c r="AB42" s="75"/>
      <c r="AC42" s="75"/>
      <c r="AD42" s="75">
        <v>0.11799999999999999</v>
      </c>
      <c r="AE42" s="75"/>
      <c r="AF42" s="75"/>
      <c r="AG42" s="75"/>
      <c r="AH42" s="75"/>
      <c r="AI42" s="75"/>
      <c r="AJ42" s="75"/>
      <c r="AK42" s="75"/>
      <c r="AL42" s="75">
        <v>0.16900000000000001</v>
      </c>
      <c r="AM42" s="75"/>
      <c r="AN42" s="75"/>
      <c r="AO42" s="75"/>
      <c r="AP42" s="75"/>
      <c r="AQ42" s="75"/>
      <c r="AR42" s="75"/>
      <c r="AS42" s="75"/>
      <c r="AT42" s="75">
        <v>0.22</v>
      </c>
      <c r="AU42" s="75"/>
      <c r="AV42" s="75"/>
      <c r="AW42" s="75"/>
      <c r="AX42" s="75"/>
      <c r="AY42" s="75"/>
      <c r="AZ42" s="75"/>
      <c r="BA42" s="75">
        <v>0.27200000000000002</v>
      </c>
      <c r="BB42" s="75"/>
      <c r="BC42" s="75"/>
      <c r="BD42" s="75"/>
      <c r="BE42" s="75"/>
      <c r="BF42" s="75"/>
      <c r="BG42" s="75"/>
      <c r="BH42" s="75">
        <v>0.32300000000000001</v>
      </c>
      <c r="BI42" s="75"/>
      <c r="BJ42" s="75"/>
      <c r="BK42" s="75"/>
      <c r="BL42" s="75"/>
      <c r="BM42" s="75"/>
      <c r="BN42" s="75"/>
      <c r="BO42" s="75">
        <v>0.374</v>
      </c>
      <c r="BP42" s="75"/>
      <c r="BQ42" s="75"/>
      <c r="BR42" s="75"/>
      <c r="BS42" s="75"/>
      <c r="BT42" s="75"/>
      <c r="BU42" s="75"/>
    </row>
    <row r="43" spans="2:74" s="14" customFormat="1" ht="20.149999999999999" customHeight="1" x14ac:dyDescent="0.15">
      <c r="B43" s="93"/>
      <c r="C43" s="94"/>
      <c r="D43" s="95"/>
      <c r="E43" s="78" t="s">
        <v>45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81">
        <v>0.6</v>
      </c>
      <c r="X43" s="82"/>
      <c r="Y43" s="82"/>
      <c r="Z43" s="82"/>
      <c r="AA43" s="82"/>
      <c r="AB43" s="82"/>
      <c r="AC43" s="83"/>
      <c r="AD43" s="81">
        <v>0.6</v>
      </c>
      <c r="AE43" s="82"/>
      <c r="AF43" s="82"/>
      <c r="AG43" s="82"/>
      <c r="AH43" s="82"/>
      <c r="AI43" s="82"/>
      <c r="AJ43" s="82"/>
      <c r="AK43" s="83"/>
      <c r="AL43" s="81">
        <v>0.65</v>
      </c>
      <c r="AM43" s="82"/>
      <c r="AN43" s="82"/>
      <c r="AO43" s="82"/>
      <c r="AP43" s="82"/>
      <c r="AQ43" s="82"/>
      <c r="AR43" s="82"/>
      <c r="AS43" s="83"/>
      <c r="AT43" s="81">
        <v>0.7</v>
      </c>
      <c r="AU43" s="82"/>
      <c r="AV43" s="82"/>
      <c r="AW43" s="82"/>
      <c r="AX43" s="82"/>
      <c r="AY43" s="82"/>
      <c r="AZ43" s="83"/>
      <c r="BA43" s="81">
        <v>0.75</v>
      </c>
      <c r="BB43" s="82"/>
      <c r="BC43" s="82"/>
      <c r="BD43" s="82"/>
      <c r="BE43" s="82"/>
      <c r="BF43" s="82"/>
      <c r="BG43" s="83"/>
      <c r="BH43" s="81">
        <v>0.8</v>
      </c>
      <c r="BI43" s="82"/>
      <c r="BJ43" s="82"/>
      <c r="BK43" s="82"/>
      <c r="BL43" s="82"/>
      <c r="BM43" s="82"/>
      <c r="BN43" s="83"/>
      <c r="BO43" s="81">
        <v>0.85</v>
      </c>
      <c r="BP43" s="82"/>
      <c r="BQ43" s="82"/>
      <c r="BR43" s="82"/>
      <c r="BS43" s="82"/>
      <c r="BT43" s="82"/>
      <c r="BU43" s="83"/>
    </row>
    <row r="44" spans="2:74" s="14" customFormat="1" ht="20.149999999999999" customHeight="1" x14ac:dyDescent="0.15">
      <c r="B44" s="93"/>
      <c r="C44" s="94"/>
      <c r="D44" s="95"/>
      <c r="E44" s="78" t="s">
        <v>46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W42+0.1</f>
        <v>0.193</v>
      </c>
      <c r="X44" s="75"/>
      <c r="Y44" s="75"/>
      <c r="Z44" s="75"/>
      <c r="AA44" s="75"/>
      <c r="AB44" s="75"/>
      <c r="AC44" s="75"/>
      <c r="AD44" s="75">
        <f>AD42+0.1</f>
        <v>0.218</v>
      </c>
      <c r="AE44" s="75"/>
      <c r="AF44" s="75"/>
      <c r="AG44" s="75"/>
      <c r="AH44" s="75"/>
      <c r="AI44" s="75"/>
      <c r="AJ44" s="75"/>
      <c r="AK44" s="75"/>
      <c r="AL44" s="75">
        <f>AL42+0.1</f>
        <v>0.26900000000000002</v>
      </c>
      <c r="AM44" s="75"/>
      <c r="AN44" s="75"/>
      <c r="AO44" s="75"/>
      <c r="AP44" s="75"/>
      <c r="AQ44" s="75"/>
      <c r="AR44" s="75"/>
      <c r="AS44" s="75"/>
      <c r="AT44" s="75">
        <f>AT42+0.1</f>
        <v>0.32</v>
      </c>
      <c r="AU44" s="75"/>
      <c r="AV44" s="75"/>
      <c r="AW44" s="75"/>
      <c r="AX44" s="75"/>
      <c r="AY44" s="75"/>
      <c r="AZ44" s="75"/>
      <c r="BA44" s="75">
        <f>BA42+0.1</f>
        <v>0.372</v>
      </c>
      <c r="BB44" s="75"/>
      <c r="BC44" s="75"/>
      <c r="BD44" s="75"/>
      <c r="BE44" s="75"/>
      <c r="BF44" s="75"/>
      <c r="BG44" s="75"/>
      <c r="BH44" s="75">
        <f>BH42+0.1</f>
        <v>0.42300000000000004</v>
      </c>
      <c r="BI44" s="75"/>
      <c r="BJ44" s="75"/>
      <c r="BK44" s="75"/>
      <c r="BL44" s="75"/>
      <c r="BM44" s="75"/>
      <c r="BN44" s="75"/>
      <c r="BO44" s="75">
        <f>BO42+0.1</f>
        <v>0.47399999999999998</v>
      </c>
      <c r="BP44" s="75"/>
      <c r="BQ44" s="75"/>
      <c r="BR44" s="75"/>
      <c r="BS44" s="75"/>
      <c r="BT44" s="75"/>
      <c r="BU44" s="75"/>
    </row>
    <row r="45" spans="2:74" s="14" customFormat="1" ht="20.149999999999999" customHeight="1" x14ac:dyDescent="0.15">
      <c r="B45" s="93"/>
      <c r="C45" s="94"/>
      <c r="D45" s="95"/>
      <c r="E45" s="78" t="s">
        <v>48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W42+W46</f>
        <v>1.093</v>
      </c>
      <c r="X45" s="75"/>
      <c r="Y45" s="75"/>
      <c r="Z45" s="75"/>
      <c r="AA45" s="75"/>
      <c r="AB45" s="75"/>
      <c r="AC45" s="75"/>
      <c r="AD45" s="75">
        <f>AD42+AD46</f>
        <v>1.1179999999999999</v>
      </c>
      <c r="AE45" s="75"/>
      <c r="AF45" s="75"/>
      <c r="AG45" s="75"/>
      <c r="AH45" s="75"/>
      <c r="AI45" s="75"/>
      <c r="AJ45" s="75"/>
      <c r="AK45" s="75"/>
      <c r="AL45" s="75">
        <f>AL42+AL46</f>
        <v>1.169</v>
      </c>
      <c r="AM45" s="75"/>
      <c r="AN45" s="75"/>
      <c r="AO45" s="75"/>
      <c r="AP45" s="75"/>
      <c r="AQ45" s="75"/>
      <c r="AR45" s="75"/>
      <c r="AS45" s="75"/>
      <c r="AT45" s="75">
        <f>AT42+AT46</f>
        <v>1.22</v>
      </c>
      <c r="AU45" s="75"/>
      <c r="AV45" s="75"/>
      <c r="AW45" s="75"/>
      <c r="AX45" s="75"/>
      <c r="AY45" s="75"/>
      <c r="AZ45" s="75"/>
      <c r="BA45" s="75">
        <f>BA42+BA46</f>
        <v>1.272</v>
      </c>
      <c r="BB45" s="75"/>
      <c r="BC45" s="75"/>
      <c r="BD45" s="75"/>
      <c r="BE45" s="75"/>
      <c r="BF45" s="75"/>
      <c r="BG45" s="75"/>
      <c r="BH45" s="75">
        <f>BH42+BH46</f>
        <v>1.323</v>
      </c>
      <c r="BI45" s="75"/>
      <c r="BJ45" s="75"/>
      <c r="BK45" s="75"/>
      <c r="BL45" s="75"/>
      <c r="BM45" s="75"/>
      <c r="BN45" s="75"/>
      <c r="BO45" s="75">
        <f>BO42+BO46</f>
        <v>1.3740000000000001</v>
      </c>
      <c r="BP45" s="75"/>
      <c r="BQ45" s="75"/>
      <c r="BR45" s="75"/>
      <c r="BS45" s="75"/>
      <c r="BT45" s="75"/>
      <c r="BU45" s="75"/>
    </row>
    <row r="46" spans="2:74" s="14" customFormat="1" ht="20.149999999999999" customHeight="1" x14ac:dyDescent="0.15">
      <c r="B46" s="93"/>
      <c r="C46" s="94"/>
      <c r="D46" s="95"/>
      <c r="E46" s="78" t="s">
        <v>341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$I$6</f>
        <v>1</v>
      </c>
      <c r="X46" s="75"/>
      <c r="Y46" s="75"/>
      <c r="Z46" s="75"/>
      <c r="AA46" s="75"/>
      <c r="AB46" s="75"/>
      <c r="AC46" s="75"/>
      <c r="AD46" s="81">
        <f>$I$6</f>
        <v>1</v>
      </c>
      <c r="AE46" s="82"/>
      <c r="AF46" s="82"/>
      <c r="AG46" s="82"/>
      <c r="AH46" s="82"/>
      <c r="AI46" s="82"/>
      <c r="AJ46" s="82"/>
      <c r="AK46" s="83"/>
      <c r="AL46" s="81">
        <f>$I$6</f>
        <v>1</v>
      </c>
      <c r="AM46" s="82"/>
      <c r="AN46" s="82"/>
      <c r="AO46" s="82"/>
      <c r="AP46" s="82"/>
      <c r="AQ46" s="82"/>
      <c r="AR46" s="82"/>
      <c r="AS46" s="83"/>
      <c r="AT46" s="75">
        <f>$I$6</f>
        <v>1</v>
      </c>
      <c r="AU46" s="75"/>
      <c r="AV46" s="75"/>
      <c r="AW46" s="75"/>
      <c r="AX46" s="75"/>
      <c r="AY46" s="75"/>
      <c r="AZ46" s="75"/>
      <c r="BA46" s="75">
        <f>$I$6</f>
        <v>1</v>
      </c>
      <c r="BB46" s="75"/>
      <c r="BC46" s="75"/>
      <c r="BD46" s="75"/>
      <c r="BE46" s="75"/>
      <c r="BF46" s="75"/>
      <c r="BG46" s="75"/>
      <c r="BH46" s="75">
        <f>$I$6</f>
        <v>1</v>
      </c>
      <c r="BI46" s="75"/>
      <c r="BJ46" s="75"/>
      <c r="BK46" s="75"/>
      <c r="BL46" s="75"/>
      <c r="BM46" s="75"/>
      <c r="BN46" s="75"/>
      <c r="BO46" s="75">
        <f>$I$6</f>
        <v>1</v>
      </c>
      <c r="BP46" s="75"/>
      <c r="BQ46" s="75"/>
      <c r="BR46" s="75"/>
      <c r="BS46" s="75"/>
      <c r="BT46" s="75"/>
      <c r="BU46" s="75"/>
    </row>
    <row r="47" spans="2:74" s="14" customFormat="1" ht="20.149999999999999" customHeight="1" x14ac:dyDescent="0.15">
      <c r="B47" s="93"/>
      <c r="C47" s="94"/>
      <c r="D47" s="95"/>
      <c r="E47" s="78" t="s">
        <v>37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$I$9</f>
        <v>0.3</v>
      </c>
      <c r="X47" s="75"/>
      <c r="Y47" s="75"/>
      <c r="Z47" s="75"/>
      <c r="AA47" s="75"/>
      <c r="AB47" s="75"/>
      <c r="AC47" s="75"/>
      <c r="AD47" s="81">
        <f>$I$9</f>
        <v>0.3</v>
      </c>
      <c r="AE47" s="82"/>
      <c r="AF47" s="82"/>
      <c r="AG47" s="82"/>
      <c r="AH47" s="82"/>
      <c r="AI47" s="82"/>
      <c r="AJ47" s="82"/>
      <c r="AK47" s="83"/>
      <c r="AL47" s="81">
        <f>$I$9</f>
        <v>0.3</v>
      </c>
      <c r="AM47" s="82"/>
      <c r="AN47" s="82"/>
      <c r="AO47" s="82"/>
      <c r="AP47" s="82"/>
      <c r="AQ47" s="82"/>
      <c r="AR47" s="82"/>
      <c r="AS47" s="83"/>
      <c r="AT47" s="75">
        <f>$I$9</f>
        <v>0.3</v>
      </c>
      <c r="AU47" s="75"/>
      <c r="AV47" s="75"/>
      <c r="AW47" s="75"/>
      <c r="AX47" s="75"/>
      <c r="AY47" s="75"/>
      <c r="AZ47" s="75"/>
      <c r="BA47" s="75">
        <f>$I$9</f>
        <v>0.3</v>
      </c>
      <c r="BB47" s="75"/>
      <c r="BC47" s="75"/>
      <c r="BD47" s="75"/>
      <c r="BE47" s="75"/>
      <c r="BF47" s="75"/>
      <c r="BG47" s="75"/>
      <c r="BH47" s="75">
        <f>$I$9</f>
        <v>0.3</v>
      </c>
      <c r="BI47" s="75"/>
      <c r="BJ47" s="75"/>
      <c r="BK47" s="75"/>
      <c r="BL47" s="75"/>
      <c r="BM47" s="75"/>
      <c r="BN47" s="75"/>
      <c r="BO47" s="75">
        <f>$I$9</f>
        <v>0.3</v>
      </c>
      <c r="BP47" s="75"/>
      <c r="BQ47" s="75"/>
      <c r="BR47" s="75"/>
      <c r="BS47" s="75"/>
      <c r="BT47" s="75"/>
      <c r="BU47" s="75"/>
    </row>
    <row r="48" spans="2:74" s="14" customFormat="1" ht="20.149999999999999" customHeight="1" x14ac:dyDescent="0.15">
      <c r="B48" s="100" t="s">
        <v>33</v>
      </c>
      <c r="C48" s="101"/>
      <c r="D48" s="102"/>
      <c r="E48" s="78" t="s">
        <v>335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W45-W44-W47-0.04</f>
        <v>0.55999999999999983</v>
      </c>
      <c r="X48" s="75"/>
      <c r="Y48" s="75"/>
      <c r="Z48" s="75"/>
      <c r="AA48" s="75"/>
      <c r="AB48" s="75"/>
      <c r="AC48" s="75"/>
      <c r="AD48" s="81">
        <f>AD45-AD44-AD47-0.04</f>
        <v>0.55999999999999983</v>
      </c>
      <c r="AE48" s="82"/>
      <c r="AF48" s="82"/>
      <c r="AG48" s="82"/>
      <c r="AH48" s="82"/>
      <c r="AI48" s="82"/>
      <c r="AJ48" s="82"/>
      <c r="AK48" s="83"/>
      <c r="AL48" s="81">
        <f>AL45-AL44-AL47-0.04</f>
        <v>0.56000000000000005</v>
      </c>
      <c r="AM48" s="82"/>
      <c r="AN48" s="82"/>
      <c r="AO48" s="82"/>
      <c r="AP48" s="82"/>
      <c r="AQ48" s="82"/>
      <c r="AR48" s="82"/>
      <c r="AS48" s="83"/>
      <c r="AT48" s="75">
        <f>AT45-AT44-AT47-0.04</f>
        <v>0.55999999999999983</v>
      </c>
      <c r="AU48" s="75"/>
      <c r="AV48" s="75"/>
      <c r="AW48" s="75"/>
      <c r="AX48" s="75"/>
      <c r="AY48" s="75"/>
      <c r="AZ48" s="75"/>
      <c r="BA48" s="75">
        <f>BA45-BA44-BA47-0.04</f>
        <v>0.56000000000000005</v>
      </c>
      <c r="BB48" s="75"/>
      <c r="BC48" s="75"/>
      <c r="BD48" s="75"/>
      <c r="BE48" s="75"/>
      <c r="BF48" s="75"/>
      <c r="BG48" s="75"/>
      <c r="BH48" s="75">
        <f>BH45-BH44-BH47-0.04</f>
        <v>0.55999999999999983</v>
      </c>
      <c r="BI48" s="75"/>
      <c r="BJ48" s="75"/>
      <c r="BK48" s="75"/>
      <c r="BL48" s="75"/>
      <c r="BM48" s="75"/>
      <c r="BN48" s="75"/>
      <c r="BO48" s="75">
        <f>BO45-BO44-BO47-0.04</f>
        <v>0.56000000000000005</v>
      </c>
      <c r="BP48" s="75"/>
      <c r="BQ48" s="75"/>
      <c r="BR48" s="75"/>
      <c r="BS48" s="75"/>
      <c r="BT48" s="75"/>
      <c r="BU48" s="75"/>
    </row>
    <row r="49" spans="2:73" s="14" customFormat="1" ht="20.149999999999999" customHeight="1" x14ac:dyDescent="0.15">
      <c r="BO49" s="141" t="s">
        <v>103</v>
      </c>
      <c r="BP49" s="141"/>
      <c r="BQ49" s="141"/>
      <c r="BR49" s="141"/>
      <c r="BS49" s="141"/>
      <c r="BT49" s="141"/>
      <c r="BU49" s="141"/>
    </row>
    <row r="50" spans="2:73" s="14" customFormat="1" ht="28" customHeight="1" x14ac:dyDescent="0.15">
      <c r="B50" s="87" t="s">
        <v>13</v>
      </c>
      <c r="C50" s="87"/>
      <c r="D50" s="87"/>
      <c r="E50" s="87"/>
      <c r="F50" s="87"/>
      <c r="G50" s="87"/>
      <c r="H50" s="87"/>
      <c r="I50" s="87"/>
      <c r="J50" s="87"/>
      <c r="K50" s="87" t="s">
        <v>14</v>
      </c>
      <c r="L50" s="87"/>
      <c r="M50" s="87"/>
      <c r="N50" s="87"/>
      <c r="O50" s="87"/>
      <c r="P50" s="87"/>
      <c r="Q50" s="87"/>
      <c r="R50" s="87"/>
      <c r="S50" s="87"/>
      <c r="T50" s="87" t="s">
        <v>12</v>
      </c>
      <c r="U50" s="87"/>
      <c r="V50" s="87"/>
      <c r="W50" s="87" t="str">
        <f>W40</f>
        <v>φ75</v>
      </c>
      <c r="X50" s="87"/>
      <c r="Y50" s="87"/>
      <c r="Z50" s="87"/>
      <c r="AA50" s="87"/>
      <c r="AB50" s="87"/>
      <c r="AC50" s="87"/>
      <c r="AD50" s="87" t="str">
        <f>AD40</f>
        <v>φ100</v>
      </c>
      <c r="AE50" s="87"/>
      <c r="AF50" s="87"/>
      <c r="AG50" s="87"/>
      <c r="AH50" s="87"/>
      <c r="AI50" s="87"/>
      <c r="AJ50" s="87"/>
      <c r="AK50" s="87"/>
      <c r="AL50" s="87" t="str">
        <f>AL40</f>
        <v>φ100</v>
      </c>
      <c r="AM50" s="87"/>
      <c r="AN50" s="87"/>
      <c r="AO50" s="87"/>
      <c r="AP50" s="87"/>
      <c r="AQ50" s="87"/>
      <c r="AR50" s="87"/>
      <c r="AS50" s="87"/>
      <c r="AT50" s="87" t="str">
        <f>AT40</f>
        <v>φ150</v>
      </c>
      <c r="AU50" s="87"/>
      <c r="AV50" s="87"/>
      <c r="AW50" s="87"/>
      <c r="AX50" s="87"/>
      <c r="AY50" s="87"/>
      <c r="AZ50" s="87"/>
      <c r="BA50" s="87" t="str">
        <f>BA40</f>
        <v>φ200</v>
      </c>
      <c r="BB50" s="87"/>
      <c r="BC50" s="87"/>
      <c r="BD50" s="87"/>
      <c r="BE50" s="87"/>
      <c r="BF50" s="87"/>
      <c r="BG50" s="87"/>
      <c r="BH50" s="87" t="str">
        <f>BH40</f>
        <v>φ250</v>
      </c>
      <c r="BI50" s="87"/>
      <c r="BJ50" s="87"/>
      <c r="BK50" s="87"/>
      <c r="BL50" s="87"/>
      <c r="BM50" s="87"/>
      <c r="BN50" s="87"/>
      <c r="BO50" s="87" t="str">
        <f>BO40</f>
        <v>φ300</v>
      </c>
      <c r="BP50" s="87"/>
      <c r="BQ50" s="87"/>
      <c r="BR50" s="87"/>
      <c r="BS50" s="87"/>
      <c r="BT50" s="87"/>
      <c r="BU50" s="87"/>
    </row>
    <row r="51" spans="2:73" s="14" customFormat="1" ht="28" customHeight="1" x14ac:dyDescent="0.15">
      <c r="B51" s="119" t="s">
        <v>25</v>
      </c>
      <c r="C51" s="120"/>
      <c r="D51" s="120"/>
      <c r="E51" s="120"/>
      <c r="F51" s="120"/>
      <c r="G51" s="120"/>
      <c r="H51" s="120"/>
      <c r="I51" s="120"/>
      <c r="J51" s="121"/>
      <c r="K51" s="110" t="s">
        <v>436</v>
      </c>
      <c r="L51" s="111"/>
      <c r="M51" s="111"/>
      <c r="N51" s="111"/>
      <c r="O51" s="111"/>
      <c r="P51" s="111"/>
      <c r="Q51" s="111"/>
      <c r="R51" s="111"/>
      <c r="S51" s="112"/>
      <c r="T51" s="78" t="s">
        <v>435</v>
      </c>
      <c r="U51" s="79"/>
      <c r="V51" s="80"/>
      <c r="W51" s="75">
        <f>ROUND(W43*W45,3)</f>
        <v>0.65600000000000003</v>
      </c>
      <c r="X51" s="75"/>
      <c r="Y51" s="75"/>
      <c r="Z51" s="75"/>
      <c r="AA51" s="75"/>
      <c r="AB51" s="75"/>
      <c r="AC51" s="81"/>
      <c r="AD51" s="81">
        <f>ROUND(AD43*AD45,3)</f>
        <v>0.67100000000000004</v>
      </c>
      <c r="AE51" s="82"/>
      <c r="AF51" s="82"/>
      <c r="AG51" s="82"/>
      <c r="AH51" s="82"/>
      <c r="AI51" s="82"/>
      <c r="AJ51" s="82"/>
      <c r="AK51" s="83"/>
      <c r="AL51" s="81">
        <f>ROUND(AL43*AL45,3)</f>
        <v>0.76</v>
      </c>
      <c r="AM51" s="82"/>
      <c r="AN51" s="82"/>
      <c r="AO51" s="82"/>
      <c r="AP51" s="82"/>
      <c r="AQ51" s="82"/>
      <c r="AR51" s="82"/>
      <c r="AS51" s="83"/>
      <c r="AT51" s="75">
        <f>ROUND(AT43*AT45,3)</f>
        <v>0.85399999999999998</v>
      </c>
      <c r="AU51" s="75"/>
      <c r="AV51" s="75"/>
      <c r="AW51" s="75"/>
      <c r="AX51" s="75"/>
      <c r="AY51" s="75"/>
      <c r="AZ51" s="81"/>
      <c r="BA51" s="75">
        <f>ROUND(BA43*BA45,3)</f>
        <v>0.95399999999999996</v>
      </c>
      <c r="BB51" s="75"/>
      <c r="BC51" s="75"/>
      <c r="BD51" s="75"/>
      <c r="BE51" s="75"/>
      <c r="BF51" s="75"/>
      <c r="BG51" s="81"/>
      <c r="BH51" s="75">
        <f>ROUND(BH43*BH45,3)</f>
        <v>1.0580000000000001</v>
      </c>
      <c r="BI51" s="75"/>
      <c r="BJ51" s="75"/>
      <c r="BK51" s="75"/>
      <c r="BL51" s="75"/>
      <c r="BM51" s="75"/>
      <c r="BN51" s="81"/>
      <c r="BO51" s="75">
        <f>ROUND(BO43*BO45,3)</f>
        <v>1.1679999999999999</v>
      </c>
      <c r="BP51" s="75"/>
      <c r="BQ51" s="75"/>
      <c r="BR51" s="75"/>
      <c r="BS51" s="75"/>
      <c r="BT51" s="75"/>
      <c r="BU51" s="75"/>
    </row>
    <row r="52" spans="2:73" s="14" customFormat="1" ht="28" customHeight="1" x14ac:dyDescent="0.15">
      <c r="B52" s="119" t="s">
        <v>24</v>
      </c>
      <c r="C52" s="120"/>
      <c r="D52" s="120"/>
      <c r="E52" s="120"/>
      <c r="F52" s="120"/>
      <c r="G52" s="120"/>
      <c r="H52" s="120"/>
      <c r="I52" s="120"/>
      <c r="J52" s="121"/>
      <c r="K52" s="110" t="s">
        <v>436</v>
      </c>
      <c r="L52" s="111"/>
      <c r="M52" s="111"/>
      <c r="N52" s="111"/>
      <c r="O52" s="111"/>
      <c r="P52" s="111"/>
      <c r="Q52" s="111"/>
      <c r="R52" s="111"/>
      <c r="S52" s="112"/>
      <c r="T52" s="78" t="s">
        <v>435</v>
      </c>
      <c r="U52" s="79"/>
      <c r="V52" s="80"/>
      <c r="W52" s="75">
        <f>ROUND(W43*W44-W42*W42*PI()/4,3)</f>
        <v>0.109</v>
      </c>
      <c r="X52" s="75"/>
      <c r="Y52" s="75"/>
      <c r="Z52" s="75"/>
      <c r="AA52" s="75"/>
      <c r="AB52" s="75"/>
      <c r="AC52" s="81"/>
      <c r="AD52" s="75">
        <f>ROUND(AD43*AD44-AD42*AD42*PI()/4,3)</f>
        <v>0.12</v>
      </c>
      <c r="AE52" s="75"/>
      <c r="AF52" s="75"/>
      <c r="AG52" s="75"/>
      <c r="AH52" s="75"/>
      <c r="AI52" s="75"/>
      <c r="AJ52" s="75"/>
      <c r="AK52" s="75"/>
      <c r="AL52" s="75">
        <f>ROUND(AL43*AL44-AL42*AL42*PI()/4,3)</f>
        <v>0.152</v>
      </c>
      <c r="AM52" s="75"/>
      <c r="AN52" s="75"/>
      <c r="AO52" s="75"/>
      <c r="AP52" s="75"/>
      <c r="AQ52" s="75"/>
      <c r="AR52" s="75"/>
      <c r="AS52" s="75"/>
      <c r="AT52" s="75">
        <f>ROUND(AT43*AT44-AT42*AT42*PI()/4,3)</f>
        <v>0.186</v>
      </c>
      <c r="AU52" s="75"/>
      <c r="AV52" s="75"/>
      <c r="AW52" s="75"/>
      <c r="AX52" s="75"/>
      <c r="AY52" s="75"/>
      <c r="AZ52" s="81"/>
      <c r="BA52" s="75">
        <f>ROUND(BA43*BA44-BA42*BA42*PI()/4,3)</f>
        <v>0.221</v>
      </c>
      <c r="BB52" s="75"/>
      <c r="BC52" s="75"/>
      <c r="BD52" s="75"/>
      <c r="BE52" s="75"/>
      <c r="BF52" s="75"/>
      <c r="BG52" s="81"/>
      <c r="BH52" s="75">
        <f>ROUND(BH43*BH44-BH42*BH42*PI()/4,3)</f>
        <v>0.25600000000000001</v>
      </c>
      <c r="BI52" s="75"/>
      <c r="BJ52" s="75"/>
      <c r="BK52" s="75"/>
      <c r="BL52" s="75"/>
      <c r="BM52" s="75"/>
      <c r="BN52" s="81"/>
      <c r="BO52" s="154">
        <f>ROUND(BO43*BO44-BO42*BO42*PI()/4,3)</f>
        <v>0.29299999999999998</v>
      </c>
      <c r="BP52" s="154"/>
      <c r="BQ52" s="154"/>
      <c r="BR52" s="154"/>
      <c r="BS52" s="154"/>
      <c r="BT52" s="154"/>
      <c r="BU52" s="154"/>
    </row>
    <row r="53" spans="2:73" s="14" customFormat="1" ht="28" customHeight="1" x14ac:dyDescent="0.15">
      <c r="B53" s="119" t="s">
        <v>26</v>
      </c>
      <c r="C53" s="120"/>
      <c r="D53" s="120"/>
      <c r="E53" s="120"/>
      <c r="F53" s="120"/>
      <c r="G53" s="120"/>
      <c r="H53" s="120"/>
      <c r="I53" s="120"/>
      <c r="J53" s="121"/>
      <c r="K53" s="110" t="s">
        <v>436</v>
      </c>
      <c r="L53" s="111"/>
      <c r="M53" s="111"/>
      <c r="N53" s="111"/>
      <c r="O53" s="111"/>
      <c r="P53" s="111"/>
      <c r="Q53" s="111"/>
      <c r="R53" s="111"/>
      <c r="S53" s="112"/>
      <c r="T53" s="78" t="s">
        <v>435</v>
      </c>
      <c r="U53" s="79"/>
      <c r="V53" s="80"/>
      <c r="W53" s="75">
        <f>ROUND(W43*W48,3)</f>
        <v>0.33600000000000002</v>
      </c>
      <c r="X53" s="75"/>
      <c r="Y53" s="75"/>
      <c r="Z53" s="75"/>
      <c r="AA53" s="75"/>
      <c r="AB53" s="75"/>
      <c r="AC53" s="81"/>
      <c r="AD53" s="75">
        <f>ROUND(AD43*AD48,3)</f>
        <v>0.33600000000000002</v>
      </c>
      <c r="AE53" s="75"/>
      <c r="AF53" s="75"/>
      <c r="AG53" s="75"/>
      <c r="AH53" s="75"/>
      <c r="AI53" s="75"/>
      <c r="AJ53" s="75"/>
      <c r="AK53" s="75"/>
      <c r="AL53" s="75">
        <f>ROUND(AL43*AL48,3)</f>
        <v>0.36399999999999999</v>
      </c>
      <c r="AM53" s="75"/>
      <c r="AN53" s="75"/>
      <c r="AO53" s="75"/>
      <c r="AP53" s="75"/>
      <c r="AQ53" s="75"/>
      <c r="AR53" s="75"/>
      <c r="AS53" s="75"/>
      <c r="AT53" s="75">
        <f>ROUND(AT43*AT48,3)</f>
        <v>0.39200000000000002</v>
      </c>
      <c r="AU53" s="75"/>
      <c r="AV53" s="75"/>
      <c r="AW53" s="75"/>
      <c r="AX53" s="75"/>
      <c r="AY53" s="75"/>
      <c r="AZ53" s="81"/>
      <c r="BA53" s="75">
        <f>ROUND(BA43*BA48,3)</f>
        <v>0.42</v>
      </c>
      <c r="BB53" s="75"/>
      <c r="BC53" s="75"/>
      <c r="BD53" s="75"/>
      <c r="BE53" s="75"/>
      <c r="BF53" s="75"/>
      <c r="BG53" s="81"/>
      <c r="BH53" s="75">
        <f>ROUND(BH43*BH48,3)</f>
        <v>0.44800000000000001</v>
      </c>
      <c r="BI53" s="75"/>
      <c r="BJ53" s="75"/>
      <c r="BK53" s="75"/>
      <c r="BL53" s="75"/>
      <c r="BM53" s="75"/>
      <c r="BN53" s="81"/>
      <c r="BO53" s="150">
        <f>ROUND(BO43*BO48,3)</f>
        <v>0.47599999999999998</v>
      </c>
      <c r="BP53" s="151"/>
      <c r="BQ53" s="151"/>
      <c r="BR53" s="151"/>
      <c r="BS53" s="151"/>
      <c r="BT53" s="151"/>
      <c r="BU53" s="152"/>
    </row>
    <row r="54" spans="2:73" s="14" customFormat="1" ht="28" customHeight="1" x14ac:dyDescent="0.15">
      <c r="B54" s="119" t="s">
        <v>387</v>
      </c>
      <c r="C54" s="120"/>
      <c r="D54" s="120"/>
      <c r="E54" s="120"/>
      <c r="F54" s="120"/>
      <c r="G54" s="120"/>
      <c r="H54" s="120"/>
      <c r="I54" s="120"/>
      <c r="J54" s="121"/>
      <c r="K54" s="110" t="s">
        <v>49</v>
      </c>
      <c r="L54" s="111"/>
      <c r="M54" s="111"/>
      <c r="N54" s="111"/>
      <c r="O54" s="111"/>
      <c r="P54" s="111"/>
      <c r="Q54" s="111"/>
      <c r="R54" s="111"/>
      <c r="S54" s="112"/>
      <c r="T54" s="78" t="s">
        <v>433</v>
      </c>
      <c r="U54" s="79"/>
      <c r="V54" s="80"/>
      <c r="W54" s="75">
        <f>W43</f>
        <v>0.6</v>
      </c>
      <c r="X54" s="75"/>
      <c r="Y54" s="75"/>
      <c r="Z54" s="75"/>
      <c r="AA54" s="75"/>
      <c r="AB54" s="75"/>
      <c r="AC54" s="81"/>
      <c r="AD54" s="81">
        <f>AD43</f>
        <v>0.6</v>
      </c>
      <c r="AE54" s="82"/>
      <c r="AF54" s="82"/>
      <c r="AG54" s="82"/>
      <c r="AH54" s="82"/>
      <c r="AI54" s="82"/>
      <c r="AJ54" s="82"/>
      <c r="AK54" s="83"/>
      <c r="AL54" s="81">
        <f>AL43</f>
        <v>0.65</v>
      </c>
      <c r="AM54" s="82"/>
      <c r="AN54" s="82"/>
      <c r="AO54" s="82"/>
      <c r="AP54" s="82"/>
      <c r="AQ54" s="82"/>
      <c r="AR54" s="82"/>
      <c r="AS54" s="83"/>
      <c r="AT54" s="75">
        <f>AT43</f>
        <v>0.7</v>
      </c>
      <c r="AU54" s="75"/>
      <c r="AV54" s="75"/>
      <c r="AW54" s="75"/>
      <c r="AX54" s="75"/>
      <c r="AY54" s="75"/>
      <c r="AZ54" s="81"/>
      <c r="BA54" s="75">
        <f t="shared" ref="BA54" si="0">BA43</f>
        <v>0.75</v>
      </c>
      <c r="BB54" s="75"/>
      <c r="BC54" s="75"/>
      <c r="BD54" s="75"/>
      <c r="BE54" s="75"/>
      <c r="BF54" s="75"/>
      <c r="BG54" s="81"/>
      <c r="BH54" s="75">
        <f t="shared" ref="BH54" si="1">BH43</f>
        <v>0.8</v>
      </c>
      <c r="BI54" s="75"/>
      <c r="BJ54" s="75"/>
      <c r="BK54" s="75"/>
      <c r="BL54" s="75"/>
      <c r="BM54" s="75"/>
      <c r="BN54" s="81"/>
      <c r="BO54" s="75">
        <f t="shared" ref="BO54" si="2">BO43</f>
        <v>0.85</v>
      </c>
      <c r="BP54" s="75"/>
      <c r="BQ54" s="75"/>
      <c r="BR54" s="75"/>
      <c r="BS54" s="75"/>
      <c r="BT54" s="75"/>
      <c r="BU54" s="159"/>
    </row>
    <row r="55" spans="2:73" s="14" customFormat="1" ht="14.1" customHeight="1" x14ac:dyDescent="0.15">
      <c r="B55" s="125" t="s">
        <v>53</v>
      </c>
      <c r="C55" s="126"/>
      <c r="D55" s="126"/>
      <c r="E55" s="126"/>
      <c r="F55" s="126"/>
      <c r="G55" s="126"/>
      <c r="H55" s="126"/>
      <c r="I55" s="126"/>
      <c r="J55" s="127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435</v>
      </c>
      <c r="U55" s="114"/>
      <c r="V55" s="115"/>
      <c r="W55" s="104">
        <f>ROUND(W51-W53/0.9,3)</f>
        <v>0.28299999999999997</v>
      </c>
      <c r="X55" s="105"/>
      <c r="Y55" s="105"/>
      <c r="Z55" s="105"/>
      <c r="AA55" s="105"/>
      <c r="AB55" s="105"/>
      <c r="AC55" s="106"/>
      <c r="AD55" s="104">
        <f>ROUND(AD51-AD53/0.9,3)</f>
        <v>0.29799999999999999</v>
      </c>
      <c r="AE55" s="105"/>
      <c r="AF55" s="105"/>
      <c r="AG55" s="105"/>
      <c r="AH55" s="105"/>
      <c r="AI55" s="105"/>
      <c r="AJ55" s="105"/>
      <c r="AK55" s="106"/>
      <c r="AL55" s="104">
        <f>ROUND(AL51-AL53/0.9,3)</f>
        <v>0.35599999999999998</v>
      </c>
      <c r="AM55" s="105"/>
      <c r="AN55" s="105"/>
      <c r="AO55" s="105"/>
      <c r="AP55" s="105"/>
      <c r="AQ55" s="105"/>
      <c r="AR55" s="105"/>
      <c r="AS55" s="106"/>
      <c r="AT55" s="104">
        <f>ROUND(AT51-AT53/0.9,3)</f>
        <v>0.41799999999999998</v>
      </c>
      <c r="AU55" s="105"/>
      <c r="AV55" s="105"/>
      <c r="AW55" s="105"/>
      <c r="AX55" s="105"/>
      <c r="AY55" s="105"/>
      <c r="AZ55" s="106"/>
      <c r="BA55" s="104">
        <f>ROUND(BA51-BA53/0.9,3)</f>
        <v>0.48699999999999999</v>
      </c>
      <c r="BB55" s="105"/>
      <c r="BC55" s="105"/>
      <c r="BD55" s="105"/>
      <c r="BE55" s="105"/>
      <c r="BF55" s="105"/>
      <c r="BG55" s="106"/>
      <c r="BH55" s="104">
        <f>ROUND(BH51-BH53/0.9,3)</f>
        <v>0.56000000000000005</v>
      </c>
      <c r="BI55" s="105"/>
      <c r="BJ55" s="105"/>
      <c r="BK55" s="105"/>
      <c r="BL55" s="105"/>
      <c r="BM55" s="105"/>
      <c r="BN55" s="106"/>
      <c r="BO55" s="77">
        <f>ROUND(BO51-BO53/0.9,3)</f>
        <v>0.63900000000000001</v>
      </c>
      <c r="BP55" s="74"/>
      <c r="BQ55" s="74"/>
      <c r="BR55" s="74"/>
      <c r="BS55" s="74"/>
      <c r="BT55" s="74"/>
      <c r="BU55" s="146"/>
    </row>
    <row r="56" spans="2:73" s="14" customFormat="1" ht="14.1" customHeight="1" x14ac:dyDescent="0.15">
      <c r="B56" s="128"/>
      <c r="C56" s="129"/>
      <c r="D56" s="129"/>
      <c r="E56" s="129"/>
      <c r="F56" s="129"/>
      <c r="G56" s="129"/>
      <c r="H56" s="129"/>
      <c r="I56" s="129"/>
      <c r="J56" s="130"/>
      <c r="K56" s="122" t="s">
        <v>323</v>
      </c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107"/>
      <c r="X56" s="108"/>
      <c r="Y56" s="108"/>
      <c r="Z56" s="108"/>
      <c r="AA56" s="108"/>
      <c r="AB56" s="108"/>
      <c r="AC56" s="109"/>
      <c r="AD56" s="107"/>
      <c r="AE56" s="108"/>
      <c r="AF56" s="108"/>
      <c r="AG56" s="108"/>
      <c r="AH56" s="108"/>
      <c r="AI56" s="108"/>
      <c r="AJ56" s="108"/>
      <c r="AK56" s="109"/>
      <c r="AL56" s="107"/>
      <c r="AM56" s="108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107"/>
      <c r="BI56" s="108"/>
      <c r="BJ56" s="108"/>
      <c r="BK56" s="108"/>
      <c r="BL56" s="108"/>
      <c r="BM56" s="108"/>
      <c r="BN56" s="109"/>
      <c r="BO56" s="107"/>
      <c r="BP56" s="108"/>
      <c r="BQ56" s="108"/>
      <c r="BR56" s="108"/>
      <c r="BS56" s="108"/>
      <c r="BT56" s="108"/>
      <c r="BU56" s="158"/>
    </row>
    <row r="57" spans="2:73" s="14" customFormat="1" ht="20.149999999999999" customHeight="1" x14ac:dyDescent="0.15"/>
    <row r="58" spans="2:73" s="14" customFormat="1" ht="20.149999999999999" customHeight="1" x14ac:dyDescent="0.15"/>
    <row r="59" spans="2:73" s="14" customFormat="1" ht="20.149999999999999" customHeight="1" x14ac:dyDescent="0.15">
      <c r="W59" s="75"/>
      <c r="X59" s="75"/>
      <c r="Y59" s="75"/>
      <c r="Z59" s="75"/>
      <c r="AA59" s="75"/>
      <c r="AB59" s="75"/>
      <c r="AC59" s="81"/>
      <c r="AD59" s="75"/>
      <c r="AE59" s="75"/>
      <c r="AF59" s="75"/>
      <c r="AG59" s="75"/>
      <c r="AH59" s="75"/>
      <c r="AI59" s="75"/>
      <c r="AJ59" s="81"/>
      <c r="AL59" s="75"/>
      <c r="AM59" s="75"/>
      <c r="AN59" s="75"/>
      <c r="AO59" s="75"/>
      <c r="AP59" s="75"/>
      <c r="AQ59" s="75"/>
      <c r="AR59" s="81"/>
      <c r="AT59" s="75"/>
      <c r="AU59" s="75"/>
      <c r="AV59" s="75"/>
      <c r="AW59" s="75"/>
      <c r="AX59" s="75"/>
      <c r="AY59" s="75"/>
      <c r="AZ59" s="81"/>
      <c r="BA59" s="75"/>
      <c r="BB59" s="75"/>
      <c r="BC59" s="75"/>
      <c r="BD59" s="75"/>
      <c r="BE59" s="75"/>
      <c r="BF59" s="75"/>
      <c r="BG59" s="81"/>
      <c r="BH59" s="75"/>
      <c r="BI59" s="75"/>
      <c r="BJ59" s="75"/>
      <c r="BK59" s="75"/>
      <c r="BL59" s="75"/>
      <c r="BM59" s="75"/>
      <c r="BN59" s="81"/>
      <c r="BO59" s="75"/>
      <c r="BP59" s="75"/>
      <c r="BQ59" s="75"/>
      <c r="BR59" s="75"/>
      <c r="BS59" s="75"/>
      <c r="BT59" s="75"/>
      <c r="BU59" s="81"/>
    </row>
    <row r="60" spans="2:73" s="14" customFormat="1" ht="20.149999999999999" customHeight="1" x14ac:dyDescent="0.15">
      <c r="W60" s="75"/>
      <c r="X60" s="75"/>
      <c r="Y60" s="75"/>
      <c r="Z60" s="75"/>
      <c r="AA60" s="75"/>
      <c r="AB60" s="75"/>
      <c r="AC60" s="81"/>
      <c r="AD60" s="75"/>
      <c r="AE60" s="75"/>
      <c r="AF60" s="75"/>
      <c r="AG60" s="75"/>
      <c r="AH60" s="75"/>
      <c r="AI60" s="75"/>
      <c r="AJ60" s="81"/>
      <c r="AL60" s="75"/>
      <c r="AM60" s="75"/>
      <c r="AN60" s="75"/>
      <c r="AO60" s="75"/>
      <c r="AP60" s="75"/>
      <c r="AQ60" s="75"/>
      <c r="AR60" s="81"/>
      <c r="AT60" s="75"/>
      <c r="AU60" s="75"/>
      <c r="AV60" s="75"/>
      <c r="AW60" s="75"/>
      <c r="AX60" s="75"/>
      <c r="AY60" s="75"/>
      <c r="AZ60" s="81"/>
      <c r="BA60" s="75"/>
      <c r="BB60" s="75"/>
      <c r="BC60" s="75"/>
      <c r="BD60" s="75"/>
      <c r="BE60" s="75"/>
      <c r="BF60" s="75"/>
      <c r="BG60" s="81"/>
      <c r="BH60" s="75"/>
      <c r="BI60" s="75"/>
      <c r="BJ60" s="75"/>
      <c r="BK60" s="75"/>
      <c r="BL60" s="75"/>
      <c r="BM60" s="75"/>
      <c r="BN60" s="81"/>
      <c r="BO60" s="75"/>
      <c r="BP60" s="75"/>
      <c r="BQ60" s="75"/>
      <c r="BR60" s="75"/>
      <c r="BS60" s="75"/>
      <c r="BT60" s="75"/>
      <c r="BU60" s="81"/>
    </row>
    <row r="61" spans="2:73" s="14" customFormat="1" ht="20.149999999999999" customHeight="1" x14ac:dyDescent="0.15"/>
    <row r="62" spans="2:73" s="14" customFormat="1" ht="20.149999999999999" customHeight="1" x14ac:dyDescent="0.15"/>
    <row r="63" spans="2:73" s="14" customFormat="1" ht="20.149999999999999" customHeight="1" x14ac:dyDescent="0.15"/>
    <row r="64" spans="2:73" s="14" customFormat="1" ht="20.149999999999999" customHeight="1" x14ac:dyDescent="0.15"/>
    <row r="65" s="14" customFormat="1" ht="15" customHeight="1" x14ac:dyDescent="0.15"/>
    <row r="66" s="14" customFormat="1" ht="15" customHeight="1" x14ac:dyDescent="0.15"/>
    <row r="67" s="14" customFormat="1" ht="15" customHeight="1" x14ac:dyDescent="0.15"/>
    <row r="68" s="14" customFormat="1" ht="15" customHeight="1" x14ac:dyDescent="0.15"/>
    <row r="69" s="14" customFormat="1" ht="15" customHeight="1" x14ac:dyDescent="0.15"/>
    <row r="70" s="14" customFormat="1" ht="15" customHeight="1" x14ac:dyDescent="0.15"/>
    <row r="71" s="14" customFormat="1" ht="15" customHeight="1" x14ac:dyDescent="0.15"/>
    <row r="72" s="14" customFormat="1" ht="15" customHeight="1" x14ac:dyDescent="0.15"/>
    <row r="73" s="14" customFormat="1" ht="15" customHeight="1" x14ac:dyDescent="0.15"/>
    <row r="74" s="14" customFormat="1" ht="15" customHeight="1" x14ac:dyDescent="0.15"/>
    <row r="75" ht="15" customHeight="1" x14ac:dyDescent="0.15"/>
  </sheetData>
  <mergeCells count="179">
    <mergeCell ref="BO50:BU50"/>
    <mergeCell ref="BO53:BU53"/>
    <mergeCell ref="BH53:BN53"/>
    <mergeCell ref="BA53:BG53"/>
    <mergeCell ref="AT55:AZ56"/>
    <mergeCell ref="BO52:BU52"/>
    <mergeCell ref="AT52:AZ52"/>
    <mergeCell ref="AD52:AK52"/>
    <mergeCell ref="AL51:AS51"/>
    <mergeCell ref="AL52:AS52"/>
    <mergeCell ref="AL53:AS53"/>
    <mergeCell ref="BH52:BN52"/>
    <mergeCell ref="BA52:BG52"/>
    <mergeCell ref="BO51:BU51"/>
    <mergeCell ref="AT51:AZ51"/>
    <mergeCell ref="BH51:BN51"/>
    <mergeCell ref="AD53:AK53"/>
    <mergeCell ref="BA51:BG51"/>
    <mergeCell ref="BA50:BG50"/>
    <mergeCell ref="B55:J56"/>
    <mergeCell ref="T55:V56"/>
    <mergeCell ref="W55:AC56"/>
    <mergeCell ref="W54:AC54"/>
    <mergeCell ref="K55:S55"/>
    <mergeCell ref="K56:S56"/>
    <mergeCell ref="BO55:BU56"/>
    <mergeCell ref="BH55:BN56"/>
    <mergeCell ref="BA55:BG56"/>
    <mergeCell ref="BO54:BU54"/>
    <mergeCell ref="BH54:BN54"/>
    <mergeCell ref="AT54:AZ54"/>
    <mergeCell ref="BA54:BG54"/>
    <mergeCell ref="AL54:AS54"/>
    <mergeCell ref="B53:J53"/>
    <mergeCell ref="K53:S53"/>
    <mergeCell ref="T53:V53"/>
    <mergeCell ref="W53:AC53"/>
    <mergeCell ref="B54:J54"/>
    <mergeCell ref="K54:S54"/>
    <mergeCell ref="AD51:AK51"/>
    <mergeCell ref="AL50:AS50"/>
    <mergeCell ref="AT50:AZ50"/>
    <mergeCell ref="B50:J50"/>
    <mergeCell ref="K50:S50"/>
    <mergeCell ref="AD54:AK54"/>
    <mergeCell ref="B51:J51"/>
    <mergeCell ref="K51:S51"/>
    <mergeCell ref="T51:V51"/>
    <mergeCell ref="W51:AC51"/>
    <mergeCell ref="B52:J52"/>
    <mergeCell ref="K52:S52"/>
    <mergeCell ref="T52:V52"/>
    <mergeCell ref="W52:AC52"/>
    <mergeCell ref="T54:V54"/>
    <mergeCell ref="AT53:AZ53"/>
    <mergeCell ref="W50:AC50"/>
    <mergeCell ref="AD50:AK50"/>
    <mergeCell ref="BO59:BU59"/>
    <mergeCell ref="BO60:BU60"/>
    <mergeCell ref="BA59:BG59"/>
    <mergeCell ref="BA60:BG60"/>
    <mergeCell ref="AL59:AR59"/>
    <mergeCell ref="AT59:AZ59"/>
    <mergeCell ref="W59:AC59"/>
    <mergeCell ref="AD59:AJ59"/>
    <mergeCell ref="AL55:AS56"/>
    <mergeCell ref="AT60:AZ60"/>
    <mergeCell ref="W60:AC60"/>
    <mergeCell ref="AD55:AK56"/>
    <mergeCell ref="AD60:AJ60"/>
    <mergeCell ref="AL60:AR60"/>
    <mergeCell ref="BH59:BN59"/>
    <mergeCell ref="BH60:BN60"/>
    <mergeCell ref="T50:V50"/>
    <mergeCell ref="BH50:BN50"/>
    <mergeCell ref="BH42:BN42"/>
    <mergeCell ref="BO45:BU45"/>
    <mergeCell ref="E44:V44"/>
    <mergeCell ref="W43:AC43"/>
    <mergeCell ref="AD43:AK43"/>
    <mergeCell ref="AL43:AS43"/>
    <mergeCell ref="AT43:AZ43"/>
    <mergeCell ref="E43:V43"/>
    <mergeCell ref="BA43:BG43"/>
    <mergeCell ref="BH43:BN43"/>
    <mergeCell ref="AT45:AZ45"/>
    <mergeCell ref="BH44:BN44"/>
    <mergeCell ref="BO44:BU44"/>
    <mergeCell ref="BH45:BN45"/>
    <mergeCell ref="AT42:AZ42"/>
    <mergeCell ref="AL42:AS42"/>
    <mergeCell ref="W44:AC44"/>
    <mergeCell ref="W45:AC45"/>
    <mergeCell ref="AD45:AK45"/>
    <mergeCell ref="AL45:AS45"/>
    <mergeCell ref="BA44:BG44"/>
    <mergeCell ref="AD44:AK44"/>
    <mergeCell ref="AL44:AS44"/>
    <mergeCell ref="AT44:AZ44"/>
    <mergeCell ref="BA45:BG45"/>
    <mergeCell ref="E46:V46"/>
    <mergeCell ref="W46:AC46"/>
    <mergeCell ref="AD46:AK46"/>
    <mergeCell ref="B48:D48"/>
    <mergeCell ref="E48:V48"/>
    <mergeCell ref="W48:AC48"/>
    <mergeCell ref="AD48:AK48"/>
    <mergeCell ref="AL48:AS48"/>
    <mergeCell ref="AT48:AZ48"/>
    <mergeCell ref="E47:V47"/>
    <mergeCell ref="W47:AC47"/>
    <mergeCell ref="AD47:AK47"/>
    <mergeCell ref="AL47:AS47"/>
    <mergeCell ref="AT47:AZ47"/>
    <mergeCell ref="E45:V45"/>
    <mergeCell ref="AL46:AS46"/>
    <mergeCell ref="AT46:AZ46"/>
    <mergeCell ref="BA46:BG46"/>
    <mergeCell ref="AH27:AO27"/>
    <mergeCell ref="AS19:AX19"/>
    <mergeCell ref="B39:BV39"/>
    <mergeCell ref="E6:G7"/>
    <mergeCell ref="H6:H7"/>
    <mergeCell ref="I6:N7"/>
    <mergeCell ref="W42:AC42"/>
    <mergeCell ref="AD42:AK42"/>
    <mergeCell ref="AS20:AX20"/>
    <mergeCell ref="AJ7:AM7"/>
    <mergeCell ref="E42:V42"/>
    <mergeCell ref="B40:V40"/>
    <mergeCell ref="W40:AC40"/>
    <mergeCell ref="BO40:BU40"/>
    <mergeCell ref="O6:P7"/>
    <mergeCell ref="E9:G10"/>
    <mergeCell ref="H9:H10"/>
    <mergeCell ref="I9:N10"/>
    <mergeCell ref="O9:P10"/>
    <mergeCell ref="AS21:AW21"/>
    <mergeCell ref="AS22:AW22"/>
    <mergeCell ref="AS25:AY25"/>
    <mergeCell ref="AS26:AY26"/>
    <mergeCell ref="B42:D47"/>
    <mergeCell ref="B1:BV1"/>
    <mergeCell ref="U17:U23"/>
    <mergeCell ref="Z7:AC7"/>
    <mergeCell ref="AT7:AW7"/>
    <mergeCell ref="BA8:BA10"/>
    <mergeCell ref="AH12:AO12"/>
    <mergeCell ref="BA11:BA13"/>
    <mergeCell ref="AH13:AO13"/>
    <mergeCell ref="AG17:AP17"/>
    <mergeCell ref="AG9:AO9"/>
    <mergeCell ref="X17:X23"/>
    <mergeCell ref="B2:BV2"/>
    <mergeCell ref="BA14:BA20"/>
    <mergeCell ref="AG30:AP30"/>
    <mergeCell ref="BO49:BU49"/>
    <mergeCell ref="BC19:BC22"/>
    <mergeCell ref="AJ35:AM35"/>
    <mergeCell ref="BA25:BA27"/>
    <mergeCell ref="BA29:BA32"/>
    <mergeCell ref="AY29:AY30"/>
    <mergeCell ref="AY31:AY32"/>
    <mergeCell ref="BO42:BU42"/>
    <mergeCell ref="BA40:BG40"/>
    <mergeCell ref="BH40:BN40"/>
    <mergeCell ref="AT40:AZ40"/>
    <mergeCell ref="AD40:AK40"/>
    <mergeCell ref="AL40:AS40"/>
    <mergeCell ref="BA48:BG48"/>
    <mergeCell ref="BH46:BN46"/>
    <mergeCell ref="BO46:BU46"/>
    <mergeCell ref="BH47:BN47"/>
    <mergeCell ref="BO47:BU47"/>
    <mergeCell ref="BH48:BN48"/>
    <mergeCell ref="BO48:BU48"/>
    <mergeCell ref="BA42:BG42"/>
    <mergeCell ref="BA47:BG47"/>
    <mergeCell ref="BO43:BU43"/>
  </mergeCells>
  <phoneticPr fontId="1"/>
  <pageMargins left="0.62992125984251968" right="0.19685039370078741" top="0.74803149606299213" bottom="0.59055118110236227" header="0.51181102362204722" footer="0.51181102362204722"/>
  <pageSetup paperSize="9" scale="85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1:BV85"/>
  <sheetViews>
    <sheetView view="pageBreakPreview" zoomScaleSheetLayoutView="100" workbookViewId="0">
      <selection activeCell="A52" sqref="A52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376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399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AH6" s="73"/>
      <c r="AI6" s="73"/>
      <c r="AJ6" s="73"/>
      <c r="AK6" s="73"/>
      <c r="AL6" s="73"/>
      <c r="AM6" s="73"/>
      <c r="AN6" s="73"/>
      <c r="AO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</row>
    <row r="8" spans="2:74" ht="9.1" customHeight="1" x14ac:dyDescent="0.15">
      <c r="Z8" s="98"/>
      <c r="AA8" s="98"/>
      <c r="AB8" s="98"/>
      <c r="AC8" s="98"/>
      <c r="AI8" s="28"/>
      <c r="AJ8" s="73"/>
      <c r="AK8" s="73"/>
      <c r="AL8" s="73"/>
      <c r="AM8" s="73"/>
      <c r="AN8" s="28"/>
      <c r="AT8" s="98"/>
      <c r="AU8" s="98"/>
      <c r="AV8" s="98"/>
      <c r="AW8" s="98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Y9" s="5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AG10" s="137"/>
      <c r="AH10" s="137"/>
      <c r="AI10" s="137"/>
      <c r="AJ10" s="137"/>
      <c r="AK10" s="137"/>
      <c r="AL10" s="137"/>
      <c r="AM10" s="137"/>
      <c r="AN10" s="137"/>
      <c r="AO10" s="137"/>
      <c r="AY10" s="5"/>
      <c r="AZ10" s="5"/>
      <c r="BA10" s="85"/>
    </row>
    <row r="11" spans="2:74" ht="9.1" customHeight="1" x14ac:dyDescent="0.15">
      <c r="AY11" s="5"/>
      <c r="AZ11" s="5"/>
      <c r="BA11" s="85"/>
    </row>
    <row r="12" spans="2:74" ht="9.1" customHeight="1" x14ac:dyDescent="0.15"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5"/>
      <c r="AZ12" s="5"/>
      <c r="BA12" s="85"/>
    </row>
    <row r="13" spans="2:74" ht="9.1" customHeight="1" x14ac:dyDescent="0.15">
      <c r="AH13" s="73"/>
      <c r="AI13" s="73"/>
      <c r="AJ13" s="73"/>
      <c r="AK13" s="73"/>
      <c r="AL13" s="73"/>
      <c r="AM13" s="73"/>
      <c r="AN13" s="73"/>
      <c r="AO13" s="73"/>
      <c r="AY13" s="5"/>
      <c r="AZ13" s="5"/>
      <c r="BA13" s="85"/>
    </row>
    <row r="14" spans="2:74" ht="9.1" customHeight="1" x14ac:dyDescent="0.15">
      <c r="AH14" s="73"/>
      <c r="AI14" s="73"/>
      <c r="AJ14" s="73"/>
      <c r="AK14" s="73"/>
      <c r="AL14" s="73"/>
      <c r="AM14" s="73"/>
      <c r="AN14" s="73"/>
      <c r="AO14" s="73"/>
      <c r="AY14" s="5"/>
      <c r="AZ14" s="5"/>
      <c r="BA14" s="85"/>
    </row>
    <row r="15" spans="2:74" ht="9.1" customHeight="1" x14ac:dyDescent="0.15">
      <c r="AY15" s="5"/>
      <c r="AZ15" s="5"/>
      <c r="BA15" s="85" t="s">
        <v>343</v>
      </c>
    </row>
    <row r="16" spans="2:74" ht="9.1" customHeight="1" x14ac:dyDescent="0.15">
      <c r="AY16" s="5"/>
      <c r="AZ16" s="5"/>
      <c r="BA16" s="85"/>
    </row>
    <row r="17" spans="21:55" ht="9.1" customHeight="1" x14ac:dyDescent="0.15">
      <c r="AY17" s="5"/>
      <c r="AZ17" s="5"/>
      <c r="BA17" s="85"/>
    </row>
    <row r="18" spans="21:55" ht="9.1" customHeight="1" x14ac:dyDescent="0.15">
      <c r="U18" s="86"/>
      <c r="X18" s="86" t="s">
        <v>334</v>
      </c>
      <c r="AG18" s="73" t="s">
        <v>4</v>
      </c>
      <c r="AH18" s="73"/>
      <c r="AI18" s="73"/>
      <c r="AJ18" s="73"/>
      <c r="AK18" s="73"/>
      <c r="AL18" s="73"/>
      <c r="AM18" s="73"/>
      <c r="AN18" s="73"/>
      <c r="AO18" s="73"/>
      <c r="AP18" s="73"/>
      <c r="AY18" s="5"/>
      <c r="AZ18" s="5"/>
      <c r="BA18" s="85"/>
    </row>
    <row r="19" spans="21:55" ht="9.1" customHeight="1" x14ac:dyDescent="0.15">
      <c r="U19" s="86"/>
      <c r="X19" s="86"/>
      <c r="AY19" s="5"/>
      <c r="AZ19" s="5"/>
      <c r="BA19" s="85"/>
    </row>
    <row r="20" spans="21:55" ht="9.1" customHeight="1" x14ac:dyDescent="0.15">
      <c r="U20" s="86"/>
      <c r="X20" s="86"/>
      <c r="AS20" s="73" t="s">
        <v>2</v>
      </c>
      <c r="AT20" s="73"/>
      <c r="AU20" s="73"/>
      <c r="AV20" s="73"/>
      <c r="AW20" s="73"/>
      <c r="AX20" s="73"/>
      <c r="AY20" s="5"/>
      <c r="AZ20" s="5"/>
      <c r="BA20" s="85"/>
      <c r="BC20" s="86" t="s">
        <v>34</v>
      </c>
    </row>
    <row r="21" spans="21:55" ht="9.1" customHeight="1" x14ac:dyDescent="0.15">
      <c r="U21" s="86"/>
      <c r="X21" s="86"/>
      <c r="AS21" s="73" t="s">
        <v>370</v>
      </c>
      <c r="AT21" s="73"/>
      <c r="AU21" s="73"/>
      <c r="AV21" s="73"/>
      <c r="AW21" s="73"/>
      <c r="AX21" s="73"/>
      <c r="AY21" s="5"/>
      <c r="AZ21" s="5"/>
      <c r="BA21" s="85"/>
      <c r="BC21" s="86"/>
    </row>
    <row r="22" spans="21:55" ht="9.1" customHeight="1" x14ac:dyDescent="0.15">
      <c r="U22" s="86"/>
      <c r="X22" s="86"/>
      <c r="AS22" s="73"/>
      <c r="AT22" s="73"/>
      <c r="AU22" s="73"/>
      <c r="AV22" s="73"/>
      <c r="AW22" s="73"/>
      <c r="AY22" s="5"/>
      <c r="AZ22" s="5"/>
      <c r="BA22" s="5"/>
      <c r="BC22" s="86"/>
    </row>
    <row r="23" spans="21:55" ht="9.1" customHeight="1" x14ac:dyDescent="0.15">
      <c r="U23" s="86"/>
      <c r="X23" s="86"/>
      <c r="AS23" s="73"/>
      <c r="AT23" s="73"/>
      <c r="AU23" s="73"/>
      <c r="AV23" s="73"/>
      <c r="AW23" s="73"/>
      <c r="AY23" s="5"/>
      <c r="AZ23" s="5"/>
      <c r="BA23" s="5"/>
      <c r="BC23" s="86"/>
    </row>
    <row r="24" spans="21:55" ht="9.1" customHeight="1" x14ac:dyDescent="0.15">
      <c r="U24" s="86"/>
      <c r="X24" s="86"/>
      <c r="AY24" s="5"/>
      <c r="AZ24" s="5"/>
      <c r="BA24" s="5"/>
      <c r="BC24" s="86"/>
    </row>
    <row r="25" spans="21:55" ht="9.1" customHeight="1" x14ac:dyDescent="0.15">
      <c r="U25" s="40"/>
      <c r="AY25" s="5"/>
      <c r="AZ25" s="5"/>
      <c r="BA25" s="85" t="s">
        <v>335</v>
      </c>
      <c r="BC25" s="86"/>
    </row>
    <row r="26" spans="21:55" ht="9.1" customHeight="1" x14ac:dyDescent="0.15">
      <c r="AS26" s="73" t="s">
        <v>1</v>
      </c>
      <c r="AT26" s="73"/>
      <c r="AU26" s="73"/>
      <c r="AV26" s="73"/>
      <c r="AW26" s="73"/>
      <c r="AX26" s="73"/>
      <c r="AY26" s="73"/>
      <c r="AZ26" s="5"/>
      <c r="BA26" s="85"/>
      <c r="BC26" s="86"/>
    </row>
    <row r="27" spans="21:55" ht="9.1" customHeight="1" x14ac:dyDescent="0.15">
      <c r="AD27" s="13"/>
      <c r="AE27" s="13"/>
      <c r="AG27" s="160"/>
      <c r="AH27" s="161"/>
      <c r="AI27" s="161"/>
      <c r="AJ27" s="161"/>
      <c r="AK27" s="161"/>
      <c r="AL27" s="161"/>
      <c r="AM27" s="161"/>
      <c r="AN27" s="161"/>
      <c r="AS27" s="73" t="s">
        <v>344</v>
      </c>
      <c r="AT27" s="73"/>
      <c r="AU27" s="73"/>
      <c r="AV27" s="73"/>
      <c r="AW27" s="73"/>
      <c r="AX27" s="73"/>
      <c r="AY27" s="73"/>
      <c r="AZ27" s="5"/>
      <c r="BA27" s="85"/>
      <c r="BC27" s="86"/>
    </row>
    <row r="28" spans="21:55" ht="9.1" customHeight="1" x14ac:dyDescent="0.15">
      <c r="AY28" s="85">
        <v>0.2</v>
      </c>
      <c r="AZ28" s="5"/>
      <c r="BA28" s="85" t="s">
        <v>62</v>
      </c>
    </row>
    <row r="29" spans="21:55" ht="9.1" customHeight="1" x14ac:dyDescent="0.15">
      <c r="AG29" s="73" t="s">
        <v>441</v>
      </c>
      <c r="AH29" s="73"/>
      <c r="AI29" s="73"/>
      <c r="AJ29" s="73"/>
      <c r="AK29" s="73"/>
      <c r="AL29" s="73"/>
      <c r="AM29" s="73"/>
      <c r="AN29" s="73"/>
      <c r="AO29" s="73"/>
      <c r="AP29" s="73"/>
      <c r="AY29" s="85"/>
      <c r="AZ29" s="5"/>
      <c r="BA29" s="85"/>
    </row>
    <row r="30" spans="21:55" ht="9.1" customHeight="1" x14ac:dyDescent="0.15">
      <c r="AY30" s="85"/>
      <c r="AZ30" s="5"/>
      <c r="BA30" s="85"/>
    </row>
    <row r="31" spans="21:55" ht="9.1" customHeight="1" x14ac:dyDescent="0.15">
      <c r="AY31" s="85"/>
      <c r="AZ31" s="5"/>
      <c r="BA31" s="85"/>
    </row>
    <row r="32" spans="21:55" ht="9.1" customHeight="1" x14ac:dyDescent="0.15">
      <c r="AY32" s="85" t="s">
        <v>36</v>
      </c>
      <c r="BA32" s="85"/>
    </row>
    <row r="33" spans="2:74" ht="9.1" customHeight="1" x14ac:dyDescent="0.15">
      <c r="AY33" s="85"/>
      <c r="BA33" s="85"/>
    </row>
    <row r="34" spans="2:74" ht="9.1" customHeight="1" x14ac:dyDescent="0.15">
      <c r="AY34" s="85">
        <v>0.1</v>
      </c>
      <c r="BA34" s="85"/>
    </row>
    <row r="35" spans="2:74" ht="9.1" customHeight="1" x14ac:dyDescent="0.15">
      <c r="AY35" s="85"/>
      <c r="BA35" s="85"/>
    </row>
    <row r="36" spans="2:74" ht="9.1" customHeight="1" x14ac:dyDescent="0.15"/>
    <row r="37" spans="2:74" ht="9.1" customHeight="1" x14ac:dyDescent="0.15"/>
    <row r="38" spans="2:74" ht="9.1" customHeight="1" x14ac:dyDescent="0.15">
      <c r="AJ38" s="73" t="s">
        <v>178</v>
      </c>
      <c r="AK38" s="73"/>
      <c r="AL38" s="73"/>
      <c r="AM38" s="73"/>
    </row>
    <row r="39" spans="2:74" ht="9.1" customHeight="1" x14ac:dyDescent="0.15"/>
    <row r="40" spans="2:74" ht="24.95" customHeight="1" x14ac:dyDescent="0.15"/>
    <row r="41" spans="2:74" ht="43.5" customHeight="1" x14ac:dyDescent="0.15">
      <c r="B41" s="88" t="s">
        <v>31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</row>
    <row r="42" spans="2:74" s="14" customFormat="1" ht="24.95" customHeight="1" x14ac:dyDescent="0.15">
      <c r="B42" s="78" t="s">
        <v>11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7" t="s">
        <v>63</v>
      </c>
      <c r="X42" s="87"/>
      <c r="Y42" s="87"/>
      <c r="Z42" s="87"/>
      <c r="AA42" s="87"/>
      <c r="AB42" s="87"/>
      <c r="AC42" s="87"/>
      <c r="AD42" s="87" t="s">
        <v>64</v>
      </c>
      <c r="AE42" s="87"/>
      <c r="AF42" s="87"/>
      <c r="AG42" s="87"/>
      <c r="AH42" s="87"/>
      <c r="AI42" s="87"/>
      <c r="AJ42" s="87"/>
      <c r="AK42" s="87"/>
      <c r="AL42" s="87" t="s">
        <v>65</v>
      </c>
      <c r="AM42" s="87"/>
      <c r="AN42" s="87"/>
      <c r="AO42" s="87"/>
      <c r="AP42" s="87"/>
      <c r="AQ42" s="87"/>
      <c r="AR42" s="87"/>
      <c r="AS42" s="87"/>
      <c r="AT42" s="87" t="s">
        <v>66</v>
      </c>
      <c r="AU42" s="87"/>
      <c r="AV42" s="87"/>
      <c r="AW42" s="87"/>
      <c r="AX42" s="87"/>
      <c r="AY42" s="87"/>
      <c r="AZ42" s="87"/>
      <c r="BA42" s="87" t="s">
        <v>67</v>
      </c>
      <c r="BB42" s="87"/>
      <c r="BC42" s="87"/>
      <c r="BD42" s="87"/>
      <c r="BE42" s="87"/>
      <c r="BF42" s="87"/>
      <c r="BG42" s="87"/>
      <c r="BH42" s="87" t="s">
        <v>38</v>
      </c>
      <c r="BI42" s="87"/>
      <c r="BJ42" s="87"/>
      <c r="BK42" s="87"/>
      <c r="BL42" s="87"/>
      <c r="BM42" s="87"/>
      <c r="BN42" s="78"/>
      <c r="BO42" s="87" t="s">
        <v>19</v>
      </c>
      <c r="BP42" s="87"/>
      <c r="BQ42" s="87"/>
      <c r="BR42" s="87"/>
      <c r="BS42" s="87"/>
      <c r="BT42" s="87"/>
      <c r="BU42" s="87"/>
    </row>
    <row r="43" spans="2:74" s="14" customFormat="1" ht="6.95" customHeight="1" x14ac:dyDescent="0.15">
      <c r="B43" s="39"/>
      <c r="C43" s="39"/>
      <c r="D43" s="39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</row>
    <row r="44" spans="2:74" s="14" customFormat="1" ht="20.149999999999999" customHeight="1" x14ac:dyDescent="0.15">
      <c r="B44" s="90" t="s">
        <v>336</v>
      </c>
      <c r="C44" s="91"/>
      <c r="D44" s="92"/>
      <c r="E44" s="78" t="s">
        <v>44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v>2.5999999999999999E-2</v>
      </c>
      <c r="X44" s="75"/>
      <c r="Y44" s="75"/>
      <c r="Z44" s="75"/>
      <c r="AA44" s="75"/>
      <c r="AB44" s="75"/>
      <c r="AC44" s="75"/>
      <c r="AD44" s="75">
        <v>3.2000000000000001E-2</v>
      </c>
      <c r="AE44" s="75"/>
      <c r="AF44" s="75"/>
      <c r="AG44" s="75"/>
      <c r="AH44" s="75"/>
      <c r="AI44" s="75"/>
      <c r="AJ44" s="75"/>
      <c r="AK44" s="75"/>
      <c r="AL44" s="75">
        <v>3.7999999999999999E-2</v>
      </c>
      <c r="AM44" s="75"/>
      <c r="AN44" s="75"/>
      <c r="AO44" s="75"/>
      <c r="AP44" s="75"/>
      <c r="AQ44" s="75"/>
      <c r="AR44" s="75"/>
      <c r="AS44" s="75"/>
      <c r="AT44" s="75">
        <v>4.8000000000000001E-2</v>
      </c>
      <c r="AU44" s="75"/>
      <c r="AV44" s="75"/>
      <c r="AW44" s="75"/>
      <c r="AX44" s="75"/>
      <c r="AY44" s="75"/>
      <c r="AZ44" s="75"/>
      <c r="BA44" s="75">
        <v>0.06</v>
      </c>
      <c r="BB44" s="75"/>
      <c r="BC44" s="75"/>
      <c r="BD44" s="75"/>
      <c r="BE44" s="75"/>
      <c r="BF44" s="75"/>
      <c r="BG44" s="75"/>
      <c r="BH44" s="75">
        <v>8.8999999999999996E-2</v>
      </c>
      <c r="BI44" s="75"/>
      <c r="BJ44" s="75"/>
      <c r="BK44" s="75"/>
      <c r="BL44" s="75"/>
      <c r="BM44" s="75"/>
      <c r="BN44" s="81"/>
      <c r="BO44" s="75">
        <v>0.114</v>
      </c>
      <c r="BP44" s="75"/>
      <c r="BQ44" s="75"/>
      <c r="BR44" s="75"/>
      <c r="BS44" s="75"/>
      <c r="BT44" s="75"/>
      <c r="BU44" s="75"/>
    </row>
    <row r="45" spans="2:74" s="14" customFormat="1" ht="20.149999999999999" customHeight="1" x14ac:dyDescent="0.15">
      <c r="B45" s="93"/>
      <c r="C45" s="94"/>
      <c r="D45" s="95"/>
      <c r="E45" s="78" t="s">
        <v>45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v>0.6</v>
      </c>
      <c r="X45" s="75"/>
      <c r="Y45" s="75"/>
      <c r="Z45" s="75"/>
      <c r="AA45" s="75"/>
      <c r="AB45" s="75"/>
      <c r="AC45" s="75"/>
      <c r="AD45" s="75">
        <v>0.6</v>
      </c>
      <c r="AE45" s="75"/>
      <c r="AF45" s="75"/>
      <c r="AG45" s="75"/>
      <c r="AH45" s="75"/>
      <c r="AI45" s="75"/>
      <c r="AJ45" s="75"/>
      <c r="AK45" s="75"/>
      <c r="AL45" s="75">
        <v>0.6</v>
      </c>
      <c r="AM45" s="75"/>
      <c r="AN45" s="75"/>
      <c r="AO45" s="75"/>
      <c r="AP45" s="75"/>
      <c r="AQ45" s="75"/>
      <c r="AR45" s="75"/>
      <c r="AS45" s="75"/>
      <c r="AT45" s="75">
        <v>0.6</v>
      </c>
      <c r="AU45" s="75"/>
      <c r="AV45" s="75"/>
      <c r="AW45" s="75"/>
      <c r="AX45" s="75"/>
      <c r="AY45" s="75"/>
      <c r="AZ45" s="75"/>
      <c r="BA45" s="75">
        <v>0.6</v>
      </c>
      <c r="BB45" s="75"/>
      <c r="BC45" s="75"/>
      <c r="BD45" s="75"/>
      <c r="BE45" s="75"/>
      <c r="BF45" s="75"/>
      <c r="BG45" s="75"/>
      <c r="BH45" s="75">
        <v>0.6</v>
      </c>
      <c r="BI45" s="75"/>
      <c r="BJ45" s="75"/>
      <c r="BK45" s="75"/>
      <c r="BL45" s="75"/>
      <c r="BM45" s="75"/>
      <c r="BN45" s="81"/>
      <c r="BO45" s="75">
        <v>0.6</v>
      </c>
      <c r="BP45" s="75"/>
      <c r="BQ45" s="75"/>
      <c r="BR45" s="75"/>
      <c r="BS45" s="75"/>
      <c r="BT45" s="75"/>
      <c r="BU45" s="75"/>
    </row>
    <row r="46" spans="2:74" s="14" customFormat="1" ht="20.149999999999999" customHeight="1" x14ac:dyDescent="0.15">
      <c r="B46" s="93"/>
      <c r="C46" s="94"/>
      <c r="D46" s="95"/>
      <c r="E46" s="78" t="s">
        <v>46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W44+0.3</f>
        <v>0.32600000000000001</v>
      </c>
      <c r="X46" s="75"/>
      <c r="Y46" s="75"/>
      <c r="Z46" s="75"/>
      <c r="AA46" s="75"/>
      <c r="AB46" s="75"/>
      <c r="AC46" s="75"/>
      <c r="AD46" s="75">
        <f>AD44+0.3</f>
        <v>0.33199999999999996</v>
      </c>
      <c r="AE46" s="75"/>
      <c r="AF46" s="75"/>
      <c r="AG46" s="75"/>
      <c r="AH46" s="75"/>
      <c r="AI46" s="75"/>
      <c r="AJ46" s="75"/>
      <c r="AK46" s="75"/>
      <c r="AL46" s="75">
        <f>AL44+0.3</f>
        <v>0.33799999999999997</v>
      </c>
      <c r="AM46" s="75"/>
      <c r="AN46" s="75"/>
      <c r="AO46" s="75"/>
      <c r="AP46" s="75"/>
      <c r="AQ46" s="75"/>
      <c r="AR46" s="75"/>
      <c r="AS46" s="75"/>
      <c r="AT46" s="75">
        <f>AT44+0.3</f>
        <v>0.34799999999999998</v>
      </c>
      <c r="AU46" s="75"/>
      <c r="AV46" s="75"/>
      <c r="AW46" s="75"/>
      <c r="AX46" s="75"/>
      <c r="AY46" s="75"/>
      <c r="AZ46" s="75"/>
      <c r="BA46" s="75">
        <f>BA44+0.3</f>
        <v>0.36</v>
      </c>
      <c r="BB46" s="75"/>
      <c r="BC46" s="75"/>
      <c r="BD46" s="75"/>
      <c r="BE46" s="75"/>
      <c r="BF46" s="75"/>
      <c r="BG46" s="75"/>
      <c r="BH46" s="75">
        <f>BH44+0.3</f>
        <v>0.38900000000000001</v>
      </c>
      <c r="BI46" s="75"/>
      <c r="BJ46" s="75"/>
      <c r="BK46" s="75"/>
      <c r="BL46" s="75"/>
      <c r="BM46" s="75"/>
      <c r="BN46" s="81"/>
      <c r="BO46" s="75">
        <f>BO44+0.3</f>
        <v>0.41399999999999998</v>
      </c>
      <c r="BP46" s="75"/>
      <c r="BQ46" s="75"/>
      <c r="BR46" s="75"/>
      <c r="BS46" s="75"/>
      <c r="BT46" s="75"/>
      <c r="BU46" s="75"/>
    </row>
    <row r="47" spans="2:74" s="14" customFormat="1" ht="20.149999999999999" customHeight="1" x14ac:dyDescent="0.15">
      <c r="B47" s="93"/>
      <c r="C47" s="94"/>
      <c r="D47" s="95"/>
      <c r="E47" s="78" t="s">
        <v>48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W44+W48+0.1</f>
        <v>1.1260000000000001</v>
      </c>
      <c r="X47" s="75"/>
      <c r="Y47" s="75"/>
      <c r="Z47" s="75"/>
      <c r="AA47" s="75"/>
      <c r="AB47" s="75"/>
      <c r="AC47" s="75"/>
      <c r="AD47" s="75">
        <f>AD44+AD48+0.1</f>
        <v>1.1320000000000001</v>
      </c>
      <c r="AE47" s="75"/>
      <c r="AF47" s="75"/>
      <c r="AG47" s="75"/>
      <c r="AH47" s="75"/>
      <c r="AI47" s="75"/>
      <c r="AJ47" s="75"/>
      <c r="AK47" s="75"/>
      <c r="AL47" s="75">
        <f>AL44+AL48+0.1</f>
        <v>1.1380000000000001</v>
      </c>
      <c r="AM47" s="75"/>
      <c r="AN47" s="75"/>
      <c r="AO47" s="75"/>
      <c r="AP47" s="75"/>
      <c r="AQ47" s="75"/>
      <c r="AR47" s="75"/>
      <c r="AS47" s="75"/>
      <c r="AT47" s="75">
        <f>AT44+AT48+0.1</f>
        <v>1.1480000000000001</v>
      </c>
      <c r="AU47" s="75"/>
      <c r="AV47" s="75"/>
      <c r="AW47" s="75"/>
      <c r="AX47" s="75"/>
      <c r="AY47" s="75"/>
      <c r="AZ47" s="75"/>
      <c r="BA47" s="75">
        <f>BA44+BA48+0.1</f>
        <v>1.1600000000000001</v>
      </c>
      <c r="BB47" s="75"/>
      <c r="BC47" s="75"/>
      <c r="BD47" s="75"/>
      <c r="BE47" s="75"/>
      <c r="BF47" s="75"/>
      <c r="BG47" s="75"/>
      <c r="BH47" s="75">
        <f>BH44+BH48+0.1</f>
        <v>1.1890000000000001</v>
      </c>
      <c r="BI47" s="75"/>
      <c r="BJ47" s="75"/>
      <c r="BK47" s="75"/>
      <c r="BL47" s="75"/>
      <c r="BM47" s="75"/>
      <c r="BN47" s="75"/>
      <c r="BO47" s="75">
        <f>BO44+BO48+0.1</f>
        <v>1.2140000000000002</v>
      </c>
      <c r="BP47" s="75"/>
      <c r="BQ47" s="75"/>
      <c r="BR47" s="75"/>
      <c r="BS47" s="75"/>
      <c r="BT47" s="75"/>
      <c r="BU47" s="75"/>
    </row>
    <row r="48" spans="2:74" s="14" customFormat="1" ht="20.149999999999999" customHeight="1" x14ac:dyDescent="0.15">
      <c r="B48" s="93"/>
      <c r="C48" s="94"/>
      <c r="D48" s="95"/>
      <c r="E48" s="78" t="s">
        <v>341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$I$6</f>
        <v>1</v>
      </c>
      <c r="X48" s="75"/>
      <c r="Y48" s="75"/>
      <c r="Z48" s="75"/>
      <c r="AA48" s="75"/>
      <c r="AB48" s="75"/>
      <c r="AC48" s="75"/>
      <c r="AD48" s="81">
        <f>$I$6</f>
        <v>1</v>
      </c>
      <c r="AE48" s="82"/>
      <c r="AF48" s="82"/>
      <c r="AG48" s="82"/>
      <c r="AH48" s="82"/>
      <c r="AI48" s="82"/>
      <c r="AJ48" s="82"/>
      <c r="AK48" s="83"/>
      <c r="AL48" s="81">
        <f>$I$6</f>
        <v>1</v>
      </c>
      <c r="AM48" s="82"/>
      <c r="AN48" s="82"/>
      <c r="AO48" s="82"/>
      <c r="AP48" s="82"/>
      <c r="AQ48" s="82"/>
      <c r="AR48" s="82"/>
      <c r="AS48" s="83"/>
      <c r="AT48" s="75">
        <f>$I$6</f>
        <v>1</v>
      </c>
      <c r="AU48" s="75"/>
      <c r="AV48" s="75"/>
      <c r="AW48" s="75"/>
      <c r="AX48" s="75"/>
      <c r="AY48" s="75"/>
      <c r="AZ48" s="75"/>
      <c r="BA48" s="75">
        <f>$I$6</f>
        <v>1</v>
      </c>
      <c r="BB48" s="75"/>
      <c r="BC48" s="75"/>
      <c r="BD48" s="75"/>
      <c r="BE48" s="75"/>
      <c r="BF48" s="75"/>
      <c r="BG48" s="75"/>
      <c r="BH48" s="75">
        <f>$I$6</f>
        <v>1</v>
      </c>
      <c r="BI48" s="75"/>
      <c r="BJ48" s="75"/>
      <c r="BK48" s="75"/>
      <c r="BL48" s="75"/>
      <c r="BM48" s="75"/>
      <c r="BN48" s="75"/>
      <c r="BO48" s="75">
        <f>$I$6</f>
        <v>1</v>
      </c>
      <c r="BP48" s="75"/>
      <c r="BQ48" s="75"/>
      <c r="BR48" s="75"/>
      <c r="BS48" s="75"/>
      <c r="BT48" s="75"/>
      <c r="BU48" s="75"/>
    </row>
    <row r="49" spans="2:73" s="14" customFormat="1" ht="20.149999999999999" customHeight="1" x14ac:dyDescent="0.15">
      <c r="B49" s="93"/>
      <c r="C49" s="94"/>
      <c r="D49" s="95"/>
      <c r="E49" s="78" t="s">
        <v>37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75">
        <f>$I$9</f>
        <v>0.3</v>
      </c>
      <c r="X49" s="75"/>
      <c r="Y49" s="75"/>
      <c r="Z49" s="75"/>
      <c r="AA49" s="75"/>
      <c r="AB49" s="75"/>
      <c r="AC49" s="75"/>
      <c r="AD49" s="81">
        <f>$I$9</f>
        <v>0.3</v>
      </c>
      <c r="AE49" s="82"/>
      <c r="AF49" s="82"/>
      <c r="AG49" s="82"/>
      <c r="AH49" s="82"/>
      <c r="AI49" s="82"/>
      <c r="AJ49" s="82"/>
      <c r="AK49" s="83"/>
      <c r="AL49" s="81">
        <f>$I$9</f>
        <v>0.3</v>
      </c>
      <c r="AM49" s="82"/>
      <c r="AN49" s="82"/>
      <c r="AO49" s="82"/>
      <c r="AP49" s="82"/>
      <c r="AQ49" s="82"/>
      <c r="AR49" s="82"/>
      <c r="AS49" s="83"/>
      <c r="AT49" s="75">
        <f>$I$9</f>
        <v>0.3</v>
      </c>
      <c r="AU49" s="75"/>
      <c r="AV49" s="75"/>
      <c r="AW49" s="75"/>
      <c r="AX49" s="75"/>
      <c r="AY49" s="75"/>
      <c r="AZ49" s="75"/>
      <c r="BA49" s="75">
        <f>$I$9</f>
        <v>0.3</v>
      </c>
      <c r="BB49" s="75"/>
      <c r="BC49" s="75"/>
      <c r="BD49" s="75"/>
      <c r="BE49" s="75"/>
      <c r="BF49" s="75"/>
      <c r="BG49" s="75"/>
      <c r="BH49" s="75">
        <f>$I$9</f>
        <v>0.3</v>
      </c>
      <c r="BI49" s="75"/>
      <c r="BJ49" s="75"/>
      <c r="BK49" s="75"/>
      <c r="BL49" s="75"/>
      <c r="BM49" s="75"/>
      <c r="BN49" s="75"/>
      <c r="BO49" s="75">
        <f>$I$9</f>
        <v>0.3</v>
      </c>
      <c r="BP49" s="75"/>
      <c r="BQ49" s="75"/>
      <c r="BR49" s="75"/>
      <c r="BS49" s="75"/>
      <c r="BT49" s="75"/>
      <c r="BU49" s="75"/>
    </row>
    <row r="50" spans="2:73" s="14" customFormat="1" ht="20.149999999999999" customHeight="1" x14ac:dyDescent="0.15">
      <c r="B50" s="100" t="s">
        <v>33</v>
      </c>
      <c r="C50" s="101"/>
      <c r="D50" s="102"/>
      <c r="E50" s="78" t="s">
        <v>335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75">
        <f>W47-W46-W49</f>
        <v>0.5</v>
      </c>
      <c r="X50" s="75"/>
      <c r="Y50" s="75"/>
      <c r="Z50" s="75"/>
      <c r="AA50" s="75"/>
      <c r="AB50" s="75"/>
      <c r="AC50" s="75"/>
      <c r="AD50" s="81">
        <f>AD47-AD46-AD49</f>
        <v>0.50000000000000022</v>
      </c>
      <c r="AE50" s="82"/>
      <c r="AF50" s="82"/>
      <c r="AG50" s="82"/>
      <c r="AH50" s="82"/>
      <c r="AI50" s="82"/>
      <c r="AJ50" s="82"/>
      <c r="AK50" s="83"/>
      <c r="AL50" s="81">
        <f>AL47-AL46-AL49</f>
        <v>0.50000000000000022</v>
      </c>
      <c r="AM50" s="82"/>
      <c r="AN50" s="82"/>
      <c r="AO50" s="82"/>
      <c r="AP50" s="82"/>
      <c r="AQ50" s="82"/>
      <c r="AR50" s="82"/>
      <c r="AS50" s="83"/>
      <c r="AT50" s="75">
        <f>AT47-AT46-AT49</f>
        <v>0.50000000000000022</v>
      </c>
      <c r="AU50" s="75"/>
      <c r="AV50" s="75"/>
      <c r="AW50" s="75"/>
      <c r="AX50" s="75"/>
      <c r="AY50" s="75"/>
      <c r="AZ50" s="75"/>
      <c r="BA50" s="75">
        <f>BA47-BA46-BA49</f>
        <v>0.50000000000000022</v>
      </c>
      <c r="BB50" s="75"/>
      <c r="BC50" s="75"/>
      <c r="BD50" s="75"/>
      <c r="BE50" s="75"/>
      <c r="BF50" s="75"/>
      <c r="BG50" s="75"/>
      <c r="BH50" s="75">
        <f>BH47-BH46-BH49</f>
        <v>0.5</v>
      </c>
      <c r="BI50" s="75"/>
      <c r="BJ50" s="75"/>
      <c r="BK50" s="75"/>
      <c r="BL50" s="75"/>
      <c r="BM50" s="75"/>
      <c r="BN50" s="75"/>
      <c r="BO50" s="75">
        <f>BO47-BO46-BO49</f>
        <v>0.50000000000000022</v>
      </c>
      <c r="BP50" s="75"/>
      <c r="BQ50" s="75"/>
      <c r="BR50" s="75"/>
      <c r="BS50" s="75"/>
      <c r="BT50" s="75"/>
      <c r="BU50" s="75"/>
    </row>
    <row r="51" spans="2:73" s="14" customFormat="1" ht="20.149999999999999" customHeight="1" x14ac:dyDescent="0.15">
      <c r="BH51" s="141"/>
      <c r="BI51" s="141"/>
      <c r="BJ51" s="141"/>
      <c r="BK51" s="141"/>
      <c r="BL51" s="141"/>
      <c r="BM51" s="141"/>
      <c r="BN51" s="141"/>
      <c r="BO51" s="141" t="s">
        <v>103</v>
      </c>
      <c r="BP51" s="141"/>
      <c r="BQ51" s="141"/>
      <c r="BR51" s="141"/>
      <c r="BS51" s="141"/>
      <c r="BT51" s="141"/>
      <c r="BU51" s="141"/>
    </row>
    <row r="52" spans="2:73" s="14" customFormat="1" ht="28" customHeight="1" x14ac:dyDescent="0.15">
      <c r="B52" s="87" t="s">
        <v>13</v>
      </c>
      <c r="C52" s="87"/>
      <c r="D52" s="87"/>
      <c r="E52" s="87"/>
      <c r="F52" s="87"/>
      <c r="G52" s="87"/>
      <c r="H52" s="87"/>
      <c r="I52" s="87"/>
      <c r="J52" s="87"/>
      <c r="K52" s="87" t="s">
        <v>14</v>
      </c>
      <c r="L52" s="87"/>
      <c r="M52" s="87"/>
      <c r="N52" s="87"/>
      <c r="O52" s="87"/>
      <c r="P52" s="87"/>
      <c r="Q52" s="87"/>
      <c r="R52" s="87"/>
      <c r="S52" s="87"/>
      <c r="T52" s="87" t="s">
        <v>12</v>
      </c>
      <c r="U52" s="87"/>
      <c r="V52" s="87"/>
      <c r="W52" s="87" t="s">
        <v>63</v>
      </c>
      <c r="X52" s="87"/>
      <c r="Y52" s="87"/>
      <c r="Z52" s="87"/>
      <c r="AA52" s="87"/>
      <c r="AB52" s="87"/>
      <c r="AC52" s="87"/>
      <c r="AD52" s="87" t="s">
        <v>64</v>
      </c>
      <c r="AE52" s="87"/>
      <c r="AF52" s="87"/>
      <c r="AG52" s="87"/>
      <c r="AH52" s="87"/>
      <c r="AI52" s="87"/>
      <c r="AJ52" s="87"/>
      <c r="AK52" s="87"/>
      <c r="AL52" s="87" t="s">
        <v>65</v>
      </c>
      <c r="AM52" s="87"/>
      <c r="AN52" s="87"/>
      <c r="AO52" s="87"/>
      <c r="AP52" s="87"/>
      <c r="AQ52" s="87"/>
      <c r="AR52" s="87"/>
      <c r="AS52" s="87"/>
      <c r="AT52" s="87" t="s">
        <v>66</v>
      </c>
      <c r="AU52" s="87"/>
      <c r="AV52" s="87"/>
      <c r="AW52" s="87"/>
      <c r="AX52" s="87"/>
      <c r="AY52" s="87"/>
      <c r="AZ52" s="87"/>
      <c r="BA52" s="87" t="s">
        <v>67</v>
      </c>
      <c r="BB52" s="87"/>
      <c r="BC52" s="87"/>
      <c r="BD52" s="87"/>
      <c r="BE52" s="87"/>
      <c r="BF52" s="87"/>
      <c r="BG52" s="87"/>
      <c r="BH52" s="87" t="s">
        <v>38</v>
      </c>
      <c r="BI52" s="87"/>
      <c r="BJ52" s="87"/>
      <c r="BK52" s="87"/>
      <c r="BL52" s="87"/>
      <c r="BM52" s="87"/>
      <c r="BN52" s="78"/>
      <c r="BO52" s="87" t="s">
        <v>324</v>
      </c>
      <c r="BP52" s="87"/>
      <c r="BQ52" s="87"/>
      <c r="BR52" s="87"/>
      <c r="BS52" s="87"/>
      <c r="BT52" s="87"/>
      <c r="BU52" s="87"/>
    </row>
    <row r="53" spans="2:73" s="14" customFormat="1" ht="28" customHeight="1" x14ac:dyDescent="0.15">
      <c r="B53" s="119" t="s">
        <v>25</v>
      </c>
      <c r="C53" s="120"/>
      <c r="D53" s="120"/>
      <c r="E53" s="120"/>
      <c r="F53" s="120"/>
      <c r="G53" s="120"/>
      <c r="H53" s="120"/>
      <c r="I53" s="120"/>
      <c r="J53" s="121"/>
      <c r="K53" s="110" t="s">
        <v>436</v>
      </c>
      <c r="L53" s="111"/>
      <c r="M53" s="111"/>
      <c r="N53" s="111"/>
      <c r="O53" s="111"/>
      <c r="P53" s="111"/>
      <c r="Q53" s="111"/>
      <c r="R53" s="111"/>
      <c r="S53" s="112"/>
      <c r="T53" s="78" t="s">
        <v>435</v>
      </c>
      <c r="U53" s="79"/>
      <c r="V53" s="80"/>
      <c r="W53" s="75">
        <f>ROUND(W45*W47,3)</f>
        <v>0.67600000000000005</v>
      </c>
      <c r="X53" s="75"/>
      <c r="Y53" s="75"/>
      <c r="Z53" s="75"/>
      <c r="AA53" s="75"/>
      <c r="AB53" s="75"/>
      <c r="AC53" s="81"/>
      <c r="AD53" s="81">
        <f>ROUND(AD45*AD47,3)</f>
        <v>0.67900000000000005</v>
      </c>
      <c r="AE53" s="82"/>
      <c r="AF53" s="82"/>
      <c r="AG53" s="82"/>
      <c r="AH53" s="82"/>
      <c r="AI53" s="82"/>
      <c r="AJ53" s="82"/>
      <c r="AK53" s="83"/>
      <c r="AL53" s="81">
        <f>ROUND(AL45*AL47,3)</f>
        <v>0.68300000000000005</v>
      </c>
      <c r="AM53" s="82"/>
      <c r="AN53" s="82"/>
      <c r="AO53" s="82"/>
      <c r="AP53" s="82"/>
      <c r="AQ53" s="82"/>
      <c r="AR53" s="82"/>
      <c r="AS53" s="83"/>
      <c r="AT53" s="75">
        <f>ROUND(AT45*AT47,3)</f>
        <v>0.68899999999999995</v>
      </c>
      <c r="AU53" s="75"/>
      <c r="AV53" s="75"/>
      <c r="AW53" s="75"/>
      <c r="AX53" s="75"/>
      <c r="AY53" s="75"/>
      <c r="AZ53" s="81"/>
      <c r="BA53" s="75">
        <f>ROUND(BA45*BA47,3)</f>
        <v>0.69599999999999995</v>
      </c>
      <c r="BB53" s="75"/>
      <c r="BC53" s="75"/>
      <c r="BD53" s="75"/>
      <c r="BE53" s="75"/>
      <c r="BF53" s="75"/>
      <c r="BG53" s="81"/>
      <c r="BH53" s="75">
        <f>ROUND(BH45*BH47,3)</f>
        <v>0.71299999999999997</v>
      </c>
      <c r="BI53" s="75"/>
      <c r="BJ53" s="75"/>
      <c r="BK53" s="75"/>
      <c r="BL53" s="75"/>
      <c r="BM53" s="75"/>
      <c r="BN53" s="81"/>
      <c r="BO53" s="75">
        <f>ROUND(BO45*BO47,3)</f>
        <v>0.72799999999999998</v>
      </c>
      <c r="BP53" s="75"/>
      <c r="BQ53" s="75"/>
      <c r="BR53" s="75"/>
      <c r="BS53" s="75"/>
      <c r="BT53" s="75"/>
      <c r="BU53" s="75"/>
    </row>
    <row r="54" spans="2:73" s="14" customFormat="1" ht="28" customHeight="1" x14ac:dyDescent="0.15">
      <c r="B54" s="119" t="s">
        <v>24</v>
      </c>
      <c r="C54" s="120"/>
      <c r="D54" s="120"/>
      <c r="E54" s="120"/>
      <c r="F54" s="120"/>
      <c r="G54" s="120"/>
      <c r="H54" s="120"/>
      <c r="I54" s="120"/>
      <c r="J54" s="121"/>
      <c r="K54" s="110" t="s">
        <v>436</v>
      </c>
      <c r="L54" s="111"/>
      <c r="M54" s="111"/>
      <c r="N54" s="111"/>
      <c r="O54" s="111"/>
      <c r="P54" s="111"/>
      <c r="Q54" s="111"/>
      <c r="R54" s="111"/>
      <c r="S54" s="112"/>
      <c r="T54" s="78" t="s">
        <v>435</v>
      </c>
      <c r="U54" s="79"/>
      <c r="V54" s="80"/>
      <c r="W54" s="75">
        <f>ROUND(W45*W46-W44*W44*PI()/4,3)</f>
        <v>0.19500000000000001</v>
      </c>
      <c r="X54" s="75"/>
      <c r="Y54" s="75"/>
      <c r="Z54" s="75"/>
      <c r="AA54" s="75"/>
      <c r="AB54" s="75"/>
      <c r="AC54" s="81"/>
      <c r="AD54" s="75">
        <f>ROUND(AD45*AD46-AD44*AD44*PI()/4,3)</f>
        <v>0.19800000000000001</v>
      </c>
      <c r="AE54" s="75"/>
      <c r="AF54" s="75"/>
      <c r="AG54" s="75"/>
      <c r="AH54" s="75"/>
      <c r="AI54" s="75"/>
      <c r="AJ54" s="75"/>
      <c r="AK54" s="75"/>
      <c r="AL54" s="75">
        <f>ROUND(AL45*AL46-AL44*AL44*PI()/4,3)</f>
        <v>0.20200000000000001</v>
      </c>
      <c r="AM54" s="75"/>
      <c r="AN54" s="75"/>
      <c r="AO54" s="75"/>
      <c r="AP54" s="75"/>
      <c r="AQ54" s="75"/>
      <c r="AR54" s="75"/>
      <c r="AS54" s="75"/>
      <c r="AT54" s="75">
        <f>ROUND(AT45*AT46-AT44*AT44*PI()/4,3)</f>
        <v>0.20699999999999999</v>
      </c>
      <c r="AU54" s="75"/>
      <c r="AV54" s="75"/>
      <c r="AW54" s="75"/>
      <c r="AX54" s="75"/>
      <c r="AY54" s="75"/>
      <c r="AZ54" s="81"/>
      <c r="BA54" s="75">
        <f>ROUND(BA45*BA46-BA44*BA44*PI()/4,3)</f>
        <v>0.21299999999999999</v>
      </c>
      <c r="BB54" s="75"/>
      <c r="BC54" s="75"/>
      <c r="BD54" s="75"/>
      <c r="BE54" s="75"/>
      <c r="BF54" s="75"/>
      <c r="BG54" s="81"/>
      <c r="BH54" s="75">
        <f>ROUND(BH45*BH46-BH44*BH44*PI()/4,3)</f>
        <v>0.22700000000000001</v>
      </c>
      <c r="BI54" s="75"/>
      <c r="BJ54" s="75"/>
      <c r="BK54" s="75"/>
      <c r="BL54" s="75"/>
      <c r="BM54" s="75"/>
      <c r="BN54" s="81"/>
      <c r="BO54" s="75">
        <f>ROUND(BO45*BO46-BO44*BO44*PI()/4,3)</f>
        <v>0.23799999999999999</v>
      </c>
      <c r="BP54" s="75"/>
      <c r="BQ54" s="75"/>
      <c r="BR54" s="75"/>
      <c r="BS54" s="75"/>
      <c r="BT54" s="75"/>
      <c r="BU54" s="75"/>
    </row>
    <row r="55" spans="2:73" s="14" customFormat="1" ht="28" customHeight="1" x14ac:dyDescent="0.15">
      <c r="B55" s="119" t="s">
        <v>26</v>
      </c>
      <c r="C55" s="120"/>
      <c r="D55" s="120"/>
      <c r="E55" s="120"/>
      <c r="F55" s="120"/>
      <c r="G55" s="120"/>
      <c r="H55" s="120"/>
      <c r="I55" s="120"/>
      <c r="J55" s="121"/>
      <c r="K55" s="110" t="s">
        <v>436</v>
      </c>
      <c r="L55" s="111"/>
      <c r="M55" s="111"/>
      <c r="N55" s="111"/>
      <c r="O55" s="111"/>
      <c r="P55" s="111"/>
      <c r="Q55" s="111"/>
      <c r="R55" s="111"/>
      <c r="S55" s="112"/>
      <c r="T55" s="78" t="s">
        <v>435</v>
      </c>
      <c r="U55" s="79"/>
      <c r="V55" s="80"/>
      <c r="W55" s="75">
        <f>ROUND(W45*W50,3)</f>
        <v>0.3</v>
      </c>
      <c r="X55" s="75"/>
      <c r="Y55" s="75"/>
      <c r="Z55" s="75"/>
      <c r="AA55" s="75"/>
      <c r="AB55" s="75"/>
      <c r="AC55" s="81"/>
      <c r="AD55" s="75">
        <f>ROUND(AD45*AD50,3)</f>
        <v>0.3</v>
      </c>
      <c r="AE55" s="75"/>
      <c r="AF55" s="75"/>
      <c r="AG55" s="75"/>
      <c r="AH55" s="75"/>
      <c r="AI55" s="75"/>
      <c r="AJ55" s="75"/>
      <c r="AK55" s="75"/>
      <c r="AL55" s="75">
        <f>ROUND(AL45*AL50,3)</f>
        <v>0.3</v>
      </c>
      <c r="AM55" s="75"/>
      <c r="AN55" s="75"/>
      <c r="AO55" s="75"/>
      <c r="AP55" s="75"/>
      <c r="AQ55" s="75"/>
      <c r="AR55" s="75"/>
      <c r="AS55" s="75"/>
      <c r="AT55" s="75">
        <f>ROUND(AT45*AT50,3)</f>
        <v>0.3</v>
      </c>
      <c r="AU55" s="75"/>
      <c r="AV55" s="75"/>
      <c r="AW55" s="75"/>
      <c r="AX55" s="75"/>
      <c r="AY55" s="75"/>
      <c r="AZ55" s="81"/>
      <c r="BA55" s="75">
        <f>ROUND(BA45*BA50,3)</f>
        <v>0.3</v>
      </c>
      <c r="BB55" s="75"/>
      <c r="BC55" s="75"/>
      <c r="BD55" s="75"/>
      <c r="BE55" s="75"/>
      <c r="BF55" s="75"/>
      <c r="BG55" s="81"/>
      <c r="BH55" s="75">
        <f>ROUND(BH45*BH50,3)</f>
        <v>0.3</v>
      </c>
      <c r="BI55" s="75"/>
      <c r="BJ55" s="75"/>
      <c r="BK55" s="75"/>
      <c r="BL55" s="75"/>
      <c r="BM55" s="75"/>
      <c r="BN55" s="81"/>
      <c r="BO55" s="150">
        <f>ROUND(BO45*BO50,3)</f>
        <v>0.3</v>
      </c>
      <c r="BP55" s="151"/>
      <c r="BQ55" s="151"/>
      <c r="BR55" s="151"/>
      <c r="BS55" s="151"/>
      <c r="BT55" s="151"/>
      <c r="BU55" s="152"/>
    </row>
    <row r="56" spans="2:73" s="14" customFormat="1" ht="28" customHeight="1" x14ac:dyDescent="0.15">
      <c r="B56" s="119" t="s">
        <v>387</v>
      </c>
      <c r="C56" s="120"/>
      <c r="D56" s="120"/>
      <c r="E56" s="120"/>
      <c r="F56" s="120"/>
      <c r="G56" s="120"/>
      <c r="H56" s="120"/>
      <c r="I56" s="120"/>
      <c r="J56" s="121"/>
      <c r="K56" s="110" t="s">
        <v>49</v>
      </c>
      <c r="L56" s="111"/>
      <c r="M56" s="111"/>
      <c r="N56" s="111"/>
      <c r="O56" s="111"/>
      <c r="P56" s="111"/>
      <c r="Q56" s="111"/>
      <c r="R56" s="111"/>
      <c r="S56" s="112"/>
      <c r="T56" s="78" t="s">
        <v>433</v>
      </c>
      <c r="U56" s="79"/>
      <c r="V56" s="80"/>
      <c r="W56" s="75">
        <v>0.6</v>
      </c>
      <c r="X56" s="75"/>
      <c r="Y56" s="75"/>
      <c r="Z56" s="75"/>
      <c r="AA56" s="75"/>
      <c r="AB56" s="75"/>
      <c r="AC56" s="81"/>
      <c r="AD56" s="81">
        <v>0.6</v>
      </c>
      <c r="AE56" s="82"/>
      <c r="AF56" s="82"/>
      <c r="AG56" s="82"/>
      <c r="AH56" s="82"/>
      <c r="AI56" s="82"/>
      <c r="AJ56" s="82"/>
      <c r="AK56" s="83"/>
      <c r="AL56" s="81">
        <v>0.6</v>
      </c>
      <c r="AM56" s="82"/>
      <c r="AN56" s="82"/>
      <c r="AO56" s="82"/>
      <c r="AP56" s="82"/>
      <c r="AQ56" s="82"/>
      <c r="AR56" s="82"/>
      <c r="AS56" s="83"/>
      <c r="AT56" s="75">
        <v>0.6</v>
      </c>
      <c r="AU56" s="75"/>
      <c r="AV56" s="75"/>
      <c r="AW56" s="75"/>
      <c r="AX56" s="75"/>
      <c r="AY56" s="75"/>
      <c r="AZ56" s="81"/>
      <c r="BA56" s="75">
        <v>0.6</v>
      </c>
      <c r="BB56" s="75"/>
      <c r="BC56" s="75"/>
      <c r="BD56" s="75"/>
      <c r="BE56" s="75"/>
      <c r="BF56" s="75"/>
      <c r="BG56" s="81"/>
      <c r="BH56" s="75">
        <v>0.6</v>
      </c>
      <c r="BI56" s="75"/>
      <c r="BJ56" s="75"/>
      <c r="BK56" s="75"/>
      <c r="BL56" s="75"/>
      <c r="BM56" s="75"/>
      <c r="BN56" s="81"/>
      <c r="BO56" s="142">
        <v>0.6</v>
      </c>
      <c r="BP56" s="143"/>
      <c r="BQ56" s="143"/>
      <c r="BR56" s="143"/>
      <c r="BS56" s="143"/>
      <c r="BT56" s="143"/>
      <c r="BU56" s="144"/>
    </row>
    <row r="57" spans="2:73" s="14" customFormat="1" ht="14.1" customHeight="1" x14ac:dyDescent="0.15">
      <c r="B57" s="125" t="s">
        <v>53</v>
      </c>
      <c r="C57" s="126"/>
      <c r="D57" s="126"/>
      <c r="E57" s="126"/>
      <c r="F57" s="126"/>
      <c r="G57" s="126"/>
      <c r="H57" s="126"/>
      <c r="I57" s="126"/>
      <c r="J57" s="127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104">
        <f>ROUND(W53-W55/0.9,3)</f>
        <v>0.34300000000000003</v>
      </c>
      <c r="X57" s="105"/>
      <c r="Y57" s="105"/>
      <c r="Z57" s="105"/>
      <c r="AA57" s="105"/>
      <c r="AB57" s="105"/>
      <c r="AC57" s="106"/>
      <c r="AD57" s="104">
        <f>ROUND(AD53-AD55/0.9,3)</f>
        <v>0.34599999999999997</v>
      </c>
      <c r="AE57" s="105"/>
      <c r="AF57" s="105"/>
      <c r="AG57" s="105"/>
      <c r="AH57" s="105"/>
      <c r="AI57" s="105"/>
      <c r="AJ57" s="105"/>
      <c r="AK57" s="106"/>
      <c r="AL57" s="104">
        <f>ROUND(AL53-AL55/0.9,3)</f>
        <v>0.35</v>
      </c>
      <c r="AM57" s="105"/>
      <c r="AN57" s="105"/>
      <c r="AO57" s="105"/>
      <c r="AP57" s="105"/>
      <c r="AQ57" s="105"/>
      <c r="AR57" s="105"/>
      <c r="AS57" s="106"/>
      <c r="AT57" s="104">
        <f>ROUND(AT53-AT55/0.9,3)</f>
        <v>0.35599999999999998</v>
      </c>
      <c r="AU57" s="105"/>
      <c r="AV57" s="105"/>
      <c r="AW57" s="105"/>
      <c r="AX57" s="105"/>
      <c r="AY57" s="105"/>
      <c r="AZ57" s="106"/>
      <c r="BA57" s="104">
        <f>ROUND(BA53-BA55/0.9,3)</f>
        <v>0.36299999999999999</v>
      </c>
      <c r="BB57" s="105"/>
      <c r="BC57" s="105"/>
      <c r="BD57" s="105"/>
      <c r="BE57" s="105"/>
      <c r="BF57" s="105"/>
      <c r="BG57" s="106"/>
      <c r="BH57" s="104">
        <f>ROUND(BH53-BH55/0.9,3)</f>
        <v>0.38</v>
      </c>
      <c r="BI57" s="105"/>
      <c r="BJ57" s="105"/>
      <c r="BK57" s="105"/>
      <c r="BL57" s="105"/>
      <c r="BM57" s="105"/>
      <c r="BN57" s="105"/>
      <c r="BO57" s="104">
        <f>ROUND(BO53-BO55/0.9,3)</f>
        <v>0.39500000000000002</v>
      </c>
      <c r="BP57" s="105"/>
      <c r="BQ57" s="105"/>
      <c r="BR57" s="105"/>
      <c r="BS57" s="105"/>
      <c r="BT57" s="105"/>
      <c r="BU57" s="106"/>
    </row>
    <row r="58" spans="2:73" s="14" customFormat="1" ht="14.1" customHeight="1" x14ac:dyDescent="0.15">
      <c r="B58" s="128"/>
      <c r="C58" s="129"/>
      <c r="D58" s="129"/>
      <c r="E58" s="129"/>
      <c r="F58" s="129"/>
      <c r="G58" s="129"/>
      <c r="H58" s="129"/>
      <c r="I58" s="129"/>
      <c r="J58" s="130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107"/>
      <c r="X58" s="108"/>
      <c r="Y58" s="108"/>
      <c r="Z58" s="108"/>
      <c r="AA58" s="108"/>
      <c r="AB58" s="108"/>
      <c r="AC58" s="109"/>
      <c r="AD58" s="107"/>
      <c r="AE58" s="108"/>
      <c r="AF58" s="108"/>
      <c r="AG58" s="108"/>
      <c r="AH58" s="108"/>
      <c r="AI58" s="108"/>
      <c r="AJ58" s="108"/>
      <c r="AK58" s="109"/>
      <c r="AL58" s="107"/>
      <c r="AM58" s="108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107"/>
      <c r="BI58" s="108"/>
      <c r="BJ58" s="108"/>
      <c r="BK58" s="108"/>
      <c r="BL58" s="108"/>
      <c r="BM58" s="108"/>
      <c r="BN58" s="108"/>
      <c r="BO58" s="107"/>
      <c r="BP58" s="108"/>
      <c r="BQ58" s="108"/>
      <c r="BR58" s="108"/>
      <c r="BS58" s="108"/>
      <c r="BT58" s="108"/>
      <c r="BU58" s="109"/>
    </row>
    <row r="59" spans="2:73" s="14" customFormat="1" ht="20.149999999999999" customHeight="1" x14ac:dyDescent="0.15"/>
    <row r="60" spans="2:73" s="14" customFormat="1" ht="20.149999999999999" customHeight="1" x14ac:dyDescent="0.15"/>
    <row r="61" spans="2:73" s="14" customFormat="1" ht="20.149999999999999" customHeight="1" x14ac:dyDescent="0.15">
      <c r="W61" s="75" t="e">
        <f>ROUND((0.1/W47*(W46+0.15)+#REF!),3)</f>
        <v>#REF!</v>
      </c>
      <c r="X61" s="75"/>
      <c r="Y61" s="75"/>
      <c r="Z61" s="75"/>
      <c r="AA61" s="75"/>
      <c r="AB61" s="75"/>
      <c r="AC61" s="81"/>
      <c r="AD61" s="75" t="e">
        <f>ROUND((0.1/AD47*(AD46+0.15)+#REF!),3)</f>
        <v>#REF!</v>
      </c>
      <c r="AE61" s="75"/>
      <c r="AF61" s="75"/>
      <c r="AG61" s="75"/>
      <c r="AH61" s="75"/>
      <c r="AI61" s="75"/>
      <c r="AJ61" s="81"/>
      <c r="AL61" s="75" t="e">
        <f>ROUND((0.1/AL47*(AL46+0.15)+#REF!),3)</f>
        <v>#REF!</v>
      </c>
      <c r="AM61" s="75"/>
      <c r="AN61" s="75"/>
      <c r="AO61" s="75"/>
      <c r="AP61" s="75"/>
      <c r="AQ61" s="75"/>
      <c r="AR61" s="81"/>
      <c r="AT61" s="75" t="e">
        <f>ROUND((0.1/AT47*(AT46+0.15)+#REF!),3)</f>
        <v>#REF!</v>
      </c>
      <c r="AU61" s="75"/>
      <c r="AV61" s="75"/>
      <c r="AW61" s="75"/>
      <c r="AX61" s="75"/>
      <c r="AY61" s="75"/>
      <c r="AZ61" s="81"/>
      <c r="BA61" s="75" t="e">
        <f>ROUND((0.1/BA47*(BA46+0.15)+#REF!),3)</f>
        <v>#REF!</v>
      </c>
      <c r="BB61" s="75"/>
      <c r="BC61" s="75"/>
      <c r="BD61" s="75"/>
      <c r="BE61" s="75"/>
      <c r="BF61" s="75"/>
      <c r="BG61" s="81"/>
      <c r="BH61" s="75" t="e">
        <f>ROUND((0.1/BH47*(BH46+0.15)+#REF!),3)</f>
        <v>#REF!</v>
      </c>
      <c r="BI61" s="75"/>
      <c r="BJ61" s="75"/>
      <c r="BK61" s="75"/>
      <c r="BL61" s="75"/>
      <c r="BM61" s="75"/>
      <c r="BN61" s="81"/>
      <c r="BO61" s="75"/>
      <c r="BP61" s="75"/>
      <c r="BQ61" s="75"/>
      <c r="BR61" s="75"/>
      <c r="BS61" s="75"/>
      <c r="BT61" s="75"/>
      <c r="BU61" s="81"/>
    </row>
    <row r="62" spans="2:73" s="14" customFormat="1" ht="20.149999999999999" customHeight="1" x14ac:dyDescent="0.15">
      <c r="W62" s="75" t="e">
        <f>ROUND((0.1/W47*W46+#REF!),3)</f>
        <v>#REF!</v>
      </c>
      <c r="X62" s="75"/>
      <c r="Y62" s="75"/>
      <c r="Z62" s="75"/>
      <c r="AA62" s="75"/>
      <c r="AB62" s="75"/>
      <c r="AC62" s="81"/>
      <c r="AD62" s="75" t="e">
        <f>ROUND((0.1/AD47*AD46+#REF!),3)</f>
        <v>#REF!</v>
      </c>
      <c r="AE62" s="75"/>
      <c r="AF62" s="75"/>
      <c r="AG62" s="75"/>
      <c r="AH62" s="75"/>
      <c r="AI62" s="75"/>
      <c r="AJ62" s="81"/>
      <c r="AL62" s="75" t="e">
        <f>ROUND((0.1/AL47*AL46+#REF!),3)</f>
        <v>#REF!</v>
      </c>
      <c r="AM62" s="75"/>
      <c r="AN62" s="75"/>
      <c r="AO62" s="75"/>
      <c r="AP62" s="75"/>
      <c r="AQ62" s="75"/>
      <c r="AR62" s="81"/>
      <c r="AT62" s="75" t="e">
        <f>ROUND((0.1/AT47*AT46+#REF!),3)</f>
        <v>#REF!</v>
      </c>
      <c r="AU62" s="75"/>
      <c r="AV62" s="75"/>
      <c r="AW62" s="75"/>
      <c r="AX62" s="75"/>
      <c r="AY62" s="75"/>
      <c r="AZ62" s="81"/>
      <c r="BA62" s="75" t="e">
        <f>ROUND((0.1/BA47*BA46+#REF!),3)</f>
        <v>#REF!</v>
      </c>
      <c r="BB62" s="75"/>
      <c r="BC62" s="75"/>
      <c r="BD62" s="75"/>
      <c r="BE62" s="75"/>
      <c r="BF62" s="75"/>
      <c r="BG62" s="81"/>
      <c r="BH62" s="75" t="e">
        <f>ROUND((0.1/BH47*BH46+#REF!),3)</f>
        <v>#REF!</v>
      </c>
      <c r="BI62" s="75"/>
      <c r="BJ62" s="75"/>
      <c r="BK62" s="75"/>
      <c r="BL62" s="75"/>
      <c r="BM62" s="75"/>
      <c r="BN62" s="81"/>
      <c r="BO62" s="75"/>
      <c r="BP62" s="75"/>
      <c r="BQ62" s="75"/>
      <c r="BR62" s="75"/>
      <c r="BS62" s="75"/>
      <c r="BT62" s="75"/>
      <c r="BU62" s="81"/>
    </row>
    <row r="63" spans="2:73" s="14" customFormat="1" ht="20.149999999999999" customHeight="1" x14ac:dyDescent="0.15"/>
    <row r="64" spans="2:73" s="14" customFormat="1" ht="20.149999999999999" customHeight="1" x14ac:dyDescent="0.15"/>
    <row r="65" spans="2:73" s="14" customFormat="1" ht="20.149999999999999" customHeight="1" x14ac:dyDescent="0.15"/>
    <row r="66" spans="2:73" s="14" customFormat="1" ht="28" customHeight="1" x14ac:dyDescent="0.15">
      <c r="B66" s="78"/>
      <c r="C66" s="79"/>
      <c r="D66" s="79"/>
      <c r="E66" s="79"/>
      <c r="F66" s="79"/>
      <c r="G66" s="79"/>
      <c r="H66" s="79"/>
      <c r="I66" s="79"/>
      <c r="J66" s="80"/>
      <c r="K66" s="110"/>
      <c r="L66" s="111"/>
      <c r="M66" s="111"/>
      <c r="N66" s="111"/>
      <c r="O66" s="111"/>
      <c r="P66" s="111"/>
      <c r="Q66" s="111"/>
      <c r="R66" s="111"/>
      <c r="S66" s="112"/>
      <c r="T66" s="78"/>
      <c r="U66" s="79"/>
      <c r="V66" s="80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81"/>
      <c r="BO66" s="77"/>
      <c r="BP66" s="74"/>
      <c r="BQ66" s="74"/>
      <c r="BR66" s="74"/>
      <c r="BS66" s="74"/>
      <c r="BT66" s="74"/>
      <c r="BU66" s="74"/>
    </row>
    <row r="67" spans="2:73" s="14" customFormat="1" ht="14.1" customHeight="1" x14ac:dyDescent="0.15">
      <c r="B67" s="113"/>
      <c r="C67" s="114"/>
      <c r="D67" s="114"/>
      <c r="E67" s="114"/>
      <c r="F67" s="114"/>
      <c r="G67" s="114"/>
      <c r="H67" s="114"/>
      <c r="I67" s="114"/>
      <c r="J67" s="115"/>
      <c r="K67" s="116"/>
      <c r="L67" s="117"/>
      <c r="M67" s="117"/>
      <c r="N67" s="117"/>
      <c r="O67" s="117"/>
      <c r="P67" s="117"/>
      <c r="Q67" s="117"/>
      <c r="R67" s="117"/>
      <c r="S67" s="118"/>
      <c r="T67" s="113"/>
      <c r="U67" s="114"/>
      <c r="V67" s="115"/>
      <c r="W67" s="104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6"/>
      <c r="AL67" s="104"/>
      <c r="AM67" s="105"/>
      <c r="AN67" s="105"/>
      <c r="AO67" s="105"/>
      <c r="AP67" s="105"/>
      <c r="AQ67" s="105"/>
      <c r="AR67" s="105"/>
      <c r="AS67" s="106"/>
      <c r="AT67" s="104"/>
      <c r="AU67" s="105"/>
      <c r="AV67" s="105"/>
      <c r="AW67" s="105"/>
      <c r="AX67" s="105"/>
      <c r="AY67" s="105"/>
      <c r="AZ67" s="106"/>
      <c r="BA67" s="104"/>
      <c r="BB67" s="105"/>
      <c r="BC67" s="105"/>
      <c r="BD67" s="105"/>
      <c r="BE67" s="105"/>
      <c r="BF67" s="105"/>
      <c r="BG67" s="106"/>
      <c r="BH67" s="104"/>
      <c r="BI67" s="105"/>
      <c r="BJ67" s="105"/>
      <c r="BK67" s="105"/>
      <c r="BL67" s="105"/>
      <c r="BM67" s="105"/>
      <c r="BN67" s="105"/>
      <c r="BO67" s="77"/>
      <c r="BP67" s="74"/>
      <c r="BQ67" s="74"/>
      <c r="BR67" s="74"/>
      <c r="BS67" s="74"/>
      <c r="BT67" s="74"/>
      <c r="BU67" s="74"/>
    </row>
    <row r="68" spans="2:73" s="14" customFormat="1" ht="14.1" customHeight="1" x14ac:dyDescent="0.15">
      <c r="B68" s="100"/>
      <c r="C68" s="101"/>
      <c r="D68" s="101"/>
      <c r="E68" s="101"/>
      <c r="F68" s="101"/>
      <c r="G68" s="101"/>
      <c r="H68" s="101"/>
      <c r="I68" s="101"/>
      <c r="J68" s="102"/>
      <c r="K68" s="122"/>
      <c r="L68" s="123"/>
      <c r="M68" s="123"/>
      <c r="N68" s="123"/>
      <c r="O68" s="123"/>
      <c r="P68" s="123"/>
      <c r="Q68" s="123"/>
      <c r="R68" s="123"/>
      <c r="S68" s="124"/>
      <c r="T68" s="100"/>
      <c r="U68" s="101"/>
      <c r="V68" s="102"/>
      <c r="W68" s="107"/>
      <c r="X68" s="108"/>
      <c r="Y68" s="108"/>
      <c r="Z68" s="108"/>
      <c r="AA68" s="108"/>
      <c r="AB68" s="108"/>
      <c r="AC68" s="109"/>
      <c r="AD68" s="107"/>
      <c r="AE68" s="108"/>
      <c r="AF68" s="108"/>
      <c r="AG68" s="108"/>
      <c r="AH68" s="108"/>
      <c r="AI68" s="108"/>
      <c r="AJ68" s="108"/>
      <c r="AK68" s="109"/>
      <c r="AL68" s="107"/>
      <c r="AM68" s="108"/>
      <c r="AN68" s="108"/>
      <c r="AO68" s="108"/>
      <c r="AP68" s="108"/>
      <c r="AQ68" s="108"/>
      <c r="AR68" s="108"/>
      <c r="AS68" s="109"/>
      <c r="AT68" s="107"/>
      <c r="AU68" s="108"/>
      <c r="AV68" s="108"/>
      <c r="AW68" s="108"/>
      <c r="AX68" s="108"/>
      <c r="AY68" s="108"/>
      <c r="AZ68" s="109"/>
      <c r="BA68" s="107"/>
      <c r="BB68" s="108"/>
      <c r="BC68" s="108"/>
      <c r="BD68" s="108"/>
      <c r="BE68" s="108"/>
      <c r="BF68" s="108"/>
      <c r="BG68" s="109"/>
      <c r="BH68" s="107"/>
      <c r="BI68" s="108"/>
      <c r="BJ68" s="108"/>
      <c r="BK68" s="108"/>
      <c r="BL68" s="108"/>
      <c r="BM68" s="108"/>
      <c r="BN68" s="108"/>
      <c r="BO68" s="77"/>
      <c r="BP68" s="74"/>
      <c r="BQ68" s="74"/>
      <c r="BR68" s="74"/>
      <c r="BS68" s="74"/>
      <c r="BT68" s="74"/>
      <c r="BU68" s="74"/>
    </row>
    <row r="69" spans="2:73" s="14" customFormat="1" ht="14.1" customHeight="1" x14ac:dyDescent="0.15">
      <c r="B69" s="125"/>
      <c r="C69" s="126"/>
      <c r="D69" s="126"/>
      <c r="E69" s="126"/>
      <c r="F69" s="126"/>
      <c r="G69" s="126"/>
      <c r="H69" s="126"/>
      <c r="I69" s="126"/>
      <c r="J69" s="127"/>
      <c r="K69" s="116"/>
      <c r="L69" s="117"/>
      <c r="M69" s="117"/>
      <c r="N69" s="117"/>
      <c r="O69" s="117"/>
      <c r="P69" s="117"/>
      <c r="Q69" s="117"/>
      <c r="R69" s="117"/>
      <c r="S69" s="118"/>
      <c r="T69" s="113"/>
      <c r="U69" s="114"/>
      <c r="V69" s="115"/>
      <c r="W69" s="104"/>
      <c r="X69" s="105"/>
      <c r="Y69" s="105"/>
      <c r="Z69" s="105"/>
      <c r="AA69" s="105"/>
      <c r="AB69" s="105"/>
      <c r="AC69" s="105"/>
      <c r="AD69" s="104"/>
      <c r="AE69" s="105"/>
      <c r="AF69" s="105"/>
      <c r="AG69" s="105"/>
      <c r="AH69" s="105"/>
      <c r="AI69" s="105"/>
      <c r="AJ69" s="105"/>
      <c r="AK69" s="106"/>
      <c r="AL69" s="104"/>
      <c r="AM69" s="105"/>
      <c r="AN69" s="105"/>
      <c r="AO69" s="105"/>
      <c r="AP69" s="105"/>
      <c r="AQ69" s="105"/>
      <c r="AR69" s="105"/>
      <c r="AS69" s="106"/>
      <c r="AT69" s="104"/>
      <c r="AU69" s="105"/>
      <c r="AV69" s="105"/>
      <c r="AW69" s="105"/>
      <c r="AX69" s="105"/>
      <c r="AY69" s="105"/>
      <c r="AZ69" s="105"/>
      <c r="BA69" s="104"/>
      <c r="BB69" s="105"/>
      <c r="BC69" s="105"/>
      <c r="BD69" s="105"/>
      <c r="BE69" s="105"/>
      <c r="BF69" s="105"/>
      <c r="BG69" s="105"/>
      <c r="BH69" s="104"/>
      <c r="BI69" s="105"/>
      <c r="BJ69" s="105"/>
      <c r="BK69" s="105"/>
      <c r="BL69" s="105"/>
      <c r="BM69" s="105"/>
      <c r="BN69" s="105"/>
      <c r="BO69" s="77"/>
      <c r="BP69" s="74"/>
      <c r="BQ69" s="74"/>
      <c r="BR69" s="74"/>
      <c r="BS69" s="74"/>
      <c r="BT69" s="74"/>
      <c r="BU69" s="74"/>
    </row>
    <row r="70" spans="2:73" s="14" customFormat="1" ht="14.1" customHeight="1" x14ac:dyDescent="0.15">
      <c r="B70" s="128"/>
      <c r="C70" s="129"/>
      <c r="D70" s="129"/>
      <c r="E70" s="129"/>
      <c r="F70" s="129"/>
      <c r="G70" s="129"/>
      <c r="H70" s="129"/>
      <c r="I70" s="129"/>
      <c r="J70" s="130"/>
      <c r="K70" s="122"/>
      <c r="L70" s="123"/>
      <c r="M70" s="123"/>
      <c r="N70" s="123"/>
      <c r="O70" s="123"/>
      <c r="P70" s="123"/>
      <c r="Q70" s="123"/>
      <c r="R70" s="123"/>
      <c r="S70" s="124"/>
      <c r="T70" s="100"/>
      <c r="U70" s="101"/>
      <c r="V70" s="102"/>
      <c r="W70" s="107"/>
      <c r="X70" s="108"/>
      <c r="Y70" s="108"/>
      <c r="Z70" s="108"/>
      <c r="AA70" s="108"/>
      <c r="AB70" s="108"/>
      <c r="AC70" s="108"/>
      <c r="AD70" s="107"/>
      <c r="AE70" s="108"/>
      <c r="AF70" s="108"/>
      <c r="AG70" s="108"/>
      <c r="AH70" s="108"/>
      <c r="AI70" s="108"/>
      <c r="AJ70" s="108"/>
      <c r="AK70" s="109"/>
      <c r="AL70" s="107"/>
      <c r="AM70" s="108"/>
      <c r="AN70" s="108"/>
      <c r="AO70" s="108"/>
      <c r="AP70" s="108"/>
      <c r="AQ70" s="108"/>
      <c r="AR70" s="108"/>
      <c r="AS70" s="109"/>
      <c r="AT70" s="107"/>
      <c r="AU70" s="108"/>
      <c r="AV70" s="108"/>
      <c r="AW70" s="108"/>
      <c r="AX70" s="108"/>
      <c r="AY70" s="108"/>
      <c r="AZ70" s="108"/>
      <c r="BA70" s="107"/>
      <c r="BB70" s="108"/>
      <c r="BC70" s="108"/>
      <c r="BD70" s="108"/>
      <c r="BE70" s="108"/>
      <c r="BF70" s="108"/>
      <c r="BG70" s="108"/>
      <c r="BH70" s="107"/>
      <c r="BI70" s="108"/>
      <c r="BJ70" s="108"/>
      <c r="BK70" s="108"/>
      <c r="BL70" s="108"/>
      <c r="BM70" s="108"/>
      <c r="BN70" s="108"/>
      <c r="BO70" s="77"/>
      <c r="BP70" s="74"/>
      <c r="BQ70" s="74"/>
      <c r="BR70" s="74"/>
      <c r="BS70" s="74"/>
      <c r="BT70" s="74"/>
      <c r="BU70" s="74"/>
    </row>
    <row r="71" spans="2:73" s="14" customFormat="1" ht="20.149999999999999" customHeight="1" x14ac:dyDescent="0.15"/>
    <row r="72" spans="2:73" s="14" customFormat="1" ht="20.149999999999999" customHeight="1" x14ac:dyDescent="0.15"/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15" customHeight="1" x14ac:dyDescent="0.15"/>
    <row r="76" spans="2:73" s="14" customFormat="1" ht="15" customHeight="1" x14ac:dyDescent="0.15"/>
    <row r="77" spans="2:73" s="14" customFormat="1" ht="15" customHeight="1" x14ac:dyDescent="0.15"/>
    <row r="78" spans="2:73" s="14" customFormat="1" ht="15" customHeight="1" x14ac:dyDescent="0.15"/>
    <row r="79" spans="2:73" s="14" customFormat="1" ht="15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ht="15" customHeight="1" x14ac:dyDescent="0.15"/>
  </sheetData>
  <mergeCells count="214">
    <mergeCell ref="B1:BV1"/>
    <mergeCell ref="W42:AC42"/>
    <mergeCell ref="AD42:AK42"/>
    <mergeCell ref="AL42:AS42"/>
    <mergeCell ref="BO42:BU42"/>
    <mergeCell ref="B42:V42"/>
    <mergeCell ref="B41:BV41"/>
    <mergeCell ref="BC20:BC27"/>
    <mergeCell ref="BA12:BA14"/>
    <mergeCell ref="B2:BV2"/>
    <mergeCell ref="U18:U24"/>
    <mergeCell ref="AH6:AO6"/>
    <mergeCell ref="AG10:AO10"/>
    <mergeCell ref="AJ8:AM8"/>
    <mergeCell ref="Z8:AC8"/>
    <mergeCell ref="AT8:AW8"/>
    <mergeCell ref="X18:X24"/>
    <mergeCell ref="AS22:AW22"/>
    <mergeCell ref="AS23:AW23"/>
    <mergeCell ref="AS26:AY26"/>
    <mergeCell ref="AS27:AY27"/>
    <mergeCell ref="AG27:AN27"/>
    <mergeCell ref="E6:G7"/>
    <mergeCell ref="H6:H7"/>
    <mergeCell ref="BO45:BU45"/>
    <mergeCell ref="BA52:BG52"/>
    <mergeCell ref="BH52:BN52"/>
    <mergeCell ref="AT45:AZ45"/>
    <mergeCell ref="BH48:BN48"/>
    <mergeCell ref="BA50:BG50"/>
    <mergeCell ref="BH50:BN50"/>
    <mergeCell ref="BO50:BU50"/>
    <mergeCell ref="AT50:AZ50"/>
    <mergeCell ref="BO48:BU48"/>
    <mergeCell ref="BO51:BU51"/>
    <mergeCell ref="BO47:BU47"/>
    <mergeCell ref="BH51:BN51"/>
    <mergeCell ref="AT49:AZ49"/>
    <mergeCell ref="BA49:BG49"/>
    <mergeCell ref="BH49:BN49"/>
    <mergeCell ref="BO49:BU49"/>
    <mergeCell ref="AT48:AZ48"/>
    <mergeCell ref="BA48:BG48"/>
    <mergeCell ref="BA45:BG45"/>
    <mergeCell ref="BO46:BU46"/>
    <mergeCell ref="B44:D49"/>
    <mergeCell ref="B50:D50"/>
    <mergeCell ref="E50:V50"/>
    <mergeCell ref="W50:AC50"/>
    <mergeCell ref="AD50:AK50"/>
    <mergeCell ref="AL50:AS50"/>
    <mergeCell ref="E49:V49"/>
    <mergeCell ref="W49:AC49"/>
    <mergeCell ref="AD49:AK49"/>
    <mergeCell ref="AL49:AS49"/>
    <mergeCell ref="W48:AC48"/>
    <mergeCell ref="AD48:AK48"/>
    <mergeCell ref="W46:AC46"/>
    <mergeCell ref="AD46:AK46"/>
    <mergeCell ref="AL46:AS46"/>
    <mergeCell ref="AL47:AS47"/>
    <mergeCell ref="W47:AC47"/>
    <mergeCell ref="AD47:AK47"/>
    <mergeCell ref="E47:V47"/>
    <mergeCell ref="E45:V45"/>
    <mergeCell ref="E44:V44"/>
    <mergeCell ref="W45:AC45"/>
    <mergeCell ref="AD45:AK45"/>
    <mergeCell ref="AL45:AS45"/>
    <mergeCell ref="AT53:AZ53"/>
    <mergeCell ref="AD54:AK54"/>
    <mergeCell ref="AD53:AK53"/>
    <mergeCell ref="AT52:AZ52"/>
    <mergeCell ref="AL57:AS58"/>
    <mergeCell ref="AL61:AR61"/>
    <mergeCell ref="BO53:BU53"/>
    <mergeCell ref="BH53:BN53"/>
    <mergeCell ref="BH54:BN54"/>
    <mergeCell ref="BH55:BN55"/>
    <mergeCell ref="BH56:BN56"/>
    <mergeCell ref="AD56:AK56"/>
    <mergeCell ref="AL55:AS55"/>
    <mergeCell ref="BO55:BU55"/>
    <mergeCell ref="W53:AC53"/>
    <mergeCell ref="B53:J53"/>
    <mergeCell ref="K53:S53"/>
    <mergeCell ref="T53:V53"/>
    <mergeCell ref="B55:J55"/>
    <mergeCell ref="T52:V52"/>
    <mergeCell ref="K52:S52"/>
    <mergeCell ref="W52:AC52"/>
    <mergeCell ref="K66:S66"/>
    <mergeCell ref="B56:J56"/>
    <mergeCell ref="K56:S56"/>
    <mergeCell ref="T56:V56"/>
    <mergeCell ref="K55:S55"/>
    <mergeCell ref="T55:V55"/>
    <mergeCell ref="B54:J54"/>
    <mergeCell ref="K54:S54"/>
    <mergeCell ref="T54:V54"/>
    <mergeCell ref="W54:AC54"/>
    <mergeCell ref="B57:J58"/>
    <mergeCell ref="B52:J52"/>
    <mergeCell ref="AD67:AK68"/>
    <mergeCell ref="AL67:AS68"/>
    <mergeCell ref="W66:AC66"/>
    <mergeCell ref="AD66:AK66"/>
    <mergeCell ref="AD57:AK58"/>
    <mergeCell ref="AL62:AR62"/>
    <mergeCell ref="AL66:AS66"/>
    <mergeCell ref="W62:AC62"/>
    <mergeCell ref="K57:S57"/>
    <mergeCell ref="T57:V58"/>
    <mergeCell ref="K58:S58"/>
    <mergeCell ref="T66:V66"/>
    <mergeCell ref="K67:S67"/>
    <mergeCell ref="W57:AC58"/>
    <mergeCell ref="W61:AC61"/>
    <mergeCell ref="B69:J70"/>
    <mergeCell ref="K69:S69"/>
    <mergeCell ref="T69:V70"/>
    <mergeCell ref="W69:AC70"/>
    <mergeCell ref="K70:S70"/>
    <mergeCell ref="BA67:BG68"/>
    <mergeCell ref="BH67:BN68"/>
    <mergeCell ref="BO66:BU66"/>
    <mergeCell ref="AT61:AZ61"/>
    <mergeCell ref="AD61:AJ61"/>
    <mergeCell ref="BA66:BG66"/>
    <mergeCell ref="AT67:AZ68"/>
    <mergeCell ref="BO69:BU70"/>
    <mergeCell ref="BA69:BG70"/>
    <mergeCell ref="BH69:BN70"/>
    <mergeCell ref="W67:AC68"/>
    <mergeCell ref="AT69:AZ70"/>
    <mergeCell ref="AD69:AK70"/>
    <mergeCell ref="AL69:AS70"/>
    <mergeCell ref="BO67:BU68"/>
    <mergeCell ref="B67:J68"/>
    <mergeCell ref="T67:V68"/>
    <mergeCell ref="B66:J66"/>
    <mergeCell ref="K68:S68"/>
    <mergeCell ref="AL48:AS48"/>
    <mergeCell ref="BH62:BN62"/>
    <mergeCell ref="BA62:BG62"/>
    <mergeCell ref="AT66:AZ66"/>
    <mergeCell ref="AT57:AZ58"/>
    <mergeCell ref="BO56:BU56"/>
    <mergeCell ref="AT62:AZ62"/>
    <mergeCell ref="AD62:AJ62"/>
    <mergeCell ref="BA56:BG56"/>
    <mergeCell ref="BH66:BN66"/>
    <mergeCell ref="BO61:BU61"/>
    <mergeCell ref="BO57:BU58"/>
    <mergeCell ref="BH57:BN58"/>
    <mergeCell ref="AL56:AS56"/>
    <mergeCell ref="BO62:BU62"/>
    <mergeCell ref="BH61:BN61"/>
    <mergeCell ref="AD52:AK52"/>
    <mergeCell ref="BO52:BU52"/>
    <mergeCell ref="AL52:AS52"/>
    <mergeCell ref="BA61:BG61"/>
    <mergeCell ref="BA57:BG58"/>
    <mergeCell ref="AT55:AZ55"/>
    <mergeCell ref="AL53:AS53"/>
    <mergeCell ref="AL54:AS54"/>
    <mergeCell ref="AG29:AP29"/>
    <mergeCell ref="BO44:BU44"/>
    <mergeCell ref="W56:AC56"/>
    <mergeCell ref="BA47:BG47"/>
    <mergeCell ref="BH47:BN47"/>
    <mergeCell ref="AT46:AZ46"/>
    <mergeCell ref="BA46:BG46"/>
    <mergeCell ref="BH46:BN46"/>
    <mergeCell ref="BO54:BU54"/>
    <mergeCell ref="AT56:AZ56"/>
    <mergeCell ref="AD55:AK55"/>
    <mergeCell ref="BA55:BG55"/>
    <mergeCell ref="BH45:BN45"/>
    <mergeCell ref="BH44:BN44"/>
    <mergeCell ref="BA54:BG54"/>
    <mergeCell ref="AT54:AZ54"/>
    <mergeCell ref="AT47:AZ47"/>
    <mergeCell ref="BA53:BG53"/>
    <mergeCell ref="W55:AC55"/>
    <mergeCell ref="BA44:BG44"/>
    <mergeCell ref="W44:AC44"/>
    <mergeCell ref="AD44:AK44"/>
    <mergeCell ref="AL44:AS44"/>
    <mergeCell ref="AT44:AZ44"/>
    <mergeCell ref="I6:N7"/>
    <mergeCell ref="O6:P7"/>
    <mergeCell ref="E9:G10"/>
    <mergeCell ref="H9:H10"/>
    <mergeCell ref="I9:N10"/>
    <mergeCell ref="O9:P10"/>
    <mergeCell ref="E46:V46"/>
    <mergeCell ref="E48:V48"/>
    <mergeCell ref="BH42:BN42"/>
    <mergeCell ref="BA15:BA21"/>
    <mergeCell ref="AS21:AX21"/>
    <mergeCell ref="BA25:BA27"/>
    <mergeCell ref="BA9:BA11"/>
    <mergeCell ref="AJ38:AM38"/>
    <mergeCell ref="BA28:BA35"/>
    <mergeCell ref="BA42:BG42"/>
    <mergeCell ref="AT42:AZ42"/>
    <mergeCell ref="AH13:AO13"/>
    <mergeCell ref="AY34:AY35"/>
    <mergeCell ref="AH14:AO14"/>
    <mergeCell ref="AG18:AP18"/>
    <mergeCell ref="AS20:AX20"/>
    <mergeCell ref="AY32:AY33"/>
    <mergeCell ref="AY28:AY31"/>
  </mergeCells>
  <phoneticPr fontId="1"/>
  <pageMargins left="0.62992125984251968" right="0.19685039370078741" top="0.74803149606299213" bottom="0.59055118110236227" header="0.51181102362204722" footer="0.51181102362204722"/>
  <pageSetup paperSize="9" scale="85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BV85"/>
  <sheetViews>
    <sheetView view="pageBreakPreview" zoomScaleSheetLayoutView="100" workbookViewId="0">
      <selection activeCell="K59" sqref="K59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400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AH6" s="73"/>
      <c r="AI6" s="73"/>
      <c r="AJ6" s="73"/>
      <c r="AK6" s="73"/>
      <c r="AL6" s="73"/>
      <c r="AM6" s="73"/>
      <c r="AN6" s="73"/>
      <c r="AO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</row>
    <row r="8" spans="2:74" ht="9.1" customHeight="1" x14ac:dyDescent="0.15">
      <c r="Z8" s="98"/>
      <c r="AA8" s="98"/>
      <c r="AB8" s="98"/>
      <c r="AC8" s="98"/>
      <c r="AI8" s="28"/>
      <c r="AJ8" s="73"/>
      <c r="AK8" s="73"/>
      <c r="AL8" s="73"/>
      <c r="AM8" s="73"/>
      <c r="AN8" s="28"/>
      <c r="AT8" s="98"/>
      <c r="AU8" s="98"/>
      <c r="AV8" s="98"/>
      <c r="AW8" s="98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Y9" s="5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AG10" s="137"/>
      <c r="AH10" s="137"/>
      <c r="AI10" s="137"/>
      <c r="AJ10" s="137"/>
      <c r="AK10" s="137"/>
      <c r="AL10" s="137"/>
      <c r="AM10" s="137"/>
      <c r="AN10" s="137"/>
      <c r="AO10" s="137"/>
      <c r="AY10" s="5"/>
      <c r="AZ10" s="5"/>
      <c r="BA10" s="85"/>
    </row>
    <row r="11" spans="2:74" ht="9.1" customHeight="1" x14ac:dyDescent="0.15">
      <c r="AY11" s="5"/>
      <c r="AZ11" s="5"/>
      <c r="BA11" s="85"/>
    </row>
    <row r="12" spans="2:74" ht="9.1" customHeight="1" x14ac:dyDescent="0.15"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5"/>
      <c r="AZ12" s="5"/>
      <c r="BA12" s="85"/>
    </row>
    <row r="13" spans="2:74" ht="9.1" customHeight="1" x14ac:dyDescent="0.15">
      <c r="AH13" s="73"/>
      <c r="AI13" s="73"/>
      <c r="AJ13" s="73"/>
      <c r="AK13" s="73"/>
      <c r="AL13" s="73"/>
      <c r="AM13" s="73"/>
      <c r="AN13" s="73"/>
      <c r="AO13" s="73"/>
      <c r="AY13" s="5"/>
      <c r="AZ13" s="5"/>
      <c r="BA13" s="85"/>
    </row>
    <row r="14" spans="2:74" ht="9.1" customHeight="1" x14ac:dyDescent="0.15">
      <c r="AH14" s="73"/>
      <c r="AI14" s="73"/>
      <c r="AJ14" s="73"/>
      <c r="AK14" s="73"/>
      <c r="AL14" s="73"/>
      <c r="AM14" s="73"/>
      <c r="AN14" s="73"/>
      <c r="AO14" s="73"/>
      <c r="AY14" s="5"/>
      <c r="AZ14" s="5"/>
      <c r="BA14" s="85"/>
    </row>
    <row r="15" spans="2:74" ht="9.1" customHeight="1" x14ac:dyDescent="0.15">
      <c r="AY15" s="5"/>
      <c r="AZ15" s="5"/>
      <c r="BA15" s="85" t="s">
        <v>343</v>
      </c>
    </row>
    <row r="16" spans="2:74" ht="9.1" customHeight="1" x14ac:dyDescent="0.15">
      <c r="AY16" s="5"/>
      <c r="AZ16" s="5"/>
      <c r="BA16" s="85"/>
    </row>
    <row r="17" spans="21:55" ht="9.1" customHeight="1" x14ac:dyDescent="0.15">
      <c r="AY17" s="5"/>
      <c r="AZ17" s="5"/>
      <c r="BA17" s="85"/>
    </row>
    <row r="18" spans="21:55" ht="9.1" customHeight="1" x14ac:dyDescent="0.15">
      <c r="U18" s="86"/>
      <c r="X18" s="86" t="s">
        <v>334</v>
      </c>
      <c r="AG18" s="73" t="s">
        <v>4</v>
      </c>
      <c r="AH18" s="73"/>
      <c r="AI18" s="73"/>
      <c r="AJ18" s="73"/>
      <c r="AK18" s="73"/>
      <c r="AL18" s="73"/>
      <c r="AM18" s="73"/>
      <c r="AN18" s="73"/>
      <c r="AO18" s="73"/>
      <c r="AP18" s="73"/>
      <c r="AY18" s="5"/>
      <c r="AZ18" s="5"/>
      <c r="BA18" s="85"/>
    </row>
    <row r="19" spans="21:55" ht="9.1" customHeight="1" x14ac:dyDescent="0.15">
      <c r="U19" s="86"/>
      <c r="X19" s="86"/>
      <c r="AS19" s="73"/>
      <c r="AT19" s="73"/>
      <c r="AU19" s="73"/>
      <c r="AV19" s="73"/>
      <c r="AW19" s="73"/>
      <c r="AX19" s="73"/>
      <c r="AY19" s="5"/>
      <c r="AZ19" s="5"/>
      <c r="BA19" s="85"/>
    </row>
    <row r="20" spans="21:55" ht="9.1" customHeight="1" x14ac:dyDescent="0.15">
      <c r="U20" s="86"/>
      <c r="X20" s="86"/>
      <c r="AS20" s="73" t="s">
        <v>2</v>
      </c>
      <c r="AT20" s="73"/>
      <c r="AU20" s="73"/>
      <c r="AV20" s="73"/>
      <c r="AW20" s="73"/>
      <c r="AX20" s="73"/>
      <c r="AY20" s="5"/>
      <c r="AZ20" s="5"/>
      <c r="BA20" s="85"/>
      <c r="BC20" s="86" t="s">
        <v>34</v>
      </c>
    </row>
    <row r="21" spans="21:55" ht="9.1" customHeight="1" x14ac:dyDescent="0.15">
      <c r="U21" s="86"/>
      <c r="X21" s="86"/>
      <c r="AS21" s="73" t="s">
        <v>370</v>
      </c>
      <c r="AT21" s="73"/>
      <c r="AU21" s="73"/>
      <c r="AV21" s="73"/>
      <c r="AW21" s="73"/>
      <c r="AX21" s="73"/>
      <c r="AY21" s="5"/>
      <c r="AZ21" s="5"/>
      <c r="BA21" s="85"/>
      <c r="BC21" s="86"/>
    </row>
    <row r="22" spans="21:55" ht="9.1" customHeight="1" x14ac:dyDescent="0.15">
      <c r="U22" s="86"/>
      <c r="X22" s="86"/>
      <c r="AS22" s="73"/>
      <c r="AT22" s="73"/>
      <c r="AU22" s="73"/>
      <c r="AV22" s="73"/>
      <c r="AW22" s="73"/>
      <c r="AY22" s="5"/>
      <c r="AZ22" s="5"/>
      <c r="BA22" s="5"/>
      <c r="BC22" s="86"/>
    </row>
    <row r="23" spans="21:55" ht="9.1" customHeight="1" x14ac:dyDescent="0.15">
      <c r="U23" s="86"/>
      <c r="X23" s="86"/>
      <c r="AS23" s="73"/>
      <c r="AT23" s="73"/>
      <c r="AU23" s="73"/>
      <c r="AV23" s="73"/>
      <c r="AW23" s="73"/>
      <c r="AY23" s="5"/>
      <c r="AZ23" s="5"/>
      <c r="BA23" s="5"/>
      <c r="BC23" s="86"/>
    </row>
    <row r="24" spans="21:55" ht="9.1" customHeight="1" x14ac:dyDescent="0.15">
      <c r="U24" s="86"/>
      <c r="X24" s="86"/>
      <c r="AY24" s="5"/>
      <c r="AZ24" s="5"/>
      <c r="BA24" s="5"/>
      <c r="BC24" s="86"/>
    </row>
    <row r="25" spans="21:55" ht="9.1" customHeight="1" x14ac:dyDescent="0.15">
      <c r="U25" s="40"/>
      <c r="AY25" s="5"/>
      <c r="AZ25" s="5"/>
      <c r="BA25" s="85" t="s">
        <v>335</v>
      </c>
      <c r="BC25" s="86"/>
    </row>
    <row r="26" spans="21:55" ht="9.1" customHeight="1" x14ac:dyDescent="0.15">
      <c r="AS26" s="73" t="s">
        <v>1</v>
      </c>
      <c r="AT26" s="73"/>
      <c r="AU26" s="73"/>
      <c r="AV26" s="73"/>
      <c r="AW26" s="73"/>
      <c r="AX26" s="73"/>
      <c r="AY26" s="73"/>
      <c r="AZ26" s="5"/>
      <c r="BA26" s="85"/>
      <c r="BC26" s="86"/>
    </row>
    <row r="27" spans="21:55" ht="9.1" customHeight="1" x14ac:dyDescent="0.15">
      <c r="AD27" s="13"/>
      <c r="AE27" s="13"/>
      <c r="AF27" s="13"/>
      <c r="AG27" s="160"/>
      <c r="AH27" s="161"/>
      <c r="AI27" s="161"/>
      <c r="AJ27" s="161"/>
      <c r="AK27" s="161"/>
      <c r="AL27" s="161"/>
      <c r="AM27" s="161"/>
      <c r="AN27" s="161"/>
      <c r="AS27" s="73" t="s">
        <v>344</v>
      </c>
      <c r="AT27" s="73"/>
      <c r="AU27" s="73"/>
      <c r="AV27" s="73"/>
      <c r="AW27" s="73"/>
      <c r="AX27" s="73"/>
      <c r="AY27" s="73"/>
      <c r="AZ27" s="5"/>
      <c r="BA27" s="85"/>
      <c r="BC27" s="86"/>
    </row>
    <row r="28" spans="21:55" ht="9.1" customHeight="1" x14ac:dyDescent="0.15">
      <c r="AY28" s="85">
        <v>0.2</v>
      </c>
      <c r="AZ28" s="5"/>
      <c r="BA28" s="85" t="s">
        <v>62</v>
      </c>
    </row>
    <row r="29" spans="21:55" ht="9.1" customHeight="1" x14ac:dyDescent="0.15">
      <c r="AG29" s="73" t="s">
        <v>441</v>
      </c>
      <c r="AH29" s="73"/>
      <c r="AI29" s="73"/>
      <c r="AJ29" s="73"/>
      <c r="AK29" s="73"/>
      <c r="AL29" s="73"/>
      <c r="AM29" s="73"/>
      <c r="AN29" s="73"/>
      <c r="AO29" s="73"/>
      <c r="AP29" s="73"/>
      <c r="AY29" s="85"/>
      <c r="AZ29" s="5"/>
      <c r="BA29" s="85"/>
    </row>
    <row r="30" spans="21:55" ht="9.1" customHeight="1" x14ac:dyDescent="0.15">
      <c r="AY30" s="85"/>
      <c r="AZ30" s="5"/>
      <c r="BA30" s="85"/>
    </row>
    <row r="31" spans="21:55" ht="9.1" customHeight="1" x14ac:dyDescent="0.15">
      <c r="AY31" s="85"/>
      <c r="AZ31" s="5"/>
      <c r="BA31" s="85"/>
    </row>
    <row r="32" spans="21:55" ht="9.1" customHeight="1" x14ac:dyDescent="0.15">
      <c r="AY32" s="85" t="s">
        <v>36</v>
      </c>
      <c r="BA32" s="85"/>
    </row>
    <row r="33" spans="2:74" ht="9.1" customHeight="1" x14ac:dyDescent="0.15">
      <c r="AY33" s="85"/>
      <c r="BA33" s="85"/>
    </row>
    <row r="34" spans="2:74" ht="9.1" customHeight="1" x14ac:dyDescent="0.15">
      <c r="AY34" s="85">
        <v>0.1</v>
      </c>
      <c r="BA34" s="85"/>
    </row>
    <row r="35" spans="2:74" ht="9.1" customHeight="1" x14ac:dyDescent="0.15">
      <c r="AY35" s="85"/>
      <c r="BA35" s="85"/>
    </row>
    <row r="36" spans="2:74" ht="9.1" customHeight="1" x14ac:dyDescent="0.15"/>
    <row r="37" spans="2:74" ht="9.1" customHeight="1" x14ac:dyDescent="0.15"/>
    <row r="38" spans="2:74" ht="9.1" customHeight="1" x14ac:dyDescent="0.15">
      <c r="AJ38" s="73" t="s">
        <v>6</v>
      </c>
      <c r="AK38" s="73"/>
      <c r="AL38" s="73"/>
      <c r="AM38" s="73"/>
    </row>
    <row r="39" spans="2:74" ht="9.1" customHeight="1" x14ac:dyDescent="0.15"/>
    <row r="40" spans="2:74" ht="24.95" customHeight="1" x14ac:dyDescent="0.15"/>
    <row r="41" spans="2:74" ht="43.5" customHeight="1" x14ac:dyDescent="0.15">
      <c r="B41" s="88" t="s">
        <v>31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</row>
    <row r="42" spans="2:74" s="14" customFormat="1" ht="24.95" customHeight="1" x14ac:dyDescent="0.15">
      <c r="B42" s="78" t="s">
        <v>11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7" t="s">
        <v>63</v>
      </c>
      <c r="X42" s="87"/>
      <c r="Y42" s="87"/>
      <c r="Z42" s="87"/>
      <c r="AA42" s="87"/>
      <c r="AB42" s="87"/>
      <c r="AC42" s="87"/>
      <c r="AD42" s="87" t="s">
        <v>64</v>
      </c>
      <c r="AE42" s="87"/>
      <c r="AF42" s="87"/>
      <c r="AG42" s="87"/>
      <c r="AH42" s="87"/>
      <c r="AI42" s="87"/>
      <c r="AJ42" s="87"/>
      <c r="AK42" s="87"/>
      <c r="AL42" s="87" t="s">
        <v>65</v>
      </c>
      <c r="AM42" s="87"/>
      <c r="AN42" s="87"/>
      <c r="AO42" s="87"/>
      <c r="AP42" s="87"/>
      <c r="AQ42" s="87"/>
      <c r="AR42" s="87"/>
      <c r="AS42" s="87"/>
      <c r="AT42" s="87" t="s">
        <v>66</v>
      </c>
      <c r="AU42" s="87"/>
      <c r="AV42" s="87"/>
      <c r="AW42" s="87"/>
      <c r="AX42" s="87"/>
      <c r="AY42" s="87"/>
      <c r="AZ42" s="87"/>
      <c r="BA42" s="87" t="s">
        <v>67</v>
      </c>
      <c r="BB42" s="87"/>
      <c r="BC42" s="87"/>
      <c r="BD42" s="87"/>
      <c r="BE42" s="87"/>
      <c r="BF42" s="87"/>
      <c r="BG42" s="87"/>
      <c r="BH42" s="89"/>
      <c r="BI42" s="84"/>
      <c r="BJ42" s="84"/>
      <c r="BK42" s="84"/>
      <c r="BL42" s="84"/>
      <c r="BM42" s="84"/>
      <c r="BN42" s="84"/>
    </row>
    <row r="43" spans="2:74" s="14" customFormat="1" ht="6.95" customHeight="1" x14ac:dyDescent="0.15">
      <c r="B43" s="39"/>
      <c r="C43" s="39"/>
      <c r="D43" s="39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4"/>
      <c r="BI43" s="35"/>
      <c r="BJ43" s="35"/>
      <c r="BK43" s="35"/>
      <c r="BL43" s="35"/>
      <c r="BM43" s="35"/>
      <c r="BN43" s="35"/>
    </row>
    <row r="44" spans="2:74" s="14" customFormat="1" ht="20.149999999999999" customHeight="1" x14ac:dyDescent="0.15">
      <c r="B44" s="90" t="s">
        <v>336</v>
      </c>
      <c r="C44" s="91"/>
      <c r="D44" s="92"/>
      <c r="E44" s="78" t="s">
        <v>36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v>2.7E-2</v>
      </c>
      <c r="X44" s="75"/>
      <c r="Y44" s="75"/>
      <c r="Z44" s="75"/>
      <c r="AA44" s="75"/>
      <c r="AB44" s="75"/>
      <c r="AC44" s="75"/>
      <c r="AD44" s="75">
        <v>3.4000000000000002E-2</v>
      </c>
      <c r="AE44" s="75"/>
      <c r="AF44" s="75"/>
      <c r="AG44" s="75"/>
      <c r="AH44" s="75"/>
      <c r="AI44" s="75"/>
      <c r="AJ44" s="75"/>
      <c r="AK44" s="75"/>
      <c r="AL44" s="75">
        <v>4.2000000000000003E-2</v>
      </c>
      <c r="AM44" s="75"/>
      <c r="AN44" s="75"/>
      <c r="AO44" s="75"/>
      <c r="AP44" s="75"/>
      <c r="AQ44" s="75"/>
      <c r="AR44" s="75"/>
      <c r="AS44" s="75"/>
      <c r="AT44" s="75">
        <v>4.8000000000000001E-2</v>
      </c>
      <c r="AU44" s="75"/>
      <c r="AV44" s="75"/>
      <c r="AW44" s="75"/>
      <c r="AX44" s="75"/>
      <c r="AY44" s="75"/>
      <c r="AZ44" s="75"/>
      <c r="BA44" s="75">
        <v>0.06</v>
      </c>
      <c r="BB44" s="75"/>
      <c r="BC44" s="75"/>
      <c r="BD44" s="75"/>
      <c r="BE44" s="75"/>
      <c r="BF44" s="75"/>
      <c r="BG44" s="75"/>
      <c r="BH44" s="77"/>
      <c r="BI44" s="74"/>
      <c r="BJ44" s="74"/>
      <c r="BK44" s="74"/>
      <c r="BL44" s="74"/>
      <c r="BM44" s="74"/>
      <c r="BN44" s="74"/>
    </row>
    <row r="45" spans="2:74" s="14" customFormat="1" ht="20.149999999999999" customHeight="1" x14ac:dyDescent="0.15">
      <c r="B45" s="93"/>
      <c r="C45" s="94"/>
      <c r="D45" s="95"/>
      <c r="E45" s="78" t="s">
        <v>45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v>0.6</v>
      </c>
      <c r="X45" s="75"/>
      <c r="Y45" s="75"/>
      <c r="Z45" s="75"/>
      <c r="AA45" s="75"/>
      <c r="AB45" s="75"/>
      <c r="AC45" s="75"/>
      <c r="AD45" s="75">
        <v>0.6</v>
      </c>
      <c r="AE45" s="75"/>
      <c r="AF45" s="75"/>
      <c r="AG45" s="75"/>
      <c r="AH45" s="75"/>
      <c r="AI45" s="75"/>
      <c r="AJ45" s="75"/>
      <c r="AK45" s="75"/>
      <c r="AL45" s="75">
        <v>0.6</v>
      </c>
      <c r="AM45" s="75"/>
      <c r="AN45" s="75"/>
      <c r="AO45" s="75"/>
      <c r="AP45" s="75"/>
      <c r="AQ45" s="75"/>
      <c r="AR45" s="75"/>
      <c r="AS45" s="75"/>
      <c r="AT45" s="75">
        <v>0.6</v>
      </c>
      <c r="AU45" s="75"/>
      <c r="AV45" s="75"/>
      <c r="AW45" s="75"/>
      <c r="AX45" s="75"/>
      <c r="AY45" s="75"/>
      <c r="AZ45" s="75"/>
      <c r="BA45" s="75">
        <v>0.6</v>
      </c>
      <c r="BB45" s="75"/>
      <c r="BC45" s="75"/>
      <c r="BD45" s="75"/>
      <c r="BE45" s="75"/>
      <c r="BF45" s="75"/>
      <c r="BG45" s="75"/>
      <c r="BH45" s="77"/>
      <c r="BI45" s="74"/>
      <c r="BJ45" s="74"/>
      <c r="BK45" s="74"/>
      <c r="BL45" s="74"/>
      <c r="BM45" s="74"/>
      <c r="BN45" s="74"/>
    </row>
    <row r="46" spans="2:74" s="14" customFormat="1" ht="20.149999999999999" customHeight="1" x14ac:dyDescent="0.15">
      <c r="B46" s="93"/>
      <c r="C46" s="94"/>
      <c r="D46" s="95"/>
      <c r="E46" s="78" t="s">
        <v>46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W44+0.3</f>
        <v>0.32700000000000001</v>
      </c>
      <c r="X46" s="75"/>
      <c r="Y46" s="75"/>
      <c r="Z46" s="75"/>
      <c r="AA46" s="75"/>
      <c r="AB46" s="75"/>
      <c r="AC46" s="75"/>
      <c r="AD46" s="75">
        <f>AD44+0.3</f>
        <v>0.33399999999999996</v>
      </c>
      <c r="AE46" s="75"/>
      <c r="AF46" s="75"/>
      <c r="AG46" s="75"/>
      <c r="AH46" s="75"/>
      <c r="AI46" s="75"/>
      <c r="AJ46" s="75"/>
      <c r="AK46" s="75"/>
      <c r="AL46" s="75">
        <f>AL44+0.3</f>
        <v>0.34199999999999997</v>
      </c>
      <c r="AM46" s="75"/>
      <c r="AN46" s="75"/>
      <c r="AO46" s="75"/>
      <c r="AP46" s="75"/>
      <c r="AQ46" s="75"/>
      <c r="AR46" s="75"/>
      <c r="AS46" s="75"/>
      <c r="AT46" s="75">
        <f>AT44+0.3</f>
        <v>0.34799999999999998</v>
      </c>
      <c r="AU46" s="75"/>
      <c r="AV46" s="75"/>
      <c r="AW46" s="75"/>
      <c r="AX46" s="75"/>
      <c r="AY46" s="75"/>
      <c r="AZ46" s="75"/>
      <c r="BA46" s="75">
        <f>BA44+0.3</f>
        <v>0.36</v>
      </c>
      <c r="BB46" s="75"/>
      <c r="BC46" s="75"/>
      <c r="BD46" s="75"/>
      <c r="BE46" s="75"/>
      <c r="BF46" s="75"/>
      <c r="BG46" s="75"/>
      <c r="BH46" s="89"/>
      <c r="BI46" s="84"/>
      <c r="BJ46" s="84"/>
      <c r="BK46" s="84"/>
      <c r="BL46" s="84"/>
      <c r="BM46" s="84"/>
      <c r="BN46" s="84"/>
    </row>
    <row r="47" spans="2:74" s="14" customFormat="1" ht="20.149999999999999" customHeight="1" x14ac:dyDescent="0.15">
      <c r="B47" s="93"/>
      <c r="C47" s="94"/>
      <c r="D47" s="95"/>
      <c r="E47" s="78" t="s">
        <v>48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W44+W48+0.1</f>
        <v>1.127</v>
      </c>
      <c r="X47" s="75"/>
      <c r="Y47" s="75"/>
      <c r="Z47" s="75"/>
      <c r="AA47" s="75"/>
      <c r="AB47" s="75"/>
      <c r="AC47" s="75"/>
      <c r="AD47" s="75">
        <f>AD44+AD48+0.1</f>
        <v>1.1340000000000001</v>
      </c>
      <c r="AE47" s="75"/>
      <c r="AF47" s="75"/>
      <c r="AG47" s="75"/>
      <c r="AH47" s="75"/>
      <c r="AI47" s="75"/>
      <c r="AJ47" s="75"/>
      <c r="AK47" s="75"/>
      <c r="AL47" s="75">
        <f>AL44+AL48+0.1</f>
        <v>1.1420000000000001</v>
      </c>
      <c r="AM47" s="75"/>
      <c r="AN47" s="75"/>
      <c r="AO47" s="75"/>
      <c r="AP47" s="75"/>
      <c r="AQ47" s="75"/>
      <c r="AR47" s="75"/>
      <c r="AS47" s="75"/>
      <c r="AT47" s="75">
        <f>AT44+AT48+0.1</f>
        <v>1.1480000000000001</v>
      </c>
      <c r="AU47" s="75"/>
      <c r="AV47" s="75"/>
      <c r="AW47" s="75"/>
      <c r="AX47" s="75"/>
      <c r="AY47" s="75"/>
      <c r="AZ47" s="75"/>
      <c r="BA47" s="75">
        <f>BA44+BA48+0.1</f>
        <v>1.1600000000000001</v>
      </c>
      <c r="BB47" s="75"/>
      <c r="BC47" s="75"/>
      <c r="BD47" s="75"/>
      <c r="BE47" s="75"/>
      <c r="BF47" s="75"/>
      <c r="BG47" s="75"/>
      <c r="BH47" s="77"/>
      <c r="BI47" s="74"/>
      <c r="BJ47" s="74"/>
      <c r="BK47" s="74"/>
      <c r="BL47" s="74"/>
      <c r="BM47" s="74"/>
      <c r="BN47" s="74"/>
    </row>
    <row r="48" spans="2:74" s="14" customFormat="1" ht="20.149999999999999" customHeight="1" x14ac:dyDescent="0.15">
      <c r="B48" s="93"/>
      <c r="C48" s="94"/>
      <c r="D48" s="95"/>
      <c r="E48" s="78" t="s">
        <v>341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$I$6</f>
        <v>1</v>
      </c>
      <c r="X48" s="75"/>
      <c r="Y48" s="75"/>
      <c r="Z48" s="75"/>
      <c r="AA48" s="75"/>
      <c r="AB48" s="75"/>
      <c r="AC48" s="75"/>
      <c r="AD48" s="81">
        <f>$I$6</f>
        <v>1</v>
      </c>
      <c r="AE48" s="82"/>
      <c r="AF48" s="82"/>
      <c r="AG48" s="82"/>
      <c r="AH48" s="82"/>
      <c r="AI48" s="82"/>
      <c r="AJ48" s="82"/>
      <c r="AK48" s="83"/>
      <c r="AL48" s="81">
        <f>$I$6</f>
        <v>1</v>
      </c>
      <c r="AM48" s="82"/>
      <c r="AN48" s="82"/>
      <c r="AO48" s="82"/>
      <c r="AP48" s="82"/>
      <c r="AQ48" s="82"/>
      <c r="AR48" s="82"/>
      <c r="AS48" s="83"/>
      <c r="AT48" s="75">
        <f>$I$6</f>
        <v>1</v>
      </c>
      <c r="AU48" s="75"/>
      <c r="AV48" s="75"/>
      <c r="AW48" s="75"/>
      <c r="AX48" s="75"/>
      <c r="AY48" s="75"/>
      <c r="AZ48" s="75"/>
      <c r="BA48" s="75">
        <f>$I$6</f>
        <v>1</v>
      </c>
      <c r="BB48" s="75"/>
      <c r="BC48" s="75"/>
      <c r="BD48" s="75"/>
      <c r="BE48" s="75"/>
      <c r="BF48" s="75"/>
      <c r="BG48" s="75"/>
      <c r="BH48" s="77"/>
      <c r="BI48" s="74"/>
      <c r="BJ48" s="74"/>
      <c r="BK48" s="74"/>
      <c r="BL48" s="74"/>
      <c r="BM48" s="74"/>
      <c r="BN48" s="74"/>
    </row>
    <row r="49" spans="2:66" s="14" customFormat="1" ht="20.149999999999999" customHeight="1" x14ac:dyDescent="0.15">
      <c r="B49" s="93"/>
      <c r="C49" s="94"/>
      <c r="D49" s="95"/>
      <c r="E49" s="78" t="s">
        <v>37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75">
        <f>$I$9</f>
        <v>0.3</v>
      </c>
      <c r="X49" s="75"/>
      <c r="Y49" s="75"/>
      <c r="Z49" s="75"/>
      <c r="AA49" s="75"/>
      <c r="AB49" s="75"/>
      <c r="AC49" s="75"/>
      <c r="AD49" s="81">
        <f>$I$9</f>
        <v>0.3</v>
      </c>
      <c r="AE49" s="82"/>
      <c r="AF49" s="82"/>
      <c r="AG49" s="82"/>
      <c r="AH49" s="82"/>
      <c r="AI49" s="82"/>
      <c r="AJ49" s="82"/>
      <c r="AK49" s="83"/>
      <c r="AL49" s="81">
        <f>$I$9</f>
        <v>0.3</v>
      </c>
      <c r="AM49" s="82"/>
      <c r="AN49" s="82"/>
      <c r="AO49" s="82"/>
      <c r="AP49" s="82"/>
      <c r="AQ49" s="82"/>
      <c r="AR49" s="82"/>
      <c r="AS49" s="83"/>
      <c r="AT49" s="75">
        <f>$I$9</f>
        <v>0.3</v>
      </c>
      <c r="AU49" s="75"/>
      <c r="AV49" s="75"/>
      <c r="AW49" s="75"/>
      <c r="AX49" s="75"/>
      <c r="AY49" s="75"/>
      <c r="AZ49" s="75"/>
      <c r="BA49" s="75">
        <f>$I$9</f>
        <v>0.3</v>
      </c>
      <c r="BB49" s="75"/>
      <c r="BC49" s="75"/>
      <c r="BD49" s="75"/>
      <c r="BE49" s="75"/>
      <c r="BF49" s="75"/>
      <c r="BG49" s="75"/>
      <c r="BH49" s="77"/>
      <c r="BI49" s="74"/>
      <c r="BJ49" s="74"/>
      <c r="BK49" s="74"/>
      <c r="BL49" s="74"/>
      <c r="BM49" s="74"/>
      <c r="BN49" s="74"/>
    </row>
    <row r="50" spans="2:66" s="14" customFormat="1" ht="20.149999999999999" customHeight="1" x14ac:dyDescent="0.15">
      <c r="B50" s="100" t="s">
        <v>33</v>
      </c>
      <c r="C50" s="101"/>
      <c r="D50" s="102"/>
      <c r="E50" s="78" t="s">
        <v>335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75">
        <f>W47-W46-W49</f>
        <v>0.5</v>
      </c>
      <c r="X50" s="75"/>
      <c r="Y50" s="75"/>
      <c r="Z50" s="75"/>
      <c r="AA50" s="75"/>
      <c r="AB50" s="75"/>
      <c r="AC50" s="75"/>
      <c r="AD50" s="81">
        <f>AD47-AD46-AD49</f>
        <v>0.50000000000000022</v>
      </c>
      <c r="AE50" s="82"/>
      <c r="AF50" s="82"/>
      <c r="AG50" s="82"/>
      <c r="AH50" s="82"/>
      <c r="AI50" s="82"/>
      <c r="AJ50" s="82"/>
      <c r="AK50" s="83"/>
      <c r="AL50" s="81">
        <f>AL47-AL46-AL49</f>
        <v>0.50000000000000022</v>
      </c>
      <c r="AM50" s="82"/>
      <c r="AN50" s="82"/>
      <c r="AO50" s="82"/>
      <c r="AP50" s="82"/>
      <c r="AQ50" s="82"/>
      <c r="AR50" s="82"/>
      <c r="AS50" s="83"/>
      <c r="AT50" s="75">
        <f>AT47-AT46-AT49</f>
        <v>0.50000000000000022</v>
      </c>
      <c r="AU50" s="75"/>
      <c r="AV50" s="75"/>
      <c r="AW50" s="75"/>
      <c r="AX50" s="75"/>
      <c r="AY50" s="75"/>
      <c r="AZ50" s="75"/>
      <c r="BA50" s="75">
        <f>BA47-BA46-BA49</f>
        <v>0.50000000000000022</v>
      </c>
      <c r="BB50" s="75"/>
      <c r="BC50" s="75"/>
      <c r="BD50" s="75"/>
      <c r="BE50" s="75"/>
      <c r="BF50" s="75"/>
      <c r="BG50" s="75"/>
      <c r="BH50" s="77"/>
      <c r="BI50" s="74"/>
      <c r="BJ50" s="74"/>
      <c r="BK50" s="74"/>
      <c r="BL50" s="74"/>
      <c r="BM50" s="74"/>
      <c r="BN50" s="74"/>
    </row>
    <row r="51" spans="2:66" s="14" customFormat="1" ht="20.149999999999999" customHeight="1" x14ac:dyDescent="0.15">
      <c r="BA51" s="141" t="s">
        <v>103</v>
      </c>
      <c r="BB51" s="141"/>
      <c r="BC51" s="141"/>
      <c r="BD51" s="141"/>
      <c r="BE51" s="141"/>
      <c r="BF51" s="141"/>
      <c r="BG51" s="141"/>
      <c r="BH51" s="18"/>
      <c r="BI51" s="18"/>
      <c r="BJ51" s="18"/>
      <c r="BK51" s="18"/>
      <c r="BL51" s="18"/>
      <c r="BM51" s="18"/>
      <c r="BN51" s="18"/>
    </row>
    <row r="52" spans="2:66" s="14" customFormat="1" ht="28" customHeight="1" x14ac:dyDescent="0.15">
      <c r="B52" s="87" t="s">
        <v>13</v>
      </c>
      <c r="C52" s="87"/>
      <c r="D52" s="87"/>
      <c r="E52" s="87"/>
      <c r="F52" s="87"/>
      <c r="G52" s="87"/>
      <c r="H52" s="87"/>
      <c r="I52" s="87"/>
      <c r="J52" s="87"/>
      <c r="K52" s="87" t="s">
        <v>14</v>
      </c>
      <c r="L52" s="87"/>
      <c r="M52" s="87"/>
      <c r="N52" s="87"/>
      <c r="O52" s="87"/>
      <c r="P52" s="87"/>
      <c r="Q52" s="87"/>
      <c r="R52" s="87"/>
      <c r="S52" s="87"/>
      <c r="T52" s="87" t="s">
        <v>12</v>
      </c>
      <c r="U52" s="87"/>
      <c r="V52" s="87"/>
      <c r="W52" s="87" t="s">
        <v>82</v>
      </c>
      <c r="X52" s="87"/>
      <c r="Y52" s="87"/>
      <c r="Z52" s="87"/>
      <c r="AA52" s="87"/>
      <c r="AB52" s="87"/>
      <c r="AC52" s="87"/>
      <c r="AD52" s="87" t="s">
        <v>83</v>
      </c>
      <c r="AE52" s="87"/>
      <c r="AF52" s="87"/>
      <c r="AG52" s="87"/>
      <c r="AH52" s="87"/>
      <c r="AI52" s="87"/>
      <c r="AJ52" s="87"/>
      <c r="AK52" s="87"/>
      <c r="AL52" s="87" t="s">
        <v>84</v>
      </c>
      <c r="AM52" s="87"/>
      <c r="AN52" s="87"/>
      <c r="AO52" s="87"/>
      <c r="AP52" s="87"/>
      <c r="AQ52" s="87"/>
      <c r="AR52" s="87"/>
      <c r="AS52" s="87"/>
      <c r="AT52" s="87" t="s">
        <v>85</v>
      </c>
      <c r="AU52" s="87"/>
      <c r="AV52" s="87"/>
      <c r="AW52" s="87"/>
      <c r="AX52" s="87"/>
      <c r="AY52" s="87"/>
      <c r="AZ52" s="87"/>
      <c r="BA52" s="163" t="s">
        <v>86</v>
      </c>
      <c r="BB52" s="163"/>
      <c r="BC52" s="163"/>
      <c r="BD52" s="163"/>
      <c r="BE52" s="163"/>
      <c r="BF52" s="163"/>
      <c r="BG52" s="163"/>
      <c r="BH52" s="17"/>
      <c r="BI52" s="18"/>
      <c r="BJ52" s="18"/>
      <c r="BK52" s="18"/>
      <c r="BL52" s="18"/>
      <c r="BM52" s="18"/>
      <c r="BN52" s="18"/>
    </row>
    <row r="53" spans="2:66" s="14" customFormat="1" ht="28" customHeight="1" x14ac:dyDescent="0.15">
      <c r="B53" s="119" t="s">
        <v>25</v>
      </c>
      <c r="C53" s="120"/>
      <c r="D53" s="120"/>
      <c r="E53" s="120"/>
      <c r="F53" s="120"/>
      <c r="G53" s="120"/>
      <c r="H53" s="120"/>
      <c r="I53" s="120"/>
      <c r="J53" s="121"/>
      <c r="K53" s="110" t="s">
        <v>436</v>
      </c>
      <c r="L53" s="111"/>
      <c r="M53" s="111"/>
      <c r="N53" s="111"/>
      <c r="O53" s="111"/>
      <c r="P53" s="111"/>
      <c r="Q53" s="111"/>
      <c r="R53" s="111"/>
      <c r="S53" s="112"/>
      <c r="T53" s="78" t="s">
        <v>435</v>
      </c>
      <c r="U53" s="79"/>
      <c r="V53" s="80"/>
      <c r="W53" s="75">
        <f>ROUND(W45*W47,3)</f>
        <v>0.67600000000000005</v>
      </c>
      <c r="X53" s="75"/>
      <c r="Y53" s="75"/>
      <c r="Z53" s="75"/>
      <c r="AA53" s="75"/>
      <c r="AB53" s="75"/>
      <c r="AC53" s="81"/>
      <c r="AD53" s="81">
        <f>ROUND(AD45*AD47,3)</f>
        <v>0.68</v>
      </c>
      <c r="AE53" s="82"/>
      <c r="AF53" s="82"/>
      <c r="AG53" s="82"/>
      <c r="AH53" s="82"/>
      <c r="AI53" s="82"/>
      <c r="AJ53" s="82"/>
      <c r="AK53" s="83"/>
      <c r="AL53" s="81">
        <f>ROUND(AL45*AL47,3)</f>
        <v>0.68500000000000005</v>
      </c>
      <c r="AM53" s="82"/>
      <c r="AN53" s="82"/>
      <c r="AO53" s="82"/>
      <c r="AP53" s="82"/>
      <c r="AQ53" s="82"/>
      <c r="AR53" s="82"/>
      <c r="AS53" s="83"/>
      <c r="AT53" s="75">
        <f>ROUND(AT45*AT47,3)</f>
        <v>0.68899999999999995</v>
      </c>
      <c r="AU53" s="75"/>
      <c r="AV53" s="75"/>
      <c r="AW53" s="75"/>
      <c r="AX53" s="75"/>
      <c r="AY53" s="75"/>
      <c r="AZ53" s="81"/>
      <c r="BA53" s="150">
        <f>ROUND(BA45*BA47,3)</f>
        <v>0.69599999999999995</v>
      </c>
      <c r="BB53" s="151"/>
      <c r="BC53" s="151"/>
      <c r="BD53" s="151"/>
      <c r="BE53" s="151"/>
      <c r="BF53" s="151"/>
      <c r="BG53" s="152"/>
    </row>
    <row r="54" spans="2:66" s="14" customFormat="1" ht="28" customHeight="1" x14ac:dyDescent="0.15">
      <c r="B54" s="119" t="s">
        <v>24</v>
      </c>
      <c r="C54" s="120"/>
      <c r="D54" s="120"/>
      <c r="E54" s="120"/>
      <c r="F54" s="120"/>
      <c r="G54" s="120"/>
      <c r="H54" s="120"/>
      <c r="I54" s="120"/>
      <c r="J54" s="121"/>
      <c r="K54" s="110" t="s">
        <v>436</v>
      </c>
      <c r="L54" s="111"/>
      <c r="M54" s="111"/>
      <c r="N54" s="111"/>
      <c r="O54" s="111"/>
      <c r="P54" s="111"/>
      <c r="Q54" s="111"/>
      <c r="R54" s="111"/>
      <c r="S54" s="112"/>
      <c r="T54" s="78" t="s">
        <v>435</v>
      </c>
      <c r="U54" s="79"/>
      <c r="V54" s="80"/>
      <c r="W54" s="75">
        <f>ROUND(W45*W46-W44*W44*PI()/4,3)</f>
        <v>0.19600000000000001</v>
      </c>
      <c r="X54" s="75"/>
      <c r="Y54" s="75"/>
      <c r="Z54" s="75"/>
      <c r="AA54" s="75"/>
      <c r="AB54" s="75"/>
      <c r="AC54" s="81"/>
      <c r="AD54" s="75">
        <f>ROUND(AD45*AD46-AD44*AD44*PI()/4,3)</f>
        <v>0.19900000000000001</v>
      </c>
      <c r="AE54" s="75"/>
      <c r="AF54" s="75"/>
      <c r="AG54" s="75"/>
      <c r="AH54" s="75"/>
      <c r="AI54" s="75"/>
      <c r="AJ54" s="75"/>
      <c r="AK54" s="75"/>
      <c r="AL54" s="75">
        <f>ROUND(AL45*AL46-AL44*AL44*PI()/4,3)</f>
        <v>0.20399999999999999</v>
      </c>
      <c r="AM54" s="75"/>
      <c r="AN54" s="75"/>
      <c r="AO54" s="75"/>
      <c r="AP54" s="75"/>
      <c r="AQ54" s="75"/>
      <c r="AR54" s="75"/>
      <c r="AS54" s="75"/>
      <c r="AT54" s="75">
        <f>ROUND(AT45*AT46-AT44*AT44*PI()/4,3)</f>
        <v>0.20699999999999999</v>
      </c>
      <c r="AU54" s="75"/>
      <c r="AV54" s="75"/>
      <c r="AW54" s="75"/>
      <c r="AX54" s="75"/>
      <c r="AY54" s="75"/>
      <c r="AZ54" s="81"/>
      <c r="BA54" s="153">
        <f>ROUND(BA45*BA46-BA44*BA44*PI()/4,3)</f>
        <v>0.21299999999999999</v>
      </c>
      <c r="BB54" s="154"/>
      <c r="BC54" s="154"/>
      <c r="BD54" s="154"/>
      <c r="BE54" s="154"/>
      <c r="BF54" s="154"/>
      <c r="BG54" s="155"/>
    </row>
    <row r="55" spans="2:66" s="14" customFormat="1" ht="28" customHeight="1" x14ac:dyDescent="0.15">
      <c r="B55" s="119" t="s">
        <v>26</v>
      </c>
      <c r="C55" s="120"/>
      <c r="D55" s="120"/>
      <c r="E55" s="120"/>
      <c r="F55" s="120"/>
      <c r="G55" s="120"/>
      <c r="H55" s="120"/>
      <c r="I55" s="120"/>
      <c r="J55" s="121"/>
      <c r="K55" s="110" t="s">
        <v>436</v>
      </c>
      <c r="L55" s="111"/>
      <c r="M55" s="111"/>
      <c r="N55" s="111"/>
      <c r="O55" s="111"/>
      <c r="P55" s="111"/>
      <c r="Q55" s="111"/>
      <c r="R55" s="111"/>
      <c r="S55" s="112"/>
      <c r="T55" s="78" t="s">
        <v>435</v>
      </c>
      <c r="U55" s="79"/>
      <c r="V55" s="80"/>
      <c r="W55" s="75">
        <f>ROUND(W45*W50,3)</f>
        <v>0.3</v>
      </c>
      <c r="X55" s="75"/>
      <c r="Y55" s="75"/>
      <c r="Z55" s="75"/>
      <c r="AA55" s="75"/>
      <c r="AB55" s="75"/>
      <c r="AC55" s="81"/>
      <c r="AD55" s="75">
        <f>ROUND(AD45*AD50,3)</f>
        <v>0.3</v>
      </c>
      <c r="AE55" s="75"/>
      <c r="AF55" s="75"/>
      <c r="AG55" s="75"/>
      <c r="AH55" s="75"/>
      <c r="AI55" s="75"/>
      <c r="AJ55" s="75"/>
      <c r="AK55" s="75"/>
      <c r="AL55" s="75">
        <f>ROUND(AL45*AL50,3)</f>
        <v>0.3</v>
      </c>
      <c r="AM55" s="75"/>
      <c r="AN55" s="75"/>
      <c r="AO55" s="75"/>
      <c r="AP55" s="75"/>
      <c r="AQ55" s="75"/>
      <c r="AR55" s="75"/>
      <c r="AS55" s="75"/>
      <c r="AT55" s="75">
        <f>ROUND(AT45*AT50,3)</f>
        <v>0.3</v>
      </c>
      <c r="AU55" s="75"/>
      <c r="AV55" s="75"/>
      <c r="AW55" s="75"/>
      <c r="AX55" s="75"/>
      <c r="AY55" s="75"/>
      <c r="AZ55" s="81"/>
      <c r="BA55" s="150">
        <f>ROUND(BA45*BA50,3)</f>
        <v>0.3</v>
      </c>
      <c r="BB55" s="151"/>
      <c r="BC55" s="151"/>
      <c r="BD55" s="151"/>
      <c r="BE55" s="151"/>
      <c r="BF55" s="151"/>
      <c r="BG55" s="152"/>
    </row>
    <row r="56" spans="2:66" s="14" customFormat="1" ht="28" customHeight="1" x14ac:dyDescent="0.15">
      <c r="B56" s="119" t="s">
        <v>387</v>
      </c>
      <c r="C56" s="120"/>
      <c r="D56" s="120"/>
      <c r="E56" s="120"/>
      <c r="F56" s="120"/>
      <c r="G56" s="120"/>
      <c r="H56" s="120"/>
      <c r="I56" s="120"/>
      <c r="J56" s="121"/>
      <c r="K56" s="110" t="s">
        <v>49</v>
      </c>
      <c r="L56" s="111"/>
      <c r="M56" s="111"/>
      <c r="N56" s="111"/>
      <c r="O56" s="111"/>
      <c r="P56" s="111"/>
      <c r="Q56" s="111"/>
      <c r="R56" s="111"/>
      <c r="S56" s="112"/>
      <c r="T56" s="78" t="s">
        <v>433</v>
      </c>
      <c r="U56" s="79"/>
      <c r="V56" s="80"/>
      <c r="W56" s="75">
        <v>0.6</v>
      </c>
      <c r="X56" s="75"/>
      <c r="Y56" s="75"/>
      <c r="Z56" s="75"/>
      <c r="AA56" s="75"/>
      <c r="AB56" s="75"/>
      <c r="AC56" s="81"/>
      <c r="AD56" s="81">
        <v>0.6</v>
      </c>
      <c r="AE56" s="82"/>
      <c r="AF56" s="82"/>
      <c r="AG56" s="82"/>
      <c r="AH56" s="82"/>
      <c r="AI56" s="82"/>
      <c r="AJ56" s="82"/>
      <c r="AK56" s="83"/>
      <c r="AL56" s="81">
        <v>0.6</v>
      </c>
      <c r="AM56" s="82"/>
      <c r="AN56" s="82"/>
      <c r="AO56" s="82"/>
      <c r="AP56" s="82"/>
      <c r="AQ56" s="82"/>
      <c r="AR56" s="82"/>
      <c r="AS56" s="83"/>
      <c r="AT56" s="75">
        <v>0.6</v>
      </c>
      <c r="AU56" s="75"/>
      <c r="AV56" s="75"/>
      <c r="AW56" s="75"/>
      <c r="AX56" s="75"/>
      <c r="AY56" s="75"/>
      <c r="AZ56" s="81"/>
      <c r="BA56" s="142">
        <v>0.6</v>
      </c>
      <c r="BB56" s="143"/>
      <c r="BC56" s="143"/>
      <c r="BD56" s="143"/>
      <c r="BE56" s="143"/>
      <c r="BF56" s="143"/>
      <c r="BG56" s="144"/>
    </row>
    <row r="57" spans="2:66" s="14" customFormat="1" ht="14.1" customHeight="1" x14ac:dyDescent="0.15">
      <c r="B57" s="125" t="s">
        <v>53</v>
      </c>
      <c r="C57" s="126"/>
      <c r="D57" s="126"/>
      <c r="E57" s="126"/>
      <c r="F57" s="126"/>
      <c r="G57" s="126"/>
      <c r="H57" s="126"/>
      <c r="I57" s="126"/>
      <c r="J57" s="127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104">
        <f>ROUND(W53-W55/0.9,3)</f>
        <v>0.34300000000000003</v>
      </c>
      <c r="X57" s="105"/>
      <c r="Y57" s="105"/>
      <c r="Z57" s="105"/>
      <c r="AA57" s="105"/>
      <c r="AB57" s="105"/>
      <c r="AC57" s="106"/>
      <c r="AD57" s="104">
        <f>ROUND(AD53-AD55/0.9,3)</f>
        <v>0.34699999999999998</v>
      </c>
      <c r="AE57" s="105"/>
      <c r="AF57" s="105"/>
      <c r="AG57" s="105"/>
      <c r="AH57" s="105"/>
      <c r="AI57" s="105"/>
      <c r="AJ57" s="105"/>
      <c r="AK57" s="106"/>
      <c r="AL57" s="104">
        <f>ROUND(AL53-AL55/0.9,3)</f>
        <v>0.35199999999999998</v>
      </c>
      <c r="AM57" s="105"/>
      <c r="AN57" s="105"/>
      <c r="AO57" s="105"/>
      <c r="AP57" s="105"/>
      <c r="AQ57" s="105"/>
      <c r="AR57" s="105"/>
      <c r="AS57" s="106"/>
      <c r="AT57" s="104">
        <f>ROUND(AT53-AT55/0.9,3)</f>
        <v>0.35599999999999998</v>
      </c>
      <c r="AU57" s="105"/>
      <c r="AV57" s="105"/>
      <c r="AW57" s="105"/>
      <c r="AX57" s="105"/>
      <c r="AY57" s="105"/>
      <c r="AZ57" s="106"/>
      <c r="BA57" s="77">
        <f>ROUND(BA53-BA55/0.9,3)</f>
        <v>0.36299999999999999</v>
      </c>
      <c r="BB57" s="74"/>
      <c r="BC57" s="74"/>
      <c r="BD57" s="74"/>
      <c r="BE57" s="74"/>
      <c r="BF57" s="74"/>
      <c r="BG57" s="162"/>
    </row>
    <row r="58" spans="2:66" s="14" customFormat="1" ht="14.1" customHeight="1" x14ac:dyDescent="0.15">
      <c r="B58" s="128"/>
      <c r="C58" s="129"/>
      <c r="D58" s="129"/>
      <c r="E58" s="129"/>
      <c r="F58" s="129"/>
      <c r="G58" s="129"/>
      <c r="H58" s="129"/>
      <c r="I58" s="129"/>
      <c r="J58" s="130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107"/>
      <c r="X58" s="108"/>
      <c r="Y58" s="108"/>
      <c r="Z58" s="108"/>
      <c r="AA58" s="108"/>
      <c r="AB58" s="108"/>
      <c r="AC58" s="109"/>
      <c r="AD58" s="107"/>
      <c r="AE58" s="108"/>
      <c r="AF58" s="108"/>
      <c r="AG58" s="108"/>
      <c r="AH58" s="108"/>
      <c r="AI58" s="108"/>
      <c r="AJ58" s="108"/>
      <c r="AK58" s="109"/>
      <c r="AL58" s="107"/>
      <c r="AM58" s="108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</row>
    <row r="59" spans="2:66" s="14" customFormat="1" ht="20.149999999999999" customHeight="1" x14ac:dyDescent="0.15"/>
    <row r="60" spans="2:66" s="14" customFormat="1" ht="20.149999999999999" customHeight="1" x14ac:dyDescent="0.15"/>
    <row r="61" spans="2:66" s="14" customFormat="1" ht="20.149999999999999" customHeight="1" x14ac:dyDescent="0.15">
      <c r="W61" s="75" t="e">
        <f>ROUND((0.1/W47*(W46+0.15)+#REF!),3)</f>
        <v>#REF!</v>
      </c>
      <c r="X61" s="75"/>
      <c r="Y61" s="75"/>
      <c r="Z61" s="75"/>
      <c r="AA61" s="75"/>
      <c r="AB61" s="75"/>
      <c r="AC61" s="81"/>
      <c r="AD61" s="75" t="e">
        <f>ROUND((0.1/AD47*(AD46+0.15)+#REF!),3)</f>
        <v>#REF!</v>
      </c>
      <c r="AE61" s="75"/>
      <c r="AF61" s="75"/>
      <c r="AG61" s="75"/>
      <c r="AH61" s="75"/>
      <c r="AI61" s="75"/>
      <c r="AJ61" s="81"/>
      <c r="AL61" s="75" t="e">
        <f>ROUND((0.1/AL47*(AL46+0.15)+#REF!),3)</f>
        <v>#REF!</v>
      </c>
      <c r="AM61" s="75"/>
      <c r="AN61" s="75"/>
      <c r="AO61" s="75"/>
      <c r="AP61" s="75"/>
      <c r="AQ61" s="75"/>
      <c r="AR61" s="81"/>
      <c r="AT61" s="75" t="e">
        <f>ROUND((0.1/AT47*(AT46+0.15)+#REF!),3)</f>
        <v>#REF!</v>
      </c>
      <c r="AU61" s="75"/>
      <c r="AV61" s="75"/>
      <c r="AW61" s="75"/>
      <c r="AX61" s="75"/>
      <c r="AY61" s="75"/>
      <c r="AZ61" s="81"/>
      <c r="BA61" s="75" t="e">
        <f>ROUND((0.1/BA47*(BA46+0.15)+#REF!),3)</f>
        <v>#REF!</v>
      </c>
      <c r="BB61" s="75"/>
      <c r="BC61" s="75"/>
      <c r="BD61" s="75"/>
      <c r="BE61" s="75"/>
      <c r="BF61" s="75"/>
      <c r="BG61" s="81"/>
    </row>
    <row r="62" spans="2:66" s="14" customFormat="1" ht="20.149999999999999" customHeight="1" x14ac:dyDescent="0.15">
      <c r="W62" s="75" t="e">
        <f>ROUND((0.1/W47*W46+#REF!),3)</f>
        <v>#REF!</v>
      </c>
      <c r="X62" s="75"/>
      <c r="Y62" s="75"/>
      <c r="Z62" s="75"/>
      <c r="AA62" s="75"/>
      <c r="AB62" s="75"/>
      <c r="AC62" s="81"/>
      <c r="AD62" s="75" t="e">
        <f>ROUND((0.1/AD47*AD46+#REF!),3)</f>
        <v>#REF!</v>
      </c>
      <c r="AE62" s="75"/>
      <c r="AF62" s="75"/>
      <c r="AG62" s="75"/>
      <c r="AH62" s="75"/>
      <c r="AI62" s="75"/>
      <c r="AJ62" s="81"/>
      <c r="AL62" s="75" t="e">
        <f>ROUND((0.1/AL47*AL46+#REF!),3)</f>
        <v>#REF!</v>
      </c>
      <c r="AM62" s="75"/>
      <c r="AN62" s="75"/>
      <c r="AO62" s="75"/>
      <c r="AP62" s="75"/>
      <c r="AQ62" s="75"/>
      <c r="AR62" s="81"/>
      <c r="AT62" s="75" t="e">
        <f>ROUND((0.1/AT47*AT46+#REF!),3)</f>
        <v>#REF!</v>
      </c>
      <c r="AU62" s="75"/>
      <c r="AV62" s="75"/>
      <c r="AW62" s="75"/>
      <c r="AX62" s="75"/>
      <c r="AY62" s="75"/>
      <c r="AZ62" s="81"/>
      <c r="BA62" s="75" t="e">
        <f>ROUND((0.1/BA47*BA46+#REF!),3)</f>
        <v>#REF!</v>
      </c>
      <c r="BB62" s="75"/>
      <c r="BC62" s="75"/>
      <c r="BD62" s="75"/>
      <c r="BE62" s="75"/>
      <c r="BF62" s="75"/>
      <c r="BG62" s="81"/>
    </row>
    <row r="63" spans="2:66" s="14" customFormat="1" ht="20.149999999999999" customHeight="1" x14ac:dyDescent="0.15"/>
    <row r="64" spans="2:66" s="14" customFormat="1" ht="20.149999999999999" customHeight="1" x14ac:dyDescent="0.15"/>
    <row r="65" spans="2:73" s="14" customFormat="1" ht="20.149999999999999" customHeight="1" x14ac:dyDescent="0.15"/>
    <row r="66" spans="2:73" s="14" customFormat="1" ht="28" customHeight="1" x14ac:dyDescent="0.15">
      <c r="B66" s="78"/>
      <c r="C66" s="79"/>
      <c r="D66" s="79"/>
      <c r="E66" s="79"/>
      <c r="F66" s="79"/>
      <c r="G66" s="79"/>
      <c r="H66" s="79"/>
      <c r="I66" s="79"/>
      <c r="J66" s="80"/>
      <c r="K66" s="110"/>
      <c r="L66" s="111"/>
      <c r="M66" s="111"/>
      <c r="N66" s="111"/>
      <c r="O66" s="111"/>
      <c r="P66" s="111"/>
      <c r="Q66" s="111"/>
      <c r="R66" s="111"/>
      <c r="S66" s="112"/>
      <c r="T66" s="78"/>
      <c r="U66" s="79"/>
      <c r="V66" s="80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</row>
    <row r="67" spans="2:73" s="14" customFormat="1" ht="14.1" customHeight="1" x14ac:dyDescent="0.15">
      <c r="B67" s="113"/>
      <c r="C67" s="114"/>
      <c r="D67" s="114"/>
      <c r="E67" s="114"/>
      <c r="F67" s="114"/>
      <c r="G67" s="114"/>
      <c r="H67" s="114"/>
      <c r="I67" s="114"/>
      <c r="J67" s="115"/>
      <c r="K67" s="116"/>
      <c r="L67" s="117"/>
      <c r="M67" s="117"/>
      <c r="N67" s="117"/>
      <c r="O67" s="117"/>
      <c r="P67" s="117"/>
      <c r="Q67" s="117"/>
      <c r="R67" s="117"/>
      <c r="S67" s="118"/>
      <c r="T67" s="113"/>
      <c r="U67" s="114"/>
      <c r="V67" s="115"/>
      <c r="W67" s="104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6"/>
      <c r="AL67" s="104"/>
      <c r="AM67" s="105"/>
      <c r="AN67" s="105"/>
      <c r="AO67" s="105"/>
      <c r="AP67" s="105"/>
      <c r="AQ67" s="105"/>
      <c r="AR67" s="105"/>
      <c r="AS67" s="106"/>
      <c r="AT67" s="104"/>
      <c r="AU67" s="105"/>
      <c r="AV67" s="105"/>
      <c r="AW67" s="105"/>
      <c r="AX67" s="105"/>
      <c r="AY67" s="105"/>
      <c r="AZ67" s="106"/>
      <c r="BA67" s="104"/>
      <c r="BB67" s="105"/>
      <c r="BC67" s="105"/>
      <c r="BD67" s="105"/>
      <c r="BE67" s="105"/>
      <c r="BF67" s="105"/>
      <c r="BG67" s="106"/>
    </row>
    <row r="68" spans="2:73" s="14" customFormat="1" ht="14.1" customHeight="1" x14ac:dyDescent="0.15">
      <c r="B68" s="100"/>
      <c r="C68" s="101"/>
      <c r="D68" s="101"/>
      <c r="E68" s="101"/>
      <c r="F68" s="101"/>
      <c r="G68" s="101"/>
      <c r="H68" s="101"/>
      <c r="I68" s="101"/>
      <c r="J68" s="102"/>
      <c r="K68" s="122"/>
      <c r="L68" s="123"/>
      <c r="M68" s="123"/>
      <c r="N68" s="123"/>
      <c r="O68" s="123"/>
      <c r="P68" s="123"/>
      <c r="Q68" s="123"/>
      <c r="R68" s="123"/>
      <c r="S68" s="124"/>
      <c r="T68" s="100"/>
      <c r="U68" s="101"/>
      <c r="V68" s="102"/>
      <c r="W68" s="107"/>
      <c r="X68" s="108"/>
      <c r="Y68" s="108"/>
      <c r="Z68" s="108"/>
      <c r="AA68" s="108"/>
      <c r="AB68" s="108"/>
      <c r="AC68" s="109"/>
      <c r="AD68" s="107"/>
      <c r="AE68" s="108"/>
      <c r="AF68" s="108"/>
      <c r="AG68" s="108"/>
      <c r="AH68" s="108"/>
      <c r="AI68" s="108"/>
      <c r="AJ68" s="108"/>
      <c r="AK68" s="109"/>
      <c r="AL68" s="107"/>
      <c r="AM68" s="108"/>
      <c r="AN68" s="108"/>
      <c r="AO68" s="108"/>
      <c r="AP68" s="108"/>
      <c r="AQ68" s="108"/>
      <c r="AR68" s="108"/>
      <c r="AS68" s="109"/>
      <c r="AT68" s="107"/>
      <c r="AU68" s="108"/>
      <c r="AV68" s="108"/>
      <c r="AW68" s="108"/>
      <c r="AX68" s="108"/>
      <c r="AY68" s="108"/>
      <c r="AZ68" s="109"/>
      <c r="BA68" s="107"/>
      <c r="BB68" s="108"/>
      <c r="BC68" s="108"/>
      <c r="BD68" s="108"/>
      <c r="BE68" s="108"/>
      <c r="BF68" s="108"/>
      <c r="BG68" s="109"/>
    </row>
    <row r="69" spans="2:73" s="14" customFormat="1" ht="14.1" customHeight="1" x14ac:dyDescent="0.15">
      <c r="B69" s="125"/>
      <c r="C69" s="126"/>
      <c r="D69" s="126"/>
      <c r="E69" s="126"/>
      <c r="F69" s="126"/>
      <c r="G69" s="126"/>
      <c r="H69" s="126"/>
      <c r="I69" s="126"/>
      <c r="J69" s="127"/>
      <c r="K69" s="116"/>
      <c r="L69" s="117"/>
      <c r="M69" s="117"/>
      <c r="N69" s="117"/>
      <c r="O69" s="117"/>
      <c r="P69" s="117"/>
      <c r="Q69" s="117"/>
      <c r="R69" s="117"/>
      <c r="S69" s="118"/>
      <c r="T69" s="113"/>
      <c r="U69" s="114"/>
      <c r="V69" s="115"/>
      <c r="W69" s="104"/>
      <c r="X69" s="105"/>
      <c r="Y69" s="105"/>
      <c r="Z69" s="105"/>
      <c r="AA69" s="105"/>
      <c r="AB69" s="105"/>
      <c r="AC69" s="105"/>
      <c r="AD69" s="104"/>
      <c r="AE69" s="105"/>
      <c r="AF69" s="105"/>
      <c r="AG69" s="105"/>
      <c r="AH69" s="105"/>
      <c r="AI69" s="105"/>
      <c r="AJ69" s="105"/>
      <c r="AK69" s="106"/>
      <c r="AL69" s="104"/>
      <c r="AM69" s="105"/>
      <c r="AN69" s="105"/>
      <c r="AO69" s="105"/>
      <c r="AP69" s="105"/>
      <c r="AQ69" s="105"/>
      <c r="AR69" s="105"/>
      <c r="AS69" s="106"/>
      <c r="AT69" s="104"/>
      <c r="AU69" s="105"/>
      <c r="AV69" s="105"/>
      <c r="AW69" s="105"/>
      <c r="AX69" s="105"/>
      <c r="AY69" s="105"/>
      <c r="AZ69" s="105"/>
      <c r="BA69" s="104"/>
      <c r="BB69" s="105"/>
      <c r="BC69" s="105"/>
      <c r="BD69" s="105"/>
      <c r="BE69" s="105"/>
      <c r="BF69" s="105"/>
      <c r="BG69" s="105"/>
    </row>
    <row r="70" spans="2:73" s="14" customFormat="1" ht="14.1" customHeight="1" x14ac:dyDescent="0.15">
      <c r="B70" s="128"/>
      <c r="C70" s="129"/>
      <c r="D70" s="129"/>
      <c r="E70" s="129"/>
      <c r="F70" s="129"/>
      <c r="G70" s="129"/>
      <c r="H70" s="129"/>
      <c r="I70" s="129"/>
      <c r="J70" s="130"/>
      <c r="K70" s="122"/>
      <c r="L70" s="123"/>
      <c r="M70" s="123"/>
      <c r="N70" s="123"/>
      <c r="O70" s="123"/>
      <c r="P70" s="123"/>
      <c r="Q70" s="123"/>
      <c r="R70" s="123"/>
      <c r="S70" s="124"/>
      <c r="T70" s="100"/>
      <c r="U70" s="101"/>
      <c r="V70" s="102"/>
      <c r="W70" s="107"/>
      <c r="X70" s="108"/>
      <c r="Y70" s="108"/>
      <c r="Z70" s="108"/>
      <c r="AA70" s="108"/>
      <c r="AB70" s="108"/>
      <c r="AC70" s="108"/>
      <c r="AD70" s="107"/>
      <c r="AE70" s="108"/>
      <c r="AF70" s="108"/>
      <c r="AG70" s="108"/>
      <c r="AH70" s="108"/>
      <c r="AI70" s="108"/>
      <c r="AJ70" s="108"/>
      <c r="AK70" s="109"/>
      <c r="AL70" s="107"/>
      <c r="AM70" s="108"/>
      <c r="AN70" s="108"/>
      <c r="AO70" s="108"/>
      <c r="AP70" s="108"/>
      <c r="AQ70" s="108"/>
      <c r="AR70" s="108"/>
      <c r="AS70" s="109"/>
      <c r="AT70" s="107"/>
      <c r="AU70" s="108"/>
      <c r="AV70" s="108"/>
      <c r="AW70" s="108"/>
      <c r="AX70" s="108"/>
      <c r="AY70" s="108"/>
      <c r="AZ70" s="108"/>
      <c r="BA70" s="107"/>
      <c r="BB70" s="108"/>
      <c r="BC70" s="108"/>
      <c r="BD70" s="108"/>
      <c r="BE70" s="108"/>
      <c r="BF70" s="108"/>
      <c r="BG70" s="108"/>
    </row>
    <row r="71" spans="2:73" s="14" customFormat="1" ht="20.149999999999999" customHeight="1" x14ac:dyDescent="0.15"/>
    <row r="72" spans="2:73" s="14" customFormat="1" ht="20.149999999999999" customHeight="1" x14ac:dyDescent="0.15"/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15" customHeight="1" x14ac:dyDescent="0.15"/>
    <row r="76" spans="2:73" s="14" customFormat="1" ht="15" customHeight="1" x14ac:dyDescent="0.15"/>
    <row r="77" spans="2:73" s="14" customFormat="1" ht="15" customHeight="1" x14ac:dyDescent="0.15"/>
    <row r="78" spans="2:73" s="14" customFormat="1" ht="15" customHeight="1" x14ac:dyDescent="0.15"/>
    <row r="79" spans="2:73" s="14" customFormat="1" ht="15" customHeight="1" x14ac:dyDescent="0.15"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</row>
    <row r="80" spans="2:73" s="14" customFormat="1" ht="15" customHeight="1" x14ac:dyDescent="0.15"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</row>
    <row r="81" spans="60:73" s="14" customFormat="1" ht="15" customHeight="1" x14ac:dyDescent="0.15"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60:73" s="14" customFormat="1" ht="15" customHeight="1" x14ac:dyDescent="0.15"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60:73" s="14" customFormat="1" ht="15" customHeight="1" x14ac:dyDescent="0.15"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  <row r="84" spans="60:73" s="14" customFormat="1" ht="15" customHeight="1" x14ac:dyDescent="0.15"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</row>
    <row r="85" spans="60:73" ht="15" customHeight="1" x14ac:dyDescent="0.15"/>
  </sheetData>
  <mergeCells count="184">
    <mergeCell ref="BH46:BN46"/>
    <mergeCell ref="BA44:BG44"/>
    <mergeCell ref="AT52:AZ52"/>
    <mergeCell ref="AY32:AY33"/>
    <mergeCell ref="AT46:AZ46"/>
    <mergeCell ref="AT47:AZ47"/>
    <mergeCell ref="BA48:BG48"/>
    <mergeCell ref="BA42:BG42"/>
    <mergeCell ref="BA46:BG46"/>
    <mergeCell ref="BA50:BG50"/>
    <mergeCell ref="BA52:BG52"/>
    <mergeCell ref="BA45:BG45"/>
    <mergeCell ref="BH44:BN44"/>
    <mergeCell ref="AT57:AZ58"/>
    <mergeCell ref="B56:J56"/>
    <mergeCell ref="K56:S56"/>
    <mergeCell ref="AD57:AK58"/>
    <mergeCell ref="BA57:BG58"/>
    <mergeCell ref="AL57:AS58"/>
    <mergeCell ref="AD66:AK66"/>
    <mergeCell ref="BA53:BG53"/>
    <mergeCell ref="AL66:AS66"/>
    <mergeCell ref="BA61:BG61"/>
    <mergeCell ref="BA62:BG62"/>
    <mergeCell ref="AT62:AZ62"/>
    <mergeCell ref="AL62:AR62"/>
    <mergeCell ref="AL61:AR61"/>
    <mergeCell ref="AT61:AZ61"/>
    <mergeCell ref="BA66:BG66"/>
    <mergeCell ref="AT53:AZ53"/>
    <mergeCell ref="AT66:AZ66"/>
    <mergeCell ref="AT55:AZ55"/>
    <mergeCell ref="AT54:AZ54"/>
    <mergeCell ref="AL54:AS54"/>
    <mergeCell ref="AT56:AZ56"/>
    <mergeCell ref="AD55:AK55"/>
    <mergeCell ref="T53:V53"/>
    <mergeCell ref="BA69:BG70"/>
    <mergeCell ref="AT69:AZ70"/>
    <mergeCell ref="BA67:BG68"/>
    <mergeCell ref="AT67:AZ68"/>
    <mergeCell ref="B67:J68"/>
    <mergeCell ref="K68:S68"/>
    <mergeCell ref="B69:J70"/>
    <mergeCell ref="K69:S69"/>
    <mergeCell ref="T69:V70"/>
    <mergeCell ref="AL69:AS70"/>
    <mergeCell ref="AL67:AS68"/>
    <mergeCell ref="B66:J66"/>
    <mergeCell ref="W57:AC58"/>
    <mergeCell ref="W56:AC56"/>
    <mergeCell ref="W61:AC61"/>
    <mergeCell ref="AD61:AJ61"/>
    <mergeCell ref="T57:V58"/>
    <mergeCell ref="AL52:AS52"/>
    <mergeCell ref="T52:V52"/>
    <mergeCell ref="B52:J52"/>
    <mergeCell ref="K52:S52"/>
    <mergeCell ref="B53:J53"/>
    <mergeCell ref="K53:S53"/>
    <mergeCell ref="B55:J55"/>
    <mergeCell ref="K55:S55"/>
    <mergeCell ref="B54:J54"/>
    <mergeCell ref="K54:S54"/>
    <mergeCell ref="T54:V54"/>
    <mergeCell ref="W54:AC54"/>
    <mergeCell ref="AL53:AS53"/>
    <mergeCell ref="AL55:AS55"/>
    <mergeCell ref="AL56:AS56"/>
    <mergeCell ref="B50:D50"/>
    <mergeCell ref="W69:AC70"/>
    <mergeCell ref="K70:S70"/>
    <mergeCell ref="W62:AC62"/>
    <mergeCell ref="AD62:AJ62"/>
    <mergeCell ref="T56:V56"/>
    <mergeCell ref="K57:S57"/>
    <mergeCell ref="AD69:AK70"/>
    <mergeCell ref="K58:S58"/>
    <mergeCell ref="AD56:AK56"/>
    <mergeCell ref="W67:AC68"/>
    <mergeCell ref="K67:S67"/>
    <mergeCell ref="AD67:AK68"/>
    <mergeCell ref="T66:V66"/>
    <mergeCell ref="W66:AC66"/>
    <mergeCell ref="K66:S66"/>
    <mergeCell ref="T67:V68"/>
    <mergeCell ref="E50:V50"/>
    <mergeCell ref="B57:J58"/>
    <mergeCell ref="W53:AC53"/>
    <mergeCell ref="T55:V55"/>
    <mergeCell ref="W55:AC55"/>
    <mergeCell ref="AD53:AK53"/>
    <mergeCell ref="AD54:AK54"/>
    <mergeCell ref="W50:AC50"/>
    <mergeCell ref="AD50:AK50"/>
    <mergeCell ref="AL50:AS50"/>
    <mergeCell ref="AT50:AZ50"/>
    <mergeCell ref="BH47:BN47"/>
    <mergeCell ref="BA56:BG56"/>
    <mergeCell ref="BH49:BN49"/>
    <mergeCell ref="BA55:BG55"/>
    <mergeCell ref="BH48:BN48"/>
    <mergeCell ref="BA54:BG54"/>
    <mergeCell ref="BH50:BN50"/>
    <mergeCell ref="BA51:BG51"/>
    <mergeCell ref="W52:AC52"/>
    <mergeCell ref="AD52:AK52"/>
    <mergeCell ref="BA47:BG47"/>
    <mergeCell ref="BA12:BA14"/>
    <mergeCell ref="BH42:BN42"/>
    <mergeCell ref="BC20:BC27"/>
    <mergeCell ref="B42:V42"/>
    <mergeCell ref="E44:V44"/>
    <mergeCell ref="E45:V45"/>
    <mergeCell ref="E46:V46"/>
    <mergeCell ref="AH14:AO14"/>
    <mergeCell ref="AG18:AP18"/>
    <mergeCell ref="AS19:AX19"/>
    <mergeCell ref="AS20:AX20"/>
    <mergeCell ref="W44:AC44"/>
    <mergeCell ref="AJ38:AM38"/>
    <mergeCell ref="AY34:AY35"/>
    <mergeCell ref="X18:X24"/>
    <mergeCell ref="AD44:AK44"/>
    <mergeCell ref="AL44:AS44"/>
    <mergeCell ref="AT44:AZ44"/>
    <mergeCell ref="AS21:AX21"/>
    <mergeCell ref="AS22:AW22"/>
    <mergeCell ref="B44:D49"/>
    <mergeCell ref="BA49:BG49"/>
    <mergeCell ref="AT48:AZ48"/>
    <mergeCell ref="BH45:BN45"/>
    <mergeCell ref="B2:BV2"/>
    <mergeCell ref="B1:BV1"/>
    <mergeCell ref="W42:AC42"/>
    <mergeCell ref="AD42:AK42"/>
    <mergeCell ref="AL42:AS42"/>
    <mergeCell ref="AJ8:AM8"/>
    <mergeCell ref="AH13:AO13"/>
    <mergeCell ref="B41:BV41"/>
    <mergeCell ref="AH6:AO6"/>
    <mergeCell ref="BA9:BA11"/>
    <mergeCell ref="E6:G7"/>
    <mergeCell ref="H6:H7"/>
    <mergeCell ref="I6:N7"/>
    <mergeCell ref="O6:P7"/>
    <mergeCell ref="E9:G10"/>
    <mergeCell ref="H9:H10"/>
    <mergeCell ref="I9:N10"/>
    <mergeCell ref="O9:P10"/>
    <mergeCell ref="Z8:AC8"/>
    <mergeCell ref="AT8:AW8"/>
    <mergeCell ref="AG10:AO10"/>
    <mergeCell ref="AS26:AY26"/>
    <mergeCell ref="U18:U24"/>
    <mergeCell ref="BA15:BA21"/>
    <mergeCell ref="BA25:BA27"/>
    <mergeCell ref="E49:V49"/>
    <mergeCell ref="W49:AC49"/>
    <mergeCell ref="AD49:AK49"/>
    <mergeCell ref="AL49:AS49"/>
    <mergeCell ref="AT49:AZ49"/>
    <mergeCell ref="E47:V47"/>
    <mergeCell ref="AG27:AN27"/>
    <mergeCell ref="AS27:AY27"/>
    <mergeCell ref="E48:V48"/>
    <mergeCell ref="AY28:AY31"/>
    <mergeCell ref="BA28:BA35"/>
    <mergeCell ref="W48:AC48"/>
    <mergeCell ref="AD48:AK48"/>
    <mergeCell ref="AL48:AS48"/>
    <mergeCell ref="AS23:AW23"/>
    <mergeCell ref="W45:AC45"/>
    <mergeCell ref="AD45:AK45"/>
    <mergeCell ref="AL45:AS45"/>
    <mergeCell ref="W46:AC46"/>
    <mergeCell ref="AD46:AK46"/>
    <mergeCell ref="AL46:AS46"/>
    <mergeCell ref="AT45:AZ45"/>
    <mergeCell ref="AL47:AS47"/>
    <mergeCell ref="W47:AC47"/>
    <mergeCell ref="AD47:AK47"/>
    <mergeCell ref="AT42:AZ42"/>
    <mergeCell ref="AG29:AP29"/>
  </mergeCells>
  <phoneticPr fontId="1"/>
  <pageMargins left="0.62992125984251968" right="0.19685039370078741" top="0.74803149606299213" bottom="0.59055118110236227" header="0.51181102362204722" footer="0.51181102362204722"/>
  <pageSetup paperSize="9" scale="85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BV85"/>
  <sheetViews>
    <sheetView view="pageBreakPreview" zoomScaleSheetLayoutView="100" workbookViewId="0">
      <selection activeCell="K59" sqref="K59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401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AH6" s="73"/>
      <c r="AI6" s="73"/>
      <c r="AJ6" s="73"/>
      <c r="AK6" s="73"/>
      <c r="AL6" s="73"/>
      <c r="AM6" s="73"/>
      <c r="AN6" s="73"/>
      <c r="AO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</row>
    <row r="8" spans="2:74" ht="9.1" customHeight="1" x14ac:dyDescent="0.15">
      <c r="Z8" s="98"/>
      <c r="AA8" s="98"/>
      <c r="AB8" s="98"/>
      <c r="AC8" s="98"/>
      <c r="AI8" s="28"/>
      <c r="AJ8" s="73"/>
      <c r="AK8" s="73"/>
      <c r="AL8" s="73"/>
      <c r="AM8" s="73"/>
      <c r="AN8" s="28"/>
      <c r="AT8" s="98"/>
      <c r="AU8" s="98"/>
      <c r="AV8" s="98"/>
      <c r="AW8" s="98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Y9" s="5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AG10" s="137"/>
      <c r="AH10" s="137"/>
      <c r="AI10" s="137"/>
      <c r="AJ10" s="137"/>
      <c r="AK10" s="137"/>
      <c r="AL10" s="137"/>
      <c r="AM10" s="137"/>
      <c r="AN10" s="137"/>
      <c r="AO10" s="137"/>
      <c r="AY10" s="5"/>
      <c r="AZ10" s="5"/>
      <c r="BA10" s="85"/>
    </row>
    <row r="11" spans="2:74" ht="9.1" customHeight="1" x14ac:dyDescent="0.15">
      <c r="AY11" s="5"/>
      <c r="AZ11" s="5"/>
      <c r="BA11" s="85"/>
    </row>
    <row r="12" spans="2:74" ht="9.1" customHeight="1" x14ac:dyDescent="0.15"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5"/>
      <c r="AZ12" s="5"/>
      <c r="BA12" s="85"/>
    </row>
    <row r="13" spans="2:74" ht="9.1" customHeight="1" x14ac:dyDescent="0.15">
      <c r="AH13" s="73"/>
      <c r="AI13" s="73"/>
      <c r="AJ13" s="73"/>
      <c r="AK13" s="73"/>
      <c r="AL13" s="73"/>
      <c r="AM13" s="73"/>
      <c r="AN13" s="73"/>
      <c r="AO13" s="73"/>
      <c r="AY13" s="5"/>
      <c r="AZ13" s="5"/>
      <c r="BA13" s="85"/>
    </row>
    <row r="14" spans="2:74" ht="9.1" customHeight="1" x14ac:dyDescent="0.15">
      <c r="AH14" s="73"/>
      <c r="AI14" s="73"/>
      <c r="AJ14" s="73"/>
      <c r="AK14" s="73"/>
      <c r="AL14" s="73"/>
      <c r="AM14" s="73"/>
      <c r="AN14" s="73"/>
      <c r="AO14" s="73"/>
      <c r="AY14" s="5"/>
      <c r="AZ14" s="5"/>
      <c r="BA14" s="85"/>
    </row>
    <row r="15" spans="2:74" ht="9.1" customHeight="1" x14ac:dyDescent="0.15">
      <c r="AY15" s="5"/>
      <c r="AZ15" s="5"/>
      <c r="BA15" s="85" t="s">
        <v>343</v>
      </c>
    </row>
    <row r="16" spans="2:74" ht="9.1" customHeight="1" x14ac:dyDescent="0.15">
      <c r="AY16" s="5"/>
      <c r="AZ16" s="5"/>
      <c r="BA16" s="85"/>
    </row>
    <row r="17" spans="21:55" ht="9.1" customHeight="1" x14ac:dyDescent="0.15">
      <c r="AY17" s="5"/>
      <c r="AZ17" s="5"/>
      <c r="BA17" s="85"/>
    </row>
    <row r="18" spans="21:55" ht="9.1" customHeight="1" x14ac:dyDescent="0.15">
      <c r="U18" s="86"/>
      <c r="X18" s="86" t="s">
        <v>334</v>
      </c>
      <c r="AG18" s="73" t="s">
        <v>4</v>
      </c>
      <c r="AH18" s="73"/>
      <c r="AI18" s="73"/>
      <c r="AJ18" s="73"/>
      <c r="AK18" s="73"/>
      <c r="AL18" s="73"/>
      <c r="AM18" s="73"/>
      <c r="AN18" s="73"/>
      <c r="AO18" s="73"/>
      <c r="AP18" s="73"/>
      <c r="AY18" s="5"/>
      <c r="AZ18" s="5"/>
      <c r="BA18" s="85"/>
    </row>
    <row r="19" spans="21:55" ht="9.1" customHeight="1" x14ac:dyDescent="0.15">
      <c r="U19" s="86"/>
      <c r="X19" s="86"/>
      <c r="AS19" s="73"/>
      <c r="AT19" s="73"/>
      <c r="AU19" s="73"/>
      <c r="AV19" s="73"/>
      <c r="AW19" s="73"/>
      <c r="AX19" s="73"/>
      <c r="AY19" s="5"/>
      <c r="AZ19" s="5"/>
      <c r="BA19" s="85"/>
    </row>
    <row r="20" spans="21:55" ht="9.1" customHeight="1" x14ac:dyDescent="0.15">
      <c r="U20" s="86"/>
      <c r="X20" s="86"/>
      <c r="AS20" s="73" t="s">
        <v>2</v>
      </c>
      <c r="AT20" s="73"/>
      <c r="AU20" s="73"/>
      <c r="AV20" s="73"/>
      <c r="AW20" s="73"/>
      <c r="AX20" s="73"/>
      <c r="AY20" s="5"/>
      <c r="AZ20" s="5"/>
      <c r="BA20" s="85"/>
      <c r="BC20" s="86" t="s">
        <v>7</v>
      </c>
    </row>
    <row r="21" spans="21:55" ht="9.1" customHeight="1" x14ac:dyDescent="0.15">
      <c r="U21" s="86"/>
      <c r="X21" s="86"/>
      <c r="AS21" s="73" t="s">
        <v>370</v>
      </c>
      <c r="AT21" s="73"/>
      <c r="AU21" s="73"/>
      <c r="AV21" s="73"/>
      <c r="AW21" s="73"/>
      <c r="AX21" s="73"/>
      <c r="AY21" s="5"/>
      <c r="AZ21" s="5"/>
      <c r="BA21" s="85"/>
      <c r="BC21" s="86"/>
    </row>
    <row r="22" spans="21:55" ht="9.1" customHeight="1" x14ac:dyDescent="0.15">
      <c r="U22" s="86"/>
      <c r="X22" s="86"/>
      <c r="AS22" s="73"/>
      <c r="AT22" s="73"/>
      <c r="AU22" s="73"/>
      <c r="AV22" s="73"/>
      <c r="AW22" s="73"/>
      <c r="AY22" s="5"/>
      <c r="AZ22" s="5"/>
      <c r="BA22" s="5"/>
      <c r="BC22" s="86"/>
    </row>
    <row r="23" spans="21:55" ht="9.1" customHeight="1" x14ac:dyDescent="0.15">
      <c r="U23" s="86"/>
      <c r="X23" s="86"/>
      <c r="AS23" s="73"/>
      <c r="AT23" s="73"/>
      <c r="AU23" s="73"/>
      <c r="AV23" s="73"/>
      <c r="AW23" s="73"/>
      <c r="AY23" s="5"/>
      <c r="AZ23" s="5"/>
      <c r="BA23" s="5"/>
      <c r="BC23" s="86"/>
    </row>
    <row r="24" spans="21:55" ht="9.1" customHeight="1" x14ac:dyDescent="0.15">
      <c r="U24" s="86"/>
      <c r="X24" s="86"/>
      <c r="AY24" s="5"/>
      <c r="AZ24" s="5"/>
      <c r="BA24" s="5"/>
      <c r="BC24" s="86"/>
    </row>
    <row r="25" spans="21:55" ht="9.1" customHeight="1" x14ac:dyDescent="0.15">
      <c r="U25" s="40"/>
      <c r="AY25" s="5"/>
      <c r="AZ25" s="5"/>
      <c r="BA25" s="85" t="s">
        <v>335</v>
      </c>
      <c r="BC25" s="86"/>
    </row>
    <row r="26" spans="21:55" ht="9.1" customHeight="1" x14ac:dyDescent="0.15">
      <c r="AS26" s="73" t="s">
        <v>1</v>
      </c>
      <c r="AT26" s="73"/>
      <c r="AU26" s="73"/>
      <c r="AV26" s="73"/>
      <c r="AW26" s="73"/>
      <c r="AX26" s="73"/>
      <c r="AY26" s="73"/>
      <c r="AZ26" s="5"/>
      <c r="BA26" s="85"/>
      <c r="BC26" s="86"/>
    </row>
    <row r="27" spans="21:55" ht="9.1" customHeight="1" x14ac:dyDescent="0.15">
      <c r="AD27" s="13"/>
      <c r="AE27" s="13"/>
      <c r="AF27" s="13"/>
      <c r="AG27" s="160"/>
      <c r="AH27" s="161"/>
      <c r="AI27" s="161"/>
      <c r="AJ27" s="161"/>
      <c r="AK27" s="161"/>
      <c r="AL27" s="161"/>
      <c r="AM27" s="161"/>
      <c r="AN27" s="161"/>
      <c r="AS27" s="73" t="s">
        <v>344</v>
      </c>
      <c r="AT27" s="73"/>
      <c r="AU27" s="73"/>
      <c r="AV27" s="73"/>
      <c r="AW27" s="73"/>
      <c r="AX27" s="73"/>
      <c r="AY27" s="73"/>
      <c r="AZ27" s="5"/>
      <c r="BA27" s="85"/>
      <c r="BC27" s="86"/>
    </row>
    <row r="28" spans="21:55" ht="9.1" customHeight="1" x14ac:dyDescent="0.15">
      <c r="AY28" s="85">
        <v>0.1</v>
      </c>
      <c r="AZ28" s="5"/>
      <c r="BA28" s="85" t="s">
        <v>374</v>
      </c>
    </row>
    <row r="29" spans="21:55" ht="9.1" customHeight="1" x14ac:dyDescent="0.15">
      <c r="AI29" s="73"/>
      <c r="AJ29" s="73"/>
      <c r="AK29" s="73"/>
      <c r="AL29" s="73"/>
      <c r="AM29" s="73"/>
      <c r="AN29" s="73"/>
      <c r="AY29" s="85"/>
      <c r="AZ29" s="5"/>
      <c r="BA29" s="85"/>
    </row>
    <row r="30" spans="21:55" ht="9.1" customHeight="1" x14ac:dyDescent="0.15">
      <c r="AG30" s="73" t="s">
        <v>441</v>
      </c>
      <c r="AH30" s="73"/>
      <c r="AI30" s="73"/>
      <c r="AJ30" s="73"/>
      <c r="AK30" s="73"/>
      <c r="AL30" s="73"/>
      <c r="AM30" s="73"/>
      <c r="AN30" s="73"/>
      <c r="AO30" s="73"/>
      <c r="AP30" s="73"/>
      <c r="AY30" s="85"/>
      <c r="AZ30" s="5"/>
      <c r="BA30" s="85"/>
    </row>
    <row r="31" spans="21:55" ht="9.1" customHeight="1" x14ac:dyDescent="0.15">
      <c r="AY31" s="85"/>
      <c r="AZ31" s="5"/>
      <c r="BA31" s="85"/>
    </row>
    <row r="32" spans="21:55" ht="9.1" customHeight="1" x14ac:dyDescent="0.15">
      <c r="AY32" s="85" t="s">
        <v>0</v>
      </c>
      <c r="BA32" s="85"/>
    </row>
    <row r="33" spans="2:74" ht="9.1" customHeight="1" x14ac:dyDescent="0.15">
      <c r="AY33" s="85"/>
      <c r="BA33" s="85"/>
    </row>
    <row r="34" spans="2:74" ht="9.1" customHeight="1" x14ac:dyDescent="0.15">
      <c r="AY34" s="85">
        <v>0.1</v>
      </c>
      <c r="BA34" s="85"/>
    </row>
    <row r="35" spans="2:74" ht="9.1" customHeight="1" x14ac:dyDescent="0.15">
      <c r="AY35" s="85"/>
      <c r="BA35" s="85"/>
    </row>
    <row r="36" spans="2:74" ht="9.1" customHeight="1" x14ac:dyDescent="0.15"/>
    <row r="37" spans="2:74" ht="9.1" customHeight="1" x14ac:dyDescent="0.15"/>
    <row r="38" spans="2:74" ht="9.1" customHeight="1" x14ac:dyDescent="0.15">
      <c r="AJ38" s="73" t="s">
        <v>6</v>
      </c>
      <c r="AK38" s="73"/>
      <c r="AL38" s="73"/>
      <c r="AM38" s="73"/>
    </row>
    <row r="39" spans="2:74" ht="9.1" customHeight="1" x14ac:dyDescent="0.15"/>
    <row r="40" spans="2:74" ht="24.95" customHeight="1" x14ac:dyDescent="0.15"/>
    <row r="41" spans="2:74" ht="43.5" customHeight="1" x14ac:dyDescent="0.15">
      <c r="B41" s="88" t="s">
        <v>31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</row>
    <row r="42" spans="2:74" s="14" customFormat="1" ht="24.95" customHeight="1" x14ac:dyDescent="0.15">
      <c r="B42" s="78" t="s">
        <v>11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7" t="s">
        <v>61</v>
      </c>
      <c r="X42" s="87"/>
      <c r="Y42" s="87"/>
      <c r="Z42" s="87"/>
      <c r="AA42" s="87"/>
      <c r="AB42" s="87"/>
      <c r="AC42" s="87"/>
      <c r="AD42" s="87" t="s">
        <v>9</v>
      </c>
      <c r="AE42" s="87"/>
      <c r="AF42" s="87"/>
      <c r="AG42" s="87"/>
      <c r="AH42" s="87"/>
      <c r="AI42" s="87"/>
      <c r="AJ42" s="87"/>
      <c r="AK42" s="87"/>
      <c r="AL42" s="87" t="s">
        <v>19</v>
      </c>
      <c r="AM42" s="87"/>
      <c r="AN42" s="87"/>
      <c r="AO42" s="87"/>
      <c r="AP42" s="87"/>
      <c r="AQ42" s="87"/>
      <c r="AR42" s="87"/>
      <c r="AS42" s="87"/>
      <c r="AT42" s="87" t="s">
        <v>20</v>
      </c>
      <c r="AU42" s="87"/>
      <c r="AV42" s="87"/>
      <c r="AW42" s="87"/>
      <c r="AX42" s="87"/>
      <c r="AY42" s="87"/>
      <c r="AZ42" s="87"/>
      <c r="BA42" s="87" t="s">
        <v>21</v>
      </c>
      <c r="BB42" s="87"/>
      <c r="BC42" s="87"/>
      <c r="BD42" s="87"/>
      <c r="BE42" s="87"/>
      <c r="BF42" s="87"/>
      <c r="BG42" s="87"/>
      <c r="BH42" s="87" t="s">
        <v>22</v>
      </c>
      <c r="BI42" s="87"/>
      <c r="BJ42" s="87"/>
      <c r="BK42" s="87"/>
      <c r="BL42" s="87"/>
      <c r="BM42" s="87"/>
      <c r="BN42" s="87"/>
      <c r="BO42" s="87" t="s">
        <v>15</v>
      </c>
      <c r="BP42" s="87"/>
      <c r="BQ42" s="87"/>
      <c r="BR42" s="87"/>
      <c r="BS42" s="87"/>
      <c r="BT42" s="87"/>
      <c r="BU42" s="87"/>
    </row>
    <row r="43" spans="2:74" s="14" customFormat="1" ht="6.95" customHeight="1" x14ac:dyDescent="0.15">
      <c r="B43" s="39"/>
      <c r="C43" s="39"/>
      <c r="D43" s="39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</row>
    <row r="44" spans="2:74" s="14" customFormat="1" ht="20.149999999999999" customHeight="1" x14ac:dyDescent="0.15">
      <c r="B44" s="90" t="s">
        <v>336</v>
      </c>
      <c r="C44" s="91"/>
      <c r="D44" s="92"/>
      <c r="E44" s="78" t="s">
        <v>0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v>6.3E-2</v>
      </c>
      <c r="X44" s="75"/>
      <c r="Y44" s="75"/>
      <c r="Z44" s="75"/>
      <c r="AA44" s="75"/>
      <c r="AB44" s="75"/>
      <c r="AC44" s="75"/>
      <c r="AD44" s="75">
        <v>0.09</v>
      </c>
      <c r="AE44" s="75"/>
      <c r="AF44" s="75"/>
      <c r="AG44" s="75"/>
      <c r="AH44" s="75"/>
      <c r="AI44" s="75"/>
      <c r="AJ44" s="75"/>
      <c r="AK44" s="75"/>
      <c r="AL44" s="81">
        <v>0.125</v>
      </c>
      <c r="AM44" s="82"/>
      <c r="AN44" s="82"/>
      <c r="AO44" s="82"/>
      <c r="AP44" s="82"/>
      <c r="AQ44" s="82"/>
      <c r="AR44" s="82"/>
      <c r="AS44" s="83"/>
      <c r="AT44" s="81">
        <v>0.18</v>
      </c>
      <c r="AU44" s="82"/>
      <c r="AV44" s="82"/>
      <c r="AW44" s="82"/>
      <c r="AX44" s="82"/>
      <c r="AY44" s="82"/>
      <c r="AZ44" s="83"/>
      <c r="BA44" s="81">
        <v>0.25</v>
      </c>
      <c r="BB44" s="82"/>
      <c r="BC44" s="82"/>
      <c r="BD44" s="82"/>
      <c r="BE44" s="82"/>
      <c r="BF44" s="82"/>
      <c r="BG44" s="83"/>
      <c r="BH44" s="81">
        <v>0.315</v>
      </c>
      <c r="BI44" s="82"/>
      <c r="BJ44" s="82"/>
      <c r="BK44" s="82"/>
      <c r="BL44" s="82"/>
      <c r="BM44" s="82"/>
      <c r="BN44" s="83"/>
      <c r="BO44" s="81">
        <v>0.35499999999999998</v>
      </c>
      <c r="BP44" s="82"/>
      <c r="BQ44" s="82"/>
      <c r="BR44" s="82"/>
      <c r="BS44" s="82"/>
      <c r="BT44" s="82"/>
      <c r="BU44" s="83"/>
    </row>
    <row r="45" spans="2:74" s="14" customFormat="1" ht="20.149999999999999" customHeight="1" x14ac:dyDescent="0.15">
      <c r="B45" s="93"/>
      <c r="C45" s="94"/>
      <c r="D45" s="95"/>
      <c r="E45" s="78" t="s">
        <v>6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v>0.6</v>
      </c>
      <c r="X45" s="75"/>
      <c r="Y45" s="75"/>
      <c r="Z45" s="75"/>
      <c r="AA45" s="75"/>
      <c r="AB45" s="75"/>
      <c r="AC45" s="75"/>
      <c r="AD45" s="75">
        <v>0.6</v>
      </c>
      <c r="AE45" s="75"/>
      <c r="AF45" s="75"/>
      <c r="AG45" s="75"/>
      <c r="AH45" s="75"/>
      <c r="AI45" s="75"/>
      <c r="AJ45" s="75"/>
      <c r="AK45" s="75"/>
      <c r="AL45" s="75">
        <v>0.6</v>
      </c>
      <c r="AM45" s="75"/>
      <c r="AN45" s="75"/>
      <c r="AO45" s="75"/>
      <c r="AP45" s="75"/>
      <c r="AQ45" s="75"/>
      <c r="AR45" s="75"/>
      <c r="AS45" s="75"/>
      <c r="AT45" s="75">
        <v>0.6</v>
      </c>
      <c r="AU45" s="75"/>
      <c r="AV45" s="75"/>
      <c r="AW45" s="75"/>
      <c r="AX45" s="75"/>
      <c r="AY45" s="75"/>
      <c r="AZ45" s="75"/>
      <c r="BA45" s="75">
        <v>0.6</v>
      </c>
      <c r="BB45" s="75"/>
      <c r="BC45" s="75"/>
      <c r="BD45" s="75"/>
      <c r="BE45" s="75"/>
      <c r="BF45" s="75"/>
      <c r="BG45" s="75"/>
      <c r="BH45" s="75">
        <v>0.6</v>
      </c>
      <c r="BI45" s="75"/>
      <c r="BJ45" s="75"/>
      <c r="BK45" s="75"/>
      <c r="BL45" s="75"/>
      <c r="BM45" s="75"/>
      <c r="BN45" s="75"/>
      <c r="BO45" s="75">
        <v>0.6</v>
      </c>
      <c r="BP45" s="75"/>
      <c r="BQ45" s="75"/>
      <c r="BR45" s="75"/>
      <c r="BS45" s="75"/>
      <c r="BT45" s="75"/>
      <c r="BU45" s="75"/>
    </row>
    <row r="46" spans="2:74" s="14" customFormat="1" ht="20.149999999999999" customHeight="1" x14ac:dyDescent="0.15">
      <c r="B46" s="93"/>
      <c r="C46" s="94"/>
      <c r="D46" s="95"/>
      <c r="E46" s="78" t="s">
        <v>18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W44+0.2</f>
        <v>0.26300000000000001</v>
      </c>
      <c r="X46" s="75"/>
      <c r="Y46" s="75"/>
      <c r="Z46" s="75"/>
      <c r="AA46" s="75"/>
      <c r="AB46" s="75"/>
      <c r="AC46" s="75"/>
      <c r="AD46" s="75">
        <f>AD44+0.2</f>
        <v>0.29000000000000004</v>
      </c>
      <c r="AE46" s="75"/>
      <c r="AF46" s="75"/>
      <c r="AG46" s="75"/>
      <c r="AH46" s="75"/>
      <c r="AI46" s="75"/>
      <c r="AJ46" s="75"/>
      <c r="AK46" s="75"/>
      <c r="AL46" s="75">
        <f>AL44+0.2</f>
        <v>0.32500000000000001</v>
      </c>
      <c r="AM46" s="75"/>
      <c r="AN46" s="75"/>
      <c r="AO46" s="75"/>
      <c r="AP46" s="75"/>
      <c r="AQ46" s="75"/>
      <c r="AR46" s="75"/>
      <c r="AS46" s="75"/>
      <c r="AT46" s="75">
        <f>AT44+0.2</f>
        <v>0.38</v>
      </c>
      <c r="AU46" s="75"/>
      <c r="AV46" s="75"/>
      <c r="AW46" s="75"/>
      <c r="AX46" s="75"/>
      <c r="AY46" s="75"/>
      <c r="AZ46" s="75"/>
      <c r="BA46" s="75">
        <f>BA44+0.2</f>
        <v>0.45</v>
      </c>
      <c r="BB46" s="75"/>
      <c r="BC46" s="75"/>
      <c r="BD46" s="75"/>
      <c r="BE46" s="75"/>
      <c r="BF46" s="75"/>
      <c r="BG46" s="75"/>
      <c r="BH46" s="75">
        <f>BH44+0.2</f>
        <v>0.51500000000000001</v>
      </c>
      <c r="BI46" s="75"/>
      <c r="BJ46" s="75"/>
      <c r="BK46" s="75"/>
      <c r="BL46" s="75"/>
      <c r="BM46" s="75"/>
      <c r="BN46" s="75"/>
      <c r="BO46" s="75">
        <f>BO44+0.2</f>
        <v>0.55499999999999994</v>
      </c>
      <c r="BP46" s="75"/>
      <c r="BQ46" s="75"/>
      <c r="BR46" s="75"/>
      <c r="BS46" s="75"/>
      <c r="BT46" s="75"/>
      <c r="BU46" s="75"/>
    </row>
    <row r="47" spans="2:74" s="14" customFormat="1" ht="20.149999999999999" customHeight="1" x14ac:dyDescent="0.15">
      <c r="B47" s="93"/>
      <c r="C47" s="94"/>
      <c r="D47" s="95"/>
      <c r="E47" s="78" t="s">
        <v>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W44+W48+0.1</f>
        <v>1.163</v>
      </c>
      <c r="X47" s="75"/>
      <c r="Y47" s="75"/>
      <c r="Z47" s="75"/>
      <c r="AA47" s="75"/>
      <c r="AB47" s="75"/>
      <c r="AC47" s="75"/>
      <c r="AD47" s="75">
        <f>AD44+AD48+0.1</f>
        <v>1.1900000000000002</v>
      </c>
      <c r="AE47" s="75"/>
      <c r="AF47" s="75"/>
      <c r="AG47" s="75"/>
      <c r="AH47" s="75"/>
      <c r="AI47" s="75"/>
      <c r="AJ47" s="75"/>
      <c r="AK47" s="75"/>
      <c r="AL47" s="75">
        <f>AL44+AL48+0.1</f>
        <v>1.2250000000000001</v>
      </c>
      <c r="AM47" s="75"/>
      <c r="AN47" s="75"/>
      <c r="AO47" s="75"/>
      <c r="AP47" s="75"/>
      <c r="AQ47" s="75"/>
      <c r="AR47" s="75"/>
      <c r="AS47" s="75"/>
      <c r="AT47" s="75">
        <f>AT44+AT48+0.1</f>
        <v>1.28</v>
      </c>
      <c r="AU47" s="75"/>
      <c r="AV47" s="75"/>
      <c r="AW47" s="75"/>
      <c r="AX47" s="75"/>
      <c r="AY47" s="75"/>
      <c r="AZ47" s="75"/>
      <c r="BA47" s="75">
        <f>BA44+BA48+0.1</f>
        <v>1.35</v>
      </c>
      <c r="BB47" s="75"/>
      <c r="BC47" s="75"/>
      <c r="BD47" s="75"/>
      <c r="BE47" s="75"/>
      <c r="BF47" s="75"/>
      <c r="BG47" s="75"/>
      <c r="BH47" s="75">
        <f>BH44+BH48+0.1</f>
        <v>1.415</v>
      </c>
      <c r="BI47" s="75"/>
      <c r="BJ47" s="75"/>
      <c r="BK47" s="75"/>
      <c r="BL47" s="75"/>
      <c r="BM47" s="75"/>
      <c r="BN47" s="75"/>
      <c r="BO47" s="75">
        <f>BO44+BO48+0.1</f>
        <v>1.4550000000000001</v>
      </c>
      <c r="BP47" s="75"/>
      <c r="BQ47" s="75"/>
      <c r="BR47" s="75"/>
      <c r="BS47" s="75"/>
      <c r="BT47" s="75"/>
      <c r="BU47" s="75"/>
    </row>
    <row r="48" spans="2:74" s="14" customFormat="1" ht="20.149999999999999" customHeight="1" x14ac:dyDescent="0.15">
      <c r="B48" s="93"/>
      <c r="C48" s="94"/>
      <c r="D48" s="95"/>
      <c r="E48" s="78" t="s">
        <v>341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$I$6</f>
        <v>1</v>
      </c>
      <c r="X48" s="75"/>
      <c r="Y48" s="75"/>
      <c r="Z48" s="75"/>
      <c r="AA48" s="75"/>
      <c r="AB48" s="75"/>
      <c r="AC48" s="75"/>
      <c r="AD48" s="81">
        <f>$I$6</f>
        <v>1</v>
      </c>
      <c r="AE48" s="82"/>
      <c r="AF48" s="82"/>
      <c r="AG48" s="82"/>
      <c r="AH48" s="82"/>
      <c r="AI48" s="82"/>
      <c r="AJ48" s="82"/>
      <c r="AK48" s="83"/>
      <c r="AL48" s="81">
        <f>$I$6</f>
        <v>1</v>
      </c>
      <c r="AM48" s="82"/>
      <c r="AN48" s="82"/>
      <c r="AO48" s="82"/>
      <c r="AP48" s="82"/>
      <c r="AQ48" s="82"/>
      <c r="AR48" s="82"/>
      <c r="AS48" s="83"/>
      <c r="AT48" s="75">
        <f>$I$6</f>
        <v>1</v>
      </c>
      <c r="AU48" s="75"/>
      <c r="AV48" s="75"/>
      <c r="AW48" s="75"/>
      <c r="AX48" s="75"/>
      <c r="AY48" s="75"/>
      <c r="AZ48" s="75"/>
      <c r="BA48" s="75">
        <f>$I$6</f>
        <v>1</v>
      </c>
      <c r="BB48" s="75"/>
      <c r="BC48" s="75"/>
      <c r="BD48" s="75"/>
      <c r="BE48" s="75"/>
      <c r="BF48" s="75"/>
      <c r="BG48" s="75"/>
      <c r="BH48" s="75">
        <f>$I$6</f>
        <v>1</v>
      </c>
      <c r="BI48" s="75"/>
      <c r="BJ48" s="75"/>
      <c r="BK48" s="75"/>
      <c r="BL48" s="75"/>
      <c r="BM48" s="75"/>
      <c r="BN48" s="75"/>
      <c r="BO48" s="75">
        <f>$I$6</f>
        <v>1</v>
      </c>
      <c r="BP48" s="75"/>
      <c r="BQ48" s="75"/>
      <c r="BR48" s="75"/>
      <c r="BS48" s="75"/>
      <c r="BT48" s="75"/>
      <c r="BU48" s="75"/>
    </row>
    <row r="49" spans="2:73" s="14" customFormat="1" ht="20.149999999999999" customHeight="1" x14ac:dyDescent="0.15">
      <c r="B49" s="93"/>
      <c r="C49" s="94"/>
      <c r="D49" s="95"/>
      <c r="E49" s="78" t="s">
        <v>37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75">
        <f>$I$9</f>
        <v>0.3</v>
      </c>
      <c r="X49" s="75"/>
      <c r="Y49" s="75"/>
      <c r="Z49" s="75"/>
      <c r="AA49" s="75"/>
      <c r="AB49" s="75"/>
      <c r="AC49" s="75"/>
      <c r="AD49" s="81">
        <f>$I$9</f>
        <v>0.3</v>
      </c>
      <c r="AE49" s="82"/>
      <c r="AF49" s="82"/>
      <c r="AG49" s="82"/>
      <c r="AH49" s="82"/>
      <c r="AI49" s="82"/>
      <c r="AJ49" s="82"/>
      <c r="AK49" s="83"/>
      <c r="AL49" s="81">
        <f>$I$9</f>
        <v>0.3</v>
      </c>
      <c r="AM49" s="82"/>
      <c r="AN49" s="82"/>
      <c r="AO49" s="82"/>
      <c r="AP49" s="82"/>
      <c r="AQ49" s="82"/>
      <c r="AR49" s="82"/>
      <c r="AS49" s="83"/>
      <c r="AT49" s="75">
        <f>$I$9</f>
        <v>0.3</v>
      </c>
      <c r="AU49" s="75"/>
      <c r="AV49" s="75"/>
      <c r="AW49" s="75"/>
      <c r="AX49" s="75"/>
      <c r="AY49" s="75"/>
      <c r="AZ49" s="75"/>
      <c r="BA49" s="75">
        <f>$I$9</f>
        <v>0.3</v>
      </c>
      <c r="BB49" s="75"/>
      <c r="BC49" s="75"/>
      <c r="BD49" s="75"/>
      <c r="BE49" s="75"/>
      <c r="BF49" s="75"/>
      <c r="BG49" s="75"/>
      <c r="BH49" s="75">
        <f>$I$9</f>
        <v>0.3</v>
      </c>
      <c r="BI49" s="75"/>
      <c r="BJ49" s="75"/>
      <c r="BK49" s="75"/>
      <c r="BL49" s="75"/>
      <c r="BM49" s="75"/>
      <c r="BN49" s="75"/>
      <c r="BO49" s="75">
        <f>$I$9</f>
        <v>0.3</v>
      </c>
      <c r="BP49" s="75"/>
      <c r="BQ49" s="75"/>
      <c r="BR49" s="75"/>
      <c r="BS49" s="75"/>
      <c r="BT49" s="75"/>
      <c r="BU49" s="75"/>
    </row>
    <row r="50" spans="2:73" s="14" customFormat="1" ht="20.149999999999999" customHeight="1" x14ac:dyDescent="0.15">
      <c r="B50" s="100" t="s">
        <v>33</v>
      </c>
      <c r="C50" s="101"/>
      <c r="D50" s="102"/>
      <c r="E50" s="78" t="s">
        <v>335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75">
        <f>W47-W46-W49</f>
        <v>0.60000000000000009</v>
      </c>
      <c r="X50" s="75"/>
      <c r="Y50" s="75"/>
      <c r="Z50" s="75"/>
      <c r="AA50" s="75"/>
      <c r="AB50" s="75"/>
      <c r="AC50" s="75"/>
      <c r="AD50" s="81">
        <f>AD47-AD46-AD49</f>
        <v>0.60000000000000009</v>
      </c>
      <c r="AE50" s="82"/>
      <c r="AF50" s="82"/>
      <c r="AG50" s="82"/>
      <c r="AH50" s="82"/>
      <c r="AI50" s="82"/>
      <c r="AJ50" s="82"/>
      <c r="AK50" s="83"/>
      <c r="AL50" s="81">
        <f>AL47-AL46-AL49</f>
        <v>0.60000000000000009</v>
      </c>
      <c r="AM50" s="82"/>
      <c r="AN50" s="82"/>
      <c r="AO50" s="82"/>
      <c r="AP50" s="82"/>
      <c r="AQ50" s="82"/>
      <c r="AR50" s="82"/>
      <c r="AS50" s="83"/>
      <c r="AT50" s="75">
        <f>AT47-AT46-AT49</f>
        <v>0.60000000000000009</v>
      </c>
      <c r="AU50" s="75"/>
      <c r="AV50" s="75"/>
      <c r="AW50" s="75"/>
      <c r="AX50" s="75"/>
      <c r="AY50" s="75"/>
      <c r="AZ50" s="75"/>
      <c r="BA50" s="75">
        <f>BA47-BA46-BA49</f>
        <v>0.60000000000000009</v>
      </c>
      <c r="BB50" s="75"/>
      <c r="BC50" s="75"/>
      <c r="BD50" s="75"/>
      <c r="BE50" s="75"/>
      <c r="BF50" s="75"/>
      <c r="BG50" s="75"/>
      <c r="BH50" s="75">
        <f>BH47-BH46-BH49</f>
        <v>0.60000000000000009</v>
      </c>
      <c r="BI50" s="75"/>
      <c r="BJ50" s="75"/>
      <c r="BK50" s="75"/>
      <c r="BL50" s="75"/>
      <c r="BM50" s="75"/>
      <c r="BN50" s="75"/>
      <c r="BO50" s="75">
        <f>BO47-BO46-BO49</f>
        <v>0.60000000000000009</v>
      </c>
      <c r="BP50" s="75"/>
      <c r="BQ50" s="75"/>
      <c r="BR50" s="75"/>
      <c r="BS50" s="75"/>
      <c r="BT50" s="75"/>
      <c r="BU50" s="75"/>
    </row>
    <row r="51" spans="2:73" s="14" customFormat="1" ht="20.149999999999999" customHeight="1" x14ac:dyDescent="0.15"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 t="s">
        <v>103</v>
      </c>
      <c r="BP51" s="141"/>
      <c r="BQ51" s="141"/>
      <c r="BR51" s="141"/>
      <c r="BS51" s="141"/>
      <c r="BT51" s="141"/>
      <c r="BU51" s="141"/>
    </row>
    <row r="52" spans="2:73" s="14" customFormat="1" ht="28" customHeight="1" x14ac:dyDescent="0.15">
      <c r="B52" s="87" t="s">
        <v>13</v>
      </c>
      <c r="C52" s="87"/>
      <c r="D52" s="87"/>
      <c r="E52" s="87"/>
      <c r="F52" s="87"/>
      <c r="G52" s="87"/>
      <c r="H52" s="87"/>
      <c r="I52" s="87"/>
      <c r="J52" s="87"/>
      <c r="K52" s="87" t="s">
        <v>14</v>
      </c>
      <c r="L52" s="87"/>
      <c r="M52" s="87"/>
      <c r="N52" s="87"/>
      <c r="O52" s="87"/>
      <c r="P52" s="87"/>
      <c r="Q52" s="87"/>
      <c r="R52" s="87"/>
      <c r="S52" s="87"/>
      <c r="T52" s="87" t="s">
        <v>12</v>
      </c>
      <c r="U52" s="87"/>
      <c r="V52" s="87"/>
      <c r="W52" s="87" t="str">
        <f>W42</f>
        <v>φ50</v>
      </c>
      <c r="X52" s="87"/>
      <c r="Y52" s="87"/>
      <c r="Z52" s="87"/>
      <c r="AA52" s="87"/>
      <c r="AB52" s="87"/>
      <c r="AC52" s="87"/>
      <c r="AD52" s="87" t="str">
        <f>AD42</f>
        <v>φ75</v>
      </c>
      <c r="AE52" s="87"/>
      <c r="AF52" s="87"/>
      <c r="AG52" s="87"/>
      <c r="AH52" s="87"/>
      <c r="AI52" s="87"/>
      <c r="AJ52" s="87"/>
      <c r="AK52" s="87"/>
      <c r="AL52" s="87" t="str">
        <f>AL42</f>
        <v>φ100</v>
      </c>
      <c r="AM52" s="87"/>
      <c r="AN52" s="87"/>
      <c r="AO52" s="87"/>
      <c r="AP52" s="87"/>
      <c r="AQ52" s="87"/>
      <c r="AR52" s="87"/>
      <c r="AS52" s="87"/>
      <c r="AT52" s="87" t="str">
        <f>AT42</f>
        <v>φ150</v>
      </c>
      <c r="AU52" s="87"/>
      <c r="AV52" s="87"/>
      <c r="AW52" s="87"/>
      <c r="AX52" s="87"/>
      <c r="AY52" s="87"/>
      <c r="AZ52" s="87"/>
      <c r="BA52" s="163" t="str">
        <f>BA42</f>
        <v>φ200</v>
      </c>
      <c r="BB52" s="163"/>
      <c r="BC52" s="163"/>
      <c r="BD52" s="163"/>
      <c r="BE52" s="163"/>
      <c r="BF52" s="163"/>
      <c r="BG52" s="163"/>
      <c r="BH52" s="163" t="str">
        <f>BH42</f>
        <v>φ250</v>
      </c>
      <c r="BI52" s="163"/>
      <c r="BJ52" s="163"/>
      <c r="BK52" s="163"/>
      <c r="BL52" s="163"/>
      <c r="BM52" s="163"/>
      <c r="BN52" s="163"/>
      <c r="BO52" s="163" t="str">
        <f>BO42</f>
        <v>φ300</v>
      </c>
      <c r="BP52" s="163"/>
      <c r="BQ52" s="163"/>
      <c r="BR52" s="163"/>
      <c r="BS52" s="163"/>
      <c r="BT52" s="163"/>
      <c r="BU52" s="163"/>
    </row>
    <row r="53" spans="2:73" s="14" customFormat="1" ht="28" customHeight="1" x14ac:dyDescent="0.15">
      <c r="B53" s="119" t="s">
        <v>25</v>
      </c>
      <c r="C53" s="120"/>
      <c r="D53" s="120"/>
      <c r="E53" s="120"/>
      <c r="F53" s="120"/>
      <c r="G53" s="120"/>
      <c r="H53" s="120"/>
      <c r="I53" s="120"/>
      <c r="J53" s="121"/>
      <c r="K53" s="110" t="s">
        <v>436</v>
      </c>
      <c r="L53" s="111"/>
      <c r="M53" s="111"/>
      <c r="N53" s="111"/>
      <c r="O53" s="111"/>
      <c r="P53" s="111"/>
      <c r="Q53" s="111"/>
      <c r="R53" s="111"/>
      <c r="S53" s="112"/>
      <c r="T53" s="78" t="s">
        <v>435</v>
      </c>
      <c r="U53" s="79"/>
      <c r="V53" s="80"/>
      <c r="W53" s="75">
        <f>ROUND(W45*W47,3)</f>
        <v>0.69799999999999995</v>
      </c>
      <c r="X53" s="75"/>
      <c r="Y53" s="75"/>
      <c r="Z53" s="75"/>
      <c r="AA53" s="75"/>
      <c r="AB53" s="75"/>
      <c r="AC53" s="81"/>
      <c r="AD53" s="81">
        <f>ROUND(AD45*AD47,3)</f>
        <v>0.71399999999999997</v>
      </c>
      <c r="AE53" s="82"/>
      <c r="AF53" s="82"/>
      <c r="AG53" s="82"/>
      <c r="AH53" s="82"/>
      <c r="AI53" s="82"/>
      <c r="AJ53" s="82"/>
      <c r="AK53" s="83"/>
      <c r="AL53" s="81">
        <f>ROUND(AL45*AL47,3)</f>
        <v>0.73499999999999999</v>
      </c>
      <c r="AM53" s="82"/>
      <c r="AN53" s="82"/>
      <c r="AO53" s="82"/>
      <c r="AP53" s="82"/>
      <c r="AQ53" s="82"/>
      <c r="AR53" s="82"/>
      <c r="AS53" s="83"/>
      <c r="AT53" s="75">
        <f>ROUND(AT45*AT47,3)</f>
        <v>0.76800000000000002</v>
      </c>
      <c r="AU53" s="75"/>
      <c r="AV53" s="75"/>
      <c r="AW53" s="75"/>
      <c r="AX53" s="75"/>
      <c r="AY53" s="75"/>
      <c r="AZ53" s="81"/>
      <c r="BA53" s="150">
        <f>ROUND(BA45*BA47,3)</f>
        <v>0.81</v>
      </c>
      <c r="BB53" s="151"/>
      <c r="BC53" s="151"/>
      <c r="BD53" s="151"/>
      <c r="BE53" s="151"/>
      <c r="BF53" s="151"/>
      <c r="BG53" s="152"/>
      <c r="BH53" s="150">
        <f>ROUND(BH45*BH47,3)</f>
        <v>0.84899999999999998</v>
      </c>
      <c r="BI53" s="151"/>
      <c r="BJ53" s="151"/>
      <c r="BK53" s="151"/>
      <c r="BL53" s="151"/>
      <c r="BM53" s="151"/>
      <c r="BN53" s="152"/>
      <c r="BO53" s="150">
        <f>ROUND(BO45*BO47,3)</f>
        <v>0.873</v>
      </c>
      <c r="BP53" s="151"/>
      <c r="BQ53" s="151"/>
      <c r="BR53" s="151"/>
      <c r="BS53" s="151"/>
      <c r="BT53" s="151"/>
      <c r="BU53" s="152"/>
    </row>
    <row r="54" spans="2:73" s="14" customFormat="1" ht="28" customHeight="1" x14ac:dyDescent="0.15">
      <c r="B54" s="119" t="s">
        <v>24</v>
      </c>
      <c r="C54" s="120"/>
      <c r="D54" s="120"/>
      <c r="E54" s="120"/>
      <c r="F54" s="120"/>
      <c r="G54" s="120"/>
      <c r="H54" s="120"/>
      <c r="I54" s="120"/>
      <c r="J54" s="121"/>
      <c r="K54" s="110" t="s">
        <v>436</v>
      </c>
      <c r="L54" s="111"/>
      <c r="M54" s="111"/>
      <c r="N54" s="111"/>
      <c r="O54" s="111"/>
      <c r="P54" s="111"/>
      <c r="Q54" s="111"/>
      <c r="R54" s="111"/>
      <c r="S54" s="112"/>
      <c r="T54" s="78" t="s">
        <v>435</v>
      </c>
      <c r="U54" s="79"/>
      <c r="V54" s="80"/>
      <c r="W54" s="75">
        <f>ROUND(W45*W46-W44*W44*PI()/4,3)</f>
        <v>0.155</v>
      </c>
      <c r="X54" s="75"/>
      <c r="Y54" s="75"/>
      <c r="Z54" s="75"/>
      <c r="AA54" s="75"/>
      <c r="AB54" s="75"/>
      <c r="AC54" s="81"/>
      <c r="AD54" s="75">
        <f>ROUND(AD45*AD46-AD44*AD44*PI()/4,3)</f>
        <v>0.16800000000000001</v>
      </c>
      <c r="AE54" s="75"/>
      <c r="AF54" s="75"/>
      <c r="AG54" s="75"/>
      <c r="AH54" s="75"/>
      <c r="AI54" s="75"/>
      <c r="AJ54" s="75"/>
      <c r="AK54" s="75"/>
      <c r="AL54" s="75">
        <f>ROUND(AL45*AL46-AL44*AL44*PI()/4,3)</f>
        <v>0.183</v>
      </c>
      <c r="AM54" s="75"/>
      <c r="AN54" s="75"/>
      <c r="AO54" s="75"/>
      <c r="AP54" s="75"/>
      <c r="AQ54" s="75"/>
      <c r="AR54" s="75"/>
      <c r="AS54" s="75"/>
      <c r="AT54" s="75">
        <f>ROUND(AT45*AT46-AT44*AT44*PI()/4,3)</f>
        <v>0.20300000000000001</v>
      </c>
      <c r="AU54" s="75"/>
      <c r="AV54" s="75"/>
      <c r="AW54" s="75"/>
      <c r="AX54" s="75"/>
      <c r="AY54" s="75"/>
      <c r="AZ54" s="81"/>
      <c r="BA54" s="153">
        <f>ROUND(BA45*BA46-BA44*BA44*PI()/4,3)</f>
        <v>0.221</v>
      </c>
      <c r="BB54" s="154"/>
      <c r="BC54" s="154"/>
      <c r="BD54" s="154"/>
      <c r="BE54" s="154"/>
      <c r="BF54" s="154"/>
      <c r="BG54" s="155"/>
      <c r="BH54" s="153">
        <f>ROUND(BH45*BH46-BH44*BH44*PI()/4,3)</f>
        <v>0.23100000000000001</v>
      </c>
      <c r="BI54" s="154"/>
      <c r="BJ54" s="154"/>
      <c r="BK54" s="154"/>
      <c r="BL54" s="154"/>
      <c r="BM54" s="154"/>
      <c r="BN54" s="155"/>
      <c r="BO54" s="153">
        <f>ROUND(BO45*BO46-BO44*BO44*PI()/4,3)</f>
        <v>0.23400000000000001</v>
      </c>
      <c r="BP54" s="154"/>
      <c r="BQ54" s="154"/>
      <c r="BR54" s="154"/>
      <c r="BS54" s="154"/>
      <c r="BT54" s="154"/>
      <c r="BU54" s="155"/>
    </row>
    <row r="55" spans="2:73" s="14" customFormat="1" ht="28" customHeight="1" x14ac:dyDescent="0.15">
      <c r="B55" s="119" t="s">
        <v>26</v>
      </c>
      <c r="C55" s="120"/>
      <c r="D55" s="120"/>
      <c r="E55" s="120"/>
      <c r="F55" s="120"/>
      <c r="G55" s="120"/>
      <c r="H55" s="120"/>
      <c r="I55" s="120"/>
      <c r="J55" s="121"/>
      <c r="K55" s="110" t="s">
        <v>436</v>
      </c>
      <c r="L55" s="111"/>
      <c r="M55" s="111"/>
      <c r="N55" s="111"/>
      <c r="O55" s="111"/>
      <c r="P55" s="111"/>
      <c r="Q55" s="111"/>
      <c r="R55" s="111"/>
      <c r="S55" s="112"/>
      <c r="T55" s="78" t="s">
        <v>435</v>
      </c>
      <c r="U55" s="79"/>
      <c r="V55" s="80"/>
      <c r="W55" s="75">
        <f>ROUND(W45*W50,3)</f>
        <v>0.36</v>
      </c>
      <c r="X55" s="75"/>
      <c r="Y55" s="75"/>
      <c r="Z55" s="75"/>
      <c r="AA55" s="75"/>
      <c r="AB55" s="75"/>
      <c r="AC55" s="81"/>
      <c r="AD55" s="75">
        <f>ROUND(AD45*AD50,3)</f>
        <v>0.36</v>
      </c>
      <c r="AE55" s="75"/>
      <c r="AF55" s="75"/>
      <c r="AG55" s="75"/>
      <c r="AH55" s="75"/>
      <c r="AI55" s="75"/>
      <c r="AJ55" s="75"/>
      <c r="AK55" s="75"/>
      <c r="AL55" s="75">
        <f>ROUND(AL45*AL50,3)</f>
        <v>0.36</v>
      </c>
      <c r="AM55" s="75"/>
      <c r="AN55" s="75"/>
      <c r="AO55" s="75"/>
      <c r="AP55" s="75"/>
      <c r="AQ55" s="75"/>
      <c r="AR55" s="75"/>
      <c r="AS55" s="75"/>
      <c r="AT55" s="75">
        <f>ROUND(AT45*AT50,3)</f>
        <v>0.36</v>
      </c>
      <c r="AU55" s="75"/>
      <c r="AV55" s="75"/>
      <c r="AW55" s="75"/>
      <c r="AX55" s="75"/>
      <c r="AY55" s="75"/>
      <c r="AZ55" s="81"/>
      <c r="BA55" s="150">
        <f>ROUND(BA45*BA50,3)</f>
        <v>0.36</v>
      </c>
      <c r="BB55" s="151"/>
      <c r="BC55" s="151"/>
      <c r="BD55" s="151"/>
      <c r="BE55" s="151"/>
      <c r="BF55" s="151"/>
      <c r="BG55" s="152"/>
      <c r="BH55" s="150">
        <f>ROUND(BH45*BH50,3)</f>
        <v>0.36</v>
      </c>
      <c r="BI55" s="151"/>
      <c r="BJ55" s="151"/>
      <c r="BK55" s="151"/>
      <c r="BL55" s="151"/>
      <c r="BM55" s="151"/>
      <c r="BN55" s="152"/>
      <c r="BO55" s="150">
        <f>ROUND(BO45*BO50,3)</f>
        <v>0.36</v>
      </c>
      <c r="BP55" s="151"/>
      <c r="BQ55" s="151"/>
      <c r="BR55" s="151"/>
      <c r="BS55" s="151"/>
      <c r="BT55" s="151"/>
      <c r="BU55" s="152"/>
    </row>
    <row r="56" spans="2:73" s="14" customFormat="1" ht="28" customHeight="1" x14ac:dyDescent="0.15">
      <c r="B56" s="119" t="s">
        <v>387</v>
      </c>
      <c r="C56" s="120"/>
      <c r="D56" s="120"/>
      <c r="E56" s="120"/>
      <c r="F56" s="120"/>
      <c r="G56" s="120"/>
      <c r="H56" s="120"/>
      <c r="I56" s="120"/>
      <c r="J56" s="121"/>
      <c r="K56" s="110" t="s">
        <v>28</v>
      </c>
      <c r="L56" s="111"/>
      <c r="M56" s="111"/>
      <c r="N56" s="111"/>
      <c r="O56" s="111"/>
      <c r="P56" s="111"/>
      <c r="Q56" s="111"/>
      <c r="R56" s="111"/>
      <c r="S56" s="112"/>
      <c r="T56" s="78" t="s">
        <v>433</v>
      </c>
      <c r="U56" s="79"/>
      <c r="V56" s="80"/>
      <c r="W56" s="75">
        <v>0.6</v>
      </c>
      <c r="X56" s="75"/>
      <c r="Y56" s="75"/>
      <c r="Z56" s="75"/>
      <c r="AA56" s="75"/>
      <c r="AB56" s="75"/>
      <c r="AC56" s="81"/>
      <c r="AD56" s="81">
        <v>0.6</v>
      </c>
      <c r="AE56" s="82"/>
      <c r="AF56" s="82"/>
      <c r="AG56" s="82"/>
      <c r="AH56" s="82"/>
      <c r="AI56" s="82"/>
      <c r="AJ56" s="82"/>
      <c r="AK56" s="83"/>
      <c r="AL56" s="81">
        <v>0.6</v>
      </c>
      <c r="AM56" s="82"/>
      <c r="AN56" s="82"/>
      <c r="AO56" s="82"/>
      <c r="AP56" s="82"/>
      <c r="AQ56" s="82"/>
      <c r="AR56" s="82"/>
      <c r="AS56" s="83"/>
      <c r="AT56" s="75">
        <v>0.6</v>
      </c>
      <c r="AU56" s="75"/>
      <c r="AV56" s="75"/>
      <c r="AW56" s="75"/>
      <c r="AX56" s="75"/>
      <c r="AY56" s="75"/>
      <c r="AZ56" s="81"/>
      <c r="BA56" s="142">
        <v>0.6</v>
      </c>
      <c r="BB56" s="143"/>
      <c r="BC56" s="143"/>
      <c r="BD56" s="143"/>
      <c r="BE56" s="143"/>
      <c r="BF56" s="143"/>
      <c r="BG56" s="144"/>
      <c r="BH56" s="142">
        <v>0.6</v>
      </c>
      <c r="BI56" s="143"/>
      <c r="BJ56" s="143"/>
      <c r="BK56" s="143"/>
      <c r="BL56" s="143"/>
      <c r="BM56" s="143"/>
      <c r="BN56" s="144"/>
      <c r="BO56" s="142">
        <v>0.6</v>
      </c>
      <c r="BP56" s="143"/>
      <c r="BQ56" s="143"/>
      <c r="BR56" s="143"/>
      <c r="BS56" s="143"/>
      <c r="BT56" s="143"/>
      <c r="BU56" s="144"/>
    </row>
    <row r="57" spans="2:73" s="14" customFormat="1" ht="14.1" customHeight="1" x14ac:dyDescent="0.15">
      <c r="B57" s="125" t="s">
        <v>53</v>
      </c>
      <c r="C57" s="126"/>
      <c r="D57" s="126"/>
      <c r="E57" s="126"/>
      <c r="F57" s="126"/>
      <c r="G57" s="126"/>
      <c r="H57" s="126"/>
      <c r="I57" s="126"/>
      <c r="J57" s="127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104">
        <f>ROUND(W53-W55/0.9,3)</f>
        <v>0.29799999999999999</v>
      </c>
      <c r="X57" s="105"/>
      <c r="Y57" s="105"/>
      <c r="Z57" s="105"/>
      <c r="AA57" s="105"/>
      <c r="AB57" s="105"/>
      <c r="AC57" s="106"/>
      <c r="AD57" s="104">
        <f>ROUND(AD53-AD55/0.9,3)</f>
        <v>0.314</v>
      </c>
      <c r="AE57" s="105"/>
      <c r="AF57" s="105"/>
      <c r="AG57" s="105"/>
      <c r="AH57" s="105"/>
      <c r="AI57" s="105"/>
      <c r="AJ57" s="105"/>
      <c r="AK57" s="106"/>
      <c r="AL57" s="104">
        <f>ROUND(AL53-AL55/0.9,3)</f>
        <v>0.33500000000000002</v>
      </c>
      <c r="AM57" s="105"/>
      <c r="AN57" s="105"/>
      <c r="AO57" s="105"/>
      <c r="AP57" s="105"/>
      <c r="AQ57" s="105"/>
      <c r="AR57" s="105"/>
      <c r="AS57" s="106"/>
      <c r="AT57" s="104">
        <f>ROUND(AT53-AT55/0.9,3)</f>
        <v>0.36799999999999999</v>
      </c>
      <c r="AU57" s="105"/>
      <c r="AV57" s="105"/>
      <c r="AW57" s="105"/>
      <c r="AX57" s="105"/>
      <c r="AY57" s="105"/>
      <c r="AZ57" s="106"/>
      <c r="BA57" s="77">
        <f>ROUND(BA53-BA55/0.9,3)</f>
        <v>0.41</v>
      </c>
      <c r="BB57" s="74"/>
      <c r="BC57" s="74"/>
      <c r="BD57" s="74"/>
      <c r="BE57" s="74"/>
      <c r="BF57" s="74"/>
      <c r="BG57" s="162"/>
      <c r="BH57" s="77">
        <f>ROUND(BH53-BH55/0.9,3)</f>
        <v>0.44900000000000001</v>
      </c>
      <c r="BI57" s="74"/>
      <c r="BJ57" s="74"/>
      <c r="BK57" s="74"/>
      <c r="BL57" s="74"/>
      <c r="BM57" s="74"/>
      <c r="BN57" s="162"/>
      <c r="BO57" s="77">
        <f>ROUND(BO53-BO55/0.9,3)</f>
        <v>0.47299999999999998</v>
      </c>
      <c r="BP57" s="74"/>
      <c r="BQ57" s="74"/>
      <c r="BR57" s="74"/>
      <c r="BS57" s="74"/>
      <c r="BT57" s="74"/>
      <c r="BU57" s="162"/>
    </row>
    <row r="58" spans="2:73" s="14" customFormat="1" ht="14.1" customHeight="1" x14ac:dyDescent="0.15">
      <c r="B58" s="128"/>
      <c r="C58" s="129"/>
      <c r="D58" s="129"/>
      <c r="E58" s="129"/>
      <c r="F58" s="129"/>
      <c r="G58" s="129"/>
      <c r="H58" s="129"/>
      <c r="I58" s="129"/>
      <c r="J58" s="130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107"/>
      <c r="X58" s="108"/>
      <c r="Y58" s="108"/>
      <c r="Z58" s="108"/>
      <c r="AA58" s="108"/>
      <c r="AB58" s="108"/>
      <c r="AC58" s="109"/>
      <c r="AD58" s="107"/>
      <c r="AE58" s="108"/>
      <c r="AF58" s="108"/>
      <c r="AG58" s="108"/>
      <c r="AH58" s="108"/>
      <c r="AI58" s="108"/>
      <c r="AJ58" s="108"/>
      <c r="AK58" s="109"/>
      <c r="AL58" s="107"/>
      <c r="AM58" s="108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107"/>
      <c r="BI58" s="108"/>
      <c r="BJ58" s="108"/>
      <c r="BK58" s="108"/>
      <c r="BL58" s="108"/>
      <c r="BM58" s="108"/>
      <c r="BN58" s="109"/>
      <c r="BO58" s="107"/>
      <c r="BP58" s="108"/>
      <c r="BQ58" s="108"/>
      <c r="BR58" s="108"/>
      <c r="BS58" s="108"/>
      <c r="BT58" s="108"/>
      <c r="BU58" s="109"/>
    </row>
    <row r="59" spans="2:73" s="14" customFormat="1" ht="20.149999999999999" customHeight="1" x14ac:dyDescent="0.15"/>
    <row r="60" spans="2:73" s="14" customFormat="1" ht="20.149999999999999" customHeight="1" x14ac:dyDescent="0.15"/>
    <row r="61" spans="2:73" s="14" customFormat="1" ht="20.149999999999999" customHeight="1" x14ac:dyDescent="0.15">
      <c r="W61" s="75" t="e">
        <f>ROUND((0.1/W47*(W46+0.15)+#REF!),3)</f>
        <v>#REF!</v>
      </c>
      <c r="X61" s="75"/>
      <c r="Y61" s="75"/>
      <c r="Z61" s="75"/>
      <c r="AA61" s="75"/>
      <c r="AB61" s="75"/>
      <c r="AC61" s="81"/>
      <c r="AD61" s="75" t="e">
        <f>ROUND((0.1/AD47*(AD46+0.15)+#REF!),3)</f>
        <v>#REF!</v>
      </c>
      <c r="AE61" s="75"/>
      <c r="AF61" s="75"/>
      <c r="AG61" s="75"/>
      <c r="AH61" s="75"/>
      <c r="AI61" s="75"/>
      <c r="AJ61" s="81"/>
      <c r="AL61" s="75" t="e">
        <f>ROUND((0.1/AL47*(AL46+0.15)+#REF!),3)</f>
        <v>#REF!</v>
      </c>
      <c r="AM61" s="75"/>
      <c r="AN61" s="75"/>
      <c r="AO61" s="75"/>
      <c r="AP61" s="75"/>
      <c r="AQ61" s="75"/>
      <c r="AR61" s="81"/>
      <c r="AT61" s="75" t="e">
        <f>ROUND((0.1/AT47*(AT46+0.15)+#REF!),3)</f>
        <v>#REF!</v>
      </c>
      <c r="AU61" s="75"/>
      <c r="AV61" s="75"/>
      <c r="AW61" s="75"/>
      <c r="AX61" s="75"/>
      <c r="AY61" s="75"/>
      <c r="AZ61" s="81"/>
      <c r="BA61" s="75" t="e">
        <f>ROUND((0.1/BA47*(BA46+0.15)+#REF!),3)</f>
        <v>#REF!</v>
      </c>
      <c r="BB61" s="75"/>
      <c r="BC61" s="75"/>
      <c r="BD61" s="75"/>
      <c r="BE61" s="75"/>
      <c r="BF61" s="75"/>
      <c r="BG61" s="81"/>
    </row>
    <row r="62" spans="2:73" s="14" customFormat="1" ht="20.149999999999999" customHeight="1" x14ac:dyDescent="0.15">
      <c r="W62" s="75" t="e">
        <f>ROUND((0.1/W47*W46+#REF!),3)</f>
        <v>#REF!</v>
      </c>
      <c r="X62" s="75"/>
      <c r="Y62" s="75"/>
      <c r="Z62" s="75"/>
      <c r="AA62" s="75"/>
      <c r="AB62" s="75"/>
      <c r="AC62" s="81"/>
      <c r="AD62" s="75" t="e">
        <f>ROUND((0.1/AD47*AD46+#REF!),3)</f>
        <v>#REF!</v>
      </c>
      <c r="AE62" s="75"/>
      <c r="AF62" s="75"/>
      <c r="AG62" s="75"/>
      <c r="AH62" s="75"/>
      <c r="AI62" s="75"/>
      <c r="AJ62" s="81"/>
      <c r="AL62" s="75" t="e">
        <f>ROUND((0.1/AL47*AL46+#REF!),3)</f>
        <v>#REF!</v>
      </c>
      <c r="AM62" s="75"/>
      <c r="AN62" s="75"/>
      <c r="AO62" s="75"/>
      <c r="AP62" s="75"/>
      <c r="AQ62" s="75"/>
      <c r="AR62" s="81"/>
      <c r="AT62" s="75" t="e">
        <f>ROUND((0.1/AT47*AT46+#REF!),3)</f>
        <v>#REF!</v>
      </c>
      <c r="AU62" s="75"/>
      <c r="AV62" s="75"/>
      <c r="AW62" s="75"/>
      <c r="AX62" s="75"/>
      <c r="AY62" s="75"/>
      <c r="AZ62" s="81"/>
      <c r="BA62" s="75" t="e">
        <f>ROUND((0.1/BA47*BA46+#REF!),3)</f>
        <v>#REF!</v>
      </c>
      <c r="BB62" s="75"/>
      <c r="BC62" s="75"/>
      <c r="BD62" s="75"/>
      <c r="BE62" s="75"/>
      <c r="BF62" s="75"/>
      <c r="BG62" s="81"/>
    </row>
    <row r="63" spans="2:73" s="14" customFormat="1" ht="20.149999999999999" customHeight="1" x14ac:dyDescent="0.15"/>
    <row r="64" spans="2:73" s="14" customFormat="1" ht="20.149999999999999" customHeight="1" x14ac:dyDescent="0.15"/>
    <row r="65" spans="2:73" s="14" customFormat="1" ht="20.149999999999999" customHeight="1" x14ac:dyDescent="0.15"/>
    <row r="66" spans="2:73" s="14" customFormat="1" ht="28" customHeight="1" x14ac:dyDescent="0.15">
      <c r="B66" s="78"/>
      <c r="C66" s="79"/>
      <c r="D66" s="79"/>
      <c r="E66" s="79"/>
      <c r="F66" s="79"/>
      <c r="G66" s="79"/>
      <c r="H66" s="79"/>
      <c r="I66" s="79"/>
      <c r="J66" s="80"/>
      <c r="K66" s="110"/>
      <c r="L66" s="111"/>
      <c r="M66" s="111"/>
      <c r="N66" s="111"/>
      <c r="O66" s="111"/>
      <c r="P66" s="111"/>
      <c r="Q66" s="111"/>
      <c r="R66" s="111"/>
      <c r="S66" s="112"/>
      <c r="T66" s="78"/>
      <c r="U66" s="79"/>
      <c r="V66" s="80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</row>
    <row r="67" spans="2:73" s="14" customFormat="1" ht="14.1" customHeight="1" x14ac:dyDescent="0.15">
      <c r="B67" s="113"/>
      <c r="C67" s="114"/>
      <c r="D67" s="114"/>
      <c r="E67" s="114"/>
      <c r="F67" s="114"/>
      <c r="G67" s="114"/>
      <c r="H67" s="114"/>
      <c r="I67" s="114"/>
      <c r="J67" s="115"/>
      <c r="K67" s="116"/>
      <c r="L67" s="117"/>
      <c r="M67" s="117"/>
      <c r="N67" s="117"/>
      <c r="O67" s="117"/>
      <c r="P67" s="117"/>
      <c r="Q67" s="117"/>
      <c r="R67" s="117"/>
      <c r="S67" s="118"/>
      <c r="T67" s="113"/>
      <c r="U67" s="114"/>
      <c r="V67" s="115"/>
      <c r="W67" s="104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6"/>
      <c r="AL67" s="104"/>
      <c r="AM67" s="105"/>
      <c r="AN67" s="105"/>
      <c r="AO67" s="105"/>
      <c r="AP67" s="105"/>
      <c r="AQ67" s="105"/>
      <c r="AR67" s="105"/>
      <c r="AS67" s="106"/>
      <c r="AT67" s="104"/>
      <c r="AU67" s="105"/>
      <c r="AV67" s="105"/>
      <c r="AW67" s="105"/>
      <c r="AX67" s="105"/>
      <c r="AY67" s="105"/>
      <c r="AZ67" s="106"/>
      <c r="BA67" s="104"/>
      <c r="BB67" s="105"/>
      <c r="BC67" s="105"/>
      <c r="BD67" s="105"/>
      <c r="BE67" s="105"/>
      <c r="BF67" s="105"/>
      <c r="BG67" s="106"/>
    </row>
    <row r="68" spans="2:73" s="14" customFormat="1" ht="14.1" customHeight="1" x14ac:dyDescent="0.15">
      <c r="B68" s="100"/>
      <c r="C68" s="101"/>
      <c r="D68" s="101"/>
      <c r="E68" s="101"/>
      <c r="F68" s="101"/>
      <c r="G68" s="101"/>
      <c r="H68" s="101"/>
      <c r="I68" s="101"/>
      <c r="J68" s="102"/>
      <c r="K68" s="122"/>
      <c r="L68" s="123"/>
      <c r="M68" s="123"/>
      <c r="N68" s="123"/>
      <c r="O68" s="123"/>
      <c r="P68" s="123"/>
      <c r="Q68" s="123"/>
      <c r="R68" s="123"/>
      <c r="S68" s="124"/>
      <c r="T68" s="100"/>
      <c r="U68" s="101"/>
      <c r="V68" s="102"/>
      <c r="W68" s="107"/>
      <c r="X68" s="108"/>
      <c r="Y68" s="108"/>
      <c r="Z68" s="108"/>
      <c r="AA68" s="108"/>
      <c r="AB68" s="108"/>
      <c r="AC68" s="109"/>
      <c r="AD68" s="107"/>
      <c r="AE68" s="108"/>
      <c r="AF68" s="108"/>
      <c r="AG68" s="108"/>
      <c r="AH68" s="108"/>
      <c r="AI68" s="108"/>
      <c r="AJ68" s="108"/>
      <c r="AK68" s="109"/>
      <c r="AL68" s="107"/>
      <c r="AM68" s="108"/>
      <c r="AN68" s="108"/>
      <c r="AO68" s="108"/>
      <c r="AP68" s="108"/>
      <c r="AQ68" s="108"/>
      <c r="AR68" s="108"/>
      <c r="AS68" s="109"/>
      <c r="AT68" s="107"/>
      <c r="AU68" s="108"/>
      <c r="AV68" s="108"/>
      <c r="AW68" s="108"/>
      <c r="AX68" s="108"/>
      <c r="AY68" s="108"/>
      <c r="AZ68" s="109"/>
      <c r="BA68" s="107"/>
      <c r="BB68" s="108"/>
      <c r="BC68" s="108"/>
      <c r="BD68" s="108"/>
      <c r="BE68" s="108"/>
      <c r="BF68" s="108"/>
      <c r="BG68" s="109"/>
    </row>
    <row r="69" spans="2:73" s="14" customFormat="1" ht="14.1" customHeight="1" x14ac:dyDescent="0.15">
      <c r="B69" s="125"/>
      <c r="C69" s="126"/>
      <c r="D69" s="126"/>
      <c r="E69" s="126"/>
      <c r="F69" s="126"/>
      <c r="G69" s="126"/>
      <c r="H69" s="126"/>
      <c r="I69" s="126"/>
      <c r="J69" s="127"/>
      <c r="K69" s="116"/>
      <c r="L69" s="117"/>
      <c r="M69" s="117"/>
      <c r="N69" s="117"/>
      <c r="O69" s="117"/>
      <c r="P69" s="117"/>
      <c r="Q69" s="117"/>
      <c r="R69" s="117"/>
      <c r="S69" s="118"/>
      <c r="T69" s="113"/>
      <c r="U69" s="114"/>
      <c r="V69" s="115"/>
      <c r="W69" s="104"/>
      <c r="X69" s="105"/>
      <c r="Y69" s="105"/>
      <c r="Z69" s="105"/>
      <c r="AA69" s="105"/>
      <c r="AB69" s="105"/>
      <c r="AC69" s="105"/>
      <c r="AD69" s="104"/>
      <c r="AE69" s="105"/>
      <c r="AF69" s="105"/>
      <c r="AG69" s="105"/>
      <c r="AH69" s="105"/>
      <c r="AI69" s="105"/>
      <c r="AJ69" s="105"/>
      <c r="AK69" s="106"/>
      <c r="AL69" s="104"/>
      <c r="AM69" s="105"/>
      <c r="AN69" s="105"/>
      <c r="AO69" s="105"/>
      <c r="AP69" s="105"/>
      <c r="AQ69" s="105"/>
      <c r="AR69" s="105"/>
      <c r="AS69" s="106"/>
      <c r="AT69" s="104"/>
      <c r="AU69" s="105"/>
      <c r="AV69" s="105"/>
      <c r="AW69" s="105"/>
      <c r="AX69" s="105"/>
      <c r="AY69" s="105"/>
      <c r="AZ69" s="105"/>
      <c r="BA69" s="104"/>
      <c r="BB69" s="105"/>
      <c r="BC69" s="105"/>
      <c r="BD69" s="105"/>
      <c r="BE69" s="105"/>
      <c r="BF69" s="105"/>
      <c r="BG69" s="105"/>
    </row>
    <row r="70" spans="2:73" s="14" customFormat="1" ht="14.1" customHeight="1" x14ac:dyDescent="0.15">
      <c r="B70" s="128"/>
      <c r="C70" s="129"/>
      <c r="D70" s="129"/>
      <c r="E70" s="129"/>
      <c r="F70" s="129"/>
      <c r="G70" s="129"/>
      <c r="H70" s="129"/>
      <c r="I70" s="129"/>
      <c r="J70" s="130"/>
      <c r="K70" s="122"/>
      <c r="L70" s="123"/>
      <c r="M70" s="123"/>
      <c r="N70" s="123"/>
      <c r="O70" s="123"/>
      <c r="P70" s="123"/>
      <c r="Q70" s="123"/>
      <c r="R70" s="123"/>
      <c r="S70" s="124"/>
      <c r="T70" s="100"/>
      <c r="U70" s="101"/>
      <c r="V70" s="102"/>
      <c r="W70" s="107"/>
      <c r="X70" s="108"/>
      <c r="Y70" s="108"/>
      <c r="Z70" s="108"/>
      <c r="AA70" s="108"/>
      <c r="AB70" s="108"/>
      <c r="AC70" s="108"/>
      <c r="AD70" s="107"/>
      <c r="AE70" s="108"/>
      <c r="AF70" s="108"/>
      <c r="AG70" s="108"/>
      <c r="AH70" s="108"/>
      <c r="AI70" s="108"/>
      <c r="AJ70" s="108"/>
      <c r="AK70" s="109"/>
      <c r="AL70" s="107"/>
      <c r="AM70" s="108"/>
      <c r="AN70" s="108"/>
      <c r="AO70" s="108"/>
      <c r="AP70" s="108"/>
      <c r="AQ70" s="108"/>
      <c r="AR70" s="108"/>
      <c r="AS70" s="109"/>
      <c r="AT70" s="107"/>
      <c r="AU70" s="108"/>
      <c r="AV70" s="108"/>
      <c r="AW70" s="108"/>
      <c r="AX70" s="108"/>
      <c r="AY70" s="108"/>
      <c r="AZ70" s="108"/>
      <c r="BA70" s="107"/>
      <c r="BB70" s="108"/>
      <c r="BC70" s="108"/>
      <c r="BD70" s="108"/>
      <c r="BE70" s="108"/>
      <c r="BF70" s="108"/>
      <c r="BG70" s="108"/>
    </row>
    <row r="71" spans="2:73" s="14" customFormat="1" ht="20.149999999999999" customHeight="1" x14ac:dyDescent="0.15"/>
    <row r="72" spans="2:73" s="14" customFormat="1" ht="20.149999999999999" customHeight="1" x14ac:dyDescent="0.15"/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15" customHeight="1" x14ac:dyDescent="0.15"/>
    <row r="76" spans="2:73" s="14" customFormat="1" ht="15" customHeight="1" x14ac:dyDescent="0.15"/>
    <row r="77" spans="2:73" s="14" customFormat="1" ht="15" customHeight="1" x14ac:dyDescent="0.15"/>
    <row r="78" spans="2:73" s="14" customFormat="1" ht="15" customHeight="1" x14ac:dyDescent="0.15"/>
    <row r="79" spans="2:73" s="14" customFormat="1" ht="15" customHeight="1" x14ac:dyDescent="0.15"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</row>
    <row r="80" spans="2:73" s="14" customFormat="1" ht="15" customHeight="1" x14ac:dyDescent="0.15"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</row>
    <row r="81" spans="60:73" s="14" customFormat="1" ht="15" customHeight="1" x14ac:dyDescent="0.15"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60:73" s="14" customFormat="1" ht="15" customHeight="1" x14ac:dyDescent="0.15"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60:73" s="14" customFormat="1" ht="15" customHeight="1" x14ac:dyDescent="0.15"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  <row r="84" spans="60:73" s="14" customFormat="1" ht="15" customHeight="1" x14ac:dyDescent="0.15"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</row>
    <row r="85" spans="60:73" ht="15" customHeight="1" x14ac:dyDescent="0.15"/>
  </sheetData>
  <mergeCells count="207">
    <mergeCell ref="BO56:BU56"/>
    <mergeCell ref="BO57:BU58"/>
    <mergeCell ref="BO50:BU50"/>
    <mergeCell ref="BO51:BU51"/>
    <mergeCell ref="BO52:BU52"/>
    <mergeCell ref="BO53:BU53"/>
    <mergeCell ref="BO54:BU54"/>
    <mergeCell ref="BO55:BU55"/>
    <mergeCell ref="BO44:BU44"/>
    <mergeCell ref="BO45:BU45"/>
    <mergeCell ref="BO46:BU46"/>
    <mergeCell ref="BO47:BU47"/>
    <mergeCell ref="BO48:BU48"/>
    <mergeCell ref="BO49:BU49"/>
    <mergeCell ref="BH53:BN53"/>
    <mergeCell ref="BH54:BN54"/>
    <mergeCell ref="BH55:BN55"/>
    <mergeCell ref="BH56:BN56"/>
    <mergeCell ref="BH57:BN58"/>
    <mergeCell ref="BA67:BG68"/>
    <mergeCell ref="K68:S68"/>
    <mergeCell ref="W62:AC62"/>
    <mergeCell ref="AD62:AJ62"/>
    <mergeCell ref="AL62:AR62"/>
    <mergeCell ref="AT62:AZ62"/>
    <mergeCell ref="BA62:BG62"/>
    <mergeCell ref="K58:S58"/>
    <mergeCell ref="W61:AC61"/>
    <mergeCell ref="AD61:AJ61"/>
    <mergeCell ref="AL61:AR61"/>
    <mergeCell ref="AT61:AZ61"/>
    <mergeCell ref="BA61:BG61"/>
    <mergeCell ref="AT56:AZ56"/>
    <mergeCell ref="BA56:BG56"/>
    <mergeCell ref="B69:J70"/>
    <mergeCell ref="K69:S69"/>
    <mergeCell ref="T69:V70"/>
    <mergeCell ref="W69:AC70"/>
    <mergeCell ref="AD69:AK70"/>
    <mergeCell ref="AL69:AS70"/>
    <mergeCell ref="AT69:AZ70"/>
    <mergeCell ref="BA69:BG70"/>
    <mergeCell ref="AL66:AS66"/>
    <mergeCell ref="AT66:AZ66"/>
    <mergeCell ref="BA66:BG66"/>
    <mergeCell ref="B67:J68"/>
    <mergeCell ref="K67:S67"/>
    <mergeCell ref="T67:V68"/>
    <mergeCell ref="W67:AC68"/>
    <mergeCell ref="AD67:AK68"/>
    <mergeCell ref="AL67:AS68"/>
    <mergeCell ref="AT67:AZ68"/>
    <mergeCell ref="B66:J66"/>
    <mergeCell ref="K66:S66"/>
    <mergeCell ref="T66:V66"/>
    <mergeCell ref="W66:AC66"/>
    <mergeCell ref="AD66:AK66"/>
    <mergeCell ref="K70:S70"/>
    <mergeCell ref="B57:J58"/>
    <mergeCell ref="K57:S57"/>
    <mergeCell ref="T57:V58"/>
    <mergeCell ref="W57:AC58"/>
    <mergeCell ref="AD57:AK58"/>
    <mergeCell ref="AL57:AS58"/>
    <mergeCell ref="AT57:AZ58"/>
    <mergeCell ref="BA57:BG58"/>
    <mergeCell ref="B56:J56"/>
    <mergeCell ref="K56:S56"/>
    <mergeCell ref="T56:V56"/>
    <mergeCell ref="W56:AC56"/>
    <mergeCell ref="AD56:AK56"/>
    <mergeCell ref="AL56:AS56"/>
    <mergeCell ref="B55:J55"/>
    <mergeCell ref="K55:S55"/>
    <mergeCell ref="T55:V55"/>
    <mergeCell ref="W55:AC55"/>
    <mergeCell ref="AD55:AK55"/>
    <mergeCell ref="AL55:AS55"/>
    <mergeCell ref="AT55:AZ55"/>
    <mergeCell ref="BA55:BG55"/>
    <mergeCell ref="B54:J54"/>
    <mergeCell ref="K54:S54"/>
    <mergeCell ref="T54:V54"/>
    <mergeCell ref="W54:AC54"/>
    <mergeCell ref="AD54:AK54"/>
    <mergeCell ref="AL54:AS54"/>
    <mergeCell ref="B53:J53"/>
    <mergeCell ref="K53:S53"/>
    <mergeCell ref="T53:V53"/>
    <mergeCell ref="W53:AC53"/>
    <mergeCell ref="AD53:AK53"/>
    <mergeCell ref="AL53:AS53"/>
    <mergeCell ref="AT53:AZ53"/>
    <mergeCell ref="BA53:BG53"/>
    <mergeCell ref="AT54:AZ54"/>
    <mergeCell ref="BA54:BG54"/>
    <mergeCell ref="BA50:BG50"/>
    <mergeCell ref="BH50:BN50"/>
    <mergeCell ref="BA51:BG51"/>
    <mergeCell ref="B52:J52"/>
    <mergeCell ref="K52:S52"/>
    <mergeCell ref="T52:V52"/>
    <mergeCell ref="W52:AC52"/>
    <mergeCell ref="AD52:AK52"/>
    <mergeCell ref="AL52:AS52"/>
    <mergeCell ref="AT52:AZ52"/>
    <mergeCell ref="B50:D50"/>
    <mergeCell ref="E50:V50"/>
    <mergeCell ref="W50:AC50"/>
    <mergeCell ref="AD50:AK50"/>
    <mergeCell ref="AL50:AS50"/>
    <mergeCell ref="AT50:AZ50"/>
    <mergeCell ref="BA52:BG52"/>
    <mergeCell ref="BH51:BN51"/>
    <mergeCell ref="BH52:BN52"/>
    <mergeCell ref="BH48:BN48"/>
    <mergeCell ref="E49:V49"/>
    <mergeCell ref="W49:AC49"/>
    <mergeCell ref="AD49:AK49"/>
    <mergeCell ref="AL49:AS49"/>
    <mergeCell ref="AT49:AZ49"/>
    <mergeCell ref="BA49:BG49"/>
    <mergeCell ref="BH49:BN49"/>
    <mergeCell ref="E48:V48"/>
    <mergeCell ref="W48:AC48"/>
    <mergeCell ref="AD48:AK48"/>
    <mergeCell ref="AL48:AS48"/>
    <mergeCell ref="AT48:AZ48"/>
    <mergeCell ref="BA48:BG48"/>
    <mergeCell ref="BA46:BG46"/>
    <mergeCell ref="BH46:BN46"/>
    <mergeCell ref="E47:V47"/>
    <mergeCell ref="W47:AC47"/>
    <mergeCell ref="AD47:AK47"/>
    <mergeCell ref="AL47:AS47"/>
    <mergeCell ref="AT47:AZ47"/>
    <mergeCell ref="BA47:BG47"/>
    <mergeCell ref="BH47:BN47"/>
    <mergeCell ref="BA44:BG44"/>
    <mergeCell ref="BH44:BN44"/>
    <mergeCell ref="E45:V45"/>
    <mergeCell ref="W45:AC45"/>
    <mergeCell ref="AD45:AK45"/>
    <mergeCell ref="AL45:AS45"/>
    <mergeCell ref="AT45:AZ45"/>
    <mergeCell ref="BA45:BG45"/>
    <mergeCell ref="BH45:BN45"/>
    <mergeCell ref="B44:D49"/>
    <mergeCell ref="E44:V44"/>
    <mergeCell ref="W44:AC44"/>
    <mergeCell ref="AD44:AK44"/>
    <mergeCell ref="AL44:AS44"/>
    <mergeCell ref="AT44:AZ44"/>
    <mergeCell ref="E46:V46"/>
    <mergeCell ref="W46:AC46"/>
    <mergeCell ref="AD46:AK46"/>
    <mergeCell ref="AL46:AS46"/>
    <mergeCell ref="AT46:AZ46"/>
    <mergeCell ref="AJ38:AM38"/>
    <mergeCell ref="B41:BV41"/>
    <mergeCell ref="B42:V42"/>
    <mergeCell ref="W42:AC42"/>
    <mergeCell ref="AD42:AK42"/>
    <mergeCell ref="AL42:AS42"/>
    <mergeCell ref="AT42:AZ42"/>
    <mergeCell ref="BA42:BG42"/>
    <mergeCell ref="BH42:BN42"/>
    <mergeCell ref="BO42:BU42"/>
    <mergeCell ref="AY28:AY31"/>
    <mergeCell ref="BA28:BA35"/>
    <mergeCell ref="AI29:AN29"/>
    <mergeCell ref="AY32:AY33"/>
    <mergeCell ref="AY34:AY35"/>
    <mergeCell ref="U18:U24"/>
    <mergeCell ref="X18:X24"/>
    <mergeCell ref="AG18:AP18"/>
    <mergeCell ref="AS19:AX19"/>
    <mergeCell ref="AS20:AX20"/>
    <mergeCell ref="AG30:AP30"/>
    <mergeCell ref="BC20:BC27"/>
    <mergeCell ref="AS21:AX21"/>
    <mergeCell ref="AS22:AW22"/>
    <mergeCell ref="AS23:AW23"/>
    <mergeCell ref="BA25:BA27"/>
    <mergeCell ref="BA9:BA11"/>
    <mergeCell ref="AG10:AO10"/>
    <mergeCell ref="BA12:BA14"/>
    <mergeCell ref="AH13:AO13"/>
    <mergeCell ref="AH14:AO14"/>
    <mergeCell ref="BA15:BA21"/>
    <mergeCell ref="AS26:AY26"/>
    <mergeCell ref="AG27:AN27"/>
    <mergeCell ref="AS27:AY27"/>
    <mergeCell ref="Z8:AC8"/>
    <mergeCell ref="AJ8:AM8"/>
    <mergeCell ref="AT8:AW8"/>
    <mergeCell ref="E9:G10"/>
    <mergeCell ref="H9:H10"/>
    <mergeCell ref="I9:N10"/>
    <mergeCell ref="O9:P10"/>
    <mergeCell ref="B1:BV1"/>
    <mergeCell ref="B2:BV2"/>
    <mergeCell ref="E6:G7"/>
    <mergeCell ref="H6:H7"/>
    <mergeCell ref="I6:N7"/>
    <mergeCell ref="O6:P7"/>
    <mergeCell ref="AH6:AO6"/>
  </mergeCells>
  <phoneticPr fontId="1"/>
  <pageMargins left="0.62992125984251968" right="0.19685039370078741" top="0.74803149606299213" bottom="0.59055118110236227" header="0.51181102362204722" footer="0.51181102362204722"/>
  <pageSetup paperSize="9" scale="85" orientation="portrait" blackAndWhite="1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B1:BV83"/>
  <sheetViews>
    <sheetView view="pageBreakPreview" zoomScaleSheetLayoutView="100" workbookViewId="0">
      <selection activeCell="K59" sqref="K59:S59"/>
    </sheetView>
  </sheetViews>
  <sheetFormatPr defaultRowHeight="10" x14ac:dyDescent="0.15"/>
  <cols>
    <col min="1" max="1" width="9" style="6"/>
    <col min="2" max="4" width="1.625" style="6" customWidth="1"/>
    <col min="5" max="35" width="1.5" style="6" customWidth="1"/>
    <col min="36" max="39" width="0.75" style="6" customWidth="1"/>
    <col min="40" max="78" width="1.5" style="6" customWidth="1"/>
    <col min="79" max="16384" width="9" style="6"/>
  </cols>
  <sheetData>
    <row r="1" spans="2:74" s="62" customFormat="1" ht="50.1" customHeight="1" x14ac:dyDescent="0.15">
      <c r="B1" s="198" t="s">
        <v>8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</row>
    <row r="2" spans="2:74" s="63" customFormat="1" ht="29.95" customHeight="1" x14ac:dyDescent="0.15">
      <c r="B2" s="199" t="s">
        <v>448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</row>
    <row r="3" spans="2:74" ht="9.1" customHeight="1" x14ac:dyDescent="0.15"/>
    <row r="4" spans="2:74" ht="9.1" customHeight="1" x14ac:dyDescent="0.15"/>
    <row r="5" spans="2:74" ht="9.1" customHeight="1" x14ac:dyDescent="0.15">
      <c r="AH5" s="51"/>
      <c r="AI5" s="51"/>
      <c r="AJ5" s="168" t="s">
        <v>6</v>
      </c>
      <c r="AK5" s="168"/>
      <c r="AL5" s="168"/>
      <c r="AM5" s="168"/>
      <c r="AN5" s="51"/>
      <c r="AO5" s="51"/>
    </row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Z7" s="200"/>
      <c r="AA7" s="200"/>
      <c r="AB7" s="200"/>
      <c r="AC7" s="200"/>
      <c r="AE7" s="51"/>
      <c r="AF7" s="51"/>
      <c r="AG7" s="168" t="s">
        <v>133</v>
      </c>
      <c r="AH7" s="168"/>
      <c r="AI7" s="168"/>
      <c r="AJ7" s="168"/>
      <c r="AK7" s="168"/>
      <c r="AL7" s="168" t="s">
        <v>139</v>
      </c>
      <c r="AM7" s="168"/>
      <c r="AN7" s="168"/>
      <c r="AO7" s="168"/>
      <c r="AP7" s="168"/>
      <c r="AT7" s="200"/>
      <c r="AU7" s="200"/>
      <c r="AV7" s="200"/>
      <c r="AW7" s="200"/>
    </row>
    <row r="8" spans="2:74" ht="9.1" customHeight="1" x14ac:dyDescent="0.1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Y8" s="64"/>
      <c r="AZ8" s="64"/>
      <c r="BA8" s="196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B9" s="51"/>
      <c r="AC9" s="51"/>
      <c r="AD9" s="168"/>
      <c r="AE9" s="168"/>
      <c r="AF9" s="168"/>
      <c r="AG9" s="168"/>
      <c r="AH9" s="51"/>
      <c r="AI9" s="52"/>
      <c r="AJ9" s="52"/>
      <c r="AK9" s="52"/>
      <c r="AL9" s="52"/>
      <c r="AM9" s="52"/>
      <c r="AN9" s="52"/>
      <c r="AO9" s="52"/>
      <c r="AP9" s="168" t="s">
        <v>347</v>
      </c>
      <c r="AQ9" s="168"/>
      <c r="AR9" s="168"/>
      <c r="AS9" s="168"/>
      <c r="AT9" s="168"/>
      <c r="AU9" s="168"/>
      <c r="AV9" s="168"/>
      <c r="AY9" s="64"/>
      <c r="AZ9" s="64"/>
      <c r="BA9" s="196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AY10" s="64"/>
      <c r="AZ10" s="64"/>
      <c r="BA10" s="196"/>
    </row>
    <row r="11" spans="2:74" ht="9.1" customHeight="1" x14ac:dyDescent="0.15">
      <c r="AE11" s="21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21"/>
      <c r="AY11" s="85">
        <v>0.1</v>
      </c>
      <c r="AZ11" s="5"/>
      <c r="BA11" s="85">
        <v>0.15</v>
      </c>
    </row>
    <row r="12" spans="2:74" ht="9.1" customHeight="1" x14ac:dyDescent="0.15">
      <c r="Z12" s="3"/>
      <c r="AA12" s="3"/>
      <c r="AB12" s="3"/>
      <c r="AC12" s="3"/>
      <c r="AD12" s="3"/>
      <c r="AE12" s="21"/>
      <c r="AF12" s="19"/>
      <c r="AG12" s="19"/>
      <c r="AH12" s="27"/>
      <c r="AI12" s="27"/>
      <c r="AJ12" s="27"/>
      <c r="AK12" s="27"/>
      <c r="AL12" s="27"/>
      <c r="AM12" s="27"/>
      <c r="AN12" s="27"/>
      <c r="AO12" s="27"/>
      <c r="AP12" s="19"/>
      <c r="AQ12" s="19"/>
      <c r="AR12" s="21"/>
      <c r="AS12" s="3"/>
      <c r="AW12" s="3"/>
      <c r="AX12" s="3"/>
      <c r="AY12" s="85"/>
      <c r="AZ12" s="5"/>
      <c r="BA12" s="85"/>
    </row>
    <row r="13" spans="2:74" ht="9.1" customHeight="1" x14ac:dyDescent="0.15">
      <c r="Z13" s="3"/>
      <c r="AA13" s="3"/>
      <c r="AB13" s="3"/>
      <c r="AC13" s="3"/>
      <c r="AD13" s="3"/>
      <c r="AE13" s="21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21"/>
      <c r="AS13" s="3"/>
      <c r="AW13" s="3"/>
      <c r="AX13" s="3"/>
      <c r="AY13" s="22"/>
      <c r="AZ13" s="5"/>
      <c r="BA13" s="85"/>
    </row>
    <row r="14" spans="2:74" ht="9.1" customHeight="1" x14ac:dyDescent="0.15">
      <c r="Z14" s="73" t="s">
        <v>114</v>
      </c>
      <c r="AA14" s="73"/>
      <c r="AB14" s="73"/>
      <c r="AC14" s="73"/>
      <c r="AD14" s="3"/>
      <c r="AE14" s="3"/>
      <c r="AF14" s="3"/>
      <c r="AG14" s="3"/>
      <c r="AH14" s="28"/>
      <c r="AI14" s="28"/>
      <c r="AJ14" s="28"/>
      <c r="AK14" s="28"/>
      <c r="AL14" s="28"/>
      <c r="AM14" s="28"/>
      <c r="AN14" s="28"/>
      <c r="AO14" s="28"/>
      <c r="AP14" s="3"/>
      <c r="AQ14" s="3"/>
      <c r="AR14" s="3"/>
      <c r="AS14" s="3"/>
      <c r="AY14" s="64"/>
      <c r="AZ14" s="64"/>
      <c r="BA14" s="24"/>
      <c r="BB14" s="196"/>
    </row>
    <row r="15" spans="2:74" ht="9.1" customHeight="1" x14ac:dyDescent="0.15">
      <c r="Z15" s="3"/>
      <c r="AA15" s="3"/>
      <c r="AB15" s="3"/>
      <c r="AC15" s="3"/>
      <c r="AD15" s="3"/>
      <c r="AE15" s="3"/>
      <c r="AF15" s="3"/>
      <c r="AG15" s="3"/>
      <c r="AH15" s="28"/>
      <c r="AI15" s="28"/>
      <c r="AJ15" s="28"/>
      <c r="AK15" s="28"/>
      <c r="AL15" s="28"/>
      <c r="AM15" s="73"/>
      <c r="AN15" s="73"/>
      <c r="AO15" s="73"/>
      <c r="AP15" s="73"/>
      <c r="AQ15" s="73"/>
      <c r="AR15" s="3"/>
      <c r="AS15" s="3"/>
      <c r="AY15" s="64"/>
      <c r="AZ15" s="64"/>
      <c r="BA15" s="196" t="s">
        <v>345</v>
      </c>
      <c r="BB15" s="196"/>
    </row>
    <row r="16" spans="2:74" ht="9.1" customHeight="1" x14ac:dyDescent="0.15">
      <c r="AY16" s="64"/>
      <c r="AZ16" s="64"/>
      <c r="BA16" s="196"/>
      <c r="BB16" s="196"/>
    </row>
    <row r="17" spans="21:55" ht="9.1" customHeight="1" x14ac:dyDescent="0.15">
      <c r="U17" s="197"/>
      <c r="X17" s="86" t="s">
        <v>334</v>
      </c>
      <c r="AG17" s="51"/>
      <c r="AH17" s="51"/>
      <c r="AI17" s="51"/>
      <c r="AJ17" s="51"/>
      <c r="AK17" s="51"/>
      <c r="AL17" s="51"/>
      <c r="AM17" s="168"/>
      <c r="AN17" s="168"/>
      <c r="AO17" s="168"/>
      <c r="AP17" s="168"/>
      <c r="AQ17" s="168"/>
      <c r="AR17" s="51"/>
      <c r="AS17" s="51"/>
      <c r="AT17" s="51"/>
      <c r="AU17" s="51"/>
      <c r="AV17" s="51"/>
      <c r="AW17" s="51"/>
      <c r="AX17" s="51"/>
      <c r="AY17" s="51"/>
      <c r="AZ17" s="51"/>
      <c r="BA17" s="196"/>
    </row>
    <row r="18" spans="21:55" ht="9.1" customHeight="1" x14ac:dyDescent="0.15">
      <c r="U18" s="197"/>
      <c r="X18" s="86"/>
      <c r="AM18" s="168" t="s">
        <v>4</v>
      </c>
      <c r="AN18" s="168"/>
      <c r="AO18" s="168"/>
      <c r="AP18" s="168"/>
      <c r="AQ18" s="168"/>
      <c r="AS18" s="168"/>
      <c r="AT18" s="168"/>
      <c r="AU18" s="168"/>
      <c r="AV18" s="168"/>
      <c r="AW18" s="168"/>
      <c r="AX18" s="168"/>
      <c r="AY18" s="64"/>
      <c r="AZ18" s="64"/>
      <c r="BA18" s="196"/>
    </row>
    <row r="19" spans="21:55" ht="9.1" customHeight="1" x14ac:dyDescent="0.15">
      <c r="U19" s="197"/>
      <c r="X19" s="86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73" t="s">
        <v>2</v>
      </c>
      <c r="AT19" s="73"/>
      <c r="AU19" s="73"/>
      <c r="AV19" s="73"/>
      <c r="AW19" s="73"/>
      <c r="AX19" s="73"/>
      <c r="AY19" s="5"/>
      <c r="AZ19" s="64"/>
      <c r="BA19" s="196"/>
      <c r="BC19" s="197" t="s">
        <v>7</v>
      </c>
    </row>
    <row r="20" spans="21:55" ht="9.1" customHeight="1" x14ac:dyDescent="0.15">
      <c r="U20" s="197"/>
      <c r="X20" s="86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73" t="s">
        <v>370</v>
      </c>
      <c r="AT20" s="73"/>
      <c r="AU20" s="73"/>
      <c r="AV20" s="73"/>
      <c r="AW20" s="73"/>
      <c r="AX20" s="73"/>
      <c r="AY20" s="5"/>
      <c r="AZ20" s="64"/>
      <c r="BA20" s="196"/>
      <c r="BC20" s="197"/>
    </row>
    <row r="21" spans="21:55" ht="9.1" customHeight="1" x14ac:dyDescent="0.15">
      <c r="U21" s="197"/>
      <c r="X21" s="86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73"/>
      <c r="AT21" s="73"/>
      <c r="AU21" s="73"/>
      <c r="AV21" s="73"/>
      <c r="AW21" s="73"/>
      <c r="AX21" s="3"/>
      <c r="AY21" s="5"/>
      <c r="AZ21" s="64"/>
      <c r="BA21" s="196"/>
      <c r="BC21" s="197"/>
    </row>
    <row r="22" spans="21:55" ht="9.1" customHeight="1" x14ac:dyDescent="0.15">
      <c r="U22" s="197"/>
      <c r="X22" s="86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73"/>
      <c r="AT22" s="73"/>
      <c r="AU22" s="73"/>
      <c r="AV22" s="73"/>
      <c r="AW22" s="73"/>
      <c r="AX22" s="3"/>
      <c r="AY22" s="5"/>
      <c r="AZ22" s="64"/>
      <c r="BA22" s="196"/>
      <c r="BC22" s="197"/>
    </row>
    <row r="23" spans="21:55" ht="9.1" customHeight="1" x14ac:dyDescent="0.15">
      <c r="U23" s="197"/>
      <c r="X23" s="86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5"/>
      <c r="AZ23" s="64"/>
      <c r="BA23" s="64"/>
    </row>
    <row r="24" spans="21:55" ht="9.1" customHeight="1" x14ac:dyDescent="0.15">
      <c r="U24" s="65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5"/>
      <c r="AZ24" s="64"/>
      <c r="BA24" s="64"/>
    </row>
    <row r="25" spans="21:55" ht="9.1" customHeight="1" x14ac:dyDescent="0.15"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73" t="s">
        <v>1</v>
      </c>
      <c r="AT25" s="73"/>
      <c r="AU25" s="73"/>
      <c r="AV25" s="73"/>
      <c r="AW25" s="73"/>
      <c r="AX25" s="73"/>
      <c r="AY25" s="73"/>
      <c r="AZ25" s="64"/>
      <c r="BA25" s="196" t="s">
        <v>335</v>
      </c>
    </row>
    <row r="26" spans="21:55" ht="9.1" customHeight="1" x14ac:dyDescent="0.15"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73" t="s">
        <v>344</v>
      </c>
      <c r="AT26" s="73"/>
      <c r="AU26" s="73"/>
      <c r="AV26" s="73"/>
      <c r="AW26" s="73"/>
      <c r="AX26" s="73"/>
      <c r="AY26" s="73"/>
      <c r="AZ26" s="64"/>
      <c r="BA26" s="196"/>
    </row>
    <row r="27" spans="21:55" ht="9.1" customHeight="1" x14ac:dyDescent="0.15">
      <c r="AD27" s="66"/>
      <c r="AE27" s="66"/>
      <c r="AF27" s="66"/>
      <c r="AG27" s="66"/>
      <c r="AH27" s="67"/>
      <c r="AI27" s="51"/>
      <c r="AJ27" s="51"/>
      <c r="AK27" s="51"/>
      <c r="AL27" s="51"/>
      <c r="AM27" s="168" t="s">
        <v>5</v>
      </c>
      <c r="AN27" s="168"/>
      <c r="AO27" s="168"/>
      <c r="AP27" s="168"/>
      <c r="AQ27" s="168"/>
      <c r="AY27" s="64"/>
      <c r="AZ27" s="64"/>
      <c r="BA27" s="196"/>
    </row>
    <row r="28" spans="21:55" ht="9.1" customHeight="1" x14ac:dyDescent="0.15">
      <c r="AY28" s="64"/>
      <c r="AZ28" s="64"/>
      <c r="BA28" s="64"/>
    </row>
    <row r="29" spans="21:55" ht="9.1" customHeight="1" x14ac:dyDescent="0.15">
      <c r="AY29" s="196">
        <v>0.1</v>
      </c>
      <c r="AZ29" s="64"/>
      <c r="BA29" s="196" t="s">
        <v>32</v>
      </c>
    </row>
    <row r="30" spans="21:55" ht="9.1" customHeight="1" x14ac:dyDescent="0.15">
      <c r="AG30" s="73" t="s">
        <v>441</v>
      </c>
      <c r="AH30" s="73"/>
      <c r="AI30" s="73"/>
      <c r="AJ30" s="73"/>
      <c r="AK30" s="73"/>
      <c r="AL30" s="73"/>
      <c r="AM30" s="73"/>
      <c r="AN30" s="73"/>
      <c r="AO30" s="73"/>
      <c r="AP30" s="73"/>
      <c r="AY30" s="196"/>
      <c r="AZ30" s="64"/>
      <c r="BA30" s="196"/>
    </row>
    <row r="31" spans="21:55" ht="9.1" customHeight="1" x14ac:dyDescent="0.15">
      <c r="AY31" s="196" t="s">
        <v>0</v>
      </c>
      <c r="AZ31" s="64"/>
      <c r="BA31" s="196"/>
    </row>
    <row r="32" spans="21:55" ht="9.1" customHeight="1" x14ac:dyDescent="0.15">
      <c r="AY32" s="196"/>
      <c r="AZ32" s="64"/>
      <c r="BA32" s="196"/>
    </row>
    <row r="33" spans="2:74" ht="9.1" customHeight="1" x14ac:dyDescent="0.15"/>
    <row r="34" spans="2:74" ht="9.1" customHeight="1" x14ac:dyDescent="0.15"/>
    <row r="35" spans="2:74" ht="9.1" customHeight="1" x14ac:dyDescent="0.15">
      <c r="AJ35" s="168" t="s">
        <v>213</v>
      </c>
      <c r="AK35" s="168"/>
      <c r="AL35" s="168"/>
      <c r="AM35" s="168"/>
    </row>
    <row r="36" spans="2:74" ht="9.1" customHeight="1" x14ac:dyDescent="0.15"/>
    <row r="37" spans="2:74" ht="24.95" customHeight="1" x14ac:dyDescent="0.15"/>
    <row r="38" spans="2:74" ht="43.5" customHeight="1" x14ac:dyDescent="0.15">
      <c r="B38" s="167" t="s">
        <v>31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</row>
    <row r="39" spans="2:74" s="68" customFormat="1" ht="24.95" customHeight="1" x14ac:dyDescent="0.15">
      <c r="B39" s="169" t="s">
        <v>11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1"/>
      <c r="W39" s="173" t="s">
        <v>221</v>
      </c>
      <c r="X39" s="173"/>
      <c r="Y39" s="173"/>
      <c r="Z39" s="173"/>
      <c r="AA39" s="173"/>
      <c r="AB39" s="173"/>
      <c r="AC39" s="173"/>
      <c r="AD39" s="173" t="s">
        <v>193</v>
      </c>
      <c r="AE39" s="173"/>
      <c r="AF39" s="173"/>
      <c r="AG39" s="173"/>
      <c r="AH39" s="173"/>
      <c r="AI39" s="173"/>
      <c r="AJ39" s="173"/>
      <c r="AK39" s="173"/>
      <c r="AL39" s="173" t="s">
        <v>194</v>
      </c>
      <c r="AM39" s="173"/>
      <c r="AN39" s="173"/>
      <c r="AO39" s="173"/>
      <c r="AP39" s="173"/>
      <c r="AQ39" s="173"/>
      <c r="AR39" s="173"/>
      <c r="AS39" s="173"/>
      <c r="AT39" s="173" t="s">
        <v>195</v>
      </c>
      <c r="AU39" s="173"/>
      <c r="AV39" s="173"/>
      <c r="AW39" s="173"/>
      <c r="AX39" s="173"/>
      <c r="AY39" s="173"/>
      <c r="AZ39" s="173"/>
      <c r="BA39" s="173" t="s">
        <v>196</v>
      </c>
      <c r="BB39" s="173"/>
      <c r="BC39" s="173"/>
      <c r="BD39" s="173"/>
      <c r="BE39" s="173"/>
      <c r="BF39" s="173"/>
      <c r="BG39" s="173"/>
    </row>
    <row r="40" spans="2:74" s="68" customFormat="1" ht="6.95" customHeight="1" x14ac:dyDescent="0.15">
      <c r="B40" s="69"/>
      <c r="C40" s="69"/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</row>
    <row r="41" spans="2:74" s="68" customFormat="1" ht="20.149999999999999" customHeight="1" x14ac:dyDescent="0.15">
      <c r="B41" s="90" t="s">
        <v>336</v>
      </c>
      <c r="C41" s="91"/>
      <c r="D41" s="92"/>
      <c r="E41" s="169" t="s">
        <v>179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1"/>
      <c r="W41" s="164">
        <v>9.2999999999999999E-2</v>
      </c>
      <c r="X41" s="165"/>
      <c r="Y41" s="165"/>
      <c r="Z41" s="165"/>
      <c r="AA41" s="165"/>
      <c r="AB41" s="165"/>
      <c r="AC41" s="166"/>
      <c r="AD41" s="164">
        <v>0.11799999999999999</v>
      </c>
      <c r="AE41" s="165"/>
      <c r="AF41" s="165"/>
      <c r="AG41" s="165"/>
      <c r="AH41" s="165"/>
      <c r="AI41" s="165"/>
      <c r="AJ41" s="165"/>
      <c r="AK41" s="166"/>
      <c r="AL41" s="164">
        <v>0.16900000000000001</v>
      </c>
      <c r="AM41" s="165"/>
      <c r="AN41" s="165"/>
      <c r="AO41" s="165"/>
      <c r="AP41" s="165"/>
      <c r="AQ41" s="165"/>
      <c r="AR41" s="165"/>
      <c r="AS41" s="166"/>
      <c r="AT41" s="164">
        <v>0.22</v>
      </c>
      <c r="AU41" s="165"/>
      <c r="AV41" s="165"/>
      <c r="AW41" s="165"/>
      <c r="AX41" s="165"/>
      <c r="AY41" s="165"/>
      <c r="AZ41" s="166"/>
      <c r="BA41" s="164">
        <v>0.27200000000000002</v>
      </c>
      <c r="BB41" s="165"/>
      <c r="BC41" s="165"/>
      <c r="BD41" s="165"/>
      <c r="BE41" s="165"/>
      <c r="BF41" s="165"/>
      <c r="BG41" s="166"/>
    </row>
    <row r="42" spans="2:74" s="68" customFormat="1" ht="20.149999999999999" customHeight="1" x14ac:dyDescent="0.15">
      <c r="B42" s="93"/>
      <c r="C42" s="94"/>
      <c r="D42" s="95"/>
      <c r="E42" s="169" t="s">
        <v>213</v>
      </c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1"/>
      <c r="W42" s="81">
        <v>0.6</v>
      </c>
      <c r="X42" s="82"/>
      <c r="Y42" s="82"/>
      <c r="Z42" s="82"/>
      <c r="AA42" s="82"/>
      <c r="AB42" s="82"/>
      <c r="AC42" s="83"/>
      <c r="AD42" s="81">
        <v>0.6</v>
      </c>
      <c r="AE42" s="82"/>
      <c r="AF42" s="82"/>
      <c r="AG42" s="82"/>
      <c r="AH42" s="82"/>
      <c r="AI42" s="82"/>
      <c r="AJ42" s="82"/>
      <c r="AK42" s="83"/>
      <c r="AL42" s="81">
        <v>0.65</v>
      </c>
      <c r="AM42" s="82"/>
      <c r="AN42" s="82"/>
      <c r="AO42" s="82"/>
      <c r="AP42" s="82"/>
      <c r="AQ42" s="82"/>
      <c r="AR42" s="82"/>
      <c r="AS42" s="83"/>
      <c r="AT42" s="81">
        <v>0.7</v>
      </c>
      <c r="AU42" s="82"/>
      <c r="AV42" s="82"/>
      <c r="AW42" s="82"/>
      <c r="AX42" s="82"/>
      <c r="AY42" s="82"/>
      <c r="AZ42" s="83"/>
      <c r="BA42" s="81">
        <v>0.75</v>
      </c>
      <c r="BB42" s="82"/>
      <c r="BC42" s="82"/>
      <c r="BD42" s="82"/>
      <c r="BE42" s="82"/>
      <c r="BF42" s="82"/>
      <c r="BG42" s="83"/>
    </row>
    <row r="43" spans="2:74" s="68" customFormat="1" ht="20.149999999999999" customHeight="1" x14ac:dyDescent="0.15">
      <c r="B43" s="93"/>
      <c r="C43" s="94"/>
      <c r="D43" s="95"/>
      <c r="E43" s="169" t="s">
        <v>181</v>
      </c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1"/>
      <c r="W43" s="164">
        <f>W41+0.1</f>
        <v>0.193</v>
      </c>
      <c r="X43" s="165"/>
      <c r="Y43" s="165"/>
      <c r="Z43" s="165"/>
      <c r="AA43" s="165"/>
      <c r="AB43" s="165"/>
      <c r="AC43" s="166"/>
      <c r="AD43" s="164">
        <f>AD41+0.1</f>
        <v>0.218</v>
      </c>
      <c r="AE43" s="165"/>
      <c r="AF43" s="165"/>
      <c r="AG43" s="165"/>
      <c r="AH43" s="165"/>
      <c r="AI43" s="165"/>
      <c r="AJ43" s="165"/>
      <c r="AK43" s="166"/>
      <c r="AL43" s="164">
        <f>AL41+0.1</f>
        <v>0.26900000000000002</v>
      </c>
      <c r="AM43" s="165"/>
      <c r="AN43" s="165"/>
      <c r="AO43" s="165"/>
      <c r="AP43" s="165"/>
      <c r="AQ43" s="165"/>
      <c r="AR43" s="165"/>
      <c r="AS43" s="166"/>
      <c r="AT43" s="164">
        <f>AT41+0.1</f>
        <v>0.32</v>
      </c>
      <c r="AU43" s="165"/>
      <c r="AV43" s="165"/>
      <c r="AW43" s="165"/>
      <c r="AX43" s="165"/>
      <c r="AY43" s="165"/>
      <c r="AZ43" s="166"/>
      <c r="BA43" s="164">
        <f>BA41+0.1</f>
        <v>0.372</v>
      </c>
      <c r="BB43" s="165"/>
      <c r="BC43" s="165"/>
      <c r="BD43" s="165"/>
      <c r="BE43" s="165"/>
      <c r="BF43" s="165"/>
      <c r="BG43" s="166"/>
    </row>
    <row r="44" spans="2:74" s="68" customFormat="1" ht="20.149999999999999" customHeight="1" x14ac:dyDescent="0.15">
      <c r="B44" s="93"/>
      <c r="C44" s="94"/>
      <c r="D44" s="95"/>
      <c r="E44" s="169" t="s">
        <v>183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1"/>
      <c r="W44" s="164">
        <f>W41+W45</f>
        <v>1.093</v>
      </c>
      <c r="X44" s="165"/>
      <c r="Y44" s="165"/>
      <c r="Z44" s="165"/>
      <c r="AA44" s="165"/>
      <c r="AB44" s="165"/>
      <c r="AC44" s="166"/>
      <c r="AD44" s="164">
        <f>AD41+AD45</f>
        <v>1.1179999999999999</v>
      </c>
      <c r="AE44" s="165"/>
      <c r="AF44" s="165"/>
      <c r="AG44" s="165"/>
      <c r="AH44" s="165"/>
      <c r="AI44" s="165"/>
      <c r="AJ44" s="165"/>
      <c r="AK44" s="166"/>
      <c r="AL44" s="164">
        <f>AL41+AL45</f>
        <v>1.169</v>
      </c>
      <c r="AM44" s="165"/>
      <c r="AN44" s="165"/>
      <c r="AO44" s="165"/>
      <c r="AP44" s="165"/>
      <c r="AQ44" s="165"/>
      <c r="AR44" s="165"/>
      <c r="AS44" s="166"/>
      <c r="AT44" s="164">
        <f>AT41+AT45</f>
        <v>1.22</v>
      </c>
      <c r="AU44" s="165"/>
      <c r="AV44" s="165"/>
      <c r="AW44" s="165"/>
      <c r="AX44" s="165"/>
      <c r="AY44" s="165"/>
      <c r="AZ44" s="166"/>
      <c r="BA44" s="164">
        <f>BA41+BA45</f>
        <v>1.272</v>
      </c>
      <c r="BB44" s="165"/>
      <c r="BC44" s="165"/>
      <c r="BD44" s="165"/>
      <c r="BE44" s="165"/>
      <c r="BF44" s="165"/>
      <c r="BG44" s="166"/>
    </row>
    <row r="45" spans="2:74" s="14" customFormat="1" ht="20.149999999999999" customHeight="1" x14ac:dyDescent="0.15">
      <c r="B45" s="93"/>
      <c r="C45" s="94"/>
      <c r="D45" s="95"/>
      <c r="E45" s="78" t="s">
        <v>341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$I$6</f>
        <v>1</v>
      </c>
      <c r="X45" s="75"/>
      <c r="Y45" s="75"/>
      <c r="Z45" s="75"/>
      <c r="AA45" s="75"/>
      <c r="AB45" s="75"/>
      <c r="AC45" s="75"/>
      <c r="AD45" s="81">
        <f>$I$6</f>
        <v>1</v>
      </c>
      <c r="AE45" s="82"/>
      <c r="AF45" s="82"/>
      <c r="AG45" s="82"/>
      <c r="AH45" s="82"/>
      <c r="AI45" s="82"/>
      <c r="AJ45" s="82"/>
      <c r="AK45" s="83"/>
      <c r="AL45" s="81">
        <f>$I$6</f>
        <v>1</v>
      </c>
      <c r="AM45" s="82"/>
      <c r="AN45" s="82"/>
      <c r="AO45" s="82"/>
      <c r="AP45" s="82"/>
      <c r="AQ45" s="82"/>
      <c r="AR45" s="82"/>
      <c r="AS45" s="83"/>
      <c r="AT45" s="75">
        <f>$I$6</f>
        <v>1</v>
      </c>
      <c r="AU45" s="75"/>
      <c r="AV45" s="75"/>
      <c r="AW45" s="75"/>
      <c r="AX45" s="75"/>
      <c r="AY45" s="75"/>
      <c r="AZ45" s="75"/>
      <c r="BA45" s="75">
        <f>$I$6</f>
        <v>1</v>
      </c>
      <c r="BB45" s="75"/>
      <c r="BC45" s="75"/>
      <c r="BD45" s="75"/>
      <c r="BE45" s="75"/>
      <c r="BF45" s="75"/>
      <c r="BG45" s="75"/>
    </row>
    <row r="46" spans="2:74" s="14" customFormat="1" ht="20.149999999999999" customHeight="1" x14ac:dyDescent="0.15">
      <c r="B46" s="93"/>
      <c r="C46" s="94"/>
      <c r="D46" s="95"/>
      <c r="E46" s="78" t="s">
        <v>37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$I$9</f>
        <v>0.3</v>
      </c>
      <c r="X46" s="75"/>
      <c r="Y46" s="75"/>
      <c r="Z46" s="75"/>
      <c r="AA46" s="75"/>
      <c r="AB46" s="75"/>
      <c r="AC46" s="75"/>
      <c r="AD46" s="81">
        <f>$I$9</f>
        <v>0.3</v>
      </c>
      <c r="AE46" s="82"/>
      <c r="AF46" s="82"/>
      <c r="AG46" s="82"/>
      <c r="AH46" s="82"/>
      <c r="AI46" s="82"/>
      <c r="AJ46" s="82"/>
      <c r="AK46" s="83"/>
      <c r="AL46" s="81">
        <f>$I$9</f>
        <v>0.3</v>
      </c>
      <c r="AM46" s="82"/>
      <c r="AN46" s="82"/>
      <c r="AO46" s="82"/>
      <c r="AP46" s="82"/>
      <c r="AQ46" s="82"/>
      <c r="AR46" s="82"/>
      <c r="AS46" s="83"/>
      <c r="AT46" s="75">
        <f>$I$9</f>
        <v>0.3</v>
      </c>
      <c r="AU46" s="75"/>
      <c r="AV46" s="75"/>
      <c r="AW46" s="75"/>
      <c r="AX46" s="75"/>
      <c r="AY46" s="75"/>
      <c r="AZ46" s="75"/>
      <c r="BA46" s="75">
        <f>$I$9</f>
        <v>0.3</v>
      </c>
      <c r="BB46" s="75"/>
      <c r="BC46" s="75"/>
      <c r="BD46" s="75"/>
      <c r="BE46" s="75"/>
      <c r="BF46" s="75"/>
      <c r="BG46" s="75"/>
    </row>
    <row r="47" spans="2:74" s="14" customFormat="1" ht="20.149999999999999" customHeight="1" x14ac:dyDescent="0.15">
      <c r="B47" s="100" t="s">
        <v>33</v>
      </c>
      <c r="C47" s="101"/>
      <c r="D47" s="102"/>
      <c r="E47" s="78" t="s">
        <v>335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W44-W43-W46-0.15</f>
        <v>0.44999999999999984</v>
      </c>
      <c r="X47" s="75"/>
      <c r="Y47" s="75"/>
      <c r="Z47" s="75"/>
      <c r="AA47" s="75"/>
      <c r="AB47" s="75"/>
      <c r="AC47" s="75"/>
      <c r="AD47" s="81">
        <f>AD44-AD43-AD46-0.15</f>
        <v>0.44999999999999984</v>
      </c>
      <c r="AE47" s="82"/>
      <c r="AF47" s="82"/>
      <c r="AG47" s="82"/>
      <c r="AH47" s="82"/>
      <c r="AI47" s="82"/>
      <c r="AJ47" s="82"/>
      <c r="AK47" s="83"/>
      <c r="AL47" s="81">
        <f>AL44-AL43-AL46-0.15</f>
        <v>0.45000000000000007</v>
      </c>
      <c r="AM47" s="82"/>
      <c r="AN47" s="82"/>
      <c r="AO47" s="82"/>
      <c r="AP47" s="82"/>
      <c r="AQ47" s="82"/>
      <c r="AR47" s="82"/>
      <c r="AS47" s="83"/>
      <c r="AT47" s="75">
        <f>AT44-AT43-AT46-0.15</f>
        <v>0.44999999999999984</v>
      </c>
      <c r="AU47" s="75"/>
      <c r="AV47" s="75"/>
      <c r="AW47" s="75"/>
      <c r="AX47" s="75"/>
      <c r="AY47" s="75"/>
      <c r="AZ47" s="75"/>
      <c r="BA47" s="75">
        <f>BA44-BA43-BA46-0.15</f>
        <v>0.45000000000000007</v>
      </c>
      <c r="BB47" s="75"/>
      <c r="BC47" s="75"/>
      <c r="BD47" s="75"/>
      <c r="BE47" s="75"/>
      <c r="BF47" s="75"/>
      <c r="BG47" s="75"/>
    </row>
    <row r="48" spans="2:74" s="68" customFormat="1" ht="20.149999999999999" customHeight="1" x14ac:dyDescent="0.15">
      <c r="BA48" s="191" t="s">
        <v>103</v>
      </c>
      <c r="BB48" s="191"/>
      <c r="BC48" s="191"/>
      <c r="BD48" s="191"/>
      <c r="BE48" s="191"/>
      <c r="BF48" s="191"/>
      <c r="BG48" s="191"/>
    </row>
    <row r="49" spans="2:59" s="68" customFormat="1" ht="28" customHeight="1" x14ac:dyDescent="0.15">
      <c r="B49" s="173" t="s">
        <v>13</v>
      </c>
      <c r="C49" s="173"/>
      <c r="D49" s="173"/>
      <c r="E49" s="173"/>
      <c r="F49" s="173"/>
      <c r="G49" s="173"/>
      <c r="H49" s="173"/>
      <c r="I49" s="173"/>
      <c r="J49" s="173"/>
      <c r="K49" s="173" t="s">
        <v>14</v>
      </c>
      <c r="L49" s="173"/>
      <c r="M49" s="173"/>
      <c r="N49" s="173"/>
      <c r="O49" s="173"/>
      <c r="P49" s="173"/>
      <c r="Q49" s="173"/>
      <c r="R49" s="173"/>
      <c r="S49" s="173"/>
      <c r="T49" s="173" t="s">
        <v>12</v>
      </c>
      <c r="U49" s="173"/>
      <c r="V49" s="173"/>
      <c r="W49" s="173" t="str">
        <f>W39</f>
        <v>φ75</v>
      </c>
      <c r="X49" s="173"/>
      <c r="Y49" s="173"/>
      <c r="Z49" s="173"/>
      <c r="AA49" s="173"/>
      <c r="AB49" s="173"/>
      <c r="AC49" s="173"/>
      <c r="AD49" s="173" t="str">
        <f>AD39</f>
        <v>φ100</v>
      </c>
      <c r="AE49" s="173"/>
      <c r="AF49" s="173"/>
      <c r="AG49" s="173"/>
      <c r="AH49" s="173"/>
      <c r="AI49" s="173"/>
      <c r="AJ49" s="173"/>
      <c r="AK49" s="173"/>
      <c r="AL49" s="173" t="str">
        <f>AL39</f>
        <v>φ150</v>
      </c>
      <c r="AM49" s="173"/>
      <c r="AN49" s="173"/>
      <c r="AO49" s="173"/>
      <c r="AP49" s="173"/>
      <c r="AQ49" s="173"/>
      <c r="AR49" s="173"/>
      <c r="AS49" s="173"/>
      <c r="AT49" s="173" t="str">
        <f>AT39</f>
        <v>φ200</v>
      </c>
      <c r="AU49" s="173"/>
      <c r="AV49" s="173"/>
      <c r="AW49" s="173"/>
      <c r="AX49" s="173"/>
      <c r="AY49" s="173"/>
      <c r="AZ49" s="173"/>
      <c r="BA49" s="173" t="str">
        <f>BA39</f>
        <v>φ250</v>
      </c>
      <c r="BB49" s="173"/>
      <c r="BC49" s="173"/>
      <c r="BD49" s="173"/>
      <c r="BE49" s="173"/>
      <c r="BF49" s="173"/>
      <c r="BG49" s="173"/>
    </row>
    <row r="50" spans="2:59" s="68" customFormat="1" ht="28" customHeight="1" x14ac:dyDescent="0.15">
      <c r="B50" s="169" t="s">
        <v>100</v>
      </c>
      <c r="C50" s="170"/>
      <c r="D50" s="170"/>
      <c r="E50" s="170"/>
      <c r="F50" s="170"/>
      <c r="G50" s="170"/>
      <c r="H50" s="170"/>
      <c r="I50" s="170"/>
      <c r="J50" s="171"/>
      <c r="K50" s="174" t="s">
        <v>113</v>
      </c>
      <c r="L50" s="175"/>
      <c r="M50" s="175"/>
      <c r="N50" s="175"/>
      <c r="O50" s="175"/>
      <c r="P50" s="175"/>
      <c r="Q50" s="175"/>
      <c r="R50" s="175"/>
      <c r="S50" s="176"/>
      <c r="T50" s="169" t="s">
        <v>222</v>
      </c>
      <c r="U50" s="170"/>
      <c r="V50" s="171"/>
      <c r="W50" s="172">
        <v>2</v>
      </c>
      <c r="X50" s="172"/>
      <c r="Y50" s="172"/>
      <c r="Z50" s="172"/>
      <c r="AA50" s="172"/>
      <c r="AB50" s="172"/>
      <c r="AC50" s="172"/>
      <c r="AD50" s="172">
        <v>2</v>
      </c>
      <c r="AE50" s="172"/>
      <c r="AF50" s="172"/>
      <c r="AG50" s="172"/>
      <c r="AH50" s="172"/>
      <c r="AI50" s="172"/>
      <c r="AJ50" s="172"/>
      <c r="AK50" s="172"/>
      <c r="AL50" s="172">
        <v>2</v>
      </c>
      <c r="AM50" s="172"/>
      <c r="AN50" s="172"/>
      <c r="AO50" s="172"/>
      <c r="AP50" s="172"/>
      <c r="AQ50" s="172"/>
      <c r="AR50" s="172"/>
      <c r="AS50" s="172"/>
      <c r="AT50" s="172">
        <v>2</v>
      </c>
      <c r="AU50" s="172"/>
      <c r="AV50" s="172"/>
      <c r="AW50" s="172"/>
      <c r="AX50" s="172"/>
      <c r="AY50" s="172"/>
      <c r="AZ50" s="172"/>
      <c r="BA50" s="172">
        <v>2</v>
      </c>
      <c r="BB50" s="172"/>
      <c r="BC50" s="172"/>
      <c r="BD50" s="172"/>
      <c r="BE50" s="172"/>
      <c r="BF50" s="172"/>
      <c r="BG50" s="172"/>
    </row>
    <row r="51" spans="2:59" s="68" customFormat="1" ht="14.1" customHeight="1" x14ac:dyDescent="0.15">
      <c r="B51" s="201" t="s">
        <v>101</v>
      </c>
      <c r="C51" s="202"/>
      <c r="D51" s="202"/>
      <c r="E51" s="202"/>
      <c r="F51" s="202"/>
      <c r="G51" s="202"/>
      <c r="H51" s="202"/>
      <c r="I51" s="202"/>
      <c r="J51" s="203"/>
      <c r="K51" s="207" t="s">
        <v>434</v>
      </c>
      <c r="L51" s="208"/>
      <c r="M51" s="208"/>
      <c r="N51" s="208"/>
      <c r="O51" s="208"/>
      <c r="P51" s="208"/>
      <c r="Q51" s="208"/>
      <c r="R51" s="208"/>
      <c r="S51" s="209"/>
      <c r="T51" s="201" t="s">
        <v>435</v>
      </c>
      <c r="U51" s="202"/>
      <c r="V51" s="203"/>
      <c r="W51" s="178">
        <f>W42*0.15</f>
        <v>0.09</v>
      </c>
      <c r="X51" s="179"/>
      <c r="Y51" s="179"/>
      <c r="Z51" s="179"/>
      <c r="AA51" s="179"/>
      <c r="AB51" s="179"/>
      <c r="AC51" s="180"/>
      <c r="AD51" s="178">
        <f>AD42*0.15</f>
        <v>0.09</v>
      </c>
      <c r="AE51" s="179"/>
      <c r="AF51" s="179"/>
      <c r="AG51" s="179"/>
      <c r="AH51" s="179"/>
      <c r="AI51" s="179"/>
      <c r="AJ51" s="179"/>
      <c r="AK51" s="180"/>
      <c r="AL51" s="178">
        <f>AL42*0.015</f>
        <v>9.75E-3</v>
      </c>
      <c r="AM51" s="179"/>
      <c r="AN51" s="179"/>
      <c r="AO51" s="179"/>
      <c r="AP51" s="179"/>
      <c r="AQ51" s="179"/>
      <c r="AR51" s="179"/>
      <c r="AS51" s="180"/>
      <c r="AT51" s="178">
        <f>AT42*0.15</f>
        <v>0.105</v>
      </c>
      <c r="AU51" s="179"/>
      <c r="AV51" s="179"/>
      <c r="AW51" s="179"/>
      <c r="AX51" s="179"/>
      <c r="AY51" s="179"/>
      <c r="AZ51" s="180"/>
      <c r="BA51" s="178">
        <f>BA42*0.15</f>
        <v>0.11249999999999999</v>
      </c>
      <c r="BB51" s="179"/>
      <c r="BC51" s="179"/>
      <c r="BD51" s="179"/>
      <c r="BE51" s="179"/>
      <c r="BF51" s="179"/>
      <c r="BG51" s="180"/>
    </row>
    <row r="52" spans="2:59" s="68" customFormat="1" ht="14.1" customHeight="1" x14ac:dyDescent="0.15">
      <c r="B52" s="204"/>
      <c r="C52" s="205"/>
      <c r="D52" s="205"/>
      <c r="E52" s="205"/>
      <c r="F52" s="205"/>
      <c r="G52" s="205"/>
      <c r="H52" s="205"/>
      <c r="I52" s="205"/>
      <c r="J52" s="206"/>
      <c r="K52" s="210" t="s">
        <v>323</v>
      </c>
      <c r="L52" s="211"/>
      <c r="M52" s="211"/>
      <c r="N52" s="211"/>
      <c r="O52" s="211"/>
      <c r="P52" s="211"/>
      <c r="Q52" s="211"/>
      <c r="R52" s="211"/>
      <c r="S52" s="212"/>
      <c r="T52" s="204"/>
      <c r="U52" s="205"/>
      <c r="V52" s="206"/>
      <c r="W52" s="181"/>
      <c r="X52" s="182"/>
      <c r="Y52" s="182"/>
      <c r="Z52" s="182"/>
      <c r="AA52" s="182"/>
      <c r="AB52" s="182"/>
      <c r="AC52" s="183"/>
      <c r="AD52" s="181"/>
      <c r="AE52" s="182"/>
      <c r="AF52" s="182"/>
      <c r="AG52" s="182"/>
      <c r="AH52" s="182"/>
      <c r="AI52" s="182"/>
      <c r="AJ52" s="182"/>
      <c r="AK52" s="183"/>
      <c r="AL52" s="181"/>
      <c r="AM52" s="182"/>
      <c r="AN52" s="182"/>
      <c r="AO52" s="182"/>
      <c r="AP52" s="182"/>
      <c r="AQ52" s="182"/>
      <c r="AR52" s="182"/>
      <c r="AS52" s="183"/>
      <c r="AT52" s="188"/>
      <c r="AU52" s="189"/>
      <c r="AV52" s="189"/>
      <c r="AW52" s="189"/>
      <c r="AX52" s="189"/>
      <c r="AY52" s="189"/>
      <c r="AZ52" s="190"/>
      <c r="BA52" s="188"/>
      <c r="BB52" s="189"/>
      <c r="BC52" s="189"/>
      <c r="BD52" s="189"/>
      <c r="BE52" s="189"/>
      <c r="BF52" s="189"/>
      <c r="BG52" s="190"/>
    </row>
    <row r="53" spans="2:59" s="68" customFormat="1" ht="28" customHeight="1" x14ac:dyDescent="0.15">
      <c r="B53" s="184" t="s">
        <v>25</v>
      </c>
      <c r="C53" s="185"/>
      <c r="D53" s="185"/>
      <c r="E53" s="185"/>
      <c r="F53" s="185"/>
      <c r="G53" s="185"/>
      <c r="H53" s="185"/>
      <c r="I53" s="185"/>
      <c r="J53" s="186"/>
      <c r="K53" s="174" t="s">
        <v>436</v>
      </c>
      <c r="L53" s="175"/>
      <c r="M53" s="175"/>
      <c r="N53" s="175"/>
      <c r="O53" s="175"/>
      <c r="P53" s="175"/>
      <c r="Q53" s="175"/>
      <c r="R53" s="175"/>
      <c r="S53" s="176"/>
      <c r="T53" s="169" t="s">
        <v>435</v>
      </c>
      <c r="U53" s="170"/>
      <c r="V53" s="171"/>
      <c r="W53" s="172">
        <f>ROUND(W42*(W44-0.15),3)</f>
        <v>0.56599999999999995</v>
      </c>
      <c r="X53" s="172"/>
      <c r="Y53" s="172"/>
      <c r="Z53" s="172"/>
      <c r="AA53" s="172"/>
      <c r="AB53" s="172"/>
      <c r="AC53" s="164"/>
      <c r="AD53" s="164">
        <f>ROUND(AD42*(AD44-0.15),3)</f>
        <v>0.58099999999999996</v>
      </c>
      <c r="AE53" s="165"/>
      <c r="AF53" s="165"/>
      <c r="AG53" s="165"/>
      <c r="AH53" s="165"/>
      <c r="AI53" s="165"/>
      <c r="AJ53" s="165"/>
      <c r="AK53" s="166"/>
      <c r="AL53" s="164">
        <f>ROUND(AL42*(AL44-0.15),3)</f>
        <v>0.66200000000000003</v>
      </c>
      <c r="AM53" s="165"/>
      <c r="AN53" s="165"/>
      <c r="AO53" s="165"/>
      <c r="AP53" s="165"/>
      <c r="AQ53" s="165"/>
      <c r="AR53" s="165"/>
      <c r="AS53" s="165"/>
      <c r="AT53" s="192">
        <f>ROUND(AT42*(AT44-0.15),3)</f>
        <v>0.749</v>
      </c>
      <c r="AU53" s="193"/>
      <c r="AV53" s="193"/>
      <c r="AW53" s="193"/>
      <c r="AX53" s="193"/>
      <c r="AY53" s="193"/>
      <c r="AZ53" s="194"/>
      <c r="BA53" s="193">
        <f>ROUND(BA42*(BA44-0.15),3)</f>
        <v>0.84199999999999997</v>
      </c>
      <c r="BB53" s="193"/>
      <c r="BC53" s="193"/>
      <c r="BD53" s="193"/>
      <c r="BE53" s="193"/>
      <c r="BF53" s="193"/>
      <c r="BG53" s="195"/>
    </row>
    <row r="54" spans="2:59" s="68" customFormat="1" ht="28" customHeight="1" x14ac:dyDescent="0.15">
      <c r="B54" s="184" t="s">
        <v>24</v>
      </c>
      <c r="C54" s="185"/>
      <c r="D54" s="185"/>
      <c r="E54" s="185"/>
      <c r="F54" s="185"/>
      <c r="G54" s="185"/>
      <c r="H54" s="185"/>
      <c r="I54" s="185"/>
      <c r="J54" s="186"/>
      <c r="K54" s="174" t="s">
        <v>436</v>
      </c>
      <c r="L54" s="175"/>
      <c r="M54" s="175"/>
      <c r="N54" s="175"/>
      <c r="O54" s="175"/>
      <c r="P54" s="175"/>
      <c r="Q54" s="175"/>
      <c r="R54" s="175"/>
      <c r="S54" s="176"/>
      <c r="T54" s="169" t="s">
        <v>435</v>
      </c>
      <c r="U54" s="170"/>
      <c r="V54" s="171"/>
      <c r="W54" s="172">
        <f>ROUND(W42*W43-W41*W41*PI()/4,3)</f>
        <v>0.109</v>
      </c>
      <c r="X54" s="172"/>
      <c r="Y54" s="172"/>
      <c r="Z54" s="172"/>
      <c r="AA54" s="172"/>
      <c r="AB54" s="172"/>
      <c r="AC54" s="164"/>
      <c r="AD54" s="172">
        <f>ROUND(AD42*AD43-AD41*AD41*PI()/4,3)</f>
        <v>0.12</v>
      </c>
      <c r="AE54" s="172"/>
      <c r="AF54" s="172"/>
      <c r="AG54" s="172"/>
      <c r="AH54" s="172"/>
      <c r="AI54" s="172"/>
      <c r="AJ54" s="172"/>
      <c r="AK54" s="172"/>
      <c r="AL54" s="172">
        <f>ROUND(AL42*AL43-AL41*AL41*PI()/4,3)</f>
        <v>0.152</v>
      </c>
      <c r="AM54" s="172"/>
      <c r="AN54" s="172"/>
      <c r="AO54" s="172"/>
      <c r="AP54" s="172"/>
      <c r="AQ54" s="172"/>
      <c r="AR54" s="172"/>
      <c r="AS54" s="164"/>
      <c r="AT54" s="187">
        <f>ROUND(AT42*AT43-AT41*AT41*PI()/4,3)</f>
        <v>0.186</v>
      </c>
      <c r="AU54" s="172"/>
      <c r="AV54" s="172"/>
      <c r="AW54" s="172"/>
      <c r="AX54" s="172"/>
      <c r="AY54" s="172"/>
      <c r="AZ54" s="164"/>
      <c r="BA54" s="172">
        <f>ROUND(BA42*BA43-BA41*BA41*PI()/4,3)</f>
        <v>0.221</v>
      </c>
      <c r="BB54" s="172"/>
      <c r="BC54" s="172"/>
      <c r="BD54" s="172"/>
      <c r="BE54" s="172"/>
      <c r="BF54" s="172"/>
      <c r="BG54" s="177"/>
    </row>
    <row r="55" spans="2:59" s="68" customFormat="1" ht="28" customHeight="1" x14ac:dyDescent="0.15">
      <c r="B55" s="184" t="s">
        <v>26</v>
      </c>
      <c r="C55" s="185"/>
      <c r="D55" s="185"/>
      <c r="E55" s="185"/>
      <c r="F55" s="185"/>
      <c r="G55" s="185"/>
      <c r="H55" s="185"/>
      <c r="I55" s="185"/>
      <c r="J55" s="186"/>
      <c r="K55" s="174" t="s">
        <v>436</v>
      </c>
      <c r="L55" s="175"/>
      <c r="M55" s="175"/>
      <c r="N55" s="175"/>
      <c r="O55" s="175"/>
      <c r="P55" s="175"/>
      <c r="Q55" s="175"/>
      <c r="R55" s="175"/>
      <c r="S55" s="176"/>
      <c r="T55" s="169" t="s">
        <v>435</v>
      </c>
      <c r="U55" s="170"/>
      <c r="V55" s="171"/>
      <c r="W55" s="172">
        <f>ROUND(W42*W47,3)</f>
        <v>0.27</v>
      </c>
      <c r="X55" s="172"/>
      <c r="Y55" s="172"/>
      <c r="Z55" s="172"/>
      <c r="AA55" s="172"/>
      <c r="AB55" s="172"/>
      <c r="AC55" s="164"/>
      <c r="AD55" s="172">
        <f>ROUND(AD42*AD47,3)</f>
        <v>0.27</v>
      </c>
      <c r="AE55" s="172"/>
      <c r="AF55" s="172"/>
      <c r="AG55" s="172"/>
      <c r="AH55" s="172"/>
      <c r="AI55" s="172"/>
      <c r="AJ55" s="172"/>
      <c r="AK55" s="172"/>
      <c r="AL55" s="172">
        <f>ROUND(AL42*AL47,3)</f>
        <v>0.29299999999999998</v>
      </c>
      <c r="AM55" s="172"/>
      <c r="AN55" s="172"/>
      <c r="AO55" s="172"/>
      <c r="AP55" s="172"/>
      <c r="AQ55" s="172"/>
      <c r="AR55" s="172"/>
      <c r="AS55" s="164"/>
      <c r="AT55" s="187">
        <f>ROUND(AT42*AT47,3)</f>
        <v>0.315</v>
      </c>
      <c r="AU55" s="172"/>
      <c r="AV55" s="172"/>
      <c r="AW55" s="172"/>
      <c r="AX55" s="172"/>
      <c r="AY55" s="172"/>
      <c r="AZ55" s="164"/>
      <c r="BA55" s="172">
        <f>ROUND(BA42*BA47,3)</f>
        <v>0.33800000000000002</v>
      </c>
      <c r="BB55" s="172"/>
      <c r="BC55" s="172"/>
      <c r="BD55" s="172"/>
      <c r="BE55" s="172"/>
      <c r="BF55" s="172"/>
      <c r="BG55" s="177"/>
    </row>
    <row r="56" spans="2:59" s="68" customFormat="1" ht="28" customHeight="1" x14ac:dyDescent="0.15">
      <c r="B56" s="184" t="s">
        <v>387</v>
      </c>
      <c r="C56" s="185"/>
      <c r="D56" s="185"/>
      <c r="E56" s="185"/>
      <c r="F56" s="185"/>
      <c r="G56" s="185"/>
      <c r="H56" s="185"/>
      <c r="I56" s="185"/>
      <c r="J56" s="186"/>
      <c r="K56" s="174" t="s">
        <v>219</v>
      </c>
      <c r="L56" s="175"/>
      <c r="M56" s="175"/>
      <c r="N56" s="175"/>
      <c r="O56" s="175"/>
      <c r="P56" s="175"/>
      <c r="Q56" s="175"/>
      <c r="R56" s="175"/>
      <c r="S56" s="176"/>
      <c r="T56" s="169" t="s">
        <v>433</v>
      </c>
      <c r="U56" s="170"/>
      <c r="V56" s="171"/>
      <c r="W56" s="172">
        <f>W42</f>
        <v>0.6</v>
      </c>
      <c r="X56" s="172"/>
      <c r="Y56" s="172"/>
      <c r="Z56" s="172"/>
      <c r="AA56" s="172"/>
      <c r="AB56" s="172"/>
      <c r="AC56" s="164"/>
      <c r="AD56" s="164">
        <f>AD42</f>
        <v>0.6</v>
      </c>
      <c r="AE56" s="165"/>
      <c r="AF56" s="165"/>
      <c r="AG56" s="165"/>
      <c r="AH56" s="165"/>
      <c r="AI56" s="165"/>
      <c r="AJ56" s="165"/>
      <c r="AK56" s="166"/>
      <c r="AL56" s="164">
        <f>AL42</f>
        <v>0.65</v>
      </c>
      <c r="AM56" s="165"/>
      <c r="AN56" s="165"/>
      <c r="AO56" s="165"/>
      <c r="AP56" s="165"/>
      <c r="AQ56" s="165"/>
      <c r="AR56" s="165"/>
      <c r="AS56" s="166"/>
      <c r="AT56" s="187">
        <f>AT42</f>
        <v>0.7</v>
      </c>
      <c r="AU56" s="172"/>
      <c r="AV56" s="172"/>
      <c r="AW56" s="172"/>
      <c r="AX56" s="172"/>
      <c r="AY56" s="172"/>
      <c r="AZ56" s="164"/>
      <c r="BA56" s="187">
        <f>BA42</f>
        <v>0.75</v>
      </c>
      <c r="BB56" s="172"/>
      <c r="BC56" s="172"/>
      <c r="BD56" s="172"/>
      <c r="BE56" s="172"/>
      <c r="BF56" s="172"/>
      <c r="BG56" s="177"/>
    </row>
    <row r="57" spans="2:59" s="68" customFormat="1" ht="14.1" customHeight="1" x14ac:dyDescent="0.15">
      <c r="B57" s="213" t="s">
        <v>53</v>
      </c>
      <c r="C57" s="214"/>
      <c r="D57" s="214"/>
      <c r="E57" s="214"/>
      <c r="F57" s="214"/>
      <c r="G57" s="214"/>
      <c r="H57" s="214"/>
      <c r="I57" s="214"/>
      <c r="J57" s="215"/>
      <c r="K57" s="207" t="s">
        <v>434</v>
      </c>
      <c r="L57" s="208"/>
      <c r="M57" s="208"/>
      <c r="N57" s="208"/>
      <c r="O57" s="208"/>
      <c r="P57" s="208"/>
      <c r="Q57" s="208"/>
      <c r="R57" s="208"/>
      <c r="S57" s="209"/>
      <c r="T57" s="201" t="s">
        <v>435</v>
      </c>
      <c r="U57" s="202"/>
      <c r="V57" s="203"/>
      <c r="W57" s="178">
        <f>ROUND(W53-W55/0.9,3)</f>
        <v>0.26600000000000001</v>
      </c>
      <c r="X57" s="179"/>
      <c r="Y57" s="179"/>
      <c r="Z57" s="179"/>
      <c r="AA57" s="179"/>
      <c r="AB57" s="179"/>
      <c r="AC57" s="180"/>
      <c r="AD57" s="178">
        <f>ROUND(AD53-AD55/0.9,3)</f>
        <v>0.28100000000000003</v>
      </c>
      <c r="AE57" s="179"/>
      <c r="AF57" s="179"/>
      <c r="AG57" s="179"/>
      <c r="AH57" s="179"/>
      <c r="AI57" s="179"/>
      <c r="AJ57" s="179"/>
      <c r="AK57" s="180"/>
      <c r="AL57" s="178">
        <f>ROUND(AL53-AL55/0.9,3)</f>
        <v>0.33600000000000002</v>
      </c>
      <c r="AM57" s="179"/>
      <c r="AN57" s="179"/>
      <c r="AO57" s="179"/>
      <c r="AP57" s="179"/>
      <c r="AQ57" s="179"/>
      <c r="AR57" s="179"/>
      <c r="AS57" s="179"/>
      <c r="AT57" s="219">
        <f>ROUND(AT53-AT55/0.9,3)</f>
        <v>0.39900000000000002</v>
      </c>
      <c r="AU57" s="179"/>
      <c r="AV57" s="179"/>
      <c r="AW57" s="179"/>
      <c r="AX57" s="179"/>
      <c r="AY57" s="179"/>
      <c r="AZ57" s="180"/>
      <c r="BA57" s="178">
        <f>ROUND(BA53-BA55/0.9,3)</f>
        <v>0.46600000000000003</v>
      </c>
      <c r="BB57" s="179"/>
      <c r="BC57" s="179"/>
      <c r="BD57" s="179"/>
      <c r="BE57" s="179"/>
      <c r="BF57" s="179"/>
      <c r="BG57" s="221"/>
    </row>
    <row r="58" spans="2:59" s="68" customFormat="1" ht="14.1" customHeight="1" x14ac:dyDescent="0.15">
      <c r="B58" s="216"/>
      <c r="C58" s="217"/>
      <c r="D58" s="217"/>
      <c r="E58" s="217"/>
      <c r="F58" s="217"/>
      <c r="G58" s="217"/>
      <c r="H58" s="217"/>
      <c r="I58" s="217"/>
      <c r="J58" s="218"/>
      <c r="K58" s="210" t="s">
        <v>456</v>
      </c>
      <c r="L58" s="211"/>
      <c r="M58" s="211"/>
      <c r="N58" s="211"/>
      <c r="O58" s="211"/>
      <c r="P58" s="211"/>
      <c r="Q58" s="211"/>
      <c r="R58" s="211"/>
      <c r="S58" s="212"/>
      <c r="T58" s="204"/>
      <c r="U58" s="205"/>
      <c r="V58" s="206"/>
      <c r="W58" s="181"/>
      <c r="X58" s="182"/>
      <c r="Y58" s="182"/>
      <c r="Z58" s="182"/>
      <c r="AA58" s="182"/>
      <c r="AB58" s="182"/>
      <c r="AC58" s="183"/>
      <c r="AD58" s="181"/>
      <c r="AE58" s="182"/>
      <c r="AF58" s="182"/>
      <c r="AG58" s="182"/>
      <c r="AH58" s="182"/>
      <c r="AI58" s="182"/>
      <c r="AJ58" s="182"/>
      <c r="AK58" s="183"/>
      <c r="AL58" s="181"/>
      <c r="AM58" s="182"/>
      <c r="AN58" s="182"/>
      <c r="AO58" s="182"/>
      <c r="AP58" s="182"/>
      <c r="AQ58" s="182"/>
      <c r="AR58" s="182"/>
      <c r="AS58" s="182"/>
      <c r="AT58" s="220"/>
      <c r="AU58" s="182"/>
      <c r="AV58" s="182"/>
      <c r="AW58" s="182"/>
      <c r="AX58" s="182"/>
      <c r="AY58" s="182"/>
      <c r="AZ58" s="183"/>
      <c r="BA58" s="181"/>
      <c r="BB58" s="182"/>
      <c r="BC58" s="182"/>
      <c r="BD58" s="182"/>
      <c r="BE58" s="182"/>
      <c r="BF58" s="182"/>
      <c r="BG58" s="222"/>
    </row>
    <row r="59" spans="2:59" s="68" customFormat="1" ht="14.1" customHeight="1" x14ac:dyDescent="0.15">
      <c r="B59" s="213" t="s">
        <v>223</v>
      </c>
      <c r="C59" s="214"/>
      <c r="D59" s="214"/>
      <c r="E59" s="214"/>
      <c r="F59" s="214"/>
      <c r="G59" s="214"/>
      <c r="H59" s="214"/>
      <c r="I59" s="214"/>
      <c r="J59" s="215"/>
      <c r="K59" s="207" t="s">
        <v>348</v>
      </c>
      <c r="L59" s="208"/>
      <c r="M59" s="208"/>
      <c r="N59" s="208"/>
      <c r="O59" s="208"/>
      <c r="P59" s="208"/>
      <c r="Q59" s="208"/>
      <c r="R59" s="208"/>
      <c r="S59" s="209"/>
      <c r="T59" s="201" t="s">
        <v>433</v>
      </c>
      <c r="U59" s="202"/>
      <c r="V59" s="203"/>
      <c r="W59" s="178">
        <f>W42</f>
        <v>0.6</v>
      </c>
      <c r="X59" s="179"/>
      <c r="Y59" s="179"/>
      <c r="Z59" s="179"/>
      <c r="AA59" s="179"/>
      <c r="AB59" s="179"/>
      <c r="AC59" s="179"/>
      <c r="AD59" s="178">
        <f>AD42</f>
        <v>0.6</v>
      </c>
      <c r="AE59" s="179"/>
      <c r="AF59" s="179"/>
      <c r="AG59" s="179"/>
      <c r="AH59" s="179"/>
      <c r="AI59" s="179"/>
      <c r="AJ59" s="179"/>
      <c r="AK59" s="180"/>
      <c r="AL59" s="178">
        <f>AL42</f>
        <v>0.65</v>
      </c>
      <c r="AM59" s="179"/>
      <c r="AN59" s="179"/>
      <c r="AO59" s="179"/>
      <c r="AP59" s="179"/>
      <c r="AQ59" s="179"/>
      <c r="AR59" s="179"/>
      <c r="AS59" s="179"/>
      <c r="AT59" s="219">
        <f>AT42</f>
        <v>0.7</v>
      </c>
      <c r="AU59" s="179"/>
      <c r="AV59" s="179"/>
      <c r="AW59" s="179"/>
      <c r="AX59" s="179"/>
      <c r="AY59" s="179"/>
      <c r="AZ59" s="179"/>
      <c r="BA59" s="178">
        <f>BA42</f>
        <v>0.75</v>
      </c>
      <c r="BB59" s="179"/>
      <c r="BC59" s="179"/>
      <c r="BD59" s="179"/>
      <c r="BE59" s="179"/>
      <c r="BF59" s="179"/>
      <c r="BG59" s="221"/>
    </row>
    <row r="60" spans="2:59" s="68" customFormat="1" ht="14.1" customHeight="1" x14ac:dyDescent="0.15">
      <c r="B60" s="216"/>
      <c r="C60" s="217"/>
      <c r="D60" s="217"/>
      <c r="E60" s="217"/>
      <c r="F60" s="217"/>
      <c r="G60" s="217"/>
      <c r="H60" s="217"/>
      <c r="I60" s="217"/>
      <c r="J60" s="218"/>
      <c r="K60" s="210" t="s">
        <v>346</v>
      </c>
      <c r="L60" s="211"/>
      <c r="M60" s="211"/>
      <c r="N60" s="211"/>
      <c r="O60" s="211"/>
      <c r="P60" s="211"/>
      <c r="Q60" s="211"/>
      <c r="R60" s="211"/>
      <c r="S60" s="212"/>
      <c r="T60" s="204"/>
      <c r="U60" s="205"/>
      <c r="V60" s="206"/>
      <c r="W60" s="181"/>
      <c r="X60" s="182"/>
      <c r="Y60" s="182"/>
      <c r="Z60" s="182"/>
      <c r="AA60" s="182"/>
      <c r="AB60" s="182"/>
      <c r="AC60" s="182"/>
      <c r="AD60" s="181"/>
      <c r="AE60" s="182"/>
      <c r="AF60" s="182"/>
      <c r="AG60" s="182"/>
      <c r="AH60" s="182"/>
      <c r="AI60" s="182"/>
      <c r="AJ60" s="182"/>
      <c r="AK60" s="183"/>
      <c r="AL60" s="181"/>
      <c r="AM60" s="182"/>
      <c r="AN60" s="182"/>
      <c r="AO60" s="182"/>
      <c r="AP60" s="182"/>
      <c r="AQ60" s="182"/>
      <c r="AR60" s="182"/>
      <c r="AS60" s="182"/>
      <c r="AT60" s="220"/>
      <c r="AU60" s="182"/>
      <c r="AV60" s="182"/>
      <c r="AW60" s="182"/>
      <c r="AX60" s="182"/>
      <c r="AY60" s="182"/>
      <c r="AZ60" s="182"/>
      <c r="BA60" s="181"/>
      <c r="BB60" s="182"/>
      <c r="BC60" s="182"/>
      <c r="BD60" s="182"/>
      <c r="BE60" s="182"/>
      <c r="BF60" s="182"/>
      <c r="BG60" s="222"/>
    </row>
    <row r="61" spans="2:59" s="14" customFormat="1" ht="28" customHeight="1" x14ac:dyDescent="0.15">
      <c r="B61" s="119" t="s">
        <v>114</v>
      </c>
      <c r="C61" s="120"/>
      <c r="D61" s="120"/>
      <c r="E61" s="120"/>
      <c r="F61" s="120"/>
      <c r="G61" s="120"/>
      <c r="H61" s="120"/>
      <c r="I61" s="120"/>
      <c r="J61" s="121"/>
      <c r="K61" s="110"/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75">
        <f>W59</f>
        <v>0.6</v>
      </c>
      <c r="X61" s="75"/>
      <c r="Y61" s="75"/>
      <c r="Z61" s="75"/>
      <c r="AA61" s="75"/>
      <c r="AB61" s="75"/>
      <c r="AC61" s="81"/>
      <c r="AD61" s="81">
        <f>AD59</f>
        <v>0.6</v>
      </c>
      <c r="AE61" s="82"/>
      <c r="AF61" s="82"/>
      <c r="AG61" s="82"/>
      <c r="AH61" s="82"/>
      <c r="AI61" s="82"/>
      <c r="AJ61" s="82"/>
      <c r="AK61" s="83"/>
      <c r="AL61" s="81">
        <f>AL59</f>
        <v>0.65</v>
      </c>
      <c r="AM61" s="82"/>
      <c r="AN61" s="82"/>
      <c r="AO61" s="82"/>
      <c r="AP61" s="82"/>
      <c r="AQ61" s="82"/>
      <c r="AR61" s="82"/>
      <c r="AS61" s="82"/>
      <c r="AT61" s="142">
        <f>AT59</f>
        <v>0.7</v>
      </c>
      <c r="AU61" s="143"/>
      <c r="AV61" s="143"/>
      <c r="AW61" s="143"/>
      <c r="AX61" s="143"/>
      <c r="AY61" s="143"/>
      <c r="AZ61" s="223"/>
      <c r="BA61" s="143">
        <f>BA59</f>
        <v>0.75</v>
      </c>
      <c r="BB61" s="143"/>
      <c r="BC61" s="143"/>
      <c r="BD61" s="143"/>
      <c r="BE61" s="143"/>
      <c r="BF61" s="143"/>
      <c r="BG61" s="144"/>
    </row>
    <row r="62" spans="2:59" s="68" customFormat="1" ht="20.149999999999999" customHeight="1" x14ac:dyDescent="0.15"/>
    <row r="63" spans="2:59" s="68" customFormat="1" ht="20.149999999999999" customHeight="1" x14ac:dyDescent="0.15">
      <c r="W63" s="172" t="e">
        <f>ROUND((0.1/W44*(W43+0.75)+#REF!),3)</f>
        <v>#REF!</v>
      </c>
      <c r="X63" s="172"/>
      <c r="Y63" s="172"/>
      <c r="Z63" s="172"/>
      <c r="AA63" s="172"/>
      <c r="AB63" s="172"/>
      <c r="AC63" s="164"/>
      <c r="AD63" s="172" t="e">
        <f>ROUND((0.1/AD44*(AD43+0.75)+#REF!),3)</f>
        <v>#REF!</v>
      </c>
      <c r="AE63" s="172"/>
      <c r="AF63" s="172"/>
      <c r="AG63" s="172"/>
      <c r="AH63" s="172"/>
      <c r="AI63" s="172"/>
      <c r="AJ63" s="164"/>
      <c r="AL63" s="172" t="e">
        <f>ROUND((0.1/AL44*(AL43+0.75)+#REF!),3)</f>
        <v>#REF!</v>
      </c>
      <c r="AM63" s="172"/>
      <c r="AN63" s="172"/>
      <c r="AO63" s="172"/>
      <c r="AP63" s="172"/>
      <c r="AQ63" s="172"/>
      <c r="AR63" s="164"/>
      <c r="AT63" s="172" t="e">
        <f>ROUND((0.1/AT44*(AT43+0.75)+#REF!),3)</f>
        <v>#REF!</v>
      </c>
      <c r="AU63" s="172"/>
      <c r="AV63" s="172"/>
      <c r="AW63" s="172"/>
      <c r="AX63" s="172"/>
      <c r="AY63" s="172"/>
      <c r="AZ63" s="164"/>
      <c r="BA63" s="172" t="e">
        <f>ROUND((0.1/BA44*(BA43+0.75)+#REF!),3)</f>
        <v>#REF!</v>
      </c>
      <c r="BB63" s="172"/>
      <c r="BC63" s="172"/>
      <c r="BD63" s="172"/>
      <c r="BE63" s="172"/>
      <c r="BF63" s="172"/>
      <c r="BG63" s="164"/>
    </row>
    <row r="64" spans="2:59" s="68" customFormat="1" ht="20.149999999999999" customHeight="1" x14ac:dyDescent="0.15">
      <c r="W64" s="172" t="e">
        <f>ROUND((0.1/W44*(W43+0.25)+#REF!),3)</f>
        <v>#REF!</v>
      </c>
      <c r="X64" s="172"/>
      <c r="Y64" s="172"/>
      <c r="Z64" s="172"/>
      <c r="AA64" s="172"/>
      <c r="AB64" s="172"/>
      <c r="AC64" s="164"/>
      <c r="AD64" s="172" t="e">
        <f>ROUND((0.1/AD44*(AD43+0.25)+#REF!),3)</f>
        <v>#REF!</v>
      </c>
      <c r="AE64" s="172"/>
      <c r="AF64" s="172"/>
      <c r="AG64" s="172"/>
      <c r="AH64" s="172"/>
      <c r="AI64" s="172"/>
      <c r="AJ64" s="164"/>
      <c r="AL64" s="172" t="e">
        <f>ROUND((0.1/AL44*(AL43+0.25)+#REF!),3)</f>
        <v>#REF!</v>
      </c>
      <c r="AM64" s="172"/>
      <c r="AN64" s="172"/>
      <c r="AO64" s="172"/>
      <c r="AP64" s="172"/>
      <c r="AQ64" s="172"/>
      <c r="AR64" s="164"/>
      <c r="AT64" s="172" t="e">
        <f>ROUND((0.1/AT44*(AT43+0.25)+#REF!),3)</f>
        <v>#REF!</v>
      </c>
      <c r="AU64" s="172"/>
      <c r="AV64" s="172"/>
      <c r="AW64" s="172"/>
      <c r="AX64" s="172"/>
      <c r="AY64" s="172"/>
      <c r="AZ64" s="164"/>
      <c r="BA64" s="172" t="e">
        <f>ROUND((0.1/BA44*(BA43+0.25)+#REF!),3)</f>
        <v>#REF!</v>
      </c>
      <c r="BB64" s="172"/>
      <c r="BC64" s="172"/>
      <c r="BD64" s="172"/>
      <c r="BE64" s="172"/>
      <c r="BF64" s="172"/>
      <c r="BG64" s="164"/>
    </row>
    <row r="65" spans="23:59" s="68" customFormat="1" ht="20.149999999999999" customHeight="1" x14ac:dyDescent="0.15">
      <c r="W65" s="172" t="e">
        <f>ROUND((0.1/W44*W43+#REF!),3)</f>
        <v>#REF!</v>
      </c>
      <c r="X65" s="172"/>
      <c r="Y65" s="172"/>
      <c r="Z65" s="172"/>
      <c r="AA65" s="172"/>
      <c r="AB65" s="172"/>
      <c r="AC65" s="164"/>
      <c r="AD65" s="172" t="e">
        <f>ROUND((0.1/AD44*AD43+#REF!),3)</f>
        <v>#REF!</v>
      </c>
      <c r="AE65" s="172"/>
      <c r="AF65" s="172"/>
      <c r="AG65" s="172"/>
      <c r="AH65" s="172"/>
      <c r="AI65" s="172"/>
      <c r="AJ65" s="164"/>
      <c r="AL65" s="172" t="e">
        <f>ROUND((0.1/AL44*AL43+#REF!),3)</f>
        <v>#REF!</v>
      </c>
      <c r="AM65" s="172"/>
      <c r="AN65" s="172"/>
      <c r="AO65" s="172"/>
      <c r="AP65" s="172"/>
      <c r="AQ65" s="172"/>
      <c r="AR65" s="164"/>
      <c r="AT65" s="172" t="e">
        <f>ROUND((0.1/AT44*AT43+#REF!),3)</f>
        <v>#REF!</v>
      </c>
      <c r="AU65" s="172"/>
      <c r="AV65" s="172"/>
      <c r="AW65" s="172"/>
      <c r="AX65" s="172"/>
      <c r="AY65" s="172"/>
      <c r="AZ65" s="164"/>
      <c r="BA65" s="172" t="e">
        <f>ROUND((0.1/BA44*BA43+#REF!),3)</f>
        <v>#REF!</v>
      </c>
      <c r="BB65" s="172"/>
      <c r="BC65" s="172"/>
      <c r="BD65" s="172"/>
      <c r="BE65" s="172"/>
      <c r="BF65" s="172"/>
      <c r="BG65" s="164"/>
    </row>
    <row r="66" spans="23:59" s="68" customFormat="1" ht="20.149999999999999" customHeight="1" x14ac:dyDescent="0.15"/>
    <row r="67" spans="23:59" s="68" customFormat="1" ht="20.149999999999999" customHeight="1" x14ac:dyDescent="0.15"/>
    <row r="68" spans="23:59" s="68" customFormat="1" ht="20.149999999999999" customHeight="1" x14ac:dyDescent="0.15"/>
    <row r="69" spans="23:59" s="68" customFormat="1" ht="20.149999999999999" customHeight="1" x14ac:dyDescent="0.15"/>
    <row r="70" spans="23:59" s="68" customFormat="1" ht="20.149999999999999" customHeight="1" x14ac:dyDescent="0.15"/>
    <row r="71" spans="23:59" s="68" customFormat="1" ht="20.149999999999999" customHeight="1" x14ac:dyDescent="0.15"/>
    <row r="72" spans="23:59" s="68" customFormat="1" ht="20.149999999999999" customHeight="1" x14ac:dyDescent="0.15"/>
    <row r="73" spans="23:59" s="68" customFormat="1" ht="15" customHeight="1" x14ac:dyDescent="0.15"/>
    <row r="74" spans="23:59" s="68" customFormat="1" ht="15" customHeight="1" x14ac:dyDescent="0.15"/>
    <row r="75" spans="23:59" s="68" customFormat="1" ht="15" customHeight="1" x14ac:dyDescent="0.15"/>
    <row r="76" spans="23:59" s="68" customFormat="1" ht="15" customHeight="1" x14ac:dyDescent="0.15"/>
    <row r="77" spans="23:59" s="68" customFormat="1" ht="15" customHeight="1" x14ac:dyDescent="0.15"/>
    <row r="78" spans="23:59" s="68" customFormat="1" ht="15" customHeight="1" x14ac:dyDescent="0.15"/>
    <row r="79" spans="23:59" s="68" customFormat="1" ht="15" customHeight="1" x14ac:dyDescent="0.15"/>
    <row r="80" spans="23:59" s="68" customFormat="1" ht="15" customHeight="1" x14ac:dyDescent="0.15"/>
    <row r="81" s="68" customFormat="1" ht="15" customHeight="1" x14ac:dyDescent="0.15"/>
    <row r="82" s="68" customFormat="1" ht="15" customHeight="1" x14ac:dyDescent="0.15"/>
    <row r="83" ht="15" customHeight="1" x14ac:dyDescent="0.15"/>
  </sheetData>
  <mergeCells count="193">
    <mergeCell ref="AT65:AZ65"/>
    <mergeCell ref="BA65:BG65"/>
    <mergeCell ref="BA64:BG64"/>
    <mergeCell ref="AL64:AR64"/>
    <mergeCell ref="AT64:AZ64"/>
    <mergeCell ref="W65:AC65"/>
    <mergeCell ref="AD65:AJ65"/>
    <mergeCell ref="W64:AC64"/>
    <mergeCell ref="AD64:AJ64"/>
    <mergeCell ref="AL65:AR65"/>
    <mergeCell ref="AT63:AZ63"/>
    <mergeCell ref="BA63:BG63"/>
    <mergeCell ref="AD59:AK60"/>
    <mergeCell ref="BA57:BG58"/>
    <mergeCell ref="AT57:AZ58"/>
    <mergeCell ref="T57:V58"/>
    <mergeCell ref="W57:AC58"/>
    <mergeCell ref="AD55:AK55"/>
    <mergeCell ref="BA56:BG56"/>
    <mergeCell ref="BA61:BG61"/>
    <mergeCell ref="T56:V56"/>
    <mergeCell ref="W56:AC56"/>
    <mergeCell ref="W63:AC63"/>
    <mergeCell ref="AL61:AS61"/>
    <mergeCell ref="AD57:AK58"/>
    <mergeCell ref="AL57:AS58"/>
    <mergeCell ref="AD63:AJ63"/>
    <mergeCell ref="AL63:AR63"/>
    <mergeCell ref="AD56:AK56"/>
    <mergeCell ref="AL55:AS55"/>
    <mergeCell ref="AT61:AZ61"/>
    <mergeCell ref="B59:J60"/>
    <mergeCell ref="K59:S59"/>
    <mergeCell ref="W59:AC60"/>
    <mergeCell ref="AT59:AZ60"/>
    <mergeCell ref="BA59:BG60"/>
    <mergeCell ref="K58:S58"/>
    <mergeCell ref="T59:V60"/>
    <mergeCell ref="K56:S56"/>
    <mergeCell ref="BA55:BG55"/>
    <mergeCell ref="B57:J58"/>
    <mergeCell ref="B56:J56"/>
    <mergeCell ref="AL59:AS60"/>
    <mergeCell ref="AL56:AS56"/>
    <mergeCell ref="AT55:AZ55"/>
    <mergeCell ref="AT56:AZ56"/>
    <mergeCell ref="K57:S57"/>
    <mergeCell ref="K60:S60"/>
    <mergeCell ref="B53:J53"/>
    <mergeCell ref="W50:AC50"/>
    <mergeCell ref="B51:J52"/>
    <mergeCell ref="T51:V52"/>
    <mergeCell ref="K51:S51"/>
    <mergeCell ref="K52:S52"/>
    <mergeCell ref="AL49:AS49"/>
    <mergeCell ref="AT49:AZ49"/>
    <mergeCell ref="AL53:AS53"/>
    <mergeCell ref="AD53:AK53"/>
    <mergeCell ref="B1:BV1"/>
    <mergeCell ref="W39:AC39"/>
    <mergeCell ref="AD39:AK39"/>
    <mergeCell ref="AL39:AS39"/>
    <mergeCell ref="U17:U23"/>
    <mergeCell ref="AT39:AZ39"/>
    <mergeCell ref="BA39:BG39"/>
    <mergeCell ref="BA8:BA10"/>
    <mergeCell ref="B2:BV2"/>
    <mergeCell ref="AM17:AQ17"/>
    <mergeCell ref="AS19:AX19"/>
    <mergeCell ref="AM18:AQ18"/>
    <mergeCell ref="AM15:AQ15"/>
    <mergeCell ref="BA11:BA13"/>
    <mergeCell ref="Z7:AC7"/>
    <mergeCell ref="AT7:AW7"/>
    <mergeCell ref="X17:X23"/>
    <mergeCell ref="AJ5:AM5"/>
    <mergeCell ref="AL7:AP7"/>
    <mergeCell ref="AG7:AK7"/>
    <mergeCell ref="AM27:AQ27"/>
    <mergeCell ref="BB14:BB16"/>
    <mergeCell ref="BA25:BA27"/>
    <mergeCell ref="BA29:BA32"/>
    <mergeCell ref="AT42:AZ42"/>
    <mergeCell ref="AL42:AS42"/>
    <mergeCell ref="BA43:BG43"/>
    <mergeCell ref="AT43:AZ43"/>
    <mergeCell ref="AL43:AS43"/>
    <mergeCell ref="AY29:AY30"/>
    <mergeCell ref="AY31:AY32"/>
    <mergeCell ref="BA15:BA22"/>
    <mergeCell ref="AS20:AX20"/>
    <mergeCell ref="AS21:AW21"/>
    <mergeCell ref="AS22:AW22"/>
    <mergeCell ref="AS25:AY25"/>
    <mergeCell ref="AS26:AY26"/>
    <mergeCell ref="BC19:BC22"/>
    <mergeCell ref="AG30:AP30"/>
    <mergeCell ref="W54:AC54"/>
    <mergeCell ref="AL54:AS54"/>
    <mergeCell ref="AD54:AK54"/>
    <mergeCell ref="AT54:AZ54"/>
    <mergeCell ref="T54:V54"/>
    <mergeCell ref="AL46:AS46"/>
    <mergeCell ref="AT46:AZ46"/>
    <mergeCell ref="BA46:BG46"/>
    <mergeCell ref="AL45:AS45"/>
    <mergeCell ref="AT45:AZ45"/>
    <mergeCell ref="BA45:BG45"/>
    <mergeCell ref="BA51:BG52"/>
    <mergeCell ref="BA48:BG48"/>
    <mergeCell ref="AL50:AS50"/>
    <mergeCell ref="AT50:AZ50"/>
    <mergeCell ref="BA50:BG50"/>
    <mergeCell ref="AT53:AZ53"/>
    <mergeCell ref="AL47:AS47"/>
    <mergeCell ref="AT47:AZ47"/>
    <mergeCell ref="BA47:BG47"/>
    <mergeCell ref="BA49:BG49"/>
    <mergeCell ref="AL51:AS52"/>
    <mergeCell ref="AT51:AZ52"/>
    <mergeCell ref="BA53:BG53"/>
    <mergeCell ref="BA54:BG54"/>
    <mergeCell ref="E45:V45"/>
    <mergeCell ref="W45:AC45"/>
    <mergeCell ref="AD45:AK45"/>
    <mergeCell ref="AD42:AK42"/>
    <mergeCell ref="AD43:AK43"/>
    <mergeCell ref="B61:J61"/>
    <mergeCell ref="K61:S61"/>
    <mergeCell ref="T61:V61"/>
    <mergeCell ref="W61:AC61"/>
    <mergeCell ref="AD61:AK61"/>
    <mergeCell ref="K49:S49"/>
    <mergeCell ref="T49:V49"/>
    <mergeCell ref="W51:AC52"/>
    <mergeCell ref="AD51:AK52"/>
    <mergeCell ref="K53:S53"/>
    <mergeCell ref="T53:V53"/>
    <mergeCell ref="B55:J55"/>
    <mergeCell ref="K55:S55"/>
    <mergeCell ref="T55:V55"/>
    <mergeCell ref="W55:AC55"/>
    <mergeCell ref="W53:AC53"/>
    <mergeCell ref="B54:J54"/>
    <mergeCell ref="K54:S54"/>
    <mergeCell ref="B47:D47"/>
    <mergeCell ref="E47:V47"/>
    <mergeCell ref="E41:V41"/>
    <mergeCell ref="B41:D46"/>
    <mergeCell ref="E42:V42"/>
    <mergeCell ref="AD50:AK50"/>
    <mergeCell ref="B39:V39"/>
    <mergeCell ref="E44:V44"/>
    <mergeCell ref="B49:J49"/>
    <mergeCell ref="W49:AC49"/>
    <mergeCell ref="AD49:AK49"/>
    <mergeCell ref="E43:V43"/>
    <mergeCell ref="W44:AC44"/>
    <mergeCell ref="W42:AC42"/>
    <mergeCell ref="W41:AC41"/>
    <mergeCell ref="AD41:AK41"/>
    <mergeCell ref="B50:J50"/>
    <mergeCell ref="K50:S50"/>
    <mergeCell ref="T50:V50"/>
    <mergeCell ref="W47:AC47"/>
    <mergeCell ref="AD47:AK47"/>
    <mergeCell ref="E46:V46"/>
    <mergeCell ref="W46:AC46"/>
    <mergeCell ref="AD46:AK46"/>
    <mergeCell ref="W43:AC43"/>
    <mergeCell ref="AL44:AS44"/>
    <mergeCell ref="AT44:AZ44"/>
    <mergeCell ref="BA44:BG44"/>
    <mergeCell ref="AD44:AK44"/>
    <mergeCell ref="E6:G7"/>
    <mergeCell ref="H6:H7"/>
    <mergeCell ref="I6:N7"/>
    <mergeCell ref="O6:P7"/>
    <mergeCell ref="E9:G10"/>
    <mergeCell ref="H9:H10"/>
    <mergeCell ref="I9:N10"/>
    <mergeCell ref="O9:P10"/>
    <mergeCell ref="AL41:AS41"/>
    <mergeCell ref="BA41:BG41"/>
    <mergeCell ref="AT41:AZ41"/>
    <mergeCell ref="AY11:AY12"/>
    <mergeCell ref="B38:BV38"/>
    <mergeCell ref="AJ35:AM35"/>
    <mergeCell ref="AP9:AV9"/>
    <mergeCell ref="AS18:AX18"/>
    <mergeCell ref="Z14:AC14"/>
    <mergeCell ref="AD9:AG9"/>
    <mergeCell ref="BA42:BG42"/>
  </mergeCells>
  <phoneticPr fontId="1"/>
  <pageMargins left="0.62992125984251968" right="0.19685039370078741" top="0.74803149606299213" bottom="0.59055118110236227" header="0.51181102362204722" footer="0.51181102362204722"/>
  <pageSetup paperSize="9" scale="84" orientation="portrait" blackAndWhite="1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B1:BV83"/>
  <sheetViews>
    <sheetView view="pageBreakPreview" zoomScaleSheetLayoutView="100" workbookViewId="0">
      <selection activeCell="K59" sqref="K59:S59"/>
    </sheetView>
  </sheetViews>
  <sheetFormatPr defaultRowHeight="10" x14ac:dyDescent="0.15"/>
  <cols>
    <col min="1" max="1" width="9" style="6"/>
    <col min="2" max="4" width="1.625" style="6" customWidth="1"/>
    <col min="5" max="35" width="1.5" style="6" customWidth="1"/>
    <col min="36" max="39" width="0.75" style="6" customWidth="1"/>
    <col min="40" max="78" width="1.5" style="6" customWidth="1"/>
    <col min="79" max="16384" width="9" style="6"/>
  </cols>
  <sheetData>
    <row r="1" spans="2:74" s="62" customFormat="1" ht="50.1" customHeight="1" x14ac:dyDescent="0.15">
      <c r="B1" s="198" t="s">
        <v>8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98"/>
      <c r="AI1" s="198"/>
      <c r="AJ1" s="198"/>
      <c r="AK1" s="198"/>
      <c r="AL1" s="198"/>
      <c r="AM1" s="198"/>
      <c r="AN1" s="198"/>
      <c r="AO1" s="198"/>
      <c r="AP1" s="198"/>
      <c r="AQ1" s="198"/>
      <c r="AR1" s="198"/>
      <c r="AS1" s="198"/>
      <c r="AT1" s="198"/>
      <c r="AU1" s="198"/>
      <c r="AV1" s="198"/>
      <c r="AW1" s="198"/>
      <c r="AX1" s="198"/>
      <c r="AY1" s="198"/>
      <c r="AZ1" s="198"/>
      <c r="BA1" s="198"/>
      <c r="BB1" s="198"/>
      <c r="BC1" s="198"/>
      <c r="BD1" s="198"/>
      <c r="BE1" s="198"/>
      <c r="BF1" s="198"/>
      <c r="BG1" s="198"/>
      <c r="BH1" s="198"/>
      <c r="BI1" s="198"/>
      <c r="BJ1" s="198"/>
      <c r="BK1" s="198"/>
      <c r="BL1" s="198"/>
      <c r="BM1" s="198"/>
      <c r="BN1" s="198"/>
      <c r="BO1" s="198"/>
      <c r="BP1" s="198"/>
      <c r="BQ1" s="198"/>
      <c r="BR1" s="198"/>
      <c r="BS1" s="198"/>
      <c r="BT1" s="198"/>
      <c r="BU1" s="198"/>
      <c r="BV1" s="198"/>
    </row>
    <row r="2" spans="2:74" s="63" customFormat="1" ht="29.95" customHeight="1" x14ac:dyDescent="0.15">
      <c r="B2" s="199" t="s">
        <v>449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99"/>
      <c r="BI2" s="199"/>
      <c r="BJ2" s="199"/>
      <c r="BK2" s="199"/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BV2" s="199"/>
    </row>
    <row r="3" spans="2:74" ht="9.1" customHeight="1" x14ac:dyDescent="0.15"/>
    <row r="4" spans="2:74" ht="9.1" customHeight="1" x14ac:dyDescent="0.15"/>
    <row r="5" spans="2:74" ht="9.1" customHeight="1" x14ac:dyDescent="0.15">
      <c r="AH5" s="51"/>
      <c r="AI5" s="51"/>
      <c r="AJ5" s="168" t="s">
        <v>6</v>
      </c>
      <c r="AK5" s="168"/>
      <c r="AL5" s="168"/>
      <c r="AM5" s="168"/>
      <c r="AN5" s="51"/>
      <c r="AO5" s="51"/>
    </row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Z7" s="200"/>
      <c r="AA7" s="200"/>
      <c r="AB7" s="200"/>
      <c r="AC7" s="200"/>
      <c r="AE7" s="51"/>
      <c r="AF7" s="51"/>
      <c r="AG7" s="168" t="s">
        <v>133</v>
      </c>
      <c r="AH7" s="168"/>
      <c r="AI7" s="168"/>
      <c r="AJ7" s="168"/>
      <c r="AK7" s="168"/>
      <c r="AL7" s="168" t="s">
        <v>139</v>
      </c>
      <c r="AM7" s="168"/>
      <c r="AN7" s="168"/>
      <c r="AO7" s="168"/>
      <c r="AP7" s="168"/>
      <c r="AT7" s="200"/>
      <c r="AU7" s="200"/>
      <c r="AV7" s="200"/>
      <c r="AW7" s="200"/>
    </row>
    <row r="8" spans="2:74" ht="9.1" customHeight="1" x14ac:dyDescent="0.1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Y8" s="64"/>
      <c r="AZ8" s="64"/>
      <c r="BA8" s="196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B9" s="51"/>
      <c r="AC9" s="51"/>
      <c r="AD9" s="168"/>
      <c r="AE9" s="168"/>
      <c r="AF9" s="168"/>
      <c r="AG9" s="168"/>
      <c r="AH9" s="51"/>
      <c r="AI9" s="52"/>
      <c r="AJ9" s="52"/>
      <c r="AK9" s="52"/>
      <c r="AL9" s="52"/>
      <c r="AM9" s="52"/>
      <c r="AN9" s="52"/>
      <c r="AO9" s="52"/>
      <c r="AP9" s="168" t="s">
        <v>347</v>
      </c>
      <c r="AQ9" s="168"/>
      <c r="AR9" s="168"/>
      <c r="AS9" s="168"/>
      <c r="AT9" s="168"/>
      <c r="AU9" s="168"/>
      <c r="AV9" s="168"/>
      <c r="AY9" s="64"/>
      <c r="AZ9" s="64"/>
      <c r="BA9" s="196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AY10" s="64"/>
      <c r="AZ10" s="64"/>
      <c r="BA10" s="196"/>
    </row>
    <row r="11" spans="2:74" ht="9.1" customHeight="1" x14ac:dyDescent="0.15">
      <c r="AE11" s="21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21"/>
      <c r="AY11" s="85">
        <v>0.1</v>
      </c>
      <c r="AZ11" s="5"/>
      <c r="BA11" s="85">
        <v>0.15</v>
      </c>
    </row>
    <row r="12" spans="2:74" ht="9.1" customHeight="1" x14ac:dyDescent="0.15">
      <c r="Z12" s="3"/>
      <c r="AA12" s="3"/>
      <c r="AB12" s="3"/>
      <c r="AC12" s="3"/>
      <c r="AD12" s="3"/>
      <c r="AE12" s="21"/>
      <c r="AF12" s="19"/>
      <c r="AG12" s="19"/>
      <c r="AH12" s="27"/>
      <c r="AI12" s="27"/>
      <c r="AJ12" s="27"/>
      <c r="AK12" s="27"/>
      <c r="AL12" s="27"/>
      <c r="AM12" s="27"/>
      <c r="AN12" s="27"/>
      <c r="AO12" s="27"/>
      <c r="AP12" s="19"/>
      <c r="AQ12" s="19"/>
      <c r="AR12" s="21"/>
      <c r="AS12" s="3"/>
      <c r="AW12" s="3"/>
      <c r="AX12" s="3"/>
      <c r="AY12" s="85"/>
      <c r="AZ12" s="5"/>
      <c r="BA12" s="85"/>
    </row>
    <row r="13" spans="2:74" ht="9.1" customHeight="1" x14ac:dyDescent="0.15">
      <c r="Z13" s="3"/>
      <c r="AA13" s="3"/>
      <c r="AB13" s="3"/>
      <c r="AC13" s="3"/>
      <c r="AD13" s="3"/>
      <c r="AE13" s="21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21"/>
      <c r="AS13" s="3"/>
      <c r="AW13" s="3"/>
      <c r="AX13" s="3"/>
      <c r="AY13" s="22"/>
      <c r="AZ13" s="5"/>
      <c r="BA13" s="85"/>
    </row>
    <row r="14" spans="2:74" ht="9.1" customHeight="1" x14ac:dyDescent="0.15">
      <c r="Z14" s="73" t="s">
        <v>114</v>
      </c>
      <c r="AA14" s="73"/>
      <c r="AB14" s="73"/>
      <c r="AC14" s="73"/>
      <c r="AD14" s="3"/>
      <c r="AE14" s="3"/>
      <c r="AF14" s="3"/>
      <c r="AG14" s="3"/>
      <c r="AH14" s="28"/>
      <c r="AI14" s="28"/>
      <c r="AJ14" s="28"/>
      <c r="AK14" s="28"/>
      <c r="AL14" s="28"/>
      <c r="AM14" s="28"/>
      <c r="AN14" s="28"/>
      <c r="AO14" s="28"/>
      <c r="AP14" s="3"/>
      <c r="AQ14" s="3"/>
      <c r="AR14" s="3"/>
      <c r="AS14" s="3"/>
      <c r="AY14" s="64"/>
      <c r="AZ14" s="64"/>
      <c r="BA14" s="24"/>
      <c r="BB14" s="196"/>
    </row>
    <row r="15" spans="2:74" ht="9.1" customHeight="1" x14ac:dyDescent="0.15">
      <c r="Z15" s="3"/>
      <c r="AA15" s="3"/>
      <c r="AB15" s="3"/>
      <c r="AC15" s="3"/>
      <c r="AD15" s="3"/>
      <c r="AE15" s="3"/>
      <c r="AF15" s="3"/>
      <c r="AG15" s="3"/>
      <c r="AH15" s="28"/>
      <c r="AI15" s="28"/>
      <c r="AJ15" s="28"/>
      <c r="AK15" s="28"/>
      <c r="AL15" s="28"/>
      <c r="AM15" s="73"/>
      <c r="AN15" s="73"/>
      <c r="AO15" s="73"/>
      <c r="AP15" s="73"/>
      <c r="AQ15" s="73"/>
      <c r="AR15" s="3"/>
      <c r="AS15" s="3"/>
      <c r="AY15" s="64"/>
      <c r="AZ15" s="64"/>
      <c r="BA15" s="196" t="s">
        <v>345</v>
      </c>
      <c r="BB15" s="196"/>
    </row>
    <row r="16" spans="2:74" ht="9.1" customHeight="1" x14ac:dyDescent="0.15">
      <c r="AY16" s="64"/>
      <c r="AZ16" s="64"/>
      <c r="BA16" s="196"/>
      <c r="BB16" s="196"/>
    </row>
    <row r="17" spans="21:55" ht="9.1" customHeight="1" x14ac:dyDescent="0.15">
      <c r="U17" s="197"/>
      <c r="X17" s="86" t="s">
        <v>334</v>
      </c>
      <c r="AG17" s="51"/>
      <c r="AH17" s="51"/>
      <c r="AI17" s="51"/>
      <c r="AJ17" s="51"/>
      <c r="AK17" s="51"/>
      <c r="AL17" s="51"/>
      <c r="AM17" s="168"/>
      <c r="AN17" s="168"/>
      <c r="AO17" s="168"/>
      <c r="AP17" s="168"/>
      <c r="AQ17" s="168"/>
      <c r="AR17" s="51"/>
      <c r="AS17" s="51"/>
      <c r="AT17" s="51"/>
      <c r="AU17" s="51"/>
      <c r="AV17" s="51"/>
      <c r="AW17" s="51"/>
      <c r="AX17" s="51"/>
      <c r="AY17" s="51"/>
      <c r="AZ17" s="51"/>
      <c r="BA17" s="196"/>
    </row>
    <row r="18" spans="21:55" ht="9.1" customHeight="1" x14ac:dyDescent="0.15">
      <c r="U18" s="197"/>
      <c r="X18" s="86"/>
      <c r="AM18" s="168" t="s">
        <v>4</v>
      </c>
      <c r="AN18" s="168"/>
      <c r="AO18" s="168"/>
      <c r="AP18" s="168"/>
      <c r="AQ18" s="168"/>
      <c r="AS18" s="168"/>
      <c r="AT18" s="168"/>
      <c r="AU18" s="168"/>
      <c r="AV18" s="168"/>
      <c r="AW18" s="168"/>
      <c r="AX18" s="168"/>
      <c r="AY18" s="64"/>
      <c r="AZ18" s="64"/>
      <c r="BA18" s="196"/>
    </row>
    <row r="19" spans="21:55" ht="9.1" customHeight="1" x14ac:dyDescent="0.15">
      <c r="U19" s="197"/>
      <c r="X19" s="86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73" t="s">
        <v>2</v>
      </c>
      <c r="AT19" s="73"/>
      <c r="AU19" s="73"/>
      <c r="AV19" s="73"/>
      <c r="AW19" s="73"/>
      <c r="AX19" s="73"/>
      <c r="AY19" s="5"/>
      <c r="AZ19" s="64"/>
      <c r="BA19" s="196"/>
      <c r="BC19" s="197" t="s">
        <v>34</v>
      </c>
    </row>
    <row r="20" spans="21:55" ht="9.1" customHeight="1" x14ac:dyDescent="0.15">
      <c r="U20" s="197"/>
      <c r="X20" s="86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73" t="s">
        <v>370</v>
      </c>
      <c r="AT20" s="73"/>
      <c r="AU20" s="73"/>
      <c r="AV20" s="73"/>
      <c r="AW20" s="73"/>
      <c r="AX20" s="73"/>
      <c r="AY20" s="5"/>
      <c r="AZ20" s="64"/>
      <c r="BA20" s="196"/>
      <c r="BC20" s="197"/>
    </row>
    <row r="21" spans="21:55" ht="9.1" customHeight="1" x14ac:dyDescent="0.15">
      <c r="U21" s="197"/>
      <c r="X21" s="86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73"/>
      <c r="AT21" s="73"/>
      <c r="AU21" s="73"/>
      <c r="AV21" s="73"/>
      <c r="AW21" s="73"/>
      <c r="AX21" s="3"/>
      <c r="AY21" s="5"/>
      <c r="AZ21" s="64"/>
      <c r="BA21" s="196"/>
      <c r="BC21" s="197"/>
    </row>
    <row r="22" spans="21:55" ht="9.1" customHeight="1" x14ac:dyDescent="0.15">
      <c r="U22" s="197"/>
      <c r="X22" s="86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73"/>
      <c r="AT22" s="73"/>
      <c r="AU22" s="73"/>
      <c r="AV22" s="73"/>
      <c r="AW22" s="73"/>
      <c r="AX22" s="3"/>
      <c r="AY22" s="5"/>
      <c r="AZ22" s="64"/>
      <c r="BA22" s="196"/>
      <c r="BC22" s="197"/>
    </row>
    <row r="23" spans="21:55" ht="9.1" customHeight="1" x14ac:dyDescent="0.15">
      <c r="U23" s="197"/>
      <c r="X23" s="86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5"/>
      <c r="AZ23" s="64"/>
      <c r="BA23" s="64"/>
    </row>
    <row r="24" spans="21:55" ht="9.1" customHeight="1" x14ac:dyDescent="0.15">
      <c r="U24" s="65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5"/>
      <c r="AZ24" s="64"/>
      <c r="BA24" s="64"/>
    </row>
    <row r="25" spans="21:55" ht="9.1" customHeight="1" x14ac:dyDescent="0.15"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73" t="s">
        <v>1</v>
      </c>
      <c r="AT25" s="73"/>
      <c r="AU25" s="73"/>
      <c r="AV25" s="73"/>
      <c r="AW25" s="73"/>
      <c r="AX25" s="73"/>
      <c r="AY25" s="73"/>
      <c r="AZ25" s="64"/>
      <c r="BA25" s="196" t="s">
        <v>335</v>
      </c>
    </row>
    <row r="26" spans="21:55" ht="9.1" customHeight="1" x14ac:dyDescent="0.15"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73" t="s">
        <v>344</v>
      </c>
      <c r="AT26" s="73"/>
      <c r="AU26" s="73"/>
      <c r="AV26" s="73"/>
      <c r="AW26" s="73"/>
      <c r="AX26" s="73"/>
      <c r="AY26" s="73"/>
      <c r="AZ26" s="64"/>
      <c r="BA26" s="196"/>
    </row>
    <row r="27" spans="21:55" ht="9.1" customHeight="1" x14ac:dyDescent="0.15">
      <c r="AD27" s="66"/>
      <c r="AE27" s="66"/>
      <c r="AF27" s="66"/>
      <c r="AG27" s="66"/>
      <c r="AH27" s="67"/>
      <c r="AI27" s="51"/>
      <c r="AJ27" s="51"/>
      <c r="AK27" s="51"/>
      <c r="AL27" s="51"/>
      <c r="AM27" s="168" t="s">
        <v>5</v>
      </c>
      <c r="AN27" s="168"/>
      <c r="AO27" s="168"/>
      <c r="AP27" s="168"/>
      <c r="AQ27" s="168"/>
      <c r="AY27" s="64"/>
      <c r="AZ27" s="64"/>
      <c r="BA27" s="196"/>
    </row>
    <row r="28" spans="21:55" ht="9.1" customHeight="1" x14ac:dyDescent="0.15">
      <c r="AY28" s="64"/>
      <c r="AZ28" s="64"/>
      <c r="BA28" s="64"/>
    </row>
    <row r="29" spans="21:55" ht="9.1" customHeight="1" x14ac:dyDescent="0.15">
      <c r="AY29" s="196">
        <v>0.1</v>
      </c>
      <c r="AZ29" s="64"/>
      <c r="BA29" s="196" t="s">
        <v>35</v>
      </c>
    </row>
    <row r="30" spans="21:55" ht="9.1" customHeight="1" x14ac:dyDescent="0.15">
      <c r="AG30" s="73" t="s">
        <v>441</v>
      </c>
      <c r="AH30" s="73"/>
      <c r="AI30" s="73"/>
      <c r="AJ30" s="73"/>
      <c r="AK30" s="73"/>
      <c r="AL30" s="73"/>
      <c r="AM30" s="73"/>
      <c r="AN30" s="73"/>
      <c r="AO30" s="73"/>
      <c r="AP30" s="73"/>
      <c r="AY30" s="196"/>
      <c r="AZ30" s="64"/>
      <c r="BA30" s="196"/>
    </row>
    <row r="31" spans="21:55" ht="9.1" customHeight="1" x14ac:dyDescent="0.15">
      <c r="AY31" s="196" t="s">
        <v>36</v>
      </c>
      <c r="AZ31" s="64"/>
      <c r="BA31" s="196"/>
    </row>
    <row r="32" spans="21:55" ht="9.1" customHeight="1" x14ac:dyDescent="0.15">
      <c r="AY32" s="196"/>
      <c r="AZ32" s="64"/>
      <c r="BA32" s="196"/>
    </row>
    <row r="33" spans="2:74" ht="9.1" customHeight="1" x14ac:dyDescent="0.15"/>
    <row r="34" spans="2:74" ht="9.1" customHeight="1" x14ac:dyDescent="0.15"/>
    <row r="35" spans="2:74" ht="9.1" customHeight="1" x14ac:dyDescent="0.15">
      <c r="AJ35" s="168" t="s">
        <v>178</v>
      </c>
      <c r="AK35" s="168"/>
      <c r="AL35" s="168"/>
      <c r="AM35" s="168"/>
    </row>
    <row r="36" spans="2:74" ht="9.1" customHeight="1" x14ac:dyDescent="0.15"/>
    <row r="37" spans="2:74" ht="24.95" customHeight="1" x14ac:dyDescent="0.15"/>
    <row r="38" spans="2:74" ht="43.5" customHeight="1" x14ac:dyDescent="0.15">
      <c r="B38" s="167" t="s">
        <v>31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</row>
    <row r="39" spans="2:74" s="68" customFormat="1" ht="24.95" customHeight="1" x14ac:dyDescent="0.15">
      <c r="B39" s="169" t="s">
        <v>11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1"/>
      <c r="W39" s="173" t="s">
        <v>9</v>
      </c>
      <c r="X39" s="173"/>
      <c r="Y39" s="173"/>
      <c r="Z39" s="173"/>
      <c r="AA39" s="173"/>
      <c r="AB39" s="173"/>
      <c r="AC39" s="173"/>
      <c r="AD39" s="173" t="s">
        <v>19</v>
      </c>
      <c r="AE39" s="173"/>
      <c r="AF39" s="173"/>
      <c r="AG39" s="173"/>
      <c r="AH39" s="173"/>
      <c r="AI39" s="173"/>
      <c r="AJ39" s="173"/>
      <c r="AK39" s="173"/>
      <c r="AL39" s="173" t="s">
        <v>326</v>
      </c>
      <c r="AM39" s="173"/>
      <c r="AN39" s="173"/>
      <c r="AO39" s="173"/>
      <c r="AP39" s="173"/>
      <c r="AQ39" s="173"/>
      <c r="AR39" s="173"/>
      <c r="AS39" s="173"/>
      <c r="AT39" s="173" t="s">
        <v>21</v>
      </c>
      <c r="AU39" s="173"/>
      <c r="AV39" s="173"/>
      <c r="AW39" s="173"/>
      <c r="AX39" s="173"/>
      <c r="AY39" s="173"/>
      <c r="AZ39" s="173"/>
      <c r="BA39" s="173" t="s">
        <v>22</v>
      </c>
      <c r="BB39" s="173"/>
      <c r="BC39" s="173"/>
      <c r="BD39" s="173"/>
      <c r="BE39" s="173"/>
      <c r="BF39" s="173"/>
      <c r="BG39" s="173"/>
      <c r="BH39" s="173" t="s">
        <v>15</v>
      </c>
      <c r="BI39" s="173"/>
      <c r="BJ39" s="173"/>
      <c r="BK39" s="173"/>
      <c r="BL39" s="173"/>
      <c r="BM39" s="173"/>
      <c r="BN39" s="173"/>
      <c r="BO39" s="173" t="s">
        <v>327</v>
      </c>
      <c r="BP39" s="173"/>
      <c r="BQ39" s="173"/>
      <c r="BR39" s="173"/>
      <c r="BS39" s="173"/>
      <c r="BT39" s="173"/>
      <c r="BU39" s="173"/>
    </row>
    <row r="40" spans="2:74" s="68" customFormat="1" ht="6.95" customHeight="1" x14ac:dyDescent="0.15">
      <c r="B40" s="69"/>
      <c r="C40" s="69"/>
      <c r="D40" s="69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</row>
    <row r="41" spans="2:74" s="68" customFormat="1" ht="20.149999999999999" customHeight="1" x14ac:dyDescent="0.15">
      <c r="B41" s="90" t="s">
        <v>336</v>
      </c>
      <c r="C41" s="91"/>
      <c r="D41" s="92"/>
      <c r="E41" s="169" t="s">
        <v>36</v>
      </c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1"/>
      <c r="W41" s="172">
        <v>9.2999999999999999E-2</v>
      </c>
      <c r="X41" s="172"/>
      <c r="Y41" s="172"/>
      <c r="Z41" s="172"/>
      <c r="AA41" s="172"/>
      <c r="AB41" s="172"/>
      <c r="AC41" s="172"/>
      <c r="AD41" s="172">
        <v>0.11799999999999999</v>
      </c>
      <c r="AE41" s="172"/>
      <c r="AF41" s="172"/>
      <c r="AG41" s="172"/>
      <c r="AH41" s="172"/>
      <c r="AI41" s="172"/>
      <c r="AJ41" s="172"/>
      <c r="AK41" s="172"/>
      <c r="AL41" s="172">
        <v>0.16900000000000001</v>
      </c>
      <c r="AM41" s="172"/>
      <c r="AN41" s="172"/>
      <c r="AO41" s="172"/>
      <c r="AP41" s="172"/>
      <c r="AQ41" s="172"/>
      <c r="AR41" s="172"/>
      <c r="AS41" s="172"/>
      <c r="AT41" s="172">
        <v>0.22</v>
      </c>
      <c r="AU41" s="172"/>
      <c r="AV41" s="172"/>
      <c r="AW41" s="172"/>
      <c r="AX41" s="172"/>
      <c r="AY41" s="172"/>
      <c r="AZ41" s="172"/>
      <c r="BA41" s="172">
        <v>0.27200000000000002</v>
      </c>
      <c r="BB41" s="172"/>
      <c r="BC41" s="172"/>
      <c r="BD41" s="172"/>
      <c r="BE41" s="172"/>
      <c r="BF41" s="172"/>
      <c r="BG41" s="172"/>
      <c r="BH41" s="172">
        <v>0.32300000000000001</v>
      </c>
      <c r="BI41" s="172"/>
      <c r="BJ41" s="172"/>
      <c r="BK41" s="172"/>
      <c r="BL41" s="172"/>
      <c r="BM41" s="172"/>
      <c r="BN41" s="172"/>
      <c r="BO41" s="172">
        <v>0.374</v>
      </c>
      <c r="BP41" s="172"/>
      <c r="BQ41" s="172"/>
      <c r="BR41" s="172"/>
      <c r="BS41" s="172"/>
      <c r="BT41" s="172"/>
      <c r="BU41" s="172"/>
    </row>
    <row r="42" spans="2:74" s="68" customFormat="1" ht="20.149999999999999" customHeight="1" x14ac:dyDescent="0.15">
      <c r="B42" s="93"/>
      <c r="C42" s="94"/>
      <c r="D42" s="95"/>
      <c r="E42" s="169" t="s">
        <v>45</v>
      </c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/>
      <c r="U42" s="170"/>
      <c r="V42" s="171"/>
      <c r="W42" s="172">
        <v>0.6</v>
      </c>
      <c r="X42" s="172"/>
      <c r="Y42" s="172"/>
      <c r="Z42" s="172"/>
      <c r="AA42" s="172"/>
      <c r="AB42" s="172"/>
      <c r="AC42" s="172"/>
      <c r="AD42" s="172">
        <v>0.6</v>
      </c>
      <c r="AE42" s="172"/>
      <c r="AF42" s="172"/>
      <c r="AG42" s="172"/>
      <c r="AH42" s="172"/>
      <c r="AI42" s="172"/>
      <c r="AJ42" s="172"/>
      <c r="AK42" s="172"/>
      <c r="AL42" s="172">
        <v>0.65</v>
      </c>
      <c r="AM42" s="172"/>
      <c r="AN42" s="172"/>
      <c r="AO42" s="172"/>
      <c r="AP42" s="172"/>
      <c r="AQ42" s="172"/>
      <c r="AR42" s="172"/>
      <c r="AS42" s="172"/>
      <c r="AT42" s="172">
        <v>0.7</v>
      </c>
      <c r="AU42" s="172"/>
      <c r="AV42" s="172"/>
      <c r="AW42" s="172"/>
      <c r="AX42" s="172"/>
      <c r="AY42" s="172"/>
      <c r="AZ42" s="172"/>
      <c r="BA42" s="172">
        <v>0.75</v>
      </c>
      <c r="BB42" s="172"/>
      <c r="BC42" s="172"/>
      <c r="BD42" s="172"/>
      <c r="BE42" s="172"/>
      <c r="BF42" s="172"/>
      <c r="BG42" s="172"/>
      <c r="BH42" s="172">
        <v>0.8</v>
      </c>
      <c r="BI42" s="172"/>
      <c r="BJ42" s="172"/>
      <c r="BK42" s="172"/>
      <c r="BL42" s="172"/>
      <c r="BM42" s="172"/>
      <c r="BN42" s="172"/>
      <c r="BO42" s="172">
        <v>0.85</v>
      </c>
      <c r="BP42" s="172"/>
      <c r="BQ42" s="172"/>
      <c r="BR42" s="172"/>
      <c r="BS42" s="172"/>
      <c r="BT42" s="172"/>
      <c r="BU42" s="172"/>
    </row>
    <row r="43" spans="2:74" s="68" customFormat="1" ht="20.149999999999999" customHeight="1" x14ac:dyDescent="0.15">
      <c r="B43" s="93"/>
      <c r="C43" s="94"/>
      <c r="D43" s="95"/>
      <c r="E43" s="169" t="s">
        <v>46</v>
      </c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1"/>
      <c r="W43" s="172">
        <f>W41+0.1</f>
        <v>0.193</v>
      </c>
      <c r="X43" s="172"/>
      <c r="Y43" s="172"/>
      <c r="Z43" s="172"/>
      <c r="AA43" s="172"/>
      <c r="AB43" s="172"/>
      <c r="AC43" s="172"/>
      <c r="AD43" s="172">
        <f>AD41+0.1</f>
        <v>0.218</v>
      </c>
      <c r="AE43" s="172"/>
      <c r="AF43" s="172"/>
      <c r="AG43" s="172"/>
      <c r="AH43" s="172"/>
      <c r="AI43" s="172"/>
      <c r="AJ43" s="172"/>
      <c r="AK43" s="172"/>
      <c r="AL43" s="172">
        <f>AL41+0.1</f>
        <v>0.26900000000000002</v>
      </c>
      <c r="AM43" s="172"/>
      <c r="AN43" s="172"/>
      <c r="AO43" s="172"/>
      <c r="AP43" s="172"/>
      <c r="AQ43" s="172"/>
      <c r="AR43" s="172"/>
      <c r="AS43" s="172"/>
      <c r="AT43" s="172">
        <f>AT41+0.1</f>
        <v>0.32</v>
      </c>
      <c r="AU43" s="172"/>
      <c r="AV43" s="172"/>
      <c r="AW43" s="172"/>
      <c r="AX43" s="172"/>
      <c r="AY43" s="172"/>
      <c r="AZ43" s="172"/>
      <c r="BA43" s="172">
        <f>BA41+0.1</f>
        <v>0.372</v>
      </c>
      <c r="BB43" s="172"/>
      <c r="BC43" s="172"/>
      <c r="BD43" s="172"/>
      <c r="BE43" s="172"/>
      <c r="BF43" s="172"/>
      <c r="BG43" s="172"/>
      <c r="BH43" s="172">
        <f>BH41+0.1</f>
        <v>0.42300000000000004</v>
      </c>
      <c r="BI43" s="172"/>
      <c r="BJ43" s="172"/>
      <c r="BK43" s="172"/>
      <c r="BL43" s="172"/>
      <c r="BM43" s="172"/>
      <c r="BN43" s="172"/>
      <c r="BO43" s="172">
        <f>BO41+0.1</f>
        <v>0.47399999999999998</v>
      </c>
      <c r="BP43" s="172"/>
      <c r="BQ43" s="172"/>
      <c r="BR43" s="172"/>
      <c r="BS43" s="172"/>
      <c r="BT43" s="172"/>
      <c r="BU43" s="172"/>
    </row>
    <row r="44" spans="2:74" s="68" customFormat="1" ht="20.149999999999999" customHeight="1" x14ac:dyDescent="0.15">
      <c r="B44" s="93"/>
      <c r="C44" s="94"/>
      <c r="D44" s="95"/>
      <c r="E44" s="169" t="s">
        <v>48</v>
      </c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1"/>
      <c r="W44" s="75">
        <f>W41+W45</f>
        <v>1.093</v>
      </c>
      <c r="X44" s="75"/>
      <c r="Y44" s="75"/>
      <c r="Z44" s="75"/>
      <c r="AA44" s="75"/>
      <c r="AB44" s="75"/>
      <c r="AC44" s="75"/>
      <c r="AD44" s="81">
        <f>AD41+AD45</f>
        <v>1.1179999999999999</v>
      </c>
      <c r="AE44" s="82"/>
      <c r="AF44" s="82"/>
      <c r="AG44" s="82"/>
      <c r="AH44" s="82"/>
      <c r="AI44" s="82"/>
      <c r="AJ44" s="82"/>
      <c r="AK44" s="83"/>
      <c r="AL44" s="81">
        <f>AL41+AL45</f>
        <v>1.169</v>
      </c>
      <c r="AM44" s="82"/>
      <c r="AN44" s="82"/>
      <c r="AO44" s="82"/>
      <c r="AP44" s="82"/>
      <c r="AQ44" s="82"/>
      <c r="AR44" s="82"/>
      <c r="AS44" s="83"/>
      <c r="AT44" s="75">
        <f>AT41+AT45</f>
        <v>1.22</v>
      </c>
      <c r="AU44" s="75"/>
      <c r="AV44" s="75"/>
      <c r="AW44" s="75"/>
      <c r="AX44" s="75"/>
      <c r="AY44" s="75"/>
      <c r="AZ44" s="75"/>
      <c r="BA44" s="75">
        <f>BA41+BA45</f>
        <v>1.272</v>
      </c>
      <c r="BB44" s="75"/>
      <c r="BC44" s="75"/>
      <c r="BD44" s="75"/>
      <c r="BE44" s="75"/>
      <c r="BF44" s="75"/>
      <c r="BG44" s="75"/>
      <c r="BH44" s="75">
        <f>BH41+BH45</f>
        <v>1.323</v>
      </c>
      <c r="BI44" s="75"/>
      <c r="BJ44" s="75"/>
      <c r="BK44" s="75"/>
      <c r="BL44" s="75"/>
      <c r="BM44" s="75"/>
      <c r="BN44" s="75"/>
      <c r="BO44" s="75">
        <f>BO41+BO45</f>
        <v>1.3740000000000001</v>
      </c>
      <c r="BP44" s="75"/>
      <c r="BQ44" s="75"/>
      <c r="BR44" s="75"/>
      <c r="BS44" s="75"/>
      <c r="BT44" s="75"/>
      <c r="BU44" s="75"/>
    </row>
    <row r="45" spans="2:74" s="14" customFormat="1" ht="20.149999999999999" customHeight="1" x14ac:dyDescent="0.15">
      <c r="B45" s="93"/>
      <c r="C45" s="94"/>
      <c r="D45" s="95"/>
      <c r="E45" s="78" t="s">
        <v>341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$I$6</f>
        <v>1</v>
      </c>
      <c r="X45" s="75"/>
      <c r="Y45" s="75"/>
      <c r="Z45" s="75"/>
      <c r="AA45" s="75"/>
      <c r="AB45" s="75"/>
      <c r="AC45" s="75"/>
      <c r="AD45" s="81">
        <f>$I$6</f>
        <v>1</v>
      </c>
      <c r="AE45" s="82"/>
      <c r="AF45" s="82"/>
      <c r="AG45" s="82"/>
      <c r="AH45" s="82"/>
      <c r="AI45" s="82"/>
      <c r="AJ45" s="82"/>
      <c r="AK45" s="83"/>
      <c r="AL45" s="81">
        <f>$I$6</f>
        <v>1</v>
      </c>
      <c r="AM45" s="82"/>
      <c r="AN45" s="82"/>
      <c r="AO45" s="82"/>
      <c r="AP45" s="82"/>
      <c r="AQ45" s="82"/>
      <c r="AR45" s="82"/>
      <c r="AS45" s="83"/>
      <c r="AT45" s="75">
        <f>$I$6</f>
        <v>1</v>
      </c>
      <c r="AU45" s="75"/>
      <c r="AV45" s="75"/>
      <c r="AW45" s="75"/>
      <c r="AX45" s="75"/>
      <c r="AY45" s="75"/>
      <c r="AZ45" s="75"/>
      <c r="BA45" s="75">
        <f>$I$6</f>
        <v>1</v>
      </c>
      <c r="BB45" s="75"/>
      <c r="BC45" s="75"/>
      <c r="BD45" s="75"/>
      <c r="BE45" s="75"/>
      <c r="BF45" s="75"/>
      <c r="BG45" s="75"/>
      <c r="BH45" s="75">
        <f>$I$6</f>
        <v>1</v>
      </c>
      <c r="BI45" s="75"/>
      <c r="BJ45" s="75"/>
      <c r="BK45" s="75"/>
      <c r="BL45" s="75"/>
      <c r="BM45" s="75"/>
      <c r="BN45" s="75"/>
      <c r="BO45" s="75">
        <f>$I$6</f>
        <v>1</v>
      </c>
      <c r="BP45" s="75"/>
      <c r="BQ45" s="75"/>
      <c r="BR45" s="75"/>
      <c r="BS45" s="75"/>
      <c r="BT45" s="75"/>
      <c r="BU45" s="75"/>
    </row>
    <row r="46" spans="2:74" s="14" customFormat="1" ht="20.149999999999999" customHeight="1" x14ac:dyDescent="0.15">
      <c r="B46" s="93"/>
      <c r="C46" s="94"/>
      <c r="D46" s="95"/>
      <c r="E46" s="78" t="s">
        <v>37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$I$9</f>
        <v>0.3</v>
      </c>
      <c r="X46" s="75"/>
      <c r="Y46" s="75"/>
      <c r="Z46" s="75"/>
      <c r="AA46" s="75"/>
      <c r="AB46" s="75"/>
      <c r="AC46" s="75"/>
      <c r="AD46" s="81">
        <f>$I$9</f>
        <v>0.3</v>
      </c>
      <c r="AE46" s="82"/>
      <c r="AF46" s="82"/>
      <c r="AG46" s="82"/>
      <c r="AH46" s="82"/>
      <c r="AI46" s="82"/>
      <c r="AJ46" s="82"/>
      <c r="AK46" s="83"/>
      <c r="AL46" s="81">
        <f>$I$9</f>
        <v>0.3</v>
      </c>
      <c r="AM46" s="82"/>
      <c r="AN46" s="82"/>
      <c r="AO46" s="82"/>
      <c r="AP46" s="82"/>
      <c r="AQ46" s="82"/>
      <c r="AR46" s="82"/>
      <c r="AS46" s="83"/>
      <c r="AT46" s="75">
        <f>$I$9</f>
        <v>0.3</v>
      </c>
      <c r="AU46" s="75"/>
      <c r="AV46" s="75"/>
      <c r="AW46" s="75"/>
      <c r="AX46" s="75"/>
      <c r="AY46" s="75"/>
      <c r="AZ46" s="75"/>
      <c r="BA46" s="75">
        <f>$I$9</f>
        <v>0.3</v>
      </c>
      <c r="BB46" s="75"/>
      <c r="BC46" s="75"/>
      <c r="BD46" s="75"/>
      <c r="BE46" s="75"/>
      <c r="BF46" s="75"/>
      <c r="BG46" s="75"/>
      <c r="BH46" s="75">
        <f>$I$9</f>
        <v>0.3</v>
      </c>
      <c r="BI46" s="75"/>
      <c r="BJ46" s="75"/>
      <c r="BK46" s="75"/>
      <c r="BL46" s="75"/>
      <c r="BM46" s="75"/>
      <c r="BN46" s="75"/>
      <c r="BO46" s="75">
        <f>$I$9</f>
        <v>0.3</v>
      </c>
      <c r="BP46" s="75"/>
      <c r="BQ46" s="75"/>
      <c r="BR46" s="75"/>
      <c r="BS46" s="75"/>
      <c r="BT46" s="75"/>
      <c r="BU46" s="75"/>
    </row>
    <row r="47" spans="2:74" s="14" customFormat="1" ht="20.149999999999999" customHeight="1" x14ac:dyDescent="0.15">
      <c r="B47" s="100" t="s">
        <v>33</v>
      </c>
      <c r="C47" s="101"/>
      <c r="D47" s="102"/>
      <c r="E47" s="78" t="s">
        <v>335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W44-W43-W46-0.15</f>
        <v>0.44999999999999984</v>
      </c>
      <c r="X47" s="75"/>
      <c r="Y47" s="75"/>
      <c r="Z47" s="75"/>
      <c r="AA47" s="75"/>
      <c r="AB47" s="75"/>
      <c r="AC47" s="75"/>
      <c r="AD47" s="81">
        <f>AD44-AD43-AD46-0.15</f>
        <v>0.44999999999999984</v>
      </c>
      <c r="AE47" s="82"/>
      <c r="AF47" s="82"/>
      <c r="AG47" s="82"/>
      <c r="AH47" s="82"/>
      <c r="AI47" s="82"/>
      <c r="AJ47" s="82"/>
      <c r="AK47" s="83"/>
      <c r="AL47" s="81">
        <f>AL44-AL43-AL46-0.15</f>
        <v>0.45000000000000007</v>
      </c>
      <c r="AM47" s="82"/>
      <c r="AN47" s="82"/>
      <c r="AO47" s="82"/>
      <c r="AP47" s="82"/>
      <c r="AQ47" s="82"/>
      <c r="AR47" s="82"/>
      <c r="AS47" s="83"/>
      <c r="AT47" s="75">
        <f>AT44-AT43-AT46-0.15</f>
        <v>0.44999999999999984</v>
      </c>
      <c r="AU47" s="75"/>
      <c r="AV47" s="75"/>
      <c r="AW47" s="75"/>
      <c r="AX47" s="75"/>
      <c r="AY47" s="75"/>
      <c r="AZ47" s="75"/>
      <c r="BA47" s="75">
        <f>BA44-BA43-BA46-0.15</f>
        <v>0.45000000000000007</v>
      </c>
      <c r="BB47" s="75"/>
      <c r="BC47" s="75"/>
      <c r="BD47" s="75"/>
      <c r="BE47" s="75"/>
      <c r="BF47" s="75"/>
      <c r="BG47" s="75"/>
      <c r="BH47" s="75">
        <f>BH44-BH43-BH46-0.15</f>
        <v>0.44999999999999984</v>
      </c>
      <c r="BI47" s="75"/>
      <c r="BJ47" s="75"/>
      <c r="BK47" s="75"/>
      <c r="BL47" s="75"/>
      <c r="BM47" s="75"/>
      <c r="BN47" s="75"/>
      <c r="BO47" s="75">
        <f>BO44-BO43-BO46-0.15</f>
        <v>0.45000000000000007</v>
      </c>
      <c r="BP47" s="75"/>
      <c r="BQ47" s="75"/>
      <c r="BR47" s="75"/>
      <c r="BS47" s="75"/>
      <c r="BT47" s="75"/>
      <c r="BU47" s="75"/>
    </row>
    <row r="48" spans="2:74" s="68" customFormat="1" ht="20.149999999999999" customHeight="1" x14ac:dyDescent="0.15">
      <c r="BO48" s="191" t="s">
        <v>103</v>
      </c>
      <c r="BP48" s="191"/>
      <c r="BQ48" s="191"/>
      <c r="BR48" s="191"/>
      <c r="BS48" s="191"/>
      <c r="BT48" s="191"/>
      <c r="BU48" s="191"/>
    </row>
    <row r="49" spans="2:73" s="68" customFormat="1" ht="28" customHeight="1" x14ac:dyDescent="0.15">
      <c r="B49" s="173" t="s">
        <v>13</v>
      </c>
      <c r="C49" s="173"/>
      <c r="D49" s="173"/>
      <c r="E49" s="173"/>
      <c r="F49" s="173"/>
      <c r="G49" s="173"/>
      <c r="H49" s="173"/>
      <c r="I49" s="173"/>
      <c r="J49" s="173"/>
      <c r="K49" s="173" t="s">
        <v>14</v>
      </c>
      <c r="L49" s="173"/>
      <c r="M49" s="173"/>
      <c r="N49" s="173"/>
      <c r="O49" s="173"/>
      <c r="P49" s="173"/>
      <c r="Q49" s="173"/>
      <c r="R49" s="173"/>
      <c r="S49" s="173"/>
      <c r="T49" s="173" t="s">
        <v>12</v>
      </c>
      <c r="U49" s="173"/>
      <c r="V49" s="173"/>
      <c r="W49" s="173" t="str">
        <f>W39</f>
        <v>φ75</v>
      </c>
      <c r="X49" s="173"/>
      <c r="Y49" s="173"/>
      <c r="Z49" s="173"/>
      <c r="AA49" s="173"/>
      <c r="AB49" s="173"/>
      <c r="AC49" s="173"/>
      <c r="AD49" s="173" t="str">
        <f>AD39</f>
        <v>φ100</v>
      </c>
      <c r="AE49" s="173"/>
      <c r="AF49" s="173"/>
      <c r="AG49" s="173"/>
      <c r="AH49" s="173"/>
      <c r="AI49" s="173"/>
      <c r="AJ49" s="173"/>
      <c r="AK49" s="173"/>
      <c r="AL49" s="173" t="str">
        <f>AL39</f>
        <v>φ150</v>
      </c>
      <c r="AM49" s="173"/>
      <c r="AN49" s="173"/>
      <c r="AO49" s="173"/>
      <c r="AP49" s="173"/>
      <c r="AQ49" s="173"/>
      <c r="AR49" s="173"/>
      <c r="AS49" s="173"/>
      <c r="AT49" s="173" t="str">
        <f>AT39</f>
        <v>φ200</v>
      </c>
      <c r="AU49" s="173"/>
      <c r="AV49" s="173"/>
      <c r="AW49" s="173"/>
      <c r="AX49" s="173"/>
      <c r="AY49" s="173"/>
      <c r="AZ49" s="173"/>
      <c r="BA49" s="173" t="str">
        <f>BA39</f>
        <v>φ250</v>
      </c>
      <c r="BB49" s="173"/>
      <c r="BC49" s="173"/>
      <c r="BD49" s="173"/>
      <c r="BE49" s="173"/>
      <c r="BF49" s="173"/>
      <c r="BG49" s="173"/>
      <c r="BH49" s="173" t="str">
        <f>BH39</f>
        <v>φ300</v>
      </c>
      <c r="BI49" s="173"/>
      <c r="BJ49" s="173"/>
      <c r="BK49" s="173"/>
      <c r="BL49" s="173"/>
      <c r="BM49" s="173"/>
      <c r="BN49" s="173"/>
      <c r="BO49" s="173" t="str">
        <f>BO39</f>
        <v>φ350</v>
      </c>
      <c r="BP49" s="173"/>
      <c r="BQ49" s="173"/>
      <c r="BR49" s="173"/>
      <c r="BS49" s="173"/>
      <c r="BT49" s="173"/>
      <c r="BU49" s="173"/>
    </row>
    <row r="50" spans="2:73" s="68" customFormat="1" ht="28" customHeight="1" x14ac:dyDescent="0.15">
      <c r="B50" s="169" t="s">
        <v>100</v>
      </c>
      <c r="C50" s="170"/>
      <c r="D50" s="170"/>
      <c r="E50" s="170"/>
      <c r="F50" s="170"/>
      <c r="G50" s="170"/>
      <c r="H50" s="170"/>
      <c r="I50" s="170"/>
      <c r="J50" s="171"/>
      <c r="K50" s="174" t="s">
        <v>113</v>
      </c>
      <c r="L50" s="175"/>
      <c r="M50" s="175"/>
      <c r="N50" s="175"/>
      <c r="O50" s="175"/>
      <c r="P50" s="175"/>
      <c r="Q50" s="175"/>
      <c r="R50" s="175"/>
      <c r="S50" s="176"/>
      <c r="T50" s="169" t="s">
        <v>140</v>
      </c>
      <c r="U50" s="170"/>
      <c r="V50" s="171"/>
      <c r="W50" s="172">
        <v>2</v>
      </c>
      <c r="X50" s="172"/>
      <c r="Y50" s="172"/>
      <c r="Z50" s="172"/>
      <c r="AA50" s="172"/>
      <c r="AB50" s="172"/>
      <c r="AC50" s="172"/>
      <c r="AD50" s="172">
        <v>2</v>
      </c>
      <c r="AE50" s="172"/>
      <c r="AF50" s="172"/>
      <c r="AG50" s="172"/>
      <c r="AH50" s="172"/>
      <c r="AI50" s="172"/>
      <c r="AJ50" s="172"/>
      <c r="AK50" s="172"/>
      <c r="AL50" s="172">
        <v>2</v>
      </c>
      <c r="AM50" s="172"/>
      <c r="AN50" s="172"/>
      <c r="AO50" s="172"/>
      <c r="AP50" s="172"/>
      <c r="AQ50" s="172"/>
      <c r="AR50" s="172"/>
      <c r="AS50" s="172"/>
      <c r="AT50" s="172">
        <v>2</v>
      </c>
      <c r="AU50" s="172"/>
      <c r="AV50" s="172"/>
      <c r="AW50" s="172"/>
      <c r="AX50" s="172"/>
      <c r="AY50" s="172"/>
      <c r="AZ50" s="172"/>
      <c r="BA50" s="172">
        <v>2</v>
      </c>
      <c r="BB50" s="172"/>
      <c r="BC50" s="172"/>
      <c r="BD50" s="172"/>
      <c r="BE50" s="172"/>
      <c r="BF50" s="172"/>
      <c r="BG50" s="172"/>
      <c r="BH50" s="172">
        <v>2</v>
      </c>
      <c r="BI50" s="172"/>
      <c r="BJ50" s="172"/>
      <c r="BK50" s="172"/>
      <c r="BL50" s="172"/>
      <c r="BM50" s="172"/>
      <c r="BN50" s="172"/>
      <c r="BO50" s="172">
        <v>2</v>
      </c>
      <c r="BP50" s="172"/>
      <c r="BQ50" s="172"/>
      <c r="BR50" s="172"/>
      <c r="BS50" s="172"/>
      <c r="BT50" s="172"/>
      <c r="BU50" s="172"/>
    </row>
    <row r="51" spans="2:73" s="68" customFormat="1" ht="14.1" customHeight="1" x14ac:dyDescent="0.15">
      <c r="B51" s="201" t="s">
        <v>101</v>
      </c>
      <c r="C51" s="202"/>
      <c r="D51" s="202"/>
      <c r="E51" s="202"/>
      <c r="F51" s="202"/>
      <c r="G51" s="202"/>
      <c r="H51" s="202"/>
      <c r="I51" s="202"/>
      <c r="J51" s="203"/>
      <c r="K51" s="207" t="s">
        <v>434</v>
      </c>
      <c r="L51" s="208"/>
      <c r="M51" s="208"/>
      <c r="N51" s="208"/>
      <c r="O51" s="208"/>
      <c r="P51" s="208"/>
      <c r="Q51" s="208"/>
      <c r="R51" s="208"/>
      <c r="S51" s="209"/>
      <c r="T51" s="201" t="s">
        <v>435</v>
      </c>
      <c r="U51" s="202"/>
      <c r="V51" s="203"/>
      <c r="W51" s="178">
        <f>W42*0.15</f>
        <v>0.09</v>
      </c>
      <c r="X51" s="179"/>
      <c r="Y51" s="179"/>
      <c r="Z51" s="179"/>
      <c r="AA51" s="179"/>
      <c r="AB51" s="179"/>
      <c r="AC51" s="180"/>
      <c r="AD51" s="178">
        <f>AD42*0.15</f>
        <v>0.09</v>
      </c>
      <c r="AE51" s="179"/>
      <c r="AF51" s="179"/>
      <c r="AG51" s="179"/>
      <c r="AH51" s="179"/>
      <c r="AI51" s="179"/>
      <c r="AJ51" s="179"/>
      <c r="AK51" s="180"/>
      <c r="AL51" s="178">
        <f>AL42*0.015</f>
        <v>9.75E-3</v>
      </c>
      <c r="AM51" s="179"/>
      <c r="AN51" s="179"/>
      <c r="AO51" s="179"/>
      <c r="AP51" s="179"/>
      <c r="AQ51" s="179"/>
      <c r="AR51" s="179"/>
      <c r="AS51" s="180"/>
      <c r="AT51" s="178">
        <f>AT42*0.15</f>
        <v>0.105</v>
      </c>
      <c r="AU51" s="179"/>
      <c r="AV51" s="179"/>
      <c r="AW51" s="179"/>
      <c r="AX51" s="179"/>
      <c r="AY51" s="179"/>
      <c r="AZ51" s="180"/>
      <c r="BA51" s="178">
        <f>BA42*0.15</f>
        <v>0.11249999999999999</v>
      </c>
      <c r="BB51" s="179"/>
      <c r="BC51" s="179"/>
      <c r="BD51" s="179"/>
      <c r="BE51" s="179"/>
      <c r="BF51" s="179"/>
      <c r="BG51" s="180"/>
      <c r="BH51" s="178">
        <f>BH42*0.15</f>
        <v>0.12</v>
      </c>
      <c r="BI51" s="179"/>
      <c r="BJ51" s="179"/>
      <c r="BK51" s="179"/>
      <c r="BL51" s="179"/>
      <c r="BM51" s="179"/>
      <c r="BN51" s="180"/>
      <c r="BO51" s="178">
        <f>BO42*0.15</f>
        <v>0.1275</v>
      </c>
      <c r="BP51" s="179"/>
      <c r="BQ51" s="179"/>
      <c r="BR51" s="179"/>
      <c r="BS51" s="179"/>
      <c r="BT51" s="179"/>
      <c r="BU51" s="180"/>
    </row>
    <row r="52" spans="2:73" s="68" customFormat="1" ht="14.1" customHeight="1" x14ac:dyDescent="0.15">
      <c r="B52" s="204"/>
      <c r="C52" s="205"/>
      <c r="D52" s="205"/>
      <c r="E52" s="205"/>
      <c r="F52" s="205"/>
      <c r="G52" s="205"/>
      <c r="H52" s="205"/>
      <c r="I52" s="205"/>
      <c r="J52" s="206"/>
      <c r="K52" s="210" t="s">
        <v>323</v>
      </c>
      <c r="L52" s="211"/>
      <c r="M52" s="211"/>
      <c r="N52" s="211"/>
      <c r="O52" s="211"/>
      <c r="P52" s="211"/>
      <c r="Q52" s="211"/>
      <c r="R52" s="211"/>
      <c r="S52" s="212"/>
      <c r="T52" s="204"/>
      <c r="U52" s="205"/>
      <c r="V52" s="206"/>
      <c r="W52" s="181"/>
      <c r="X52" s="182"/>
      <c r="Y52" s="182"/>
      <c r="Z52" s="182"/>
      <c r="AA52" s="182"/>
      <c r="AB52" s="182"/>
      <c r="AC52" s="183"/>
      <c r="AD52" s="181"/>
      <c r="AE52" s="182"/>
      <c r="AF52" s="182"/>
      <c r="AG52" s="182"/>
      <c r="AH52" s="182"/>
      <c r="AI52" s="182"/>
      <c r="AJ52" s="182"/>
      <c r="AK52" s="183"/>
      <c r="AL52" s="181"/>
      <c r="AM52" s="182"/>
      <c r="AN52" s="182"/>
      <c r="AO52" s="182"/>
      <c r="AP52" s="182"/>
      <c r="AQ52" s="182"/>
      <c r="AR52" s="182"/>
      <c r="AS52" s="183"/>
      <c r="AT52" s="181"/>
      <c r="AU52" s="182"/>
      <c r="AV52" s="182"/>
      <c r="AW52" s="182"/>
      <c r="AX52" s="182"/>
      <c r="AY52" s="182"/>
      <c r="AZ52" s="183"/>
      <c r="BA52" s="181"/>
      <c r="BB52" s="182"/>
      <c r="BC52" s="182"/>
      <c r="BD52" s="182"/>
      <c r="BE52" s="182"/>
      <c r="BF52" s="182"/>
      <c r="BG52" s="183"/>
      <c r="BH52" s="181"/>
      <c r="BI52" s="182"/>
      <c r="BJ52" s="182"/>
      <c r="BK52" s="182"/>
      <c r="BL52" s="182"/>
      <c r="BM52" s="182"/>
      <c r="BN52" s="183"/>
      <c r="BO52" s="181"/>
      <c r="BP52" s="182"/>
      <c r="BQ52" s="182"/>
      <c r="BR52" s="182"/>
      <c r="BS52" s="182"/>
      <c r="BT52" s="182"/>
      <c r="BU52" s="183"/>
    </row>
    <row r="53" spans="2:73" s="68" customFormat="1" ht="28" customHeight="1" x14ac:dyDescent="0.15">
      <c r="B53" s="184" t="s">
        <v>25</v>
      </c>
      <c r="C53" s="185"/>
      <c r="D53" s="185"/>
      <c r="E53" s="185"/>
      <c r="F53" s="185"/>
      <c r="G53" s="185"/>
      <c r="H53" s="185"/>
      <c r="I53" s="185"/>
      <c r="J53" s="186"/>
      <c r="K53" s="174" t="s">
        <v>436</v>
      </c>
      <c r="L53" s="175"/>
      <c r="M53" s="175"/>
      <c r="N53" s="175"/>
      <c r="O53" s="175"/>
      <c r="P53" s="175"/>
      <c r="Q53" s="175"/>
      <c r="R53" s="175"/>
      <c r="S53" s="176"/>
      <c r="T53" s="169" t="s">
        <v>435</v>
      </c>
      <c r="U53" s="170"/>
      <c r="V53" s="171"/>
      <c r="W53" s="172">
        <f>ROUND(W42*(W44-0.15),3)</f>
        <v>0.56599999999999995</v>
      </c>
      <c r="X53" s="172"/>
      <c r="Y53" s="172"/>
      <c r="Z53" s="172"/>
      <c r="AA53" s="172"/>
      <c r="AB53" s="172"/>
      <c r="AC53" s="164"/>
      <c r="AD53" s="164">
        <f>ROUND(AD42*(AD44-0.15),3)</f>
        <v>0.58099999999999996</v>
      </c>
      <c r="AE53" s="165"/>
      <c r="AF53" s="165"/>
      <c r="AG53" s="165"/>
      <c r="AH53" s="165"/>
      <c r="AI53" s="165"/>
      <c r="AJ53" s="165"/>
      <c r="AK53" s="166"/>
      <c r="AL53" s="164">
        <f>ROUND(AL42*(AL44-0.15),3)</f>
        <v>0.66200000000000003</v>
      </c>
      <c r="AM53" s="165"/>
      <c r="AN53" s="165"/>
      <c r="AO53" s="165"/>
      <c r="AP53" s="165"/>
      <c r="AQ53" s="165"/>
      <c r="AR53" s="165"/>
      <c r="AS53" s="166"/>
      <c r="AT53" s="172">
        <f>ROUND(AT42*(AT44-0.15),3)</f>
        <v>0.749</v>
      </c>
      <c r="AU53" s="172"/>
      <c r="AV53" s="172"/>
      <c r="AW53" s="172"/>
      <c r="AX53" s="172"/>
      <c r="AY53" s="172"/>
      <c r="AZ53" s="164"/>
      <c r="BA53" s="172">
        <f>ROUND(BA42*(BA44-0.15),3)</f>
        <v>0.84199999999999997</v>
      </c>
      <c r="BB53" s="172"/>
      <c r="BC53" s="172"/>
      <c r="BD53" s="172"/>
      <c r="BE53" s="172"/>
      <c r="BF53" s="172"/>
      <c r="BG53" s="164"/>
      <c r="BH53" s="172">
        <f>ROUND(BH42*(BH44-0.15),3)</f>
        <v>0.93799999999999994</v>
      </c>
      <c r="BI53" s="172"/>
      <c r="BJ53" s="172"/>
      <c r="BK53" s="172"/>
      <c r="BL53" s="172"/>
      <c r="BM53" s="172"/>
      <c r="BN53" s="164"/>
      <c r="BO53" s="172">
        <f>ROUND(BO42*(BO44-0.15),3)</f>
        <v>1.04</v>
      </c>
      <c r="BP53" s="172"/>
      <c r="BQ53" s="172"/>
      <c r="BR53" s="172"/>
      <c r="BS53" s="172"/>
      <c r="BT53" s="172"/>
      <c r="BU53" s="172"/>
    </row>
    <row r="54" spans="2:73" s="68" customFormat="1" ht="28" customHeight="1" x14ac:dyDescent="0.15">
      <c r="B54" s="184" t="s">
        <v>24</v>
      </c>
      <c r="C54" s="185"/>
      <c r="D54" s="185"/>
      <c r="E54" s="185"/>
      <c r="F54" s="185"/>
      <c r="G54" s="185"/>
      <c r="H54" s="185"/>
      <c r="I54" s="185"/>
      <c r="J54" s="186"/>
      <c r="K54" s="174" t="s">
        <v>436</v>
      </c>
      <c r="L54" s="175"/>
      <c r="M54" s="175"/>
      <c r="N54" s="175"/>
      <c r="O54" s="175"/>
      <c r="P54" s="175"/>
      <c r="Q54" s="175"/>
      <c r="R54" s="175"/>
      <c r="S54" s="176"/>
      <c r="T54" s="169" t="s">
        <v>435</v>
      </c>
      <c r="U54" s="170"/>
      <c r="V54" s="171"/>
      <c r="W54" s="172">
        <f>ROUND(W42*W43-W41*W41*PI()/4,3)</f>
        <v>0.109</v>
      </c>
      <c r="X54" s="172"/>
      <c r="Y54" s="172"/>
      <c r="Z54" s="172"/>
      <c r="AA54" s="172"/>
      <c r="AB54" s="172"/>
      <c r="AC54" s="164"/>
      <c r="AD54" s="172">
        <f>ROUND(AD42*AD43-AD41*AD41*PI()/4,3)</f>
        <v>0.12</v>
      </c>
      <c r="AE54" s="172"/>
      <c r="AF54" s="172"/>
      <c r="AG54" s="172"/>
      <c r="AH54" s="172"/>
      <c r="AI54" s="172"/>
      <c r="AJ54" s="172"/>
      <c r="AK54" s="172"/>
      <c r="AL54" s="172">
        <f>ROUND(AL42*AL43-AL41*AL41*PI()/4,3)</f>
        <v>0.152</v>
      </c>
      <c r="AM54" s="172"/>
      <c r="AN54" s="172"/>
      <c r="AO54" s="172"/>
      <c r="AP54" s="172"/>
      <c r="AQ54" s="172"/>
      <c r="AR54" s="172"/>
      <c r="AS54" s="172"/>
      <c r="AT54" s="172">
        <f>ROUND(AT42*AT43-AT41*AT41*PI()/4,3)</f>
        <v>0.186</v>
      </c>
      <c r="AU54" s="172"/>
      <c r="AV54" s="172"/>
      <c r="AW54" s="172"/>
      <c r="AX54" s="172"/>
      <c r="AY54" s="172"/>
      <c r="AZ54" s="164"/>
      <c r="BA54" s="172">
        <f>ROUND(BA42*BA43-BA41*BA41*PI()/4,3)</f>
        <v>0.221</v>
      </c>
      <c r="BB54" s="172"/>
      <c r="BC54" s="172"/>
      <c r="BD54" s="172"/>
      <c r="BE54" s="172"/>
      <c r="BF54" s="172"/>
      <c r="BG54" s="164"/>
      <c r="BH54" s="229">
        <f>ROUND(BH42*BH43-BH41*BH41*PI()/4,3)</f>
        <v>0.25600000000000001</v>
      </c>
      <c r="BI54" s="229"/>
      <c r="BJ54" s="229"/>
      <c r="BK54" s="229"/>
      <c r="BL54" s="229"/>
      <c r="BM54" s="229"/>
      <c r="BN54" s="178"/>
      <c r="BO54" s="229">
        <f>ROUND(BO42*BO43-BO41*BO41*PI()/4,3)</f>
        <v>0.29299999999999998</v>
      </c>
      <c r="BP54" s="229"/>
      <c r="BQ54" s="229"/>
      <c r="BR54" s="229"/>
      <c r="BS54" s="229"/>
      <c r="BT54" s="229"/>
      <c r="BU54" s="229"/>
    </row>
    <row r="55" spans="2:73" s="68" customFormat="1" ht="28" customHeight="1" x14ac:dyDescent="0.15">
      <c r="B55" s="184" t="s">
        <v>26</v>
      </c>
      <c r="C55" s="185"/>
      <c r="D55" s="185"/>
      <c r="E55" s="185"/>
      <c r="F55" s="185"/>
      <c r="G55" s="185"/>
      <c r="H55" s="185"/>
      <c r="I55" s="185"/>
      <c r="J55" s="186"/>
      <c r="K55" s="174" t="s">
        <v>436</v>
      </c>
      <c r="L55" s="175"/>
      <c r="M55" s="175"/>
      <c r="N55" s="175"/>
      <c r="O55" s="175"/>
      <c r="P55" s="175"/>
      <c r="Q55" s="175"/>
      <c r="R55" s="175"/>
      <c r="S55" s="176"/>
      <c r="T55" s="169" t="s">
        <v>435</v>
      </c>
      <c r="U55" s="170"/>
      <c r="V55" s="171"/>
      <c r="W55" s="172">
        <f>ROUND(W42*W47,3)</f>
        <v>0.27</v>
      </c>
      <c r="X55" s="172"/>
      <c r="Y55" s="172"/>
      <c r="Z55" s="172"/>
      <c r="AA55" s="172"/>
      <c r="AB55" s="172"/>
      <c r="AC55" s="164"/>
      <c r="AD55" s="172">
        <f>ROUND(AD42*AD47,3)</f>
        <v>0.27</v>
      </c>
      <c r="AE55" s="172"/>
      <c r="AF55" s="172"/>
      <c r="AG55" s="172"/>
      <c r="AH55" s="172"/>
      <c r="AI55" s="172"/>
      <c r="AJ55" s="172"/>
      <c r="AK55" s="172"/>
      <c r="AL55" s="172">
        <f>ROUND(AL42*AL47,3)</f>
        <v>0.29299999999999998</v>
      </c>
      <c r="AM55" s="172"/>
      <c r="AN55" s="172"/>
      <c r="AO55" s="172"/>
      <c r="AP55" s="172"/>
      <c r="AQ55" s="172"/>
      <c r="AR55" s="172"/>
      <c r="AS55" s="172"/>
      <c r="AT55" s="172">
        <f>ROUND(AT42*AT47,3)</f>
        <v>0.315</v>
      </c>
      <c r="AU55" s="172"/>
      <c r="AV55" s="172"/>
      <c r="AW55" s="172"/>
      <c r="AX55" s="172"/>
      <c r="AY55" s="172"/>
      <c r="AZ55" s="164"/>
      <c r="BA55" s="172">
        <f>ROUND(BA42*BA47,3)</f>
        <v>0.33800000000000002</v>
      </c>
      <c r="BB55" s="172"/>
      <c r="BC55" s="172"/>
      <c r="BD55" s="172"/>
      <c r="BE55" s="172"/>
      <c r="BF55" s="172"/>
      <c r="BG55" s="164"/>
      <c r="BH55" s="192">
        <f>ROUND(BH42*BH47,3)</f>
        <v>0.36</v>
      </c>
      <c r="BI55" s="193"/>
      <c r="BJ55" s="193"/>
      <c r="BK55" s="193"/>
      <c r="BL55" s="193"/>
      <c r="BM55" s="193"/>
      <c r="BN55" s="194"/>
      <c r="BO55" s="193">
        <f>ROUND(BO42*BO47,3)</f>
        <v>0.38300000000000001</v>
      </c>
      <c r="BP55" s="193"/>
      <c r="BQ55" s="193"/>
      <c r="BR55" s="193"/>
      <c r="BS55" s="193"/>
      <c r="BT55" s="193"/>
      <c r="BU55" s="195"/>
    </row>
    <row r="56" spans="2:73" s="68" customFormat="1" ht="28" customHeight="1" x14ac:dyDescent="0.15">
      <c r="B56" s="184" t="s">
        <v>387</v>
      </c>
      <c r="C56" s="185"/>
      <c r="D56" s="185"/>
      <c r="E56" s="185"/>
      <c r="F56" s="185"/>
      <c r="G56" s="185"/>
      <c r="H56" s="185"/>
      <c r="I56" s="185"/>
      <c r="J56" s="186"/>
      <c r="K56" s="174" t="s">
        <v>49</v>
      </c>
      <c r="L56" s="175"/>
      <c r="M56" s="175"/>
      <c r="N56" s="175"/>
      <c r="O56" s="175"/>
      <c r="P56" s="175"/>
      <c r="Q56" s="175"/>
      <c r="R56" s="175"/>
      <c r="S56" s="176"/>
      <c r="T56" s="169" t="s">
        <v>433</v>
      </c>
      <c r="U56" s="170"/>
      <c r="V56" s="171"/>
      <c r="W56" s="172">
        <v>0.6</v>
      </c>
      <c r="X56" s="172"/>
      <c r="Y56" s="172"/>
      <c r="Z56" s="172"/>
      <c r="AA56" s="172"/>
      <c r="AB56" s="172"/>
      <c r="AC56" s="164"/>
      <c r="AD56" s="164">
        <v>0.6</v>
      </c>
      <c r="AE56" s="165"/>
      <c r="AF56" s="165"/>
      <c r="AG56" s="165"/>
      <c r="AH56" s="165"/>
      <c r="AI56" s="165"/>
      <c r="AJ56" s="165"/>
      <c r="AK56" s="166"/>
      <c r="AL56" s="164">
        <v>0.65</v>
      </c>
      <c r="AM56" s="165"/>
      <c r="AN56" s="165"/>
      <c r="AO56" s="165"/>
      <c r="AP56" s="165"/>
      <c r="AQ56" s="165"/>
      <c r="AR56" s="165"/>
      <c r="AS56" s="166"/>
      <c r="AT56" s="172">
        <v>0.7</v>
      </c>
      <c r="AU56" s="172"/>
      <c r="AV56" s="172"/>
      <c r="AW56" s="172"/>
      <c r="AX56" s="172"/>
      <c r="AY56" s="172"/>
      <c r="AZ56" s="164"/>
      <c r="BA56" s="172">
        <v>0.75</v>
      </c>
      <c r="BB56" s="172"/>
      <c r="BC56" s="172"/>
      <c r="BD56" s="172"/>
      <c r="BE56" s="172"/>
      <c r="BF56" s="172"/>
      <c r="BG56" s="164"/>
      <c r="BH56" s="187">
        <v>0.8</v>
      </c>
      <c r="BI56" s="172"/>
      <c r="BJ56" s="172"/>
      <c r="BK56" s="172"/>
      <c r="BL56" s="172"/>
      <c r="BM56" s="172"/>
      <c r="BN56" s="164"/>
      <c r="BO56" s="172">
        <v>0.85</v>
      </c>
      <c r="BP56" s="172"/>
      <c r="BQ56" s="172"/>
      <c r="BR56" s="172"/>
      <c r="BS56" s="172"/>
      <c r="BT56" s="172"/>
      <c r="BU56" s="177"/>
    </row>
    <row r="57" spans="2:73" s="68" customFormat="1" ht="14.1" customHeight="1" x14ac:dyDescent="0.15">
      <c r="B57" s="213" t="s">
        <v>53</v>
      </c>
      <c r="C57" s="214"/>
      <c r="D57" s="214"/>
      <c r="E57" s="214"/>
      <c r="F57" s="214"/>
      <c r="G57" s="214"/>
      <c r="H57" s="214"/>
      <c r="I57" s="214"/>
      <c r="J57" s="215"/>
      <c r="K57" s="207" t="s">
        <v>434</v>
      </c>
      <c r="L57" s="208"/>
      <c r="M57" s="208"/>
      <c r="N57" s="208"/>
      <c r="O57" s="208"/>
      <c r="P57" s="208"/>
      <c r="Q57" s="208"/>
      <c r="R57" s="208"/>
      <c r="S57" s="209"/>
      <c r="T57" s="201" t="s">
        <v>435</v>
      </c>
      <c r="U57" s="202"/>
      <c r="V57" s="203"/>
      <c r="W57" s="178">
        <f>ROUND(W53-W55/0.9,3)</f>
        <v>0.26600000000000001</v>
      </c>
      <c r="X57" s="179"/>
      <c r="Y57" s="179"/>
      <c r="Z57" s="179"/>
      <c r="AA57" s="179"/>
      <c r="AB57" s="179"/>
      <c r="AC57" s="180"/>
      <c r="AD57" s="178">
        <f>ROUND(AD53-AD55/0.9,3)</f>
        <v>0.28100000000000003</v>
      </c>
      <c r="AE57" s="179"/>
      <c r="AF57" s="179"/>
      <c r="AG57" s="179"/>
      <c r="AH57" s="179"/>
      <c r="AI57" s="179"/>
      <c r="AJ57" s="179"/>
      <c r="AK57" s="180"/>
      <c r="AL57" s="178">
        <f>ROUND(AL53-AL55/0.9,3)</f>
        <v>0.33600000000000002</v>
      </c>
      <c r="AM57" s="179"/>
      <c r="AN57" s="179"/>
      <c r="AO57" s="179"/>
      <c r="AP57" s="179"/>
      <c r="AQ57" s="179"/>
      <c r="AR57" s="179"/>
      <c r="AS57" s="180"/>
      <c r="AT57" s="178">
        <f>ROUND(AT53-AT55/0.9,3)</f>
        <v>0.39900000000000002</v>
      </c>
      <c r="AU57" s="179"/>
      <c r="AV57" s="179"/>
      <c r="AW57" s="179"/>
      <c r="AX57" s="179"/>
      <c r="AY57" s="179"/>
      <c r="AZ57" s="180"/>
      <c r="BA57" s="178">
        <f>ROUND(BA53-BA55/0.9,3)</f>
        <v>0.46600000000000003</v>
      </c>
      <c r="BB57" s="179"/>
      <c r="BC57" s="179"/>
      <c r="BD57" s="179"/>
      <c r="BE57" s="179"/>
      <c r="BF57" s="179"/>
      <c r="BG57" s="179"/>
      <c r="BH57" s="219">
        <f>ROUND(BH53-BH55/0.9,3)</f>
        <v>0.53800000000000003</v>
      </c>
      <c r="BI57" s="179"/>
      <c r="BJ57" s="179"/>
      <c r="BK57" s="179"/>
      <c r="BL57" s="179"/>
      <c r="BM57" s="179"/>
      <c r="BN57" s="180"/>
      <c r="BO57" s="178">
        <f>ROUND(BO53-BO55/0.9,3)</f>
        <v>0.61399999999999999</v>
      </c>
      <c r="BP57" s="179"/>
      <c r="BQ57" s="179"/>
      <c r="BR57" s="179"/>
      <c r="BS57" s="179"/>
      <c r="BT57" s="179"/>
      <c r="BU57" s="221"/>
    </row>
    <row r="58" spans="2:73" s="68" customFormat="1" ht="14.1" customHeight="1" x14ac:dyDescent="0.15">
      <c r="B58" s="216"/>
      <c r="C58" s="217"/>
      <c r="D58" s="217"/>
      <c r="E58" s="217"/>
      <c r="F58" s="217"/>
      <c r="G58" s="217"/>
      <c r="H58" s="217"/>
      <c r="I58" s="217"/>
      <c r="J58" s="218"/>
      <c r="K58" s="210" t="s">
        <v>323</v>
      </c>
      <c r="L58" s="211"/>
      <c r="M58" s="211"/>
      <c r="N58" s="211"/>
      <c r="O58" s="211"/>
      <c r="P58" s="211"/>
      <c r="Q58" s="211"/>
      <c r="R58" s="211"/>
      <c r="S58" s="212"/>
      <c r="T58" s="204"/>
      <c r="U58" s="205"/>
      <c r="V58" s="206"/>
      <c r="W58" s="181"/>
      <c r="X58" s="182"/>
      <c r="Y58" s="182"/>
      <c r="Z58" s="182"/>
      <c r="AA58" s="182"/>
      <c r="AB58" s="182"/>
      <c r="AC58" s="183"/>
      <c r="AD58" s="181"/>
      <c r="AE58" s="182"/>
      <c r="AF58" s="182"/>
      <c r="AG58" s="182"/>
      <c r="AH58" s="182"/>
      <c r="AI58" s="182"/>
      <c r="AJ58" s="182"/>
      <c r="AK58" s="183"/>
      <c r="AL58" s="181"/>
      <c r="AM58" s="182"/>
      <c r="AN58" s="182"/>
      <c r="AO58" s="182"/>
      <c r="AP58" s="182"/>
      <c r="AQ58" s="182"/>
      <c r="AR58" s="182"/>
      <c r="AS58" s="183"/>
      <c r="AT58" s="181"/>
      <c r="AU58" s="182"/>
      <c r="AV58" s="182"/>
      <c r="AW58" s="182"/>
      <c r="AX58" s="182"/>
      <c r="AY58" s="182"/>
      <c r="AZ58" s="183"/>
      <c r="BA58" s="181"/>
      <c r="BB58" s="182"/>
      <c r="BC58" s="182"/>
      <c r="BD58" s="182"/>
      <c r="BE58" s="182"/>
      <c r="BF58" s="182"/>
      <c r="BG58" s="182"/>
      <c r="BH58" s="227"/>
      <c r="BI58" s="225"/>
      <c r="BJ58" s="225"/>
      <c r="BK58" s="225"/>
      <c r="BL58" s="225"/>
      <c r="BM58" s="225"/>
      <c r="BN58" s="228"/>
      <c r="BO58" s="224"/>
      <c r="BP58" s="225"/>
      <c r="BQ58" s="225"/>
      <c r="BR58" s="225"/>
      <c r="BS58" s="225"/>
      <c r="BT58" s="225"/>
      <c r="BU58" s="226"/>
    </row>
    <row r="59" spans="2:73" s="68" customFormat="1" ht="14.1" customHeight="1" x14ac:dyDescent="0.15">
      <c r="B59" s="213" t="s">
        <v>141</v>
      </c>
      <c r="C59" s="214"/>
      <c r="D59" s="214"/>
      <c r="E59" s="214"/>
      <c r="F59" s="214"/>
      <c r="G59" s="214"/>
      <c r="H59" s="214"/>
      <c r="I59" s="214"/>
      <c r="J59" s="215"/>
      <c r="K59" s="207" t="s">
        <v>348</v>
      </c>
      <c r="L59" s="208"/>
      <c r="M59" s="208"/>
      <c r="N59" s="208"/>
      <c r="O59" s="208"/>
      <c r="P59" s="208"/>
      <c r="Q59" s="208"/>
      <c r="R59" s="208"/>
      <c r="S59" s="209"/>
      <c r="T59" s="201" t="s">
        <v>433</v>
      </c>
      <c r="U59" s="202"/>
      <c r="V59" s="203"/>
      <c r="W59" s="178">
        <f>W42</f>
        <v>0.6</v>
      </c>
      <c r="X59" s="179"/>
      <c r="Y59" s="179"/>
      <c r="Z59" s="179"/>
      <c r="AA59" s="179"/>
      <c r="AB59" s="179"/>
      <c r="AC59" s="179"/>
      <c r="AD59" s="178">
        <f>AD42</f>
        <v>0.6</v>
      </c>
      <c r="AE59" s="179"/>
      <c r="AF59" s="179"/>
      <c r="AG59" s="179"/>
      <c r="AH59" s="179"/>
      <c r="AI59" s="179"/>
      <c r="AJ59" s="179"/>
      <c r="AK59" s="180"/>
      <c r="AL59" s="178">
        <f>AL42</f>
        <v>0.65</v>
      </c>
      <c r="AM59" s="179"/>
      <c r="AN59" s="179"/>
      <c r="AO59" s="179"/>
      <c r="AP59" s="179"/>
      <c r="AQ59" s="179"/>
      <c r="AR59" s="179"/>
      <c r="AS59" s="180"/>
      <c r="AT59" s="178">
        <f>AT42</f>
        <v>0.7</v>
      </c>
      <c r="AU59" s="179"/>
      <c r="AV59" s="179"/>
      <c r="AW59" s="179"/>
      <c r="AX59" s="179"/>
      <c r="AY59" s="179"/>
      <c r="AZ59" s="179"/>
      <c r="BA59" s="178">
        <f>BA42</f>
        <v>0.75</v>
      </c>
      <c r="BB59" s="179"/>
      <c r="BC59" s="179"/>
      <c r="BD59" s="179"/>
      <c r="BE59" s="179"/>
      <c r="BF59" s="179"/>
      <c r="BG59" s="179"/>
      <c r="BH59" s="188">
        <f>BH42</f>
        <v>0.8</v>
      </c>
      <c r="BI59" s="189"/>
      <c r="BJ59" s="189"/>
      <c r="BK59" s="189"/>
      <c r="BL59" s="189"/>
      <c r="BM59" s="189"/>
      <c r="BN59" s="189"/>
      <c r="BO59" s="188">
        <f>BO42</f>
        <v>0.85</v>
      </c>
      <c r="BP59" s="189"/>
      <c r="BQ59" s="189"/>
      <c r="BR59" s="189"/>
      <c r="BS59" s="189"/>
      <c r="BT59" s="189"/>
      <c r="BU59" s="190"/>
    </row>
    <row r="60" spans="2:73" s="68" customFormat="1" ht="14.1" customHeight="1" x14ac:dyDescent="0.15">
      <c r="B60" s="216"/>
      <c r="C60" s="217"/>
      <c r="D60" s="217"/>
      <c r="E60" s="217"/>
      <c r="F60" s="217"/>
      <c r="G60" s="217"/>
      <c r="H60" s="217"/>
      <c r="I60" s="217"/>
      <c r="J60" s="218"/>
      <c r="K60" s="210" t="s">
        <v>346</v>
      </c>
      <c r="L60" s="211"/>
      <c r="M60" s="211"/>
      <c r="N60" s="211"/>
      <c r="O60" s="211"/>
      <c r="P60" s="211"/>
      <c r="Q60" s="211"/>
      <c r="R60" s="211"/>
      <c r="S60" s="212"/>
      <c r="T60" s="204"/>
      <c r="U60" s="205"/>
      <c r="V60" s="206"/>
      <c r="W60" s="181"/>
      <c r="X60" s="182"/>
      <c r="Y60" s="182"/>
      <c r="Z60" s="182"/>
      <c r="AA60" s="182"/>
      <c r="AB60" s="182"/>
      <c r="AC60" s="182"/>
      <c r="AD60" s="181"/>
      <c r="AE60" s="182"/>
      <c r="AF60" s="182"/>
      <c r="AG60" s="182"/>
      <c r="AH60" s="182"/>
      <c r="AI60" s="182"/>
      <c r="AJ60" s="182"/>
      <c r="AK60" s="183"/>
      <c r="AL60" s="181"/>
      <c r="AM60" s="182"/>
      <c r="AN60" s="182"/>
      <c r="AO60" s="182"/>
      <c r="AP60" s="182"/>
      <c r="AQ60" s="182"/>
      <c r="AR60" s="182"/>
      <c r="AS60" s="183"/>
      <c r="AT60" s="181"/>
      <c r="AU60" s="182"/>
      <c r="AV60" s="182"/>
      <c r="AW60" s="182"/>
      <c r="AX60" s="182"/>
      <c r="AY60" s="182"/>
      <c r="AZ60" s="182"/>
      <c r="BA60" s="181"/>
      <c r="BB60" s="182"/>
      <c r="BC60" s="182"/>
      <c r="BD60" s="182"/>
      <c r="BE60" s="182"/>
      <c r="BF60" s="182"/>
      <c r="BG60" s="182"/>
      <c r="BH60" s="181"/>
      <c r="BI60" s="182"/>
      <c r="BJ60" s="182"/>
      <c r="BK60" s="182"/>
      <c r="BL60" s="182"/>
      <c r="BM60" s="182"/>
      <c r="BN60" s="182"/>
      <c r="BO60" s="181"/>
      <c r="BP60" s="182"/>
      <c r="BQ60" s="182"/>
      <c r="BR60" s="182"/>
      <c r="BS60" s="182"/>
      <c r="BT60" s="182"/>
      <c r="BU60" s="183"/>
    </row>
    <row r="61" spans="2:73" s="14" customFormat="1" ht="28" customHeight="1" x14ac:dyDescent="0.15">
      <c r="B61" s="119" t="s">
        <v>114</v>
      </c>
      <c r="C61" s="120"/>
      <c r="D61" s="120"/>
      <c r="E61" s="120"/>
      <c r="F61" s="120"/>
      <c r="G61" s="120"/>
      <c r="H61" s="120"/>
      <c r="I61" s="120"/>
      <c r="J61" s="121"/>
      <c r="K61" s="110"/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75">
        <f>W59</f>
        <v>0.6</v>
      </c>
      <c r="X61" s="75"/>
      <c r="Y61" s="75"/>
      <c r="Z61" s="75"/>
      <c r="AA61" s="75"/>
      <c r="AB61" s="75"/>
      <c r="AC61" s="81"/>
      <c r="AD61" s="81">
        <f>AD59</f>
        <v>0.6</v>
      </c>
      <c r="AE61" s="82"/>
      <c r="AF61" s="82"/>
      <c r="AG61" s="82"/>
      <c r="AH61" s="82"/>
      <c r="AI61" s="82"/>
      <c r="AJ61" s="82"/>
      <c r="AK61" s="83"/>
      <c r="AL61" s="81">
        <f>AL59</f>
        <v>0.65</v>
      </c>
      <c r="AM61" s="82"/>
      <c r="AN61" s="82"/>
      <c r="AO61" s="82"/>
      <c r="AP61" s="82"/>
      <c r="AQ61" s="82"/>
      <c r="AR61" s="82"/>
      <c r="AS61" s="83"/>
      <c r="AT61" s="75">
        <f>AT59</f>
        <v>0.7</v>
      </c>
      <c r="AU61" s="75"/>
      <c r="AV61" s="75"/>
      <c r="AW61" s="75"/>
      <c r="AX61" s="75"/>
      <c r="AY61" s="75"/>
      <c r="AZ61" s="81"/>
      <c r="BA61" s="75">
        <f>BA59</f>
        <v>0.75</v>
      </c>
      <c r="BB61" s="75"/>
      <c r="BC61" s="75"/>
      <c r="BD61" s="75"/>
      <c r="BE61" s="75"/>
      <c r="BF61" s="75"/>
      <c r="BG61" s="81"/>
      <c r="BH61" s="75">
        <f>BH59</f>
        <v>0.8</v>
      </c>
      <c r="BI61" s="75"/>
      <c r="BJ61" s="75"/>
      <c r="BK61" s="75"/>
      <c r="BL61" s="75"/>
      <c r="BM61" s="75"/>
      <c r="BN61" s="81"/>
      <c r="BO61" s="75">
        <f>BO59</f>
        <v>0.85</v>
      </c>
      <c r="BP61" s="75"/>
      <c r="BQ61" s="75"/>
      <c r="BR61" s="75"/>
      <c r="BS61" s="75"/>
      <c r="BT61" s="75"/>
      <c r="BU61" s="75"/>
    </row>
    <row r="62" spans="2:73" s="68" customFormat="1" ht="20.149999999999999" customHeight="1" x14ac:dyDescent="0.15"/>
    <row r="63" spans="2:73" s="68" customFormat="1" ht="20.149999999999999" customHeight="1" x14ac:dyDescent="0.15">
      <c r="W63" s="172" t="e">
        <f>ROUND((0.1/W44*(W43+0.75)+#REF!),3)</f>
        <v>#REF!</v>
      </c>
      <c r="X63" s="172"/>
      <c r="Y63" s="172"/>
      <c r="Z63" s="172"/>
      <c r="AA63" s="172"/>
      <c r="AB63" s="172"/>
      <c r="AC63" s="164"/>
      <c r="AD63" s="172" t="e">
        <f>ROUND((0.1/AD44*(AD43+0.75)+#REF!),3)</f>
        <v>#REF!</v>
      </c>
      <c r="AE63" s="172"/>
      <c r="AF63" s="172"/>
      <c r="AG63" s="172"/>
      <c r="AH63" s="172"/>
      <c r="AI63" s="172"/>
      <c r="AJ63" s="164"/>
      <c r="AL63" s="172" t="e">
        <f>ROUND((0.1/AL44*(AL43+0.75)+#REF!),3)</f>
        <v>#REF!</v>
      </c>
      <c r="AM63" s="172"/>
      <c r="AN63" s="172"/>
      <c r="AO63" s="172"/>
      <c r="AP63" s="172"/>
      <c r="AQ63" s="172"/>
      <c r="AR63" s="164"/>
      <c r="AT63" s="172" t="e">
        <f>ROUND((0.1/AT44*(AT43+0.75)+#REF!),3)</f>
        <v>#REF!</v>
      </c>
      <c r="AU63" s="172"/>
      <c r="AV63" s="172"/>
      <c r="AW63" s="172"/>
      <c r="AX63" s="172"/>
      <c r="AY63" s="172"/>
      <c r="AZ63" s="164"/>
      <c r="BA63" s="172" t="e">
        <f>ROUND((0.1/BA44*(BA43+0.75)+#REF!),3)</f>
        <v>#REF!</v>
      </c>
      <c r="BB63" s="172"/>
      <c r="BC63" s="172"/>
      <c r="BD63" s="172"/>
      <c r="BE63" s="172"/>
      <c r="BF63" s="172"/>
      <c r="BG63" s="164"/>
      <c r="BH63" s="172" t="e">
        <f>ROUND((0.1/BH44*(BH43+0.75)+#REF!),3)</f>
        <v>#REF!</v>
      </c>
      <c r="BI63" s="172"/>
      <c r="BJ63" s="172"/>
      <c r="BK63" s="172"/>
      <c r="BL63" s="172"/>
      <c r="BM63" s="172"/>
      <c r="BN63" s="164"/>
      <c r="BO63" s="172" t="e">
        <f>ROUND((0.1/BO44*(BO43+0.75)+#REF!),3)</f>
        <v>#REF!</v>
      </c>
      <c r="BP63" s="172"/>
      <c r="BQ63" s="172"/>
      <c r="BR63" s="172"/>
      <c r="BS63" s="172"/>
      <c r="BT63" s="172"/>
      <c r="BU63" s="164"/>
    </row>
    <row r="64" spans="2:73" s="68" customFormat="1" ht="20.149999999999999" customHeight="1" x14ac:dyDescent="0.15">
      <c r="W64" s="172" t="e">
        <f>ROUND((0.1/W44*(W43+0.25)+#REF!),3)</f>
        <v>#REF!</v>
      </c>
      <c r="X64" s="172"/>
      <c r="Y64" s="172"/>
      <c r="Z64" s="172"/>
      <c r="AA64" s="172"/>
      <c r="AB64" s="172"/>
      <c r="AC64" s="164"/>
      <c r="AD64" s="172" t="e">
        <f>ROUND((0.1/AD44*(AD43+0.25)+#REF!),3)</f>
        <v>#REF!</v>
      </c>
      <c r="AE64" s="172"/>
      <c r="AF64" s="172"/>
      <c r="AG64" s="172"/>
      <c r="AH64" s="172"/>
      <c r="AI64" s="172"/>
      <c r="AJ64" s="164"/>
      <c r="AL64" s="172" t="e">
        <f>ROUND((0.1/AL44*(AL43+0.25)+#REF!),3)</f>
        <v>#REF!</v>
      </c>
      <c r="AM64" s="172"/>
      <c r="AN64" s="172"/>
      <c r="AO64" s="172"/>
      <c r="AP64" s="172"/>
      <c r="AQ64" s="172"/>
      <c r="AR64" s="164"/>
      <c r="AT64" s="172" t="e">
        <f>ROUND((0.1/AT44*(AT43+0.25)+#REF!),3)</f>
        <v>#REF!</v>
      </c>
      <c r="AU64" s="172"/>
      <c r="AV64" s="172"/>
      <c r="AW64" s="172"/>
      <c r="AX64" s="172"/>
      <c r="AY64" s="172"/>
      <c r="AZ64" s="164"/>
      <c r="BA64" s="172" t="e">
        <f>ROUND((0.1/BA44*(BA43+0.25)+#REF!),3)</f>
        <v>#REF!</v>
      </c>
      <c r="BB64" s="172"/>
      <c r="BC64" s="172"/>
      <c r="BD64" s="172"/>
      <c r="BE64" s="172"/>
      <c r="BF64" s="172"/>
      <c r="BG64" s="164"/>
      <c r="BH64" s="172" t="e">
        <f>ROUND((0.1/BH44*(BH43+0.25)+#REF!),3)</f>
        <v>#REF!</v>
      </c>
      <c r="BI64" s="172"/>
      <c r="BJ64" s="172"/>
      <c r="BK64" s="172"/>
      <c r="BL64" s="172"/>
      <c r="BM64" s="172"/>
      <c r="BN64" s="164"/>
      <c r="BO64" s="172" t="e">
        <f>ROUND((0.1/BO44*(BO43+0.25)+#REF!),3)</f>
        <v>#REF!</v>
      </c>
      <c r="BP64" s="172"/>
      <c r="BQ64" s="172"/>
      <c r="BR64" s="172"/>
      <c r="BS64" s="172"/>
      <c r="BT64" s="172"/>
      <c r="BU64" s="164"/>
    </row>
    <row r="65" spans="23:73" s="68" customFormat="1" ht="20.149999999999999" customHeight="1" x14ac:dyDescent="0.15">
      <c r="W65" s="172" t="e">
        <f>ROUND((0.1/W44*W43+#REF!),3)</f>
        <v>#REF!</v>
      </c>
      <c r="X65" s="172"/>
      <c r="Y65" s="172"/>
      <c r="Z65" s="172"/>
      <c r="AA65" s="172"/>
      <c r="AB65" s="172"/>
      <c r="AC65" s="164"/>
      <c r="AD65" s="172" t="e">
        <f>ROUND((0.1/AD44*AD43+#REF!),3)</f>
        <v>#REF!</v>
      </c>
      <c r="AE65" s="172"/>
      <c r="AF65" s="172"/>
      <c r="AG65" s="172"/>
      <c r="AH65" s="172"/>
      <c r="AI65" s="172"/>
      <c r="AJ65" s="164"/>
      <c r="AL65" s="172" t="e">
        <f>ROUND((0.1/AL44*AL43+#REF!),3)</f>
        <v>#REF!</v>
      </c>
      <c r="AM65" s="172"/>
      <c r="AN65" s="172"/>
      <c r="AO65" s="172"/>
      <c r="AP65" s="172"/>
      <c r="AQ65" s="172"/>
      <c r="AR65" s="164"/>
      <c r="AT65" s="172" t="e">
        <f>ROUND((0.1/AT44*AT43+#REF!),3)</f>
        <v>#REF!</v>
      </c>
      <c r="AU65" s="172"/>
      <c r="AV65" s="172"/>
      <c r="AW65" s="172"/>
      <c r="AX65" s="172"/>
      <c r="AY65" s="172"/>
      <c r="AZ65" s="164"/>
      <c r="BA65" s="172" t="e">
        <f>ROUND((0.1/BA44*BA43+#REF!),3)</f>
        <v>#REF!</v>
      </c>
      <c r="BB65" s="172"/>
      <c r="BC65" s="172"/>
      <c r="BD65" s="172"/>
      <c r="BE65" s="172"/>
      <c r="BF65" s="172"/>
      <c r="BG65" s="164"/>
      <c r="BH65" s="172" t="e">
        <f>ROUND((0.1/BH44*BH43+#REF!),3)</f>
        <v>#REF!</v>
      </c>
      <c r="BI65" s="172"/>
      <c r="BJ65" s="172"/>
      <c r="BK65" s="172"/>
      <c r="BL65" s="172"/>
      <c r="BM65" s="172"/>
      <c r="BN65" s="164"/>
      <c r="BO65" s="172" t="e">
        <f>ROUND((0.1/BO44*BO43+#REF!),3)</f>
        <v>#REF!</v>
      </c>
      <c r="BP65" s="172"/>
      <c r="BQ65" s="172"/>
      <c r="BR65" s="172"/>
      <c r="BS65" s="172"/>
      <c r="BT65" s="172"/>
      <c r="BU65" s="164"/>
    </row>
    <row r="66" spans="23:73" s="68" customFormat="1" ht="20.149999999999999" customHeight="1" x14ac:dyDescent="0.15"/>
    <row r="67" spans="23:73" s="68" customFormat="1" ht="20.149999999999999" customHeight="1" x14ac:dyDescent="0.15"/>
    <row r="68" spans="23:73" s="68" customFormat="1" ht="20.149999999999999" customHeight="1" x14ac:dyDescent="0.15"/>
    <row r="69" spans="23:73" s="68" customFormat="1" ht="20.149999999999999" customHeight="1" x14ac:dyDescent="0.15"/>
    <row r="70" spans="23:73" s="68" customFormat="1" ht="20.149999999999999" customHeight="1" x14ac:dyDescent="0.15"/>
    <row r="71" spans="23:73" s="68" customFormat="1" ht="20.149999999999999" customHeight="1" x14ac:dyDescent="0.15"/>
    <row r="72" spans="23:73" s="68" customFormat="1" ht="20.149999999999999" customHeight="1" x14ac:dyDescent="0.15"/>
    <row r="73" spans="23:73" s="68" customFormat="1" ht="15" customHeight="1" x14ac:dyDescent="0.15"/>
    <row r="74" spans="23:73" s="68" customFormat="1" ht="15" customHeight="1" x14ac:dyDescent="0.15"/>
    <row r="75" spans="23:73" s="68" customFormat="1" ht="15" customHeight="1" x14ac:dyDescent="0.15"/>
    <row r="76" spans="23:73" s="68" customFormat="1" ht="15" customHeight="1" x14ac:dyDescent="0.15"/>
    <row r="77" spans="23:73" s="68" customFormat="1" ht="15" customHeight="1" x14ac:dyDescent="0.15"/>
    <row r="78" spans="23:73" s="68" customFormat="1" ht="15" customHeight="1" x14ac:dyDescent="0.15"/>
    <row r="79" spans="23:73" s="68" customFormat="1" ht="15" customHeight="1" x14ac:dyDescent="0.15"/>
    <row r="80" spans="23:73" s="68" customFormat="1" ht="15" customHeight="1" x14ac:dyDescent="0.15"/>
    <row r="81" s="68" customFormat="1" ht="15" customHeight="1" x14ac:dyDescent="0.15"/>
    <row r="82" s="68" customFormat="1" ht="15" customHeight="1" x14ac:dyDescent="0.15"/>
    <row r="83" ht="15" customHeight="1" x14ac:dyDescent="0.15"/>
  </sheetData>
  <mergeCells count="235">
    <mergeCell ref="B39:V39"/>
    <mergeCell ref="AS22:AW22"/>
    <mergeCell ref="AD45:AK45"/>
    <mergeCell ref="AL45:AS45"/>
    <mergeCell ref="AD46:AK46"/>
    <mergeCell ref="AL46:AS46"/>
    <mergeCell ref="W44:AC44"/>
    <mergeCell ref="AM18:AQ18"/>
    <mergeCell ref="W46:AC46"/>
    <mergeCell ref="W45:AC45"/>
    <mergeCell ref="B41:D46"/>
    <mergeCell ref="W43:AC43"/>
    <mergeCell ref="AL42:AS42"/>
    <mergeCell ref="AD43:AK43"/>
    <mergeCell ref="BH39:BN39"/>
    <mergeCell ref="AL44:AS44"/>
    <mergeCell ref="AT44:AZ44"/>
    <mergeCell ref="BH44:BN44"/>
    <mergeCell ref="BA59:BG60"/>
    <mergeCell ref="AL43:AS43"/>
    <mergeCell ref="AT39:AZ39"/>
    <mergeCell ref="BA39:BG39"/>
    <mergeCell ref="AT54:AZ54"/>
    <mergeCell ref="AT45:AZ45"/>
    <mergeCell ref="AT53:AZ53"/>
    <mergeCell ref="BA49:BG49"/>
    <mergeCell ref="AT49:AZ49"/>
    <mergeCell ref="AT51:AZ52"/>
    <mergeCell ref="AT50:AZ50"/>
    <mergeCell ref="BA50:BG50"/>
    <mergeCell ref="BH59:BN60"/>
    <mergeCell ref="AL47:AS47"/>
    <mergeCell ref="BO39:BU39"/>
    <mergeCell ref="BO49:BU49"/>
    <mergeCell ref="BA41:BG41"/>
    <mergeCell ref="BH41:BN41"/>
    <mergeCell ref="BO41:BU41"/>
    <mergeCell ref="BH43:BN43"/>
    <mergeCell ref="BO43:BU43"/>
    <mergeCell ref="BH63:BN63"/>
    <mergeCell ref="BA25:BA27"/>
    <mergeCell ref="BA29:BA32"/>
    <mergeCell ref="BH49:BN49"/>
    <mergeCell ref="BO44:BU44"/>
    <mergeCell ref="BA51:BG52"/>
    <mergeCell ref="BH51:BN52"/>
    <mergeCell ref="BH57:BN58"/>
    <mergeCell ref="BO45:BU45"/>
    <mergeCell ref="BH46:BN46"/>
    <mergeCell ref="BH54:BN54"/>
    <mergeCell ref="BO54:BU54"/>
    <mergeCell ref="BA53:BG53"/>
    <mergeCell ref="BA54:BG54"/>
    <mergeCell ref="BA45:BG45"/>
    <mergeCell ref="BH42:BN42"/>
    <mergeCell ref="BO42:BU42"/>
    <mergeCell ref="BA11:BA13"/>
    <mergeCell ref="B2:BV2"/>
    <mergeCell ref="AM17:AQ17"/>
    <mergeCell ref="AS19:AX19"/>
    <mergeCell ref="AJ5:AM5"/>
    <mergeCell ref="AS26:AY26"/>
    <mergeCell ref="AS21:AW21"/>
    <mergeCell ref="AS25:AY25"/>
    <mergeCell ref="X17:X23"/>
    <mergeCell ref="BC19:BC22"/>
    <mergeCell ref="AY31:AY32"/>
    <mergeCell ref="W42:AC42"/>
    <mergeCell ref="AD42:AK42"/>
    <mergeCell ref="AJ35:AM35"/>
    <mergeCell ref="B1:BV1"/>
    <mergeCell ref="W39:AC39"/>
    <mergeCell ref="AD39:AK39"/>
    <mergeCell ref="AL39:AS39"/>
    <mergeCell ref="U17:U23"/>
    <mergeCell ref="W41:AC41"/>
    <mergeCell ref="AD41:AK41"/>
    <mergeCell ref="AL41:AS41"/>
    <mergeCell ref="AP9:AV9"/>
    <mergeCell ref="AS18:AX18"/>
    <mergeCell ref="Z14:AC14"/>
    <mergeCell ref="AD9:AG9"/>
    <mergeCell ref="BA15:BA22"/>
    <mergeCell ref="Z7:AC7"/>
    <mergeCell ref="AS20:AX20"/>
    <mergeCell ref="AM27:AQ27"/>
    <mergeCell ref="AY11:AY12"/>
    <mergeCell ref="AT41:AZ41"/>
    <mergeCell ref="B38:BV38"/>
    <mergeCell ref="BA8:BA10"/>
    <mergeCell ref="K50:S50"/>
    <mergeCell ref="T50:V50"/>
    <mergeCell ref="W50:AC50"/>
    <mergeCell ref="E46:V46"/>
    <mergeCell ref="E45:V45"/>
    <mergeCell ref="E43:V43"/>
    <mergeCell ref="E44:V44"/>
    <mergeCell ref="K49:S49"/>
    <mergeCell ref="B49:J49"/>
    <mergeCell ref="W49:AC49"/>
    <mergeCell ref="T49:V49"/>
    <mergeCell ref="B50:J50"/>
    <mergeCell ref="B47:D47"/>
    <mergeCell ref="E47:V47"/>
    <mergeCell ref="W47:AC47"/>
    <mergeCell ref="T61:V61"/>
    <mergeCell ref="W61:AC61"/>
    <mergeCell ref="B54:J54"/>
    <mergeCell ref="B51:J52"/>
    <mergeCell ref="AD61:AK61"/>
    <mergeCell ref="B56:J56"/>
    <mergeCell ref="B55:J55"/>
    <mergeCell ref="K60:S60"/>
    <mergeCell ref="B57:J58"/>
    <mergeCell ref="T59:V60"/>
    <mergeCell ref="B59:J60"/>
    <mergeCell ref="K59:S59"/>
    <mergeCell ref="B61:J61"/>
    <mergeCell ref="K61:S61"/>
    <mergeCell ref="B53:J53"/>
    <mergeCell ref="K51:S51"/>
    <mergeCell ref="T57:V58"/>
    <mergeCell ref="K54:S54"/>
    <mergeCell ref="W53:AC53"/>
    <mergeCell ref="K52:S52"/>
    <mergeCell ref="T51:V52"/>
    <mergeCell ref="W51:AC52"/>
    <mergeCell ref="K56:S56"/>
    <mergeCell ref="K55:S55"/>
    <mergeCell ref="T55:V55"/>
    <mergeCell ref="K58:S58"/>
    <mergeCell ref="T56:V56"/>
    <mergeCell ref="K57:S57"/>
    <mergeCell ref="W56:AC56"/>
    <mergeCell ref="W55:AC55"/>
    <mergeCell ref="K53:S53"/>
    <mergeCell ref="T53:V53"/>
    <mergeCell ref="T54:V54"/>
    <mergeCell ref="W54:AC54"/>
    <mergeCell ref="W63:AC63"/>
    <mergeCell ref="AD63:AJ63"/>
    <mergeCell ref="AL63:AR63"/>
    <mergeCell ref="AT63:AZ63"/>
    <mergeCell ref="BA63:BG63"/>
    <mergeCell ref="AD59:AK60"/>
    <mergeCell ref="AT59:AZ60"/>
    <mergeCell ref="AL61:AS61"/>
    <mergeCell ref="AT61:AZ61"/>
    <mergeCell ref="BA61:BG61"/>
    <mergeCell ref="W59:AC60"/>
    <mergeCell ref="AL64:AR64"/>
    <mergeCell ref="AT64:AZ64"/>
    <mergeCell ref="AD65:AJ65"/>
    <mergeCell ref="W64:AC64"/>
    <mergeCell ref="AD64:AJ64"/>
    <mergeCell ref="AL65:AR65"/>
    <mergeCell ref="AT65:AZ65"/>
    <mergeCell ref="W65:AC65"/>
    <mergeCell ref="BH65:BN65"/>
    <mergeCell ref="BO64:BU64"/>
    <mergeCell ref="BO65:BU65"/>
    <mergeCell ref="BA65:BG65"/>
    <mergeCell ref="BO47:BU47"/>
    <mergeCell ref="AT46:AZ46"/>
    <mergeCell ref="BA46:BG46"/>
    <mergeCell ref="AT56:AZ56"/>
    <mergeCell ref="BH50:BN50"/>
    <mergeCell ref="BO50:BU50"/>
    <mergeCell ref="BO48:BU48"/>
    <mergeCell ref="BO61:BU61"/>
    <mergeCell ref="BH53:BN53"/>
    <mergeCell ref="BH61:BN61"/>
    <mergeCell ref="BH64:BN64"/>
    <mergeCell ref="BA64:BG64"/>
    <mergeCell ref="BO63:BU63"/>
    <mergeCell ref="BO51:BU52"/>
    <mergeCell ref="BO53:BU53"/>
    <mergeCell ref="BO59:BU60"/>
    <mergeCell ref="BO46:BU46"/>
    <mergeCell ref="BO55:BU55"/>
    <mergeCell ref="W57:AC58"/>
    <mergeCell ref="AD55:AK55"/>
    <mergeCell ref="BA56:BG56"/>
    <mergeCell ref="BO57:BU58"/>
    <mergeCell ref="BO56:BU56"/>
    <mergeCell ref="AL59:AS60"/>
    <mergeCell ref="AL51:AS52"/>
    <mergeCell ref="AL50:AS50"/>
    <mergeCell ref="AL55:AS55"/>
    <mergeCell ref="BA57:BG58"/>
    <mergeCell ref="AT57:AZ58"/>
    <mergeCell ref="AL57:AS58"/>
    <mergeCell ref="AL54:AS54"/>
    <mergeCell ref="AT55:AZ55"/>
    <mergeCell ref="BH55:BN55"/>
    <mergeCell ref="AL56:AS56"/>
    <mergeCell ref="BA55:BG55"/>
    <mergeCell ref="BH45:BN45"/>
    <mergeCell ref="AD51:AK52"/>
    <mergeCell ref="AD47:AK47"/>
    <mergeCell ref="AD50:AK50"/>
    <mergeCell ref="AD53:AK53"/>
    <mergeCell ref="AD54:AK54"/>
    <mergeCell ref="AD56:AK56"/>
    <mergeCell ref="AD57:AK58"/>
    <mergeCell ref="AL53:AS53"/>
    <mergeCell ref="BH56:BN56"/>
    <mergeCell ref="AT47:AZ47"/>
    <mergeCell ref="BA47:BG47"/>
    <mergeCell ref="BH47:BN47"/>
    <mergeCell ref="AD49:AK49"/>
    <mergeCell ref="BA43:BG43"/>
    <mergeCell ref="AT43:AZ43"/>
    <mergeCell ref="BA44:BG44"/>
    <mergeCell ref="AL49:AS49"/>
    <mergeCell ref="AD44:AK44"/>
    <mergeCell ref="AG30:AP30"/>
    <mergeCell ref="E6:G7"/>
    <mergeCell ref="H6:H7"/>
    <mergeCell ref="I6:N7"/>
    <mergeCell ref="O6:P7"/>
    <mergeCell ref="E9:G10"/>
    <mergeCell ref="H9:H10"/>
    <mergeCell ref="I9:N10"/>
    <mergeCell ref="O9:P10"/>
    <mergeCell ref="AM15:AQ15"/>
    <mergeCell ref="E41:V41"/>
    <mergeCell ref="E42:V42"/>
    <mergeCell ref="AL7:AP7"/>
    <mergeCell ref="AG7:AK7"/>
    <mergeCell ref="AT42:AZ42"/>
    <mergeCell ref="BA42:BG42"/>
    <mergeCell ref="AT7:AW7"/>
    <mergeCell ref="BB14:BB16"/>
    <mergeCell ref="AY29:AY30"/>
  </mergeCells>
  <phoneticPr fontId="1"/>
  <pageMargins left="0.62992125984251968" right="0.19685039370078741" top="0.74803149606299213" bottom="0.59055118110236227" header="0.51181102362204722" footer="0.51181102362204722"/>
  <pageSetup paperSize="9" scale="84" orientation="portrait" blackAndWhite="1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B1:BV84"/>
  <sheetViews>
    <sheetView view="pageBreakPreview" zoomScaleSheetLayoutView="100" workbookViewId="0">
      <selection activeCell="W56" sqref="W56:AC56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402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74" ht="9.1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AH4" s="28"/>
      <c r="AI4" s="28"/>
      <c r="AJ4" s="73"/>
      <c r="AK4" s="73"/>
      <c r="AL4" s="73"/>
      <c r="AM4" s="73"/>
      <c r="AN4" s="28"/>
      <c r="AO4" s="28"/>
    </row>
    <row r="5" spans="2:74" ht="9.1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74" ht="9.1" customHeight="1" x14ac:dyDescent="0.15">
      <c r="B6" s="6"/>
      <c r="C6" s="6"/>
      <c r="D6" s="6"/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Z6" s="200"/>
      <c r="AA6" s="200"/>
      <c r="AB6" s="200"/>
      <c r="AC6" s="200"/>
      <c r="AD6" s="6"/>
      <c r="AE6" s="51"/>
      <c r="AF6" s="51"/>
      <c r="AG6" s="168" t="s">
        <v>133</v>
      </c>
      <c r="AH6" s="168"/>
      <c r="AI6" s="168"/>
      <c r="AJ6" s="168"/>
      <c r="AK6" s="168"/>
      <c r="AL6" s="168" t="s">
        <v>139</v>
      </c>
      <c r="AM6" s="168"/>
      <c r="AN6" s="168"/>
      <c r="AO6" s="168"/>
      <c r="AP6" s="168"/>
      <c r="AQ6" s="6"/>
      <c r="AR6" s="6"/>
      <c r="AS6" s="6"/>
      <c r="AT6" s="200"/>
      <c r="AU6" s="200"/>
      <c r="AV6" s="200"/>
      <c r="AW6" s="200"/>
    </row>
    <row r="7" spans="2:74" ht="9.1" customHeight="1" x14ac:dyDescent="0.15">
      <c r="B7" s="6"/>
      <c r="C7" s="6"/>
      <c r="D7" s="6"/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Z7" s="6"/>
      <c r="AA7" s="6"/>
      <c r="AB7" s="6"/>
      <c r="AC7" s="6"/>
      <c r="AD7" s="6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6"/>
      <c r="AT7" s="6"/>
      <c r="AU7" s="6"/>
      <c r="AV7" s="6"/>
      <c r="AW7" s="6"/>
      <c r="AY7" s="5"/>
      <c r="AZ7" s="5"/>
      <c r="BA7" s="85"/>
    </row>
    <row r="8" spans="2:74" ht="9.1" customHeight="1" x14ac:dyDescent="0.15">
      <c r="B8" s="6"/>
      <c r="C8" s="6"/>
      <c r="D8" s="6"/>
      <c r="Z8" s="6"/>
      <c r="AA8" s="6"/>
      <c r="AB8" s="51"/>
      <c r="AC8" s="51"/>
      <c r="AD8" s="168"/>
      <c r="AE8" s="168"/>
      <c r="AF8" s="168"/>
      <c r="AG8" s="168"/>
      <c r="AH8" s="51"/>
      <c r="AI8" s="52"/>
      <c r="AJ8" s="52"/>
      <c r="AK8" s="52"/>
      <c r="AL8" s="52"/>
      <c r="AM8" s="52"/>
      <c r="AN8" s="52"/>
      <c r="AO8" s="52"/>
      <c r="AP8" s="168" t="s">
        <v>347</v>
      </c>
      <c r="AQ8" s="168"/>
      <c r="AR8" s="168"/>
      <c r="AS8" s="168"/>
      <c r="AT8" s="168"/>
      <c r="AU8" s="168"/>
      <c r="AV8" s="168"/>
      <c r="AW8" s="6"/>
      <c r="AY8" s="5"/>
      <c r="AZ8" s="5"/>
      <c r="BA8" s="85"/>
    </row>
    <row r="9" spans="2:74" ht="9.1" customHeight="1" x14ac:dyDescent="0.15">
      <c r="B9" s="6"/>
      <c r="C9" s="6"/>
      <c r="D9" s="6"/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Y9" s="5"/>
      <c r="AZ9" s="5"/>
      <c r="BA9" s="85"/>
    </row>
    <row r="10" spans="2:74" ht="9.1" customHeight="1" x14ac:dyDescent="0.15">
      <c r="B10" s="6"/>
      <c r="C10" s="6"/>
      <c r="D10" s="6"/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Y10" s="6"/>
      <c r="Z10" s="6"/>
      <c r="AA10" s="6"/>
      <c r="AB10" s="6"/>
      <c r="AC10" s="6"/>
      <c r="AD10" s="6"/>
      <c r="AE10" s="21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21"/>
      <c r="AS10" s="6"/>
      <c r="AT10" s="6"/>
      <c r="AU10" s="6"/>
      <c r="AV10" s="6"/>
      <c r="AW10" s="6"/>
      <c r="AX10" s="6"/>
      <c r="AY10" s="85">
        <v>0.1</v>
      </c>
      <c r="AZ10" s="5"/>
      <c r="BA10" s="85">
        <v>0.15</v>
      </c>
      <c r="BB10" s="6"/>
    </row>
    <row r="11" spans="2:74" ht="9.1" customHeight="1" x14ac:dyDescent="0.15">
      <c r="AE11" s="21"/>
      <c r="AF11" s="19"/>
      <c r="AG11" s="19"/>
      <c r="AH11" s="27"/>
      <c r="AI11" s="27"/>
      <c r="AJ11" s="27"/>
      <c r="AK11" s="27"/>
      <c r="AL11" s="27"/>
      <c r="AM11" s="27"/>
      <c r="AN11" s="27"/>
      <c r="AO11" s="27"/>
      <c r="AP11" s="19"/>
      <c r="AQ11" s="19"/>
      <c r="AR11" s="21"/>
      <c r="AT11" s="6"/>
      <c r="AU11" s="6"/>
      <c r="AV11" s="6"/>
      <c r="AY11" s="85"/>
      <c r="AZ11" s="5"/>
      <c r="BA11" s="85"/>
      <c r="BB11" s="6"/>
    </row>
    <row r="12" spans="2:74" ht="9.1" customHeight="1" x14ac:dyDescent="0.15">
      <c r="AE12" s="21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21"/>
      <c r="AT12" s="6"/>
      <c r="AU12" s="6"/>
      <c r="AV12" s="6"/>
      <c r="AY12" s="22"/>
      <c r="AZ12" s="5"/>
      <c r="BA12" s="85"/>
      <c r="BB12" s="6"/>
    </row>
    <row r="13" spans="2:74" ht="9.1" customHeight="1" x14ac:dyDescent="0.15">
      <c r="Z13" s="73" t="s">
        <v>114</v>
      </c>
      <c r="AA13" s="73"/>
      <c r="AB13" s="73"/>
      <c r="AC13" s="73"/>
      <c r="AH13" s="28"/>
      <c r="AI13" s="28"/>
      <c r="AJ13" s="28"/>
      <c r="AK13" s="28"/>
      <c r="AL13" s="28"/>
      <c r="AM13" s="28"/>
      <c r="AN13" s="28"/>
      <c r="AO13" s="28"/>
      <c r="AT13" s="6"/>
      <c r="AU13" s="6"/>
      <c r="AV13" s="6"/>
      <c r="AW13" s="6"/>
      <c r="AY13" s="5"/>
      <c r="AZ13" s="5"/>
      <c r="BA13" s="29"/>
      <c r="BB13" s="85"/>
    </row>
    <row r="14" spans="2:74" ht="9.1" customHeight="1" x14ac:dyDescent="0.15">
      <c r="AM14" s="73"/>
      <c r="AN14" s="73"/>
      <c r="AO14" s="73"/>
      <c r="AP14" s="73"/>
      <c r="AQ14" s="73"/>
      <c r="AY14" s="5"/>
      <c r="AZ14" s="5"/>
      <c r="BA14" s="196" t="s">
        <v>345</v>
      </c>
      <c r="BB14" s="85"/>
    </row>
    <row r="15" spans="2:74" ht="9.1" customHeight="1" x14ac:dyDescent="0.15">
      <c r="AY15" s="5"/>
      <c r="AZ15" s="5"/>
      <c r="BA15" s="196"/>
      <c r="BB15" s="85"/>
    </row>
    <row r="16" spans="2:74" ht="9.1" customHeight="1" x14ac:dyDescent="0.15">
      <c r="U16" s="86"/>
      <c r="X16" s="86" t="s">
        <v>334</v>
      </c>
      <c r="AG16" s="28"/>
      <c r="AH16" s="28"/>
      <c r="AI16" s="28"/>
      <c r="AJ16" s="28"/>
      <c r="AK16" s="28"/>
      <c r="AL16" s="28"/>
      <c r="AM16" s="73" t="s">
        <v>4</v>
      </c>
      <c r="AN16" s="73"/>
      <c r="AO16" s="73"/>
      <c r="AP16" s="73"/>
      <c r="AQ16" s="73"/>
      <c r="AR16" s="28"/>
      <c r="AS16" s="28"/>
      <c r="AT16" s="28"/>
      <c r="AU16" s="28"/>
      <c r="AV16" s="28"/>
      <c r="AW16" s="28"/>
      <c r="AX16" s="28"/>
      <c r="AY16" s="28"/>
      <c r="AZ16" s="28"/>
      <c r="BA16" s="196"/>
    </row>
    <row r="17" spans="21:55" ht="9.1" customHeight="1" x14ac:dyDescent="0.15">
      <c r="U17" s="86"/>
      <c r="X17" s="86"/>
      <c r="AS17" s="73"/>
      <c r="AT17" s="73"/>
      <c r="AU17" s="73"/>
      <c r="AV17" s="73"/>
      <c r="AW17" s="73"/>
      <c r="AX17" s="73"/>
      <c r="AY17" s="5"/>
      <c r="AZ17" s="5"/>
      <c r="BA17" s="196"/>
    </row>
    <row r="18" spans="21:55" ht="9.1" customHeight="1" x14ac:dyDescent="0.15">
      <c r="U18" s="86"/>
      <c r="X18" s="86"/>
      <c r="AS18" s="73" t="s">
        <v>2</v>
      </c>
      <c r="AT18" s="73"/>
      <c r="AU18" s="73"/>
      <c r="AV18" s="73"/>
      <c r="AW18" s="73"/>
      <c r="AX18" s="73"/>
      <c r="AY18" s="5"/>
      <c r="AZ18" s="5"/>
      <c r="BA18" s="196"/>
      <c r="BC18" s="86" t="s">
        <v>34</v>
      </c>
    </row>
    <row r="19" spans="21:55" ht="9.1" customHeight="1" x14ac:dyDescent="0.15">
      <c r="U19" s="86"/>
      <c r="X19" s="86"/>
      <c r="AS19" s="73" t="s">
        <v>370</v>
      </c>
      <c r="AT19" s="73"/>
      <c r="AU19" s="73"/>
      <c r="AV19" s="73"/>
      <c r="AW19" s="73"/>
      <c r="AX19" s="73"/>
      <c r="AY19" s="5"/>
      <c r="AZ19" s="5"/>
      <c r="BA19" s="196"/>
      <c r="BC19" s="86"/>
    </row>
    <row r="20" spans="21:55" ht="9.1" customHeight="1" x14ac:dyDescent="0.15">
      <c r="U20" s="86"/>
      <c r="X20" s="86"/>
      <c r="AS20" s="73"/>
      <c r="AT20" s="73"/>
      <c r="AU20" s="73"/>
      <c r="AV20" s="73"/>
      <c r="AW20" s="73"/>
      <c r="AY20" s="5"/>
      <c r="AZ20" s="5"/>
      <c r="BA20" s="196"/>
      <c r="BC20" s="86"/>
    </row>
    <row r="21" spans="21:55" ht="9.1" customHeight="1" x14ac:dyDescent="0.15">
      <c r="U21" s="86"/>
      <c r="X21" s="86"/>
      <c r="AS21" s="73"/>
      <c r="AT21" s="73"/>
      <c r="AU21" s="73"/>
      <c r="AV21" s="73"/>
      <c r="AW21" s="73"/>
      <c r="AY21" s="5"/>
      <c r="AZ21" s="5"/>
      <c r="BA21" s="196"/>
      <c r="BC21" s="86"/>
    </row>
    <row r="22" spans="21:55" ht="9.1" customHeight="1" x14ac:dyDescent="0.15">
      <c r="U22" s="86"/>
      <c r="X22" s="86"/>
      <c r="AY22" s="5"/>
      <c r="AZ22" s="5"/>
      <c r="BA22" s="5"/>
      <c r="BC22" s="86"/>
    </row>
    <row r="23" spans="21:55" ht="9.1" customHeight="1" x14ac:dyDescent="0.15">
      <c r="U23" s="40"/>
      <c r="AY23" s="5"/>
      <c r="AZ23" s="5"/>
      <c r="BA23" s="85" t="s">
        <v>363</v>
      </c>
      <c r="BC23" s="86"/>
    </row>
    <row r="24" spans="21:55" ht="9.1" customHeight="1" x14ac:dyDescent="0.15">
      <c r="AS24" s="73" t="s">
        <v>1</v>
      </c>
      <c r="AT24" s="73"/>
      <c r="AU24" s="73"/>
      <c r="AV24" s="73"/>
      <c r="AW24" s="73"/>
      <c r="AX24" s="73"/>
      <c r="AY24" s="73"/>
      <c r="AZ24" s="5"/>
      <c r="BA24" s="85"/>
    </row>
    <row r="25" spans="21:55" ht="9.1" customHeight="1" x14ac:dyDescent="0.15">
      <c r="AG25" s="157"/>
      <c r="AH25" s="73"/>
      <c r="AI25" s="73"/>
      <c r="AJ25" s="73"/>
      <c r="AK25" s="73"/>
      <c r="AL25" s="73"/>
      <c r="AM25" s="73"/>
      <c r="AN25" s="73"/>
      <c r="AS25" s="73" t="s">
        <v>344</v>
      </c>
      <c r="AT25" s="73"/>
      <c r="AU25" s="73"/>
      <c r="AV25" s="73"/>
      <c r="AW25" s="73"/>
      <c r="AX25" s="73"/>
      <c r="AY25" s="73"/>
      <c r="AZ25" s="5"/>
      <c r="BA25" s="85"/>
    </row>
    <row r="26" spans="21:55" ht="9.1" customHeight="1" x14ac:dyDescent="0.15"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Y26" s="85">
        <v>0.2</v>
      </c>
      <c r="AZ26" s="5"/>
      <c r="BA26" s="85" t="s">
        <v>62</v>
      </c>
    </row>
    <row r="27" spans="21:55" ht="9.1" customHeight="1" x14ac:dyDescent="0.15">
      <c r="AD27" s="13"/>
      <c r="AE27" s="13"/>
      <c r="AF27" s="13"/>
      <c r="AG27" s="13"/>
      <c r="AH27" s="13"/>
      <c r="AY27" s="85"/>
      <c r="AZ27" s="5"/>
      <c r="BA27" s="85"/>
    </row>
    <row r="28" spans="21:55" ht="9.1" customHeight="1" x14ac:dyDescent="0.15">
      <c r="AY28" s="85"/>
      <c r="AZ28" s="5"/>
      <c r="BA28" s="85"/>
    </row>
    <row r="29" spans="21:55" ht="9.1" customHeight="1" x14ac:dyDescent="0.15">
      <c r="AG29" s="73" t="s">
        <v>441</v>
      </c>
      <c r="AH29" s="73"/>
      <c r="AI29" s="73"/>
      <c r="AJ29" s="73"/>
      <c r="AK29" s="73"/>
      <c r="AL29" s="73"/>
      <c r="AM29" s="73"/>
      <c r="AN29" s="73"/>
      <c r="AO29" s="73"/>
      <c r="AP29" s="73"/>
      <c r="AY29" s="85"/>
      <c r="AZ29" s="5"/>
      <c r="BA29" s="85"/>
    </row>
    <row r="30" spans="21:55" ht="9.1" customHeight="1" x14ac:dyDescent="0.15">
      <c r="AY30" s="85" t="s">
        <v>36</v>
      </c>
      <c r="AZ30" s="5"/>
      <c r="BA30" s="85"/>
    </row>
    <row r="31" spans="21:55" ht="9.1" customHeight="1" x14ac:dyDescent="0.15">
      <c r="AY31" s="85"/>
      <c r="AZ31" s="5"/>
      <c r="BA31" s="85"/>
    </row>
    <row r="32" spans="21:55" ht="9.1" customHeight="1" x14ac:dyDescent="0.15">
      <c r="AY32" s="85">
        <v>0.1</v>
      </c>
      <c r="BA32" s="85"/>
    </row>
    <row r="33" spans="2:74" ht="9.1" customHeight="1" x14ac:dyDescent="0.15">
      <c r="AY33" s="85"/>
      <c r="BA33" s="85"/>
    </row>
    <row r="34" spans="2:74" ht="9.1" customHeight="1" x14ac:dyDescent="0.15"/>
    <row r="35" spans="2:74" ht="9.1" customHeight="1" x14ac:dyDescent="0.15">
      <c r="AJ35" s="73"/>
      <c r="AK35" s="73"/>
      <c r="AL35" s="73"/>
      <c r="AM35" s="73"/>
    </row>
    <row r="36" spans="2:74" ht="9.1" customHeight="1" x14ac:dyDescent="0.15">
      <c r="AJ36" s="73" t="s">
        <v>178</v>
      </c>
      <c r="AK36" s="73"/>
      <c r="AL36" s="73"/>
      <c r="AM36" s="73"/>
    </row>
    <row r="37" spans="2:74" ht="9.1" customHeight="1" x14ac:dyDescent="0.15"/>
    <row r="38" spans="2:74" ht="20.149999999999999" customHeight="1" x14ac:dyDescent="0.15"/>
    <row r="39" spans="2:74" ht="43.5" customHeight="1" x14ac:dyDescent="0.15">
      <c r="B39" s="88" t="s">
        <v>31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</row>
    <row r="40" spans="2:74" s="14" customFormat="1" ht="24.95" customHeight="1" x14ac:dyDescent="0.15">
      <c r="B40" s="78" t="s">
        <v>11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7" t="s">
        <v>63</v>
      </c>
      <c r="X40" s="87"/>
      <c r="Y40" s="87"/>
      <c r="Z40" s="87"/>
      <c r="AA40" s="87"/>
      <c r="AB40" s="87"/>
      <c r="AC40" s="87"/>
      <c r="AD40" s="87" t="s">
        <v>64</v>
      </c>
      <c r="AE40" s="87"/>
      <c r="AF40" s="87"/>
      <c r="AG40" s="87"/>
      <c r="AH40" s="87"/>
      <c r="AI40" s="87"/>
      <c r="AJ40" s="87"/>
      <c r="AK40" s="87"/>
      <c r="AL40" s="87" t="s">
        <v>65</v>
      </c>
      <c r="AM40" s="87"/>
      <c r="AN40" s="87"/>
      <c r="AO40" s="87"/>
      <c r="AP40" s="87"/>
      <c r="AQ40" s="87"/>
      <c r="AR40" s="87"/>
      <c r="AS40" s="87"/>
      <c r="AT40" s="87" t="s">
        <v>66</v>
      </c>
      <c r="AU40" s="87"/>
      <c r="AV40" s="87"/>
      <c r="AW40" s="87"/>
      <c r="AX40" s="87"/>
      <c r="AY40" s="87"/>
      <c r="AZ40" s="87"/>
      <c r="BA40" s="87" t="s">
        <v>67</v>
      </c>
      <c r="BB40" s="87"/>
      <c r="BC40" s="87"/>
      <c r="BD40" s="87"/>
      <c r="BE40" s="87"/>
      <c r="BF40" s="87"/>
      <c r="BG40" s="87"/>
      <c r="BH40" s="87" t="s">
        <v>9</v>
      </c>
      <c r="BI40" s="87"/>
      <c r="BJ40" s="87"/>
      <c r="BK40" s="87"/>
      <c r="BL40" s="87"/>
      <c r="BM40" s="87"/>
      <c r="BN40" s="87"/>
      <c r="BO40" s="87" t="s">
        <v>19</v>
      </c>
      <c r="BP40" s="87"/>
      <c r="BQ40" s="87"/>
      <c r="BR40" s="87"/>
      <c r="BS40" s="87"/>
      <c r="BT40" s="87"/>
      <c r="BU40" s="87"/>
    </row>
    <row r="41" spans="2:74" s="14" customFormat="1" ht="6.95" customHeight="1" x14ac:dyDescent="0.15"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</row>
    <row r="42" spans="2:74" s="14" customFormat="1" ht="20.149999999999999" customHeight="1" x14ac:dyDescent="0.15">
      <c r="B42" s="90" t="s">
        <v>336</v>
      </c>
      <c r="C42" s="91"/>
      <c r="D42" s="92"/>
      <c r="E42" s="78" t="s">
        <v>36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v>2.5999999999999999E-2</v>
      </c>
      <c r="X42" s="75"/>
      <c r="Y42" s="75"/>
      <c r="Z42" s="75"/>
      <c r="AA42" s="75"/>
      <c r="AB42" s="75"/>
      <c r="AC42" s="75"/>
      <c r="AD42" s="75">
        <v>3.2000000000000001E-2</v>
      </c>
      <c r="AE42" s="75"/>
      <c r="AF42" s="75"/>
      <c r="AG42" s="75"/>
      <c r="AH42" s="75"/>
      <c r="AI42" s="75"/>
      <c r="AJ42" s="75"/>
      <c r="AK42" s="75"/>
      <c r="AL42" s="75">
        <v>3.7999999999999999E-2</v>
      </c>
      <c r="AM42" s="75"/>
      <c r="AN42" s="75"/>
      <c r="AO42" s="75"/>
      <c r="AP42" s="75"/>
      <c r="AQ42" s="75"/>
      <c r="AR42" s="75"/>
      <c r="AS42" s="75"/>
      <c r="AT42" s="75">
        <v>4.8000000000000001E-2</v>
      </c>
      <c r="AU42" s="75"/>
      <c r="AV42" s="75"/>
      <c r="AW42" s="75"/>
      <c r="AX42" s="75"/>
      <c r="AY42" s="75"/>
      <c r="AZ42" s="75"/>
      <c r="BA42" s="75">
        <v>0.06</v>
      </c>
      <c r="BB42" s="75"/>
      <c r="BC42" s="75"/>
      <c r="BD42" s="75"/>
      <c r="BE42" s="75"/>
      <c r="BF42" s="75"/>
      <c r="BG42" s="75"/>
      <c r="BH42" s="75">
        <v>8.8999999999999996E-2</v>
      </c>
      <c r="BI42" s="75"/>
      <c r="BJ42" s="75"/>
      <c r="BK42" s="75"/>
      <c r="BL42" s="75"/>
      <c r="BM42" s="75"/>
      <c r="BN42" s="75"/>
      <c r="BO42" s="75">
        <v>0.114</v>
      </c>
      <c r="BP42" s="75"/>
      <c r="BQ42" s="75"/>
      <c r="BR42" s="75"/>
      <c r="BS42" s="75"/>
      <c r="BT42" s="75"/>
      <c r="BU42" s="75"/>
    </row>
    <row r="43" spans="2:74" s="14" customFormat="1" ht="20.149999999999999" customHeight="1" x14ac:dyDescent="0.15">
      <c r="B43" s="93"/>
      <c r="C43" s="94"/>
      <c r="D43" s="95"/>
      <c r="E43" s="78" t="s">
        <v>45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v>0.6</v>
      </c>
      <c r="X43" s="75"/>
      <c r="Y43" s="75"/>
      <c r="Z43" s="75"/>
      <c r="AA43" s="75"/>
      <c r="AB43" s="75"/>
      <c r="AC43" s="75"/>
      <c r="AD43" s="75">
        <v>0.6</v>
      </c>
      <c r="AE43" s="75"/>
      <c r="AF43" s="75"/>
      <c r="AG43" s="75"/>
      <c r="AH43" s="75"/>
      <c r="AI43" s="75"/>
      <c r="AJ43" s="75"/>
      <c r="AK43" s="75"/>
      <c r="AL43" s="75">
        <v>0.6</v>
      </c>
      <c r="AM43" s="75"/>
      <c r="AN43" s="75"/>
      <c r="AO43" s="75"/>
      <c r="AP43" s="75"/>
      <c r="AQ43" s="75"/>
      <c r="AR43" s="75"/>
      <c r="AS43" s="75"/>
      <c r="AT43" s="75">
        <v>0.6</v>
      </c>
      <c r="AU43" s="75"/>
      <c r="AV43" s="75"/>
      <c r="AW43" s="75"/>
      <c r="AX43" s="75"/>
      <c r="AY43" s="75"/>
      <c r="AZ43" s="75"/>
      <c r="BA43" s="75">
        <v>0.6</v>
      </c>
      <c r="BB43" s="75"/>
      <c r="BC43" s="75"/>
      <c r="BD43" s="75"/>
      <c r="BE43" s="75"/>
      <c r="BF43" s="75"/>
      <c r="BG43" s="75"/>
      <c r="BH43" s="75">
        <v>0.6</v>
      </c>
      <c r="BI43" s="75"/>
      <c r="BJ43" s="75"/>
      <c r="BK43" s="75"/>
      <c r="BL43" s="75"/>
      <c r="BM43" s="75"/>
      <c r="BN43" s="75"/>
      <c r="BO43" s="75">
        <v>0.6</v>
      </c>
      <c r="BP43" s="75"/>
      <c r="BQ43" s="75"/>
      <c r="BR43" s="75"/>
      <c r="BS43" s="75"/>
      <c r="BT43" s="75"/>
      <c r="BU43" s="75"/>
    </row>
    <row r="44" spans="2:74" s="14" customFormat="1" ht="20.149999999999999" customHeight="1" x14ac:dyDescent="0.15">
      <c r="B44" s="93"/>
      <c r="C44" s="94"/>
      <c r="D44" s="95"/>
      <c r="E44" s="78" t="s">
        <v>46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W42+0.3</f>
        <v>0.32600000000000001</v>
      </c>
      <c r="X44" s="75"/>
      <c r="Y44" s="75"/>
      <c r="Z44" s="75"/>
      <c r="AA44" s="75"/>
      <c r="AB44" s="75"/>
      <c r="AC44" s="75"/>
      <c r="AD44" s="75">
        <f>AD42+0.3</f>
        <v>0.33199999999999996</v>
      </c>
      <c r="AE44" s="75"/>
      <c r="AF44" s="75"/>
      <c r="AG44" s="75"/>
      <c r="AH44" s="75"/>
      <c r="AI44" s="75"/>
      <c r="AJ44" s="75"/>
      <c r="AK44" s="75"/>
      <c r="AL44" s="75">
        <f>AL42+0.3</f>
        <v>0.33799999999999997</v>
      </c>
      <c r="AM44" s="75"/>
      <c r="AN44" s="75"/>
      <c r="AO44" s="75"/>
      <c r="AP44" s="75"/>
      <c r="AQ44" s="75"/>
      <c r="AR44" s="75"/>
      <c r="AS44" s="75"/>
      <c r="AT44" s="75">
        <f>AT42+0.3</f>
        <v>0.34799999999999998</v>
      </c>
      <c r="AU44" s="75"/>
      <c r="AV44" s="75"/>
      <c r="AW44" s="75"/>
      <c r="AX44" s="75"/>
      <c r="AY44" s="75"/>
      <c r="AZ44" s="75"/>
      <c r="BA44" s="75">
        <f>BA42+0.3</f>
        <v>0.36</v>
      </c>
      <c r="BB44" s="75"/>
      <c r="BC44" s="75"/>
      <c r="BD44" s="75"/>
      <c r="BE44" s="75"/>
      <c r="BF44" s="75"/>
      <c r="BG44" s="75"/>
      <c r="BH44" s="75">
        <f>BH42+0.3</f>
        <v>0.38900000000000001</v>
      </c>
      <c r="BI44" s="75"/>
      <c r="BJ44" s="75"/>
      <c r="BK44" s="75"/>
      <c r="BL44" s="75"/>
      <c r="BM44" s="75"/>
      <c r="BN44" s="75"/>
      <c r="BO44" s="75">
        <f>BO42+0.3</f>
        <v>0.41399999999999998</v>
      </c>
      <c r="BP44" s="75"/>
      <c r="BQ44" s="75"/>
      <c r="BR44" s="75"/>
      <c r="BS44" s="75"/>
      <c r="BT44" s="75"/>
      <c r="BU44" s="75"/>
    </row>
    <row r="45" spans="2:74" s="14" customFormat="1" ht="20.149999999999999" customHeight="1" x14ac:dyDescent="0.15">
      <c r="B45" s="93"/>
      <c r="C45" s="94"/>
      <c r="D45" s="95"/>
      <c r="E45" s="78" t="s">
        <v>48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W42+W46+0.1</f>
        <v>1.1260000000000001</v>
      </c>
      <c r="X45" s="75"/>
      <c r="Y45" s="75"/>
      <c r="Z45" s="75"/>
      <c r="AA45" s="75"/>
      <c r="AB45" s="75"/>
      <c r="AC45" s="75"/>
      <c r="AD45" s="75">
        <f>AD42+AD46+0.1</f>
        <v>1.1320000000000001</v>
      </c>
      <c r="AE45" s="75"/>
      <c r="AF45" s="75"/>
      <c r="AG45" s="75"/>
      <c r="AH45" s="75"/>
      <c r="AI45" s="75"/>
      <c r="AJ45" s="75"/>
      <c r="AK45" s="75"/>
      <c r="AL45" s="75">
        <f>AL42+AL46+0.1</f>
        <v>1.1380000000000001</v>
      </c>
      <c r="AM45" s="75"/>
      <c r="AN45" s="75"/>
      <c r="AO45" s="75"/>
      <c r="AP45" s="75"/>
      <c r="AQ45" s="75"/>
      <c r="AR45" s="75"/>
      <c r="AS45" s="75"/>
      <c r="AT45" s="75">
        <f>AT42+AT46+0.1</f>
        <v>1.1480000000000001</v>
      </c>
      <c r="AU45" s="75"/>
      <c r="AV45" s="75"/>
      <c r="AW45" s="75"/>
      <c r="AX45" s="75"/>
      <c r="AY45" s="75"/>
      <c r="AZ45" s="75"/>
      <c r="BA45" s="75">
        <f>BA42+BA46+0.1</f>
        <v>1.1600000000000001</v>
      </c>
      <c r="BB45" s="75"/>
      <c r="BC45" s="75"/>
      <c r="BD45" s="75"/>
      <c r="BE45" s="75"/>
      <c r="BF45" s="75"/>
      <c r="BG45" s="75"/>
      <c r="BH45" s="75">
        <f>BH42+BH46+0.1</f>
        <v>1.1890000000000001</v>
      </c>
      <c r="BI45" s="75"/>
      <c r="BJ45" s="75"/>
      <c r="BK45" s="75"/>
      <c r="BL45" s="75"/>
      <c r="BM45" s="75"/>
      <c r="BN45" s="75"/>
      <c r="BO45" s="75">
        <f>BO42+BO46+0.1</f>
        <v>1.2140000000000002</v>
      </c>
      <c r="BP45" s="75"/>
      <c r="BQ45" s="75"/>
      <c r="BR45" s="75"/>
      <c r="BS45" s="75"/>
      <c r="BT45" s="75"/>
      <c r="BU45" s="75"/>
    </row>
    <row r="46" spans="2:74" s="14" customFormat="1" ht="20.149999999999999" customHeight="1" x14ac:dyDescent="0.15">
      <c r="B46" s="93"/>
      <c r="C46" s="94"/>
      <c r="D46" s="95"/>
      <c r="E46" s="78" t="s">
        <v>341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$I$6</f>
        <v>1</v>
      </c>
      <c r="X46" s="75"/>
      <c r="Y46" s="75"/>
      <c r="Z46" s="75"/>
      <c r="AA46" s="75"/>
      <c r="AB46" s="75"/>
      <c r="AC46" s="75"/>
      <c r="AD46" s="81">
        <f>$I$6</f>
        <v>1</v>
      </c>
      <c r="AE46" s="82"/>
      <c r="AF46" s="82"/>
      <c r="AG46" s="82"/>
      <c r="AH46" s="82"/>
      <c r="AI46" s="82"/>
      <c r="AJ46" s="82"/>
      <c r="AK46" s="83"/>
      <c r="AL46" s="81">
        <f>$I$6</f>
        <v>1</v>
      </c>
      <c r="AM46" s="82"/>
      <c r="AN46" s="82"/>
      <c r="AO46" s="82"/>
      <c r="AP46" s="82"/>
      <c r="AQ46" s="82"/>
      <c r="AR46" s="82"/>
      <c r="AS46" s="83"/>
      <c r="AT46" s="75">
        <f>$I$6</f>
        <v>1</v>
      </c>
      <c r="AU46" s="75"/>
      <c r="AV46" s="75"/>
      <c r="AW46" s="75"/>
      <c r="AX46" s="75"/>
      <c r="AY46" s="75"/>
      <c r="AZ46" s="75"/>
      <c r="BA46" s="75">
        <f>$I$6</f>
        <v>1</v>
      </c>
      <c r="BB46" s="75"/>
      <c r="BC46" s="75"/>
      <c r="BD46" s="75"/>
      <c r="BE46" s="75"/>
      <c r="BF46" s="75"/>
      <c r="BG46" s="75"/>
      <c r="BH46" s="75">
        <f>$I$6</f>
        <v>1</v>
      </c>
      <c r="BI46" s="75"/>
      <c r="BJ46" s="75"/>
      <c r="BK46" s="75"/>
      <c r="BL46" s="75"/>
      <c r="BM46" s="75"/>
      <c r="BN46" s="75"/>
      <c r="BO46" s="75">
        <f>$I$6</f>
        <v>1</v>
      </c>
      <c r="BP46" s="75"/>
      <c r="BQ46" s="75"/>
      <c r="BR46" s="75"/>
      <c r="BS46" s="75"/>
      <c r="BT46" s="75"/>
      <c r="BU46" s="75"/>
    </row>
    <row r="47" spans="2:74" s="14" customFormat="1" ht="20.149999999999999" customHeight="1" x14ac:dyDescent="0.15">
      <c r="B47" s="93"/>
      <c r="C47" s="94"/>
      <c r="D47" s="95"/>
      <c r="E47" s="78" t="s">
        <v>37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$I$9</f>
        <v>0.3</v>
      </c>
      <c r="X47" s="75"/>
      <c r="Y47" s="75"/>
      <c r="Z47" s="75"/>
      <c r="AA47" s="75"/>
      <c r="AB47" s="75"/>
      <c r="AC47" s="75"/>
      <c r="AD47" s="81">
        <f>$I$9</f>
        <v>0.3</v>
      </c>
      <c r="AE47" s="82"/>
      <c r="AF47" s="82"/>
      <c r="AG47" s="82"/>
      <c r="AH47" s="82"/>
      <c r="AI47" s="82"/>
      <c r="AJ47" s="82"/>
      <c r="AK47" s="83"/>
      <c r="AL47" s="81">
        <f>$I$9</f>
        <v>0.3</v>
      </c>
      <c r="AM47" s="82"/>
      <c r="AN47" s="82"/>
      <c r="AO47" s="82"/>
      <c r="AP47" s="82"/>
      <c r="AQ47" s="82"/>
      <c r="AR47" s="82"/>
      <c r="AS47" s="83"/>
      <c r="AT47" s="75">
        <f>$I$9</f>
        <v>0.3</v>
      </c>
      <c r="AU47" s="75"/>
      <c r="AV47" s="75"/>
      <c r="AW47" s="75"/>
      <c r="AX47" s="75"/>
      <c r="AY47" s="75"/>
      <c r="AZ47" s="75"/>
      <c r="BA47" s="75">
        <f>$I$9</f>
        <v>0.3</v>
      </c>
      <c r="BB47" s="75"/>
      <c r="BC47" s="75"/>
      <c r="BD47" s="75"/>
      <c r="BE47" s="75"/>
      <c r="BF47" s="75"/>
      <c r="BG47" s="75"/>
      <c r="BH47" s="75">
        <f>$I$9</f>
        <v>0.3</v>
      </c>
      <c r="BI47" s="75"/>
      <c r="BJ47" s="75"/>
      <c r="BK47" s="75"/>
      <c r="BL47" s="75"/>
      <c r="BM47" s="75"/>
      <c r="BN47" s="75"/>
      <c r="BO47" s="75">
        <f>$I$9</f>
        <v>0.3</v>
      </c>
      <c r="BP47" s="75"/>
      <c r="BQ47" s="75"/>
      <c r="BR47" s="75"/>
      <c r="BS47" s="75"/>
      <c r="BT47" s="75"/>
      <c r="BU47" s="75"/>
    </row>
    <row r="48" spans="2:74" s="14" customFormat="1" ht="20.149999999999999" customHeight="1" x14ac:dyDescent="0.15">
      <c r="B48" s="100" t="s">
        <v>33</v>
      </c>
      <c r="C48" s="101"/>
      <c r="D48" s="102"/>
      <c r="E48" s="78" t="s">
        <v>335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W45-W44-W47-0.15</f>
        <v>0.35</v>
      </c>
      <c r="X48" s="75"/>
      <c r="Y48" s="75"/>
      <c r="Z48" s="75"/>
      <c r="AA48" s="75"/>
      <c r="AB48" s="75"/>
      <c r="AC48" s="75"/>
      <c r="AD48" s="81">
        <f>AD45-AD44-AD47-0.15</f>
        <v>0.3500000000000002</v>
      </c>
      <c r="AE48" s="82"/>
      <c r="AF48" s="82"/>
      <c r="AG48" s="82"/>
      <c r="AH48" s="82"/>
      <c r="AI48" s="82"/>
      <c r="AJ48" s="82"/>
      <c r="AK48" s="83"/>
      <c r="AL48" s="81">
        <f>AL45-AL44-AL47-0.15</f>
        <v>0.3500000000000002</v>
      </c>
      <c r="AM48" s="82"/>
      <c r="AN48" s="82"/>
      <c r="AO48" s="82"/>
      <c r="AP48" s="82"/>
      <c r="AQ48" s="82"/>
      <c r="AR48" s="82"/>
      <c r="AS48" s="83"/>
      <c r="AT48" s="75">
        <f>AT45-AT44-AT47-0.15</f>
        <v>0.3500000000000002</v>
      </c>
      <c r="AU48" s="75"/>
      <c r="AV48" s="75"/>
      <c r="AW48" s="75"/>
      <c r="AX48" s="75"/>
      <c r="AY48" s="75"/>
      <c r="AZ48" s="75"/>
      <c r="BA48" s="81">
        <f>BA45-BA44-BA47-0.15</f>
        <v>0.3500000000000002</v>
      </c>
      <c r="BB48" s="82"/>
      <c r="BC48" s="82"/>
      <c r="BD48" s="82"/>
      <c r="BE48" s="82"/>
      <c r="BF48" s="82"/>
      <c r="BG48" s="83"/>
      <c r="BH48" s="81">
        <f>BH45-BH44-BH47-0.15</f>
        <v>0.35</v>
      </c>
      <c r="BI48" s="82"/>
      <c r="BJ48" s="82"/>
      <c r="BK48" s="82"/>
      <c r="BL48" s="82"/>
      <c r="BM48" s="82"/>
      <c r="BN48" s="83"/>
      <c r="BO48" s="81">
        <f>BO45-BO44-BO47-0.15</f>
        <v>0.3500000000000002</v>
      </c>
      <c r="BP48" s="82"/>
      <c r="BQ48" s="82"/>
      <c r="BR48" s="82"/>
      <c r="BS48" s="82"/>
      <c r="BT48" s="82"/>
      <c r="BU48" s="83"/>
    </row>
    <row r="49" spans="2:73" s="14" customFormat="1" ht="20.149999999999999" customHeight="1" x14ac:dyDescent="0.15"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 t="s">
        <v>103</v>
      </c>
      <c r="BP49" s="141"/>
      <c r="BQ49" s="141"/>
      <c r="BR49" s="141"/>
      <c r="BS49" s="141"/>
      <c r="BT49" s="141"/>
      <c r="BU49" s="141"/>
    </row>
    <row r="50" spans="2:73" s="14" customFormat="1" ht="28" customHeight="1" x14ac:dyDescent="0.15">
      <c r="B50" s="87" t="s">
        <v>13</v>
      </c>
      <c r="C50" s="87"/>
      <c r="D50" s="87"/>
      <c r="E50" s="87"/>
      <c r="F50" s="87"/>
      <c r="G50" s="87"/>
      <c r="H50" s="87"/>
      <c r="I50" s="87"/>
      <c r="J50" s="87"/>
      <c r="K50" s="87" t="s">
        <v>14</v>
      </c>
      <c r="L50" s="87"/>
      <c r="M50" s="87"/>
      <c r="N50" s="87"/>
      <c r="O50" s="87"/>
      <c r="P50" s="87"/>
      <c r="Q50" s="87"/>
      <c r="R50" s="87"/>
      <c r="S50" s="87"/>
      <c r="T50" s="87" t="s">
        <v>12</v>
      </c>
      <c r="U50" s="87"/>
      <c r="V50" s="87"/>
      <c r="W50" s="87" t="s">
        <v>82</v>
      </c>
      <c r="X50" s="87"/>
      <c r="Y50" s="87"/>
      <c r="Z50" s="87"/>
      <c r="AA50" s="87"/>
      <c r="AB50" s="87"/>
      <c r="AC50" s="87"/>
      <c r="AD50" s="87" t="s">
        <v>83</v>
      </c>
      <c r="AE50" s="87"/>
      <c r="AF50" s="87"/>
      <c r="AG50" s="87"/>
      <c r="AH50" s="87"/>
      <c r="AI50" s="87"/>
      <c r="AJ50" s="87"/>
      <c r="AK50" s="87"/>
      <c r="AL50" s="87" t="s">
        <v>84</v>
      </c>
      <c r="AM50" s="87"/>
      <c r="AN50" s="87"/>
      <c r="AO50" s="87"/>
      <c r="AP50" s="87"/>
      <c r="AQ50" s="87"/>
      <c r="AR50" s="87"/>
      <c r="AS50" s="87"/>
      <c r="AT50" s="87" t="s">
        <v>85</v>
      </c>
      <c r="AU50" s="87"/>
      <c r="AV50" s="87"/>
      <c r="AW50" s="87"/>
      <c r="AX50" s="87"/>
      <c r="AY50" s="87"/>
      <c r="AZ50" s="87"/>
      <c r="BA50" s="87" t="s">
        <v>86</v>
      </c>
      <c r="BB50" s="87"/>
      <c r="BC50" s="87"/>
      <c r="BD50" s="87"/>
      <c r="BE50" s="87"/>
      <c r="BF50" s="87"/>
      <c r="BG50" s="87"/>
      <c r="BH50" s="87" t="s">
        <v>9</v>
      </c>
      <c r="BI50" s="87"/>
      <c r="BJ50" s="87"/>
      <c r="BK50" s="87"/>
      <c r="BL50" s="87"/>
      <c r="BM50" s="87"/>
      <c r="BN50" s="87"/>
      <c r="BO50" s="87" t="s">
        <v>19</v>
      </c>
      <c r="BP50" s="87"/>
      <c r="BQ50" s="87"/>
      <c r="BR50" s="87"/>
      <c r="BS50" s="87"/>
      <c r="BT50" s="87"/>
      <c r="BU50" s="87"/>
    </row>
    <row r="51" spans="2:73" s="14" customFormat="1" ht="28" customHeight="1" x14ac:dyDescent="0.15">
      <c r="B51" s="78" t="s">
        <v>100</v>
      </c>
      <c r="C51" s="79"/>
      <c r="D51" s="79"/>
      <c r="E51" s="79"/>
      <c r="F51" s="79"/>
      <c r="G51" s="79"/>
      <c r="H51" s="79"/>
      <c r="I51" s="79"/>
      <c r="J51" s="80"/>
      <c r="K51" s="110" t="s">
        <v>113</v>
      </c>
      <c r="L51" s="111"/>
      <c r="M51" s="111"/>
      <c r="N51" s="111"/>
      <c r="O51" s="111"/>
      <c r="P51" s="111"/>
      <c r="Q51" s="111"/>
      <c r="R51" s="111"/>
      <c r="S51" s="112"/>
      <c r="T51" s="78" t="s">
        <v>151</v>
      </c>
      <c r="U51" s="79"/>
      <c r="V51" s="80"/>
      <c r="W51" s="75">
        <v>2</v>
      </c>
      <c r="X51" s="75"/>
      <c r="Y51" s="75"/>
      <c r="Z51" s="75"/>
      <c r="AA51" s="75"/>
      <c r="AB51" s="75"/>
      <c r="AC51" s="75"/>
      <c r="AD51" s="75">
        <f>W51</f>
        <v>2</v>
      </c>
      <c r="AE51" s="75"/>
      <c r="AF51" s="75"/>
      <c r="AG51" s="75"/>
      <c r="AH51" s="75"/>
      <c r="AI51" s="75"/>
      <c r="AJ51" s="75"/>
      <c r="AK51" s="75"/>
      <c r="AL51" s="75">
        <f>AD51</f>
        <v>2</v>
      </c>
      <c r="AM51" s="75"/>
      <c r="AN51" s="75"/>
      <c r="AO51" s="75"/>
      <c r="AP51" s="75"/>
      <c r="AQ51" s="75"/>
      <c r="AR51" s="75"/>
      <c r="AS51" s="75"/>
      <c r="AT51" s="75">
        <f>AL51</f>
        <v>2</v>
      </c>
      <c r="AU51" s="75"/>
      <c r="AV51" s="75"/>
      <c r="AW51" s="75"/>
      <c r="AX51" s="75"/>
      <c r="AY51" s="75"/>
      <c r="AZ51" s="75"/>
      <c r="BA51" s="75">
        <f>AT51</f>
        <v>2</v>
      </c>
      <c r="BB51" s="75"/>
      <c r="BC51" s="75"/>
      <c r="BD51" s="75"/>
      <c r="BE51" s="75"/>
      <c r="BF51" s="75"/>
      <c r="BG51" s="75"/>
      <c r="BH51" s="75">
        <f>BA51</f>
        <v>2</v>
      </c>
      <c r="BI51" s="75"/>
      <c r="BJ51" s="75"/>
      <c r="BK51" s="75"/>
      <c r="BL51" s="75"/>
      <c r="BM51" s="75"/>
      <c r="BN51" s="75"/>
      <c r="BO51" s="75">
        <f>BH51</f>
        <v>2</v>
      </c>
      <c r="BP51" s="75"/>
      <c r="BQ51" s="75"/>
      <c r="BR51" s="75"/>
      <c r="BS51" s="75"/>
      <c r="BT51" s="75"/>
      <c r="BU51" s="75"/>
    </row>
    <row r="52" spans="2:73" s="14" customFormat="1" ht="14.1" customHeight="1" x14ac:dyDescent="0.15">
      <c r="B52" s="113" t="s">
        <v>101</v>
      </c>
      <c r="C52" s="114"/>
      <c r="D52" s="114"/>
      <c r="E52" s="114"/>
      <c r="F52" s="114"/>
      <c r="G52" s="114"/>
      <c r="H52" s="114"/>
      <c r="I52" s="114"/>
      <c r="J52" s="115"/>
      <c r="K52" s="116" t="s">
        <v>434</v>
      </c>
      <c r="L52" s="117"/>
      <c r="M52" s="117"/>
      <c r="N52" s="117"/>
      <c r="O52" s="117"/>
      <c r="P52" s="117"/>
      <c r="Q52" s="117"/>
      <c r="R52" s="117"/>
      <c r="S52" s="118"/>
      <c r="T52" s="113" t="s">
        <v>435</v>
      </c>
      <c r="U52" s="114"/>
      <c r="V52" s="115"/>
      <c r="W52" s="104">
        <f>W43*0.15</f>
        <v>0.09</v>
      </c>
      <c r="X52" s="105"/>
      <c r="Y52" s="105"/>
      <c r="Z52" s="105"/>
      <c r="AA52" s="105"/>
      <c r="AB52" s="105"/>
      <c r="AC52" s="106"/>
      <c r="AD52" s="104">
        <f>AD43*0.15</f>
        <v>0.09</v>
      </c>
      <c r="AE52" s="105"/>
      <c r="AF52" s="105"/>
      <c r="AG52" s="105"/>
      <c r="AH52" s="105"/>
      <c r="AI52" s="105"/>
      <c r="AJ52" s="105"/>
      <c r="AK52" s="106"/>
      <c r="AL52" s="104">
        <f>AL43*0.15</f>
        <v>0.09</v>
      </c>
      <c r="AM52" s="105"/>
      <c r="AN52" s="105"/>
      <c r="AO52" s="105"/>
      <c r="AP52" s="105"/>
      <c r="AQ52" s="105"/>
      <c r="AR52" s="105"/>
      <c r="AS52" s="106"/>
      <c r="AT52" s="104">
        <f>AT43*0.15</f>
        <v>0.09</v>
      </c>
      <c r="AU52" s="105"/>
      <c r="AV52" s="105"/>
      <c r="AW52" s="105"/>
      <c r="AX52" s="105"/>
      <c r="AY52" s="105"/>
      <c r="AZ52" s="106"/>
      <c r="BA52" s="104">
        <f>BA43*0.15</f>
        <v>0.09</v>
      </c>
      <c r="BB52" s="105"/>
      <c r="BC52" s="105"/>
      <c r="BD52" s="105"/>
      <c r="BE52" s="105"/>
      <c r="BF52" s="105"/>
      <c r="BG52" s="106"/>
      <c r="BH52" s="104">
        <f>BH43*0.15</f>
        <v>0.09</v>
      </c>
      <c r="BI52" s="105"/>
      <c r="BJ52" s="105"/>
      <c r="BK52" s="105"/>
      <c r="BL52" s="105"/>
      <c r="BM52" s="105"/>
      <c r="BN52" s="106"/>
      <c r="BO52" s="104">
        <f>BO43*0.15</f>
        <v>0.09</v>
      </c>
      <c r="BP52" s="105"/>
      <c r="BQ52" s="105"/>
      <c r="BR52" s="105"/>
      <c r="BS52" s="105"/>
      <c r="BT52" s="105"/>
      <c r="BU52" s="106"/>
    </row>
    <row r="53" spans="2:73" s="14" customFormat="1" ht="14.1" customHeight="1" x14ac:dyDescent="0.15">
      <c r="B53" s="100"/>
      <c r="C53" s="101"/>
      <c r="D53" s="101"/>
      <c r="E53" s="101"/>
      <c r="F53" s="101"/>
      <c r="G53" s="101"/>
      <c r="H53" s="101"/>
      <c r="I53" s="101"/>
      <c r="J53" s="102"/>
      <c r="K53" s="122" t="s">
        <v>323</v>
      </c>
      <c r="L53" s="123"/>
      <c r="M53" s="123"/>
      <c r="N53" s="123"/>
      <c r="O53" s="123"/>
      <c r="P53" s="123"/>
      <c r="Q53" s="123"/>
      <c r="R53" s="123"/>
      <c r="S53" s="124"/>
      <c r="T53" s="100"/>
      <c r="U53" s="101"/>
      <c r="V53" s="102"/>
      <c r="W53" s="107"/>
      <c r="X53" s="108"/>
      <c r="Y53" s="108"/>
      <c r="Z53" s="108"/>
      <c r="AA53" s="108"/>
      <c r="AB53" s="108"/>
      <c r="AC53" s="109"/>
      <c r="AD53" s="107"/>
      <c r="AE53" s="108"/>
      <c r="AF53" s="108"/>
      <c r="AG53" s="108"/>
      <c r="AH53" s="108"/>
      <c r="AI53" s="108"/>
      <c r="AJ53" s="108"/>
      <c r="AK53" s="109"/>
      <c r="AL53" s="107"/>
      <c r="AM53" s="108"/>
      <c r="AN53" s="108"/>
      <c r="AO53" s="108"/>
      <c r="AP53" s="108"/>
      <c r="AQ53" s="108"/>
      <c r="AR53" s="108"/>
      <c r="AS53" s="109"/>
      <c r="AT53" s="107"/>
      <c r="AU53" s="108"/>
      <c r="AV53" s="108"/>
      <c r="AW53" s="108"/>
      <c r="AX53" s="108"/>
      <c r="AY53" s="108"/>
      <c r="AZ53" s="109"/>
      <c r="BA53" s="107"/>
      <c r="BB53" s="108"/>
      <c r="BC53" s="108"/>
      <c r="BD53" s="108"/>
      <c r="BE53" s="108"/>
      <c r="BF53" s="108"/>
      <c r="BG53" s="109"/>
      <c r="BH53" s="107"/>
      <c r="BI53" s="108"/>
      <c r="BJ53" s="108"/>
      <c r="BK53" s="108"/>
      <c r="BL53" s="108"/>
      <c r="BM53" s="108"/>
      <c r="BN53" s="109"/>
      <c r="BO53" s="107"/>
      <c r="BP53" s="108"/>
      <c r="BQ53" s="108"/>
      <c r="BR53" s="108"/>
      <c r="BS53" s="108"/>
      <c r="BT53" s="108"/>
      <c r="BU53" s="109"/>
    </row>
    <row r="54" spans="2:73" s="14" customFormat="1" ht="28" customHeight="1" x14ac:dyDescent="0.15">
      <c r="B54" s="119" t="s">
        <v>25</v>
      </c>
      <c r="C54" s="120"/>
      <c r="D54" s="120"/>
      <c r="E54" s="120"/>
      <c r="F54" s="120"/>
      <c r="G54" s="120"/>
      <c r="H54" s="120"/>
      <c r="I54" s="120"/>
      <c r="J54" s="121"/>
      <c r="K54" s="110" t="s">
        <v>436</v>
      </c>
      <c r="L54" s="111"/>
      <c r="M54" s="111"/>
      <c r="N54" s="111"/>
      <c r="O54" s="111"/>
      <c r="P54" s="111"/>
      <c r="Q54" s="111"/>
      <c r="R54" s="111"/>
      <c r="S54" s="112"/>
      <c r="T54" s="78" t="s">
        <v>435</v>
      </c>
      <c r="U54" s="79"/>
      <c r="V54" s="80"/>
      <c r="W54" s="75">
        <f>ROUND(W43*(W45-0.15),3)</f>
        <v>0.58599999999999997</v>
      </c>
      <c r="X54" s="75"/>
      <c r="Y54" s="75"/>
      <c r="Z54" s="75"/>
      <c r="AA54" s="75"/>
      <c r="AB54" s="75"/>
      <c r="AC54" s="81"/>
      <c r="AD54" s="81">
        <f>ROUND(AD43*(AD45-0.15),3)</f>
        <v>0.58899999999999997</v>
      </c>
      <c r="AE54" s="82"/>
      <c r="AF54" s="82"/>
      <c r="AG54" s="82"/>
      <c r="AH54" s="82"/>
      <c r="AI54" s="82"/>
      <c r="AJ54" s="82"/>
      <c r="AK54" s="83"/>
      <c r="AL54" s="81">
        <f>ROUND(AL43*(AL45-0.15),3)</f>
        <v>0.59299999999999997</v>
      </c>
      <c r="AM54" s="82"/>
      <c r="AN54" s="82"/>
      <c r="AO54" s="82"/>
      <c r="AP54" s="82"/>
      <c r="AQ54" s="82"/>
      <c r="AR54" s="82"/>
      <c r="AS54" s="83"/>
      <c r="AT54" s="75">
        <f>ROUND(AT43*(AT45-0.15),3)</f>
        <v>0.59899999999999998</v>
      </c>
      <c r="AU54" s="75"/>
      <c r="AV54" s="75"/>
      <c r="AW54" s="75"/>
      <c r="AX54" s="75"/>
      <c r="AY54" s="75"/>
      <c r="AZ54" s="81"/>
      <c r="BA54" s="75">
        <f>ROUND(BA43*(BA45-0.15),3)</f>
        <v>0.60599999999999998</v>
      </c>
      <c r="BB54" s="75"/>
      <c r="BC54" s="75"/>
      <c r="BD54" s="75"/>
      <c r="BE54" s="75"/>
      <c r="BF54" s="75"/>
      <c r="BG54" s="81"/>
      <c r="BH54" s="75">
        <f>ROUND(BH43*(BH45-0.15),3)</f>
        <v>0.623</v>
      </c>
      <c r="BI54" s="75"/>
      <c r="BJ54" s="75"/>
      <c r="BK54" s="75"/>
      <c r="BL54" s="75"/>
      <c r="BM54" s="75"/>
      <c r="BN54" s="75"/>
      <c r="BO54" s="75">
        <f>ROUND(BO43*(BO45-0.15),3)</f>
        <v>0.63800000000000001</v>
      </c>
      <c r="BP54" s="75"/>
      <c r="BQ54" s="75"/>
      <c r="BR54" s="75"/>
      <c r="BS54" s="75"/>
      <c r="BT54" s="75"/>
      <c r="BU54" s="75"/>
    </row>
    <row r="55" spans="2:73" s="14" customFormat="1" ht="28" customHeight="1" x14ac:dyDescent="0.15">
      <c r="B55" s="119" t="s">
        <v>24</v>
      </c>
      <c r="C55" s="120"/>
      <c r="D55" s="120"/>
      <c r="E55" s="120"/>
      <c r="F55" s="120"/>
      <c r="G55" s="120"/>
      <c r="H55" s="120"/>
      <c r="I55" s="120"/>
      <c r="J55" s="121"/>
      <c r="K55" s="110" t="s">
        <v>436</v>
      </c>
      <c r="L55" s="111"/>
      <c r="M55" s="111"/>
      <c r="N55" s="111"/>
      <c r="O55" s="111"/>
      <c r="P55" s="111"/>
      <c r="Q55" s="111"/>
      <c r="R55" s="111"/>
      <c r="S55" s="112"/>
      <c r="T55" s="78" t="s">
        <v>435</v>
      </c>
      <c r="U55" s="79"/>
      <c r="V55" s="80"/>
      <c r="W55" s="75">
        <f>ROUND(W43*W44-W42*W42*PI()/4,3)</f>
        <v>0.19500000000000001</v>
      </c>
      <c r="X55" s="75"/>
      <c r="Y55" s="75"/>
      <c r="Z55" s="75"/>
      <c r="AA55" s="75"/>
      <c r="AB55" s="75"/>
      <c r="AC55" s="81"/>
      <c r="AD55" s="75">
        <f>ROUND(AD43*AD44-AD42*AD42*PI()/4,3)</f>
        <v>0.19800000000000001</v>
      </c>
      <c r="AE55" s="75"/>
      <c r="AF55" s="75"/>
      <c r="AG55" s="75"/>
      <c r="AH55" s="75"/>
      <c r="AI55" s="75"/>
      <c r="AJ55" s="75"/>
      <c r="AK55" s="75"/>
      <c r="AL55" s="75">
        <f>ROUND(AL43*AL44-AL42*AL42*PI()/4,3)</f>
        <v>0.20200000000000001</v>
      </c>
      <c r="AM55" s="75"/>
      <c r="AN55" s="75"/>
      <c r="AO55" s="75"/>
      <c r="AP55" s="75"/>
      <c r="AQ55" s="75"/>
      <c r="AR55" s="75"/>
      <c r="AS55" s="75"/>
      <c r="AT55" s="75">
        <f>ROUND(AT43*AT44-AT42*AT42*PI()/4,3)</f>
        <v>0.20699999999999999</v>
      </c>
      <c r="AU55" s="75"/>
      <c r="AV55" s="75"/>
      <c r="AW55" s="75"/>
      <c r="AX55" s="75"/>
      <c r="AY55" s="75"/>
      <c r="AZ55" s="81"/>
      <c r="BA55" s="75">
        <f>ROUND(BA43*BA44-BA42*BA42*PI()/4,3)</f>
        <v>0.21299999999999999</v>
      </c>
      <c r="BB55" s="75"/>
      <c r="BC55" s="75"/>
      <c r="BD55" s="75"/>
      <c r="BE55" s="75"/>
      <c r="BF55" s="75"/>
      <c r="BG55" s="81"/>
      <c r="BH55" s="75">
        <f>ROUND(BH43*BH44-BH42*BH42*PI()/4,3)</f>
        <v>0.22700000000000001</v>
      </c>
      <c r="BI55" s="75"/>
      <c r="BJ55" s="75"/>
      <c r="BK55" s="75"/>
      <c r="BL55" s="75"/>
      <c r="BM55" s="75"/>
      <c r="BN55" s="75"/>
      <c r="BO55" s="75">
        <f>ROUND(BO43*BO44-BO42*BO42*PI()/4,3)</f>
        <v>0.23799999999999999</v>
      </c>
      <c r="BP55" s="75"/>
      <c r="BQ55" s="75"/>
      <c r="BR55" s="75"/>
      <c r="BS55" s="75"/>
      <c r="BT55" s="75"/>
      <c r="BU55" s="75"/>
    </row>
    <row r="56" spans="2:73" s="14" customFormat="1" ht="28" customHeight="1" x14ac:dyDescent="0.15">
      <c r="B56" s="119" t="s">
        <v>26</v>
      </c>
      <c r="C56" s="120"/>
      <c r="D56" s="120"/>
      <c r="E56" s="120"/>
      <c r="F56" s="120"/>
      <c r="G56" s="120"/>
      <c r="H56" s="120"/>
      <c r="I56" s="120"/>
      <c r="J56" s="121"/>
      <c r="K56" s="110" t="s">
        <v>436</v>
      </c>
      <c r="L56" s="111"/>
      <c r="M56" s="111"/>
      <c r="N56" s="111"/>
      <c r="O56" s="111"/>
      <c r="P56" s="111"/>
      <c r="Q56" s="111"/>
      <c r="R56" s="111"/>
      <c r="S56" s="112"/>
      <c r="T56" s="78" t="s">
        <v>435</v>
      </c>
      <c r="U56" s="79"/>
      <c r="V56" s="80"/>
      <c r="W56" s="81">
        <f>ROUND(W43*W48,3)</f>
        <v>0.21</v>
      </c>
      <c r="X56" s="82"/>
      <c r="Y56" s="82"/>
      <c r="Z56" s="82"/>
      <c r="AA56" s="82"/>
      <c r="AB56" s="82"/>
      <c r="AC56" s="83"/>
      <c r="AD56" s="81">
        <f>ROUND(AD43*AD48,3)</f>
        <v>0.21</v>
      </c>
      <c r="AE56" s="82"/>
      <c r="AF56" s="82"/>
      <c r="AG56" s="82"/>
      <c r="AH56" s="82"/>
      <c r="AI56" s="82"/>
      <c r="AJ56" s="82"/>
      <c r="AK56" s="83"/>
      <c r="AL56" s="81">
        <f>ROUND(AL43*AL48,3)</f>
        <v>0.21</v>
      </c>
      <c r="AM56" s="82"/>
      <c r="AN56" s="82"/>
      <c r="AO56" s="82"/>
      <c r="AP56" s="82"/>
      <c r="AQ56" s="82"/>
      <c r="AR56" s="82"/>
      <c r="AS56" s="83"/>
      <c r="AT56" s="81">
        <f>ROUND(AT43*AT48,3)</f>
        <v>0.21</v>
      </c>
      <c r="AU56" s="82"/>
      <c r="AV56" s="82"/>
      <c r="AW56" s="82"/>
      <c r="AX56" s="82"/>
      <c r="AY56" s="82"/>
      <c r="AZ56" s="83"/>
      <c r="BA56" s="81">
        <f>ROUND(BA43*BA48,3)</f>
        <v>0.21</v>
      </c>
      <c r="BB56" s="82"/>
      <c r="BC56" s="82"/>
      <c r="BD56" s="82"/>
      <c r="BE56" s="82"/>
      <c r="BF56" s="82"/>
      <c r="BG56" s="83"/>
      <c r="BH56" s="81">
        <f>ROUND(BH43*BH48,3)</f>
        <v>0.21</v>
      </c>
      <c r="BI56" s="82"/>
      <c r="BJ56" s="82"/>
      <c r="BK56" s="82"/>
      <c r="BL56" s="82"/>
      <c r="BM56" s="82"/>
      <c r="BN56" s="83"/>
      <c r="BO56" s="81">
        <f>ROUND(BO43*BO48,3)</f>
        <v>0.21</v>
      </c>
      <c r="BP56" s="82"/>
      <c r="BQ56" s="82"/>
      <c r="BR56" s="82"/>
      <c r="BS56" s="82"/>
      <c r="BT56" s="82"/>
      <c r="BU56" s="83"/>
    </row>
    <row r="57" spans="2:73" s="14" customFormat="1" ht="28" customHeight="1" x14ac:dyDescent="0.15">
      <c r="B57" s="119" t="s">
        <v>387</v>
      </c>
      <c r="C57" s="120"/>
      <c r="D57" s="120"/>
      <c r="E57" s="120"/>
      <c r="F57" s="120"/>
      <c r="G57" s="120"/>
      <c r="H57" s="120"/>
      <c r="I57" s="120"/>
      <c r="J57" s="121"/>
      <c r="K57" s="110" t="s">
        <v>49</v>
      </c>
      <c r="L57" s="111"/>
      <c r="M57" s="111"/>
      <c r="N57" s="111"/>
      <c r="O57" s="111"/>
      <c r="P57" s="111"/>
      <c r="Q57" s="111"/>
      <c r="R57" s="111"/>
      <c r="S57" s="112"/>
      <c r="T57" s="78" t="s">
        <v>433</v>
      </c>
      <c r="U57" s="79"/>
      <c r="V57" s="80"/>
      <c r="W57" s="81">
        <v>0.6</v>
      </c>
      <c r="X57" s="82"/>
      <c r="Y57" s="82"/>
      <c r="Z57" s="82"/>
      <c r="AA57" s="82"/>
      <c r="AB57" s="82"/>
      <c r="AC57" s="83"/>
      <c r="AD57" s="81">
        <v>0.6</v>
      </c>
      <c r="AE57" s="82"/>
      <c r="AF57" s="82"/>
      <c r="AG57" s="82"/>
      <c r="AH57" s="82"/>
      <c r="AI57" s="82"/>
      <c r="AJ57" s="82"/>
      <c r="AK57" s="83"/>
      <c r="AL57" s="81">
        <v>0.6</v>
      </c>
      <c r="AM57" s="82"/>
      <c r="AN57" s="82"/>
      <c r="AO57" s="82"/>
      <c r="AP57" s="82"/>
      <c r="AQ57" s="82"/>
      <c r="AR57" s="82"/>
      <c r="AS57" s="83"/>
      <c r="AT57" s="81">
        <v>0.6</v>
      </c>
      <c r="AU57" s="82"/>
      <c r="AV57" s="82"/>
      <c r="AW57" s="82"/>
      <c r="AX57" s="82"/>
      <c r="AY57" s="82"/>
      <c r="AZ57" s="83"/>
      <c r="BA57" s="81">
        <v>0.6</v>
      </c>
      <c r="BB57" s="82"/>
      <c r="BC57" s="82"/>
      <c r="BD57" s="82"/>
      <c r="BE57" s="82"/>
      <c r="BF57" s="82"/>
      <c r="BG57" s="83"/>
      <c r="BH57" s="81">
        <v>0.6</v>
      </c>
      <c r="BI57" s="82"/>
      <c r="BJ57" s="82"/>
      <c r="BK57" s="82"/>
      <c r="BL57" s="82"/>
      <c r="BM57" s="82"/>
      <c r="BN57" s="83"/>
      <c r="BO57" s="81">
        <v>0.6</v>
      </c>
      <c r="BP57" s="82"/>
      <c r="BQ57" s="82"/>
      <c r="BR57" s="82"/>
      <c r="BS57" s="82"/>
      <c r="BT57" s="82"/>
      <c r="BU57" s="83"/>
    </row>
    <row r="58" spans="2:73" s="14" customFormat="1" ht="14.1" customHeight="1" x14ac:dyDescent="0.15">
      <c r="B58" s="125" t="s">
        <v>53</v>
      </c>
      <c r="C58" s="126"/>
      <c r="D58" s="126"/>
      <c r="E58" s="126"/>
      <c r="F58" s="126"/>
      <c r="G58" s="126"/>
      <c r="H58" s="126"/>
      <c r="I58" s="126"/>
      <c r="J58" s="127"/>
      <c r="K58" s="116" t="s">
        <v>434</v>
      </c>
      <c r="L58" s="117"/>
      <c r="M58" s="117"/>
      <c r="N58" s="117"/>
      <c r="O58" s="117"/>
      <c r="P58" s="117"/>
      <c r="Q58" s="117"/>
      <c r="R58" s="117"/>
      <c r="S58" s="118"/>
      <c r="T58" s="113" t="s">
        <v>435</v>
      </c>
      <c r="U58" s="114"/>
      <c r="V58" s="115"/>
      <c r="W58" s="104">
        <f>ROUND(W54-W56/0.9,3)</f>
        <v>0.35299999999999998</v>
      </c>
      <c r="X58" s="105"/>
      <c r="Y58" s="105"/>
      <c r="Z58" s="105"/>
      <c r="AA58" s="105"/>
      <c r="AB58" s="105"/>
      <c r="AC58" s="106"/>
      <c r="AD58" s="104">
        <f>ROUND(AD54-AD56/0.9,3)</f>
        <v>0.35599999999999998</v>
      </c>
      <c r="AE58" s="105"/>
      <c r="AF58" s="105"/>
      <c r="AG58" s="105"/>
      <c r="AH58" s="105"/>
      <c r="AI58" s="105"/>
      <c r="AJ58" s="105"/>
      <c r="AK58" s="106"/>
      <c r="AL58" s="104">
        <f>ROUND(AL54-AL56/0.9,3)</f>
        <v>0.36</v>
      </c>
      <c r="AM58" s="105"/>
      <c r="AN58" s="105"/>
      <c r="AO58" s="105"/>
      <c r="AP58" s="105"/>
      <c r="AQ58" s="105"/>
      <c r="AR58" s="105"/>
      <c r="AS58" s="106"/>
      <c r="AT58" s="104">
        <f>ROUND(AT54-AT56/0.9,3)</f>
        <v>0.36599999999999999</v>
      </c>
      <c r="AU58" s="105"/>
      <c r="AV58" s="105"/>
      <c r="AW58" s="105"/>
      <c r="AX58" s="105"/>
      <c r="AY58" s="105"/>
      <c r="AZ58" s="106"/>
      <c r="BA58" s="104">
        <f>ROUND(BA54-BA56/0.9,3)</f>
        <v>0.373</v>
      </c>
      <c r="BB58" s="105"/>
      <c r="BC58" s="105"/>
      <c r="BD58" s="105"/>
      <c r="BE58" s="105"/>
      <c r="BF58" s="105"/>
      <c r="BG58" s="106"/>
      <c r="BH58" s="104">
        <f>ROUND(BH54-BH56/0.9,3)</f>
        <v>0.39</v>
      </c>
      <c r="BI58" s="105"/>
      <c r="BJ58" s="105"/>
      <c r="BK58" s="105"/>
      <c r="BL58" s="105"/>
      <c r="BM58" s="105"/>
      <c r="BN58" s="106"/>
      <c r="BO58" s="104">
        <f>ROUND(BO54-BO56/0.9,3)</f>
        <v>0.40500000000000003</v>
      </c>
      <c r="BP58" s="105"/>
      <c r="BQ58" s="105"/>
      <c r="BR58" s="105"/>
      <c r="BS58" s="105"/>
      <c r="BT58" s="105"/>
      <c r="BU58" s="106"/>
    </row>
    <row r="59" spans="2:73" s="14" customFormat="1" ht="14.1" customHeight="1" x14ac:dyDescent="0.15">
      <c r="B59" s="128"/>
      <c r="C59" s="129"/>
      <c r="D59" s="129"/>
      <c r="E59" s="129"/>
      <c r="F59" s="129"/>
      <c r="G59" s="129"/>
      <c r="H59" s="129"/>
      <c r="I59" s="129"/>
      <c r="J59" s="130"/>
      <c r="K59" s="122" t="s">
        <v>323</v>
      </c>
      <c r="L59" s="123"/>
      <c r="M59" s="123"/>
      <c r="N59" s="123"/>
      <c r="O59" s="123"/>
      <c r="P59" s="123"/>
      <c r="Q59" s="123"/>
      <c r="R59" s="123"/>
      <c r="S59" s="124"/>
      <c r="T59" s="100"/>
      <c r="U59" s="101"/>
      <c r="V59" s="102"/>
      <c r="W59" s="107"/>
      <c r="X59" s="108"/>
      <c r="Y59" s="108"/>
      <c r="Z59" s="108"/>
      <c r="AA59" s="108"/>
      <c r="AB59" s="108"/>
      <c r="AC59" s="109"/>
      <c r="AD59" s="107"/>
      <c r="AE59" s="108"/>
      <c r="AF59" s="108"/>
      <c r="AG59" s="108"/>
      <c r="AH59" s="108"/>
      <c r="AI59" s="108"/>
      <c r="AJ59" s="108"/>
      <c r="AK59" s="109"/>
      <c r="AL59" s="107"/>
      <c r="AM59" s="108"/>
      <c r="AN59" s="108"/>
      <c r="AO59" s="108"/>
      <c r="AP59" s="108"/>
      <c r="AQ59" s="108"/>
      <c r="AR59" s="108"/>
      <c r="AS59" s="109"/>
      <c r="AT59" s="107"/>
      <c r="AU59" s="108"/>
      <c r="AV59" s="108"/>
      <c r="AW59" s="108"/>
      <c r="AX59" s="108"/>
      <c r="AY59" s="108"/>
      <c r="AZ59" s="109"/>
      <c r="BA59" s="107"/>
      <c r="BB59" s="108"/>
      <c r="BC59" s="108"/>
      <c r="BD59" s="108"/>
      <c r="BE59" s="108"/>
      <c r="BF59" s="108"/>
      <c r="BG59" s="109"/>
      <c r="BH59" s="107"/>
      <c r="BI59" s="108"/>
      <c r="BJ59" s="108"/>
      <c r="BK59" s="108"/>
      <c r="BL59" s="108"/>
      <c r="BM59" s="108"/>
      <c r="BN59" s="109"/>
      <c r="BO59" s="107"/>
      <c r="BP59" s="108"/>
      <c r="BQ59" s="108"/>
      <c r="BR59" s="108"/>
      <c r="BS59" s="108"/>
      <c r="BT59" s="108"/>
      <c r="BU59" s="109"/>
    </row>
    <row r="60" spans="2:73" s="14" customFormat="1" ht="14.1" customHeight="1" x14ac:dyDescent="0.15">
      <c r="B60" s="125" t="s">
        <v>112</v>
      </c>
      <c r="C60" s="126"/>
      <c r="D60" s="126"/>
      <c r="E60" s="126"/>
      <c r="F60" s="126"/>
      <c r="G60" s="126"/>
      <c r="H60" s="126"/>
      <c r="I60" s="126"/>
      <c r="J60" s="127"/>
      <c r="K60" s="116" t="s">
        <v>348</v>
      </c>
      <c r="L60" s="117"/>
      <c r="M60" s="117"/>
      <c r="N60" s="117"/>
      <c r="O60" s="117"/>
      <c r="P60" s="117"/>
      <c r="Q60" s="117"/>
      <c r="R60" s="117"/>
      <c r="S60" s="118"/>
      <c r="T60" s="113" t="s">
        <v>433</v>
      </c>
      <c r="U60" s="114"/>
      <c r="V60" s="115"/>
      <c r="W60" s="104">
        <f>W43</f>
        <v>0.6</v>
      </c>
      <c r="X60" s="105"/>
      <c r="Y60" s="105"/>
      <c r="Z60" s="105"/>
      <c r="AA60" s="105"/>
      <c r="AB60" s="105"/>
      <c r="AC60" s="105"/>
      <c r="AD60" s="104">
        <f>AD43</f>
        <v>0.6</v>
      </c>
      <c r="AE60" s="105"/>
      <c r="AF60" s="105"/>
      <c r="AG60" s="105"/>
      <c r="AH60" s="105"/>
      <c r="AI60" s="105"/>
      <c r="AJ60" s="105"/>
      <c r="AK60" s="106"/>
      <c r="AL60" s="104">
        <f>AL43</f>
        <v>0.6</v>
      </c>
      <c r="AM60" s="105"/>
      <c r="AN60" s="105"/>
      <c r="AO60" s="105"/>
      <c r="AP60" s="105"/>
      <c r="AQ60" s="105"/>
      <c r="AR60" s="105"/>
      <c r="AS60" s="106"/>
      <c r="AT60" s="104">
        <f>AT43</f>
        <v>0.6</v>
      </c>
      <c r="AU60" s="105"/>
      <c r="AV60" s="105"/>
      <c r="AW60" s="105"/>
      <c r="AX60" s="105"/>
      <c r="AY60" s="105"/>
      <c r="AZ60" s="105"/>
      <c r="BA60" s="104">
        <f>BA43</f>
        <v>0.6</v>
      </c>
      <c r="BB60" s="105"/>
      <c r="BC60" s="105"/>
      <c r="BD60" s="105"/>
      <c r="BE60" s="105"/>
      <c r="BF60" s="105"/>
      <c r="BG60" s="105"/>
      <c r="BH60" s="104">
        <f>BH43</f>
        <v>0.6</v>
      </c>
      <c r="BI60" s="105"/>
      <c r="BJ60" s="105"/>
      <c r="BK60" s="105"/>
      <c r="BL60" s="105"/>
      <c r="BM60" s="105"/>
      <c r="BN60" s="106"/>
      <c r="BO60" s="104">
        <f>BO43</f>
        <v>0.6</v>
      </c>
      <c r="BP60" s="105"/>
      <c r="BQ60" s="105"/>
      <c r="BR60" s="105"/>
      <c r="BS60" s="105"/>
      <c r="BT60" s="105"/>
      <c r="BU60" s="106"/>
    </row>
    <row r="61" spans="2:73" s="14" customFormat="1" ht="14.1" customHeight="1" x14ac:dyDescent="0.15">
      <c r="B61" s="128"/>
      <c r="C61" s="129"/>
      <c r="D61" s="129"/>
      <c r="E61" s="129"/>
      <c r="F61" s="129"/>
      <c r="G61" s="129"/>
      <c r="H61" s="129"/>
      <c r="I61" s="129"/>
      <c r="J61" s="130"/>
      <c r="K61" s="122" t="s">
        <v>50</v>
      </c>
      <c r="L61" s="123"/>
      <c r="M61" s="123"/>
      <c r="N61" s="123"/>
      <c r="O61" s="123"/>
      <c r="P61" s="123"/>
      <c r="Q61" s="123"/>
      <c r="R61" s="123"/>
      <c r="S61" s="124"/>
      <c r="T61" s="100"/>
      <c r="U61" s="101"/>
      <c r="V61" s="102"/>
      <c r="W61" s="107"/>
      <c r="X61" s="108"/>
      <c r="Y61" s="108"/>
      <c r="Z61" s="108"/>
      <c r="AA61" s="108"/>
      <c r="AB61" s="108"/>
      <c r="AC61" s="108"/>
      <c r="AD61" s="107"/>
      <c r="AE61" s="108"/>
      <c r="AF61" s="108"/>
      <c r="AG61" s="108"/>
      <c r="AH61" s="108"/>
      <c r="AI61" s="108"/>
      <c r="AJ61" s="108"/>
      <c r="AK61" s="109"/>
      <c r="AL61" s="107"/>
      <c r="AM61" s="108"/>
      <c r="AN61" s="108"/>
      <c r="AO61" s="108"/>
      <c r="AP61" s="108"/>
      <c r="AQ61" s="108"/>
      <c r="AR61" s="108"/>
      <c r="AS61" s="109"/>
      <c r="AT61" s="107"/>
      <c r="AU61" s="108"/>
      <c r="AV61" s="108"/>
      <c r="AW61" s="108"/>
      <c r="AX61" s="108"/>
      <c r="AY61" s="108"/>
      <c r="AZ61" s="108"/>
      <c r="BA61" s="107"/>
      <c r="BB61" s="108"/>
      <c r="BC61" s="108"/>
      <c r="BD61" s="108"/>
      <c r="BE61" s="108"/>
      <c r="BF61" s="108"/>
      <c r="BG61" s="108"/>
      <c r="BH61" s="107"/>
      <c r="BI61" s="108"/>
      <c r="BJ61" s="108"/>
      <c r="BK61" s="108"/>
      <c r="BL61" s="108"/>
      <c r="BM61" s="108"/>
      <c r="BN61" s="109"/>
      <c r="BO61" s="107"/>
      <c r="BP61" s="108"/>
      <c r="BQ61" s="108"/>
      <c r="BR61" s="108"/>
      <c r="BS61" s="108"/>
      <c r="BT61" s="108"/>
      <c r="BU61" s="109"/>
    </row>
    <row r="62" spans="2:73" s="14" customFormat="1" ht="28" customHeight="1" x14ac:dyDescent="0.15">
      <c r="B62" s="119" t="s">
        <v>114</v>
      </c>
      <c r="C62" s="120"/>
      <c r="D62" s="120"/>
      <c r="E62" s="120"/>
      <c r="F62" s="120"/>
      <c r="G62" s="120"/>
      <c r="H62" s="120"/>
      <c r="I62" s="120"/>
      <c r="J62" s="121"/>
      <c r="K62" s="110"/>
      <c r="L62" s="111"/>
      <c r="M62" s="111"/>
      <c r="N62" s="111"/>
      <c r="O62" s="111"/>
      <c r="P62" s="111"/>
      <c r="Q62" s="111"/>
      <c r="R62" s="111"/>
      <c r="S62" s="112"/>
      <c r="T62" s="78" t="s">
        <v>433</v>
      </c>
      <c r="U62" s="79"/>
      <c r="V62" s="80"/>
      <c r="W62" s="75">
        <f>W60</f>
        <v>0.6</v>
      </c>
      <c r="X62" s="75"/>
      <c r="Y62" s="75"/>
      <c r="Z62" s="75"/>
      <c r="AA62" s="75"/>
      <c r="AB62" s="75"/>
      <c r="AC62" s="81"/>
      <c r="AD62" s="81">
        <f>AD60</f>
        <v>0.6</v>
      </c>
      <c r="AE62" s="82"/>
      <c r="AF62" s="82"/>
      <c r="AG62" s="82"/>
      <c r="AH62" s="82"/>
      <c r="AI62" s="82"/>
      <c r="AJ62" s="82"/>
      <c r="AK62" s="83"/>
      <c r="AL62" s="81">
        <f>AL60</f>
        <v>0.6</v>
      </c>
      <c r="AM62" s="82"/>
      <c r="AN62" s="82"/>
      <c r="AO62" s="82"/>
      <c r="AP62" s="82"/>
      <c r="AQ62" s="82"/>
      <c r="AR62" s="82"/>
      <c r="AS62" s="83"/>
      <c r="AT62" s="75">
        <f>AT60</f>
        <v>0.6</v>
      </c>
      <c r="AU62" s="75"/>
      <c r="AV62" s="75"/>
      <c r="AW62" s="75"/>
      <c r="AX62" s="75"/>
      <c r="AY62" s="75"/>
      <c r="AZ62" s="81"/>
      <c r="BA62" s="75">
        <f>BA60</f>
        <v>0.6</v>
      </c>
      <c r="BB62" s="75"/>
      <c r="BC62" s="75"/>
      <c r="BD62" s="75"/>
      <c r="BE62" s="75"/>
      <c r="BF62" s="75"/>
      <c r="BG62" s="81"/>
      <c r="BH62" s="75">
        <f>BH60</f>
        <v>0.6</v>
      </c>
      <c r="BI62" s="75"/>
      <c r="BJ62" s="75"/>
      <c r="BK62" s="75"/>
      <c r="BL62" s="75"/>
      <c r="BM62" s="75"/>
      <c r="BN62" s="75"/>
      <c r="BO62" s="75">
        <f>BO60</f>
        <v>0.6</v>
      </c>
      <c r="BP62" s="75"/>
      <c r="BQ62" s="75"/>
      <c r="BR62" s="75"/>
      <c r="BS62" s="75"/>
      <c r="BT62" s="75"/>
      <c r="BU62" s="75"/>
    </row>
    <row r="63" spans="2:73" s="14" customFormat="1" ht="20.149999999999999" customHeight="1" x14ac:dyDescent="0.15"/>
    <row r="64" spans="2:73" s="14" customFormat="1" ht="20.149999999999999" customHeight="1" x14ac:dyDescent="0.15">
      <c r="W64" s="75" t="e">
        <f>ROUND((0.1/W45*(W44+0.65)+#REF!),3)</f>
        <v>#REF!</v>
      </c>
      <c r="X64" s="75"/>
      <c r="Y64" s="75"/>
      <c r="Z64" s="75"/>
      <c r="AA64" s="75"/>
      <c r="AB64" s="75"/>
      <c r="AC64" s="81"/>
      <c r="AD64" s="75" t="e">
        <f>ROUND((0.1/AD45*(AD44+0.65)+#REF!),3)</f>
        <v>#REF!</v>
      </c>
      <c r="AE64" s="75"/>
      <c r="AF64" s="75"/>
      <c r="AG64" s="75"/>
      <c r="AH64" s="75"/>
      <c r="AI64" s="75"/>
      <c r="AJ64" s="81"/>
      <c r="AL64" s="75" t="e">
        <f>ROUND((0.1/AL45*(AL44+0.65)+#REF!),3)</f>
        <v>#REF!</v>
      </c>
      <c r="AM64" s="75"/>
      <c r="AN64" s="75"/>
      <c r="AO64" s="75"/>
      <c r="AP64" s="75"/>
      <c r="AQ64" s="75"/>
      <c r="AR64" s="81"/>
      <c r="AT64" s="75" t="e">
        <f>ROUND((0.1/AT45*(AT44+0.65)+#REF!),3)</f>
        <v>#REF!</v>
      </c>
      <c r="AU64" s="75"/>
      <c r="AV64" s="75"/>
      <c r="AW64" s="75"/>
      <c r="AX64" s="75"/>
      <c r="AY64" s="75"/>
      <c r="AZ64" s="81"/>
      <c r="BA64" s="75" t="e">
        <f>ROUND((0.1/BA45*(BA44+0.65)+#REF!),3)</f>
        <v>#REF!</v>
      </c>
      <c r="BB64" s="75"/>
      <c r="BC64" s="75"/>
      <c r="BD64" s="75"/>
      <c r="BE64" s="75"/>
      <c r="BF64" s="75"/>
      <c r="BG64" s="81"/>
      <c r="BH64" s="75" t="e">
        <f>ROUND((0.1/BH45*(BH44+0.65)+#REF!),3)</f>
        <v>#REF!</v>
      </c>
      <c r="BI64" s="75"/>
      <c r="BJ64" s="75"/>
      <c r="BK64" s="75"/>
      <c r="BL64" s="75"/>
      <c r="BM64" s="75"/>
      <c r="BN64" s="81"/>
    </row>
    <row r="65" spans="23:73" s="14" customFormat="1" ht="20.149999999999999" customHeight="1" x14ac:dyDescent="0.15">
      <c r="W65" s="75" t="e">
        <f>ROUND((0.1/W45*(W44+0.15)+#REF!),3)</f>
        <v>#REF!</v>
      </c>
      <c r="X65" s="75"/>
      <c r="Y65" s="75"/>
      <c r="Z65" s="75"/>
      <c r="AA65" s="75"/>
      <c r="AB65" s="75"/>
      <c r="AC65" s="81"/>
      <c r="AD65" s="75" t="e">
        <f>ROUND((0.1/AD45*(AD44+0.15)+#REF!),3)</f>
        <v>#REF!</v>
      </c>
      <c r="AE65" s="75"/>
      <c r="AF65" s="75"/>
      <c r="AG65" s="75"/>
      <c r="AH65" s="75"/>
      <c r="AI65" s="75"/>
      <c r="AJ65" s="81"/>
      <c r="AL65" s="75" t="e">
        <f>ROUND((0.1/AL45*(AL44+0.15)+#REF!),3)</f>
        <v>#REF!</v>
      </c>
      <c r="AM65" s="75"/>
      <c r="AN65" s="75"/>
      <c r="AO65" s="75"/>
      <c r="AP65" s="75"/>
      <c r="AQ65" s="75"/>
      <c r="AR65" s="81"/>
      <c r="AT65" s="75" t="e">
        <f>ROUND((0.1/AT45*(AT44+0.15)+#REF!),3)</f>
        <v>#REF!</v>
      </c>
      <c r="AU65" s="75"/>
      <c r="AV65" s="75"/>
      <c r="AW65" s="75"/>
      <c r="AX65" s="75"/>
      <c r="AY65" s="75"/>
      <c r="AZ65" s="81"/>
      <c r="BA65" s="75" t="e">
        <f>ROUND((0.1/BA45*(BA44+0.15)+#REF!),3)</f>
        <v>#REF!</v>
      </c>
      <c r="BB65" s="75"/>
      <c r="BC65" s="75"/>
      <c r="BD65" s="75"/>
      <c r="BE65" s="75"/>
      <c r="BF65" s="75"/>
      <c r="BG65" s="81"/>
      <c r="BH65" s="75" t="e">
        <f>ROUND((0.1/BH45*(BH44+0.15)+#REF!),3)</f>
        <v>#REF!</v>
      </c>
      <c r="BI65" s="75"/>
      <c r="BJ65" s="75"/>
      <c r="BK65" s="75"/>
      <c r="BL65" s="75"/>
      <c r="BM65" s="75"/>
      <c r="BN65" s="81"/>
      <c r="BO65" s="75"/>
      <c r="BP65" s="75"/>
      <c r="BQ65" s="75"/>
      <c r="BR65" s="75"/>
      <c r="BS65" s="75"/>
      <c r="BT65" s="75"/>
      <c r="BU65" s="81"/>
    </row>
    <row r="66" spans="23:73" s="14" customFormat="1" ht="20.149999999999999" customHeight="1" x14ac:dyDescent="0.15">
      <c r="W66" s="75" t="e">
        <f>ROUND((0.1/W45*W44+#REF!),3)</f>
        <v>#REF!</v>
      </c>
      <c r="X66" s="75"/>
      <c r="Y66" s="75"/>
      <c r="Z66" s="75"/>
      <c r="AA66" s="75"/>
      <c r="AB66" s="75"/>
      <c r="AC66" s="81"/>
      <c r="AD66" s="75" t="e">
        <f>ROUND((0.1/AD45*AD44+#REF!),3)</f>
        <v>#REF!</v>
      </c>
      <c r="AE66" s="75"/>
      <c r="AF66" s="75"/>
      <c r="AG66" s="75"/>
      <c r="AH66" s="75"/>
      <c r="AI66" s="75"/>
      <c r="AJ66" s="81"/>
      <c r="AL66" s="75" t="e">
        <f>ROUND((0.1/AL45*AL44+#REF!),3)</f>
        <v>#REF!</v>
      </c>
      <c r="AM66" s="75"/>
      <c r="AN66" s="75"/>
      <c r="AO66" s="75"/>
      <c r="AP66" s="75"/>
      <c r="AQ66" s="75"/>
      <c r="AR66" s="81"/>
      <c r="AT66" s="75" t="e">
        <f>ROUND((0.1/AT45*AT44+#REF!),3)</f>
        <v>#REF!</v>
      </c>
      <c r="AU66" s="75"/>
      <c r="AV66" s="75"/>
      <c r="AW66" s="75"/>
      <c r="AX66" s="75"/>
      <c r="AY66" s="75"/>
      <c r="AZ66" s="81"/>
      <c r="BA66" s="75" t="e">
        <f>ROUND((0.1/BA45*BA44+#REF!),3)</f>
        <v>#REF!</v>
      </c>
      <c r="BB66" s="75"/>
      <c r="BC66" s="75"/>
      <c r="BD66" s="75"/>
      <c r="BE66" s="75"/>
      <c r="BF66" s="75"/>
      <c r="BG66" s="81"/>
      <c r="BH66" s="75" t="e">
        <f>ROUND((0.1/BH45*BH44+#REF!),3)</f>
        <v>#REF!</v>
      </c>
      <c r="BI66" s="75"/>
      <c r="BJ66" s="75"/>
      <c r="BK66" s="75"/>
      <c r="BL66" s="75"/>
      <c r="BM66" s="75"/>
      <c r="BN66" s="81"/>
      <c r="BO66" s="75"/>
      <c r="BP66" s="75"/>
      <c r="BQ66" s="75"/>
      <c r="BR66" s="75"/>
      <c r="BS66" s="75"/>
      <c r="BT66" s="75"/>
      <c r="BU66" s="81"/>
    </row>
    <row r="67" spans="23:73" s="14" customFormat="1" ht="20.149999999999999" customHeight="1" x14ac:dyDescent="0.15"/>
    <row r="68" spans="23:73" s="14" customFormat="1" ht="20.149999999999999" customHeight="1" x14ac:dyDescent="0.15"/>
    <row r="69" spans="23:73" s="14" customFormat="1" ht="20.149999999999999" customHeight="1" x14ac:dyDescent="0.15"/>
    <row r="70" spans="23:73" s="14" customFormat="1" ht="20.149999999999999" customHeight="1" x14ac:dyDescent="0.15"/>
    <row r="71" spans="23:73" s="14" customFormat="1" ht="20.149999999999999" customHeight="1" x14ac:dyDescent="0.15"/>
    <row r="72" spans="23:73" s="14" customFormat="1" ht="20.149999999999999" customHeight="1" x14ac:dyDescent="0.15"/>
    <row r="73" spans="23:73" s="14" customFormat="1" ht="20.149999999999999" customHeight="1" x14ac:dyDescent="0.15"/>
    <row r="74" spans="23:73" s="14" customFormat="1" ht="15" customHeight="1" x14ac:dyDescent="0.15"/>
    <row r="75" spans="23:73" s="14" customFormat="1" ht="15" customHeight="1" x14ac:dyDescent="0.15"/>
    <row r="76" spans="23:73" s="14" customFormat="1" ht="15" customHeight="1" x14ac:dyDescent="0.15"/>
    <row r="77" spans="23:73" s="14" customFormat="1" ht="15" customHeight="1" x14ac:dyDescent="0.15"/>
    <row r="78" spans="23:73" s="14" customFormat="1" ht="15" customHeight="1" x14ac:dyDescent="0.15"/>
    <row r="79" spans="23:73" s="14" customFormat="1" ht="15" customHeight="1" x14ac:dyDescent="0.15"/>
    <row r="80" spans="23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ht="15" customHeight="1" x14ac:dyDescent="0.15"/>
  </sheetData>
  <mergeCells count="237">
    <mergeCell ref="AS19:AX19"/>
    <mergeCell ref="AS20:AW20"/>
    <mergeCell ref="AS21:AW21"/>
    <mergeCell ref="AS24:AY24"/>
    <mergeCell ref="AG25:AN25"/>
    <mergeCell ref="AS25:AY25"/>
    <mergeCell ref="BH64:BN64"/>
    <mergeCell ref="BH62:BN62"/>
    <mergeCell ref="BA58:BG59"/>
    <mergeCell ref="BA60:BG61"/>
    <mergeCell ref="BA14:BA21"/>
    <mergeCell ref="BH51:BN51"/>
    <mergeCell ref="BA51:BG51"/>
    <mergeCell ref="BH52:BN53"/>
    <mergeCell ref="BH55:BN55"/>
    <mergeCell ref="BA45:BG45"/>
    <mergeCell ref="BH44:BN44"/>
    <mergeCell ref="BH49:BN49"/>
    <mergeCell ref="BA43:BG43"/>
    <mergeCell ref="BH40:BN40"/>
    <mergeCell ref="BH42:BN42"/>
    <mergeCell ref="BA64:BG64"/>
    <mergeCell ref="BA62:BG62"/>
    <mergeCell ref="AT56:AZ56"/>
    <mergeCell ref="W64:AC64"/>
    <mergeCell ref="AD64:AJ64"/>
    <mergeCell ref="W60:AC61"/>
    <mergeCell ref="BA52:BG53"/>
    <mergeCell ref="AL55:AS55"/>
    <mergeCell ref="AT54:AZ54"/>
    <mergeCell ref="BA54:BG54"/>
    <mergeCell ref="AD56:AK56"/>
    <mergeCell ref="AL64:AR64"/>
    <mergeCell ref="AT64:AZ64"/>
    <mergeCell ref="AT60:AZ61"/>
    <mergeCell ref="AL60:AS61"/>
    <mergeCell ref="AT58:AZ59"/>
    <mergeCell ref="AT55:AZ55"/>
    <mergeCell ref="BA56:BG56"/>
    <mergeCell ref="BA55:BG55"/>
    <mergeCell ref="BA57:BG57"/>
    <mergeCell ref="AT52:AZ53"/>
    <mergeCell ref="B57:J57"/>
    <mergeCell ref="K57:S57"/>
    <mergeCell ref="K58:S58"/>
    <mergeCell ref="T56:V56"/>
    <mergeCell ref="AJ35:AM35"/>
    <mergeCell ref="AD57:AK57"/>
    <mergeCell ref="AL45:AS45"/>
    <mergeCell ref="T57:V57"/>
    <mergeCell ref="AD45:AK45"/>
    <mergeCell ref="AD51:AK51"/>
    <mergeCell ref="AD54:AK54"/>
    <mergeCell ref="W44:AC44"/>
    <mergeCell ref="AD44:AK44"/>
    <mergeCell ref="AL44:AS44"/>
    <mergeCell ref="AL54:AS54"/>
    <mergeCell ref="W50:AC50"/>
    <mergeCell ref="AD50:AK50"/>
    <mergeCell ref="W51:AC51"/>
    <mergeCell ref="B56:J56"/>
    <mergeCell ref="K56:S56"/>
    <mergeCell ref="B55:J55"/>
    <mergeCell ref="K55:S55"/>
    <mergeCell ref="T55:V55"/>
    <mergeCell ref="B54:J54"/>
    <mergeCell ref="K61:S61"/>
    <mergeCell ref="B62:J62"/>
    <mergeCell ref="B60:J61"/>
    <mergeCell ref="K60:S60"/>
    <mergeCell ref="K62:S62"/>
    <mergeCell ref="T60:V61"/>
    <mergeCell ref="T62:V62"/>
    <mergeCell ref="K59:S59"/>
    <mergeCell ref="W58:AC59"/>
    <mergeCell ref="B58:J59"/>
    <mergeCell ref="T58:V59"/>
    <mergeCell ref="W66:AC66"/>
    <mergeCell ref="AD66:AJ66"/>
    <mergeCell ref="AL66:AR66"/>
    <mergeCell ref="AT66:AZ66"/>
    <mergeCell ref="BO65:BU65"/>
    <mergeCell ref="BO66:BU66"/>
    <mergeCell ref="BA66:BG66"/>
    <mergeCell ref="BA65:BG65"/>
    <mergeCell ref="BH65:BN65"/>
    <mergeCell ref="BH66:BN66"/>
    <mergeCell ref="W65:AC65"/>
    <mergeCell ref="AD65:AJ65"/>
    <mergeCell ref="AT65:AZ65"/>
    <mergeCell ref="AL65:AR65"/>
    <mergeCell ref="K54:S54"/>
    <mergeCell ref="T54:V54"/>
    <mergeCell ref="B52:J53"/>
    <mergeCell ref="T52:V53"/>
    <mergeCell ref="W54:AC54"/>
    <mergeCell ref="W52:AC53"/>
    <mergeCell ref="K53:S53"/>
    <mergeCell ref="K52:S52"/>
    <mergeCell ref="W55:AC55"/>
    <mergeCell ref="B40:V40"/>
    <mergeCell ref="AL43:AS43"/>
    <mergeCell ref="BH43:BN43"/>
    <mergeCell ref="BA44:BG44"/>
    <mergeCell ref="B51:J51"/>
    <mergeCell ref="K51:S51"/>
    <mergeCell ref="T51:V51"/>
    <mergeCell ref="AD43:AK43"/>
    <mergeCell ref="W45:AC45"/>
    <mergeCell ref="BH50:BN50"/>
    <mergeCell ref="E42:V42"/>
    <mergeCell ref="E45:V45"/>
    <mergeCell ref="E44:V44"/>
    <mergeCell ref="E43:V43"/>
    <mergeCell ref="E46:V46"/>
    <mergeCell ref="AL46:AS46"/>
    <mergeCell ref="B50:J50"/>
    <mergeCell ref="K50:S50"/>
    <mergeCell ref="T50:V50"/>
    <mergeCell ref="AT51:AZ51"/>
    <mergeCell ref="AL51:AS51"/>
    <mergeCell ref="AL50:AS50"/>
    <mergeCell ref="AT42:AZ42"/>
    <mergeCell ref="B1:BV1"/>
    <mergeCell ref="W40:AC40"/>
    <mergeCell ref="AD40:AK40"/>
    <mergeCell ref="AL40:AS40"/>
    <mergeCell ref="U16:U22"/>
    <mergeCell ref="AT40:AZ40"/>
    <mergeCell ref="AD8:AG8"/>
    <mergeCell ref="AP8:AV8"/>
    <mergeCell ref="AJ36:AM36"/>
    <mergeCell ref="B2:BV2"/>
    <mergeCell ref="AM14:AQ14"/>
    <mergeCell ref="X16:X22"/>
    <mergeCell ref="AJ4:AM4"/>
    <mergeCell ref="AM16:AQ16"/>
    <mergeCell ref="AG6:AK6"/>
    <mergeCell ref="AL6:AP6"/>
    <mergeCell ref="Z6:AC6"/>
    <mergeCell ref="AY26:AY29"/>
    <mergeCell ref="BA26:BA33"/>
    <mergeCell ref="AS17:AX17"/>
    <mergeCell ref="AT6:AW6"/>
    <mergeCell ref="AY32:AY33"/>
    <mergeCell ref="AY10:AY11"/>
    <mergeCell ref="BA10:BA12"/>
    <mergeCell ref="BB13:BB15"/>
    <mergeCell ref="BA48:BG48"/>
    <mergeCell ref="AS18:AX18"/>
    <mergeCell ref="BA7:BA9"/>
    <mergeCell ref="W62:AC62"/>
    <mergeCell ref="AD62:AK62"/>
    <mergeCell ref="AL62:AS62"/>
    <mergeCell ref="AT62:AZ62"/>
    <mergeCell ref="BA49:BG49"/>
    <mergeCell ref="BA23:BA25"/>
    <mergeCell ref="AY30:AY31"/>
    <mergeCell ref="AT43:AZ43"/>
    <mergeCell ref="BC18:BC23"/>
    <mergeCell ref="Z13:AC13"/>
    <mergeCell ref="BA42:BG42"/>
    <mergeCell ref="W57:AC57"/>
    <mergeCell ref="AD60:AK61"/>
    <mergeCell ref="AT57:AZ57"/>
    <mergeCell ref="B39:BV39"/>
    <mergeCell ref="BO55:BU55"/>
    <mergeCell ref="BO56:BU56"/>
    <mergeCell ref="AT45:AZ45"/>
    <mergeCell ref="BO40:BU40"/>
    <mergeCell ref="BO44:BU44"/>
    <mergeCell ref="BO45:BU45"/>
    <mergeCell ref="AT50:AZ50"/>
    <mergeCell ref="BA40:BG40"/>
    <mergeCell ref="W47:AC47"/>
    <mergeCell ref="AD47:AK47"/>
    <mergeCell ref="AL47:AS47"/>
    <mergeCell ref="W46:AC46"/>
    <mergeCell ref="AD46:AK46"/>
    <mergeCell ref="BO42:BU42"/>
    <mergeCell ref="BO43:BU43"/>
    <mergeCell ref="W43:AC43"/>
    <mergeCell ref="BH45:BN45"/>
    <mergeCell ref="BA50:BG50"/>
    <mergeCell ref="AT44:AZ44"/>
    <mergeCell ref="AT47:AZ47"/>
    <mergeCell ref="BA47:BG47"/>
    <mergeCell ref="BH47:BN47"/>
    <mergeCell ref="BO47:BU47"/>
    <mergeCell ref="AT46:AZ46"/>
    <mergeCell ref="BA46:BG46"/>
    <mergeCell ref="BO62:BU62"/>
    <mergeCell ref="BO49:BU49"/>
    <mergeCell ref="BO50:BU50"/>
    <mergeCell ref="BO51:BU51"/>
    <mergeCell ref="BO52:BU53"/>
    <mergeCell ref="BO54:BU54"/>
    <mergeCell ref="AL58:AS59"/>
    <mergeCell ref="AD58:AK59"/>
    <mergeCell ref="W56:AC56"/>
    <mergeCell ref="BO57:BU57"/>
    <mergeCell ref="BO58:BU59"/>
    <mergeCell ref="AD52:AK53"/>
    <mergeCell ref="AL52:AS53"/>
    <mergeCell ref="AD55:AK55"/>
    <mergeCell ref="BO60:BU61"/>
    <mergeCell ref="AL56:AS56"/>
    <mergeCell ref="AL57:AS57"/>
    <mergeCell ref="BH54:BN54"/>
    <mergeCell ref="BH57:BN57"/>
    <mergeCell ref="BH56:BN56"/>
    <mergeCell ref="BH60:BN61"/>
    <mergeCell ref="BH58:BN59"/>
    <mergeCell ref="AG29:AP29"/>
    <mergeCell ref="O9:P10"/>
    <mergeCell ref="BH48:BN48"/>
    <mergeCell ref="BO48:BU48"/>
    <mergeCell ref="B42:D47"/>
    <mergeCell ref="E6:G7"/>
    <mergeCell ref="H6:H7"/>
    <mergeCell ref="I6:N7"/>
    <mergeCell ref="O6:P7"/>
    <mergeCell ref="E9:G10"/>
    <mergeCell ref="H9:H10"/>
    <mergeCell ref="I9:N10"/>
    <mergeCell ref="B48:D48"/>
    <mergeCell ref="E48:V48"/>
    <mergeCell ref="W48:AC48"/>
    <mergeCell ref="AD48:AK48"/>
    <mergeCell ref="AL48:AS48"/>
    <mergeCell ref="AL42:AS42"/>
    <mergeCell ref="AD42:AK42"/>
    <mergeCell ref="W42:AC42"/>
    <mergeCell ref="AT48:AZ48"/>
    <mergeCell ref="BH46:BN46"/>
    <mergeCell ref="BO46:BU46"/>
    <mergeCell ref="E47:V47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0" tint="-0.14999847407452621"/>
  </sheetPr>
  <dimension ref="B1:BV84"/>
  <sheetViews>
    <sheetView view="pageBreakPreview" zoomScaleSheetLayoutView="100" workbookViewId="0">
      <selection activeCell="K60" sqref="K60:S60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403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AH4" s="28"/>
      <c r="AI4" s="28"/>
      <c r="AJ4" s="73"/>
      <c r="AK4" s="73"/>
      <c r="AL4" s="73"/>
      <c r="AM4" s="73"/>
      <c r="AN4" s="28"/>
      <c r="AO4" s="28"/>
    </row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Z6" s="200"/>
      <c r="AA6" s="200"/>
      <c r="AB6" s="200"/>
      <c r="AC6" s="200"/>
      <c r="AD6" s="6"/>
      <c r="AE6" s="51"/>
      <c r="AF6" s="51"/>
      <c r="AG6" s="168" t="s">
        <v>133</v>
      </c>
      <c r="AH6" s="168"/>
      <c r="AI6" s="168"/>
      <c r="AJ6" s="168"/>
      <c r="AK6" s="168"/>
      <c r="AL6" s="168" t="s">
        <v>139</v>
      </c>
      <c r="AM6" s="168"/>
      <c r="AN6" s="168"/>
      <c r="AO6" s="168"/>
      <c r="AP6" s="168"/>
      <c r="AQ6" s="6"/>
      <c r="AR6" s="6"/>
      <c r="AS6" s="6"/>
      <c r="AT6" s="200"/>
      <c r="AU6" s="200"/>
      <c r="AV6" s="200"/>
      <c r="AW6" s="200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Z7" s="6"/>
      <c r="AA7" s="6"/>
      <c r="AB7" s="6"/>
      <c r="AC7" s="6"/>
      <c r="AD7" s="6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6"/>
      <c r="AT7" s="6"/>
      <c r="AU7" s="6"/>
      <c r="AV7" s="6"/>
      <c r="AW7" s="6"/>
      <c r="AY7" s="5"/>
      <c r="AZ7" s="5"/>
      <c r="BA7" s="85"/>
    </row>
    <row r="8" spans="2:74" ht="9.1" customHeight="1" x14ac:dyDescent="0.15">
      <c r="Z8" s="6"/>
      <c r="AA8" s="6"/>
      <c r="AB8" s="51"/>
      <c r="AC8" s="51"/>
      <c r="AD8" s="168"/>
      <c r="AE8" s="168"/>
      <c r="AF8" s="168"/>
      <c r="AG8" s="168"/>
      <c r="AH8" s="51"/>
      <c r="AI8" s="52"/>
      <c r="AJ8" s="52"/>
      <c r="AK8" s="52"/>
      <c r="AL8" s="52"/>
      <c r="AM8" s="52"/>
      <c r="AN8" s="52"/>
      <c r="AO8" s="52"/>
      <c r="AP8" s="168" t="s">
        <v>347</v>
      </c>
      <c r="AQ8" s="168"/>
      <c r="AR8" s="168"/>
      <c r="AS8" s="168"/>
      <c r="AT8" s="168"/>
      <c r="AU8" s="168"/>
      <c r="AV8" s="168"/>
      <c r="AW8" s="6"/>
      <c r="AY8" s="5"/>
      <c r="AZ8" s="5"/>
      <c r="BA8" s="85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Y9" s="5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Y10" s="6"/>
      <c r="Z10" s="6"/>
      <c r="AA10" s="6"/>
      <c r="AB10" s="6"/>
      <c r="AC10" s="6"/>
      <c r="AD10" s="6"/>
      <c r="AE10" s="21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21"/>
      <c r="AS10" s="6"/>
      <c r="AT10" s="6"/>
      <c r="AU10" s="6"/>
      <c r="AV10" s="6"/>
      <c r="AW10" s="6"/>
      <c r="AX10" s="6"/>
      <c r="AY10" s="85">
        <v>0.1</v>
      </c>
      <c r="AZ10" s="5"/>
      <c r="BA10" s="85">
        <v>0.15</v>
      </c>
      <c r="BB10" s="6"/>
    </row>
    <row r="11" spans="2:74" ht="9.1" customHeight="1" x14ac:dyDescent="0.15">
      <c r="AE11" s="21"/>
      <c r="AF11" s="19"/>
      <c r="AG11" s="19"/>
      <c r="AH11" s="27"/>
      <c r="AI11" s="27"/>
      <c r="AJ11" s="27"/>
      <c r="AK11" s="27"/>
      <c r="AL11" s="27"/>
      <c r="AM11" s="27"/>
      <c r="AN11" s="27"/>
      <c r="AO11" s="27"/>
      <c r="AP11" s="19"/>
      <c r="AQ11" s="19"/>
      <c r="AR11" s="21"/>
      <c r="AT11" s="6"/>
      <c r="AU11" s="6"/>
      <c r="AV11" s="6"/>
      <c r="AY11" s="85"/>
      <c r="AZ11" s="5"/>
      <c r="BA11" s="85"/>
      <c r="BB11" s="6"/>
    </row>
    <row r="12" spans="2:74" ht="9.1" customHeight="1" x14ac:dyDescent="0.15">
      <c r="AE12" s="21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21"/>
      <c r="AT12" s="6"/>
      <c r="AU12" s="6"/>
      <c r="AV12" s="6"/>
      <c r="AY12" s="22"/>
      <c r="AZ12" s="5"/>
      <c r="BA12" s="85"/>
      <c r="BB12" s="6"/>
    </row>
    <row r="13" spans="2:74" ht="9.1" customHeight="1" x14ac:dyDescent="0.15">
      <c r="Z13" s="73" t="s">
        <v>114</v>
      </c>
      <c r="AA13" s="73"/>
      <c r="AB13" s="73"/>
      <c r="AC13" s="73"/>
      <c r="AH13" s="28"/>
      <c r="AI13" s="28"/>
      <c r="AJ13" s="28"/>
      <c r="AK13" s="28"/>
      <c r="AL13" s="28"/>
      <c r="AM13" s="28"/>
      <c r="AN13" s="28"/>
      <c r="AO13" s="28"/>
      <c r="AT13" s="6"/>
      <c r="AU13" s="6"/>
      <c r="AV13" s="6"/>
      <c r="AW13" s="6"/>
      <c r="AY13" s="5"/>
      <c r="AZ13" s="5"/>
      <c r="BA13" s="29"/>
      <c r="BB13" s="85"/>
    </row>
    <row r="14" spans="2:74" ht="9.1" customHeight="1" x14ac:dyDescent="0.15">
      <c r="AM14" s="73"/>
      <c r="AN14" s="73"/>
      <c r="AO14" s="73"/>
      <c r="AP14" s="73"/>
      <c r="AQ14" s="73"/>
      <c r="AY14" s="5"/>
      <c r="AZ14" s="5"/>
      <c r="BA14" s="196" t="s">
        <v>345</v>
      </c>
      <c r="BB14" s="85"/>
    </row>
    <row r="15" spans="2:74" ht="9.1" customHeight="1" x14ac:dyDescent="0.15">
      <c r="AY15" s="5"/>
      <c r="AZ15" s="5"/>
      <c r="BA15" s="196"/>
      <c r="BB15" s="85"/>
    </row>
    <row r="16" spans="2:74" ht="9.1" customHeight="1" x14ac:dyDescent="0.15">
      <c r="U16" s="86"/>
      <c r="X16" s="86" t="s">
        <v>334</v>
      </c>
      <c r="AG16" s="28"/>
      <c r="AH16" s="28"/>
      <c r="AI16" s="28"/>
      <c r="AJ16" s="28"/>
      <c r="AK16" s="28"/>
      <c r="AL16" s="28"/>
      <c r="AM16" s="73" t="s">
        <v>4</v>
      </c>
      <c r="AN16" s="73"/>
      <c r="AO16" s="73"/>
      <c r="AP16" s="73"/>
      <c r="AQ16" s="73"/>
      <c r="AR16" s="28"/>
      <c r="AS16" s="28"/>
      <c r="AT16" s="28"/>
      <c r="AU16" s="28"/>
      <c r="AV16" s="28"/>
      <c r="AW16" s="28"/>
      <c r="AX16" s="28"/>
      <c r="AY16" s="28"/>
      <c r="AZ16" s="28"/>
      <c r="BA16" s="196"/>
    </row>
    <row r="17" spans="21:55" ht="9.1" customHeight="1" x14ac:dyDescent="0.15">
      <c r="U17" s="86"/>
      <c r="X17" s="86"/>
      <c r="AS17" s="73"/>
      <c r="AT17" s="73"/>
      <c r="AU17" s="73"/>
      <c r="AV17" s="73"/>
      <c r="AW17" s="73"/>
      <c r="AX17" s="73"/>
      <c r="AY17" s="5"/>
      <c r="AZ17" s="5"/>
      <c r="BA17" s="196"/>
    </row>
    <row r="18" spans="21:55" ht="9.1" customHeight="1" x14ac:dyDescent="0.15">
      <c r="U18" s="86"/>
      <c r="X18" s="86"/>
      <c r="AS18" s="73" t="s">
        <v>2</v>
      </c>
      <c r="AT18" s="73"/>
      <c r="AU18" s="73"/>
      <c r="AV18" s="73"/>
      <c r="AW18" s="73"/>
      <c r="AX18" s="73"/>
      <c r="AY18" s="5"/>
      <c r="AZ18" s="5"/>
      <c r="BA18" s="196"/>
      <c r="BC18" s="86" t="s">
        <v>34</v>
      </c>
    </row>
    <row r="19" spans="21:55" ht="9.1" customHeight="1" x14ac:dyDescent="0.15">
      <c r="U19" s="86"/>
      <c r="X19" s="86"/>
      <c r="AS19" s="73" t="s">
        <v>370</v>
      </c>
      <c r="AT19" s="73"/>
      <c r="AU19" s="73"/>
      <c r="AV19" s="73"/>
      <c r="AW19" s="73"/>
      <c r="AX19" s="73"/>
      <c r="AY19" s="5"/>
      <c r="AZ19" s="5"/>
      <c r="BA19" s="196"/>
      <c r="BC19" s="86"/>
    </row>
    <row r="20" spans="21:55" ht="9.1" customHeight="1" x14ac:dyDescent="0.15">
      <c r="U20" s="86"/>
      <c r="X20" s="86"/>
      <c r="AS20" s="73"/>
      <c r="AT20" s="73"/>
      <c r="AU20" s="73"/>
      <c r="AV20" s="73"/>
      <c r="AW20" s="73"/>
      <c r="AY20" s="5"/>
      <c r="AZ20" s="5"/>
      <c r="BA20" s="196"/>
      <c r="BC20" s="86"/>
    </row>
    <row r="21" spans="21:55" ht="9.1" customHeight="1" x14ac:dyDescent="0.15">
      <c r="U21" s="86"/>
      <c r="X21" s="86"/>
      <c r="AS21" s="73"/>
      <c r="AT21" s="73"/>
      <c r="AU21" s="73"/>
      <c r="AV21" s="73"/>
      <c r="AW21" s="73"/>
      <c r="AY21" s="5"/>
      <c r="AZ21" s="5"/>
      <c r="BA21" s="196"/>
      <c r="BC21" s="86"/>
    </row>
    <row r="22" spans="21:55" ht="9.1" customHeight="1" x14ac:dyDescent="0.15">
      <c r="U22" s="86"/>
      <c r="X22" s="86"/>
      <c r="AY22" s="5"/>
      <c r="AZ22" s="5"/>
      <c r="BA22" s="5"/>
      <c r="BC22" s="86"/>
    </row>
    <row r="23" spans="21:55" ht="9.1" customHeight="1" x14ac:dyDescent="0.15">
      <c r="U23" s="40"/>
      <c r="AY23" s="5"/>
      <c r="AZ23" s="5"/>
      <c r="BA23" s="85" t="s">
        <v>363</v>
      </c>
      <c r="BC23" s="86"/>
    </row>
    <row r="24" spans="21:55" ht="9.1" customHeight="1" x14ac:dyDescent="0.15">
      <c r="AS24" s="73" t="s">
        <v>1</v>
      </c>
      <c r="AT24" s="73"/>
      <c r="AU24" s="73"/>
      <c r="AV24" s="73"/>
      <c r="AW24" s="73"/>
      <c r="AX24" s="73"/>
      <c r="AY24" s="73"/>
      <c r="AZ24" s="5"/>
      <c r="BA24" s="85"/>
    </row>
    <row r="25" spans="21:55" ht="9.1" customHeight="1" x14ac:dyDescent="0.15">
      <c r="AG25" s="157"/>
      <c r="AH25" s="73"/>
      <c r="AI25" s="73"/>
      <c r="AJ25" s="73"/>
      <c r="AK25" s="73"/>
      <c r="AL25" s="73"/>
      <c r="AM25" s="73"/>
      <c r="AN25" s="73"/>
      <c r="AS25" s="73" t="s">
        <v>344</v>
      </c>
      <c r="AT25" s="73"/>
      <c r="AU25" s="73"/>
      <c r="AV25" s="73"/>
      <c r="AW25" s="73"/>
      <c r="AX25" s="73"/>
      <c r="AY25" s="73"/>
      <c r="AZ25" s="5"/>
      <c r="BA25" s="85"/>
    </row>
    <row r="26" spans="21:55" ht="9.1" customHeight="1" x14ac:dyDescent="0.15"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Y26" s="85">
        <v>0.2</v>
      </c>
      <c r="AZ26" s="5"/>
      <c r="BA26" s="85" t="s">
        <v>62</v>
      </c>
    </row>
    <row r="27" spans="21:55" ht="9.1" customHeight="1" x14ac:dyDescent="0.15">
      <c r="AD27" s="13"/>
      <c r="AE27" s="13"/>
      <c r="AF27" s="13"/>
      <c r="AG27" s="13"/>
      <c r="AH27" s="13"/>
      <c r="AY27" s="85"/>
      <c r="AZ27" s="5"/>
      <c r="BA27" s="85"/>
    </row>
    <row r="28" spans="21:55" ht="9.1" customHeight="1" x14ac:dyDescent="0.15">
      <c r="AY28" s="85"/>
      <c r="AZ28" s="5"/>
      <c r="BA28" s="85"/>
    </row>
    <row r="29" spans="21:55" ht="9.1" customHeight="1" x14ac:dyDescent="0.15">
      <c r="AG29" s="73" t="s">
        <v>441</v>
      </c>
      <c r="AH29" s="73"/>
      <c r="AI29" s="73"/>
      <c r="AJ29" s="73"/>
      <c r="AK29" s="73"/>
      <c r="AL29" s="73"/>
      <c r="AM29" s="73"/>
      <c r="AN29" s="73"/>
      <c r="AO29" s="73"/>
      <c r="AP29" s="73"/>
      <c r="AY29" s="85"/>
      <c r="AZ29" s="5"/>
      <c r="BA29" s="85"/>
    </row>
    <row r="30" spans="21:55" ht="9.1" customHeight="1" x14ac:dyDescent="0.15">
      <c r="AY30" s="85" t="s">
        <v>36</v>
      </c>
      <c r="AZ30" s="5"/>
      <c r="BA30" s="85"/>
    </row>
    <row r="31" spans="21:55" ht="9.1" customHeight="1" x14ac:dyDescent="0.15">
      <c r="AY31" s="85"/>
      <c r="AZ31" s="5"/>
      <c r="BA31" s="85"/>
    </row>
    <row r="32" spans="21:55" ht="9.1" customHeight="1" x14ac:dyDescent="0.15">
      <c r="AY32" s="85">
        <v>0.1</v>
      </c>
      <c r="BA32" s="85"/>
    </row>
    <row r="33" spans="2:74" ht="9.1" customHeight="1" x14ac:dyDescent="0.15">
      <c r="AY33" s="85"/>
      <c r="BA33" s="85"/>
    </row>
    <row r="34" spans="2:74" ht="9.1" customHeight="1" x14ac:dyDescent="0.15"/>
    <row r="35" spans="2:74" ht="9.1" customHeight="1" x14ac:dyDescent="0.15">
      <c r="AJ35" s="73"/>
      <c r="AK35" s="73"/>
      <c r="AL35" s="73"/>
      <c r="AM35" s="73"/>
    </row>
    <row r="36" spans="2:74" ht="9.1" customHeight="1" x14ac:dyDescent="0.15">
      <c r="AJ36" s="73" t="s">
        <v>6</v>
      </c>
      <c r="AK36" s="73"/>
      <c r="AL36" s="73"/>
      <c r="AM36" s="73"/>
    </row>
    <row r="37" spans="2:74" ht="9.1" customHeight="1" x14ac:dyDescent="0.15"/>
    <row r="38" spans="2:74" ht="20.149999999999999" customHeight="1" x14ac:dyDescent="0.15"/>
    <row r="39" spans="2:74" ht="43.5" customHeight="1" x14ac:dyDescent="0.15">
      <c r="B39" s="88" t="s">
        <v>31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</row>
    <row r="40" spans="2:74" s="14" customFormat="1" ht="24.95" customHeight="1" x14ac:dyDescent="0.15">
      <c r="B40" s="78" t="s">
        <v>11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7" t="s">
        <v>63</v>
      </c>
      <c r="X40" s="87"/>
      <c r="Y40" s="87"/>
      <c r="Z40" s="87"/>
      <c r="AA40" s="87"/>
      <c r="AB40" s="87"/>
      <c r="AC40" s="87"/>
      <c r="AD40" s="87" t="s">
        <v>64</v>
      </c>
      <c r="AE40" s="87"/>
      <c r="AF40" s="87"/>
      <c r="AG40" s="87"/>
      <c r="AH40" s="87"/>
      <c r="AI40" s="87"/>
      <c r="AJ40" s="87"/>
      <c r="AK40" s="87"/>
      <c r="AL40" s="87" t="s">
        <v>65</v>
      </c>
      <c r="AM40" s="87"/>
      <c r="AN40" s="87"/>
      <c r="AO40" s="87"/>
      <c r="AP40" s="87"/>
      <c r="AQ40" s="87"/>
      <c r="AR40" s="87"/>
      <c r="AS40" s="87"/>
      <c r="AT40" s="87" t="s">
        <v>66</v>
      </c>
      <c r="AU40" s="87"/>
      <c r="AV40" s="87"/>
      <c r="AW40" s="87"/>
      <c r="AX40" s="87"/>
      <c r="AY40" s="87"/>
      <c r="AZ40" s="87"/>
      <c r="BA40" s="87" t="s">
        <v>67</v>
      </c>
      <c r="BB40" s="87"/>
      <c r="BC40" s="87"/>
      <c r="BD40" s="87"/>
      <c r="BE40" s="87"/>
      <c r="BF40" s="87"/>
      <c r="BG40" s="87"/>
      <c r="BH40" s="89"/>
      <c r="BI40" s="84"/>
      <c r="BJ40" s="84"/>
      <c r="BK40" s="84"/>
      <c r="BL40" s="84"/>
      <c r="BM40" s="84"/>
      <c r="BN40" s="84"/>
    </row>
    <row r="41" spans="2:74" s="14" customFormat="1" ht="6.95" customHeight="1" x14ac:dyDescent="0.15"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4"/>
      <c r="BI41" s="35"/>
      <c r="BJ41" s="35"/>
      <c r="BK41" s="35"/>
      <c r="BL41" s="35"/>
      <c r="BM41" s="35"/>
      <c r="BN41" s="35"/>
    </row>
    <row r="42" spans="2:74" s="14" customFormat="1" ht="20.149999999999999" customHeight="1" x14ac:dyDescent="0.15">
      <c r="B42" s="90" t="s">
        <v>336</v>
      </c>
      <c r="C42" s="91"/>
      <c r="D42" s="92"/>
      <c r="E42" s="78" t="s">
        <v>36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v>2.7E-2</v>
      </c>
      <c r="X42" s="75"/>
      <c r="Y42" s="75"/>
      <c r="Z42" s="75"/>
      <c r="AA42" s="75"/>
      <c r="AB42" s="75"/>
      <c r="AC42" s="75"/>
      <c r="AD42" s="75">
        <v>3.4000000000000002E-2</v>
      </c>
      <c r="AE42" s="75"/>
      <c r="AF42" s="75"/>
      <c r="AG42" s="75"/>
      <c r="AH42" s="75"/>
      <c r="AI42" s="75"/>
      <c r="AJ42" s="75"/>
      <c r="AK42" s="75"/>
      <c r="AL42" s="75">
        <v>4.2000000000000003E-2</v>
      </c>
      <c r="AM42" s="75"/>
      <c r="AN42" s="75"/>
      <c r="AO42" s="75"/>
      <c r="AP42" s="75"/>
      <c r="AQ42" s="75"/>
      <c r="AR42" s="75"/>
      <c r="AS42" s="75"/>
      <c r="AT42" s="75">
        <v>4.8000000000000001E-2</v>
      </c>
      <c r="AU42" s="75"/>
      <c r="AV42" s="75"/>
      <c r="AW42" s="75"/>
      <c r="AX42" s="75"/>
      <c r="AY42" s="75"/>
      <c r="AZ42" s="75"/>
      <c r="BA42" s="75">
        <v>0.06</v>
      </c>
      <c r="BB42" s="75"/>
      <c r="BC42" s="75"/>
      <c r="BD42" s="75"/>
      <c r="BE42" s="75"/>
      <c r="BF42" s="75"/>
      <c r="BG42" s="75"/>
      <c r="BH42" s="77"/>
      <c r="BI42" s="74"/>
      <c r="BJ42" s="74"/>
      <c r="BK42" s="74"/>
      <c r="BL42" s="74"/>
      <c r="BM42" s="74"/>
      <c r="BN42" s="74"/>
    </row>
    <row r="43" spans="2:74" s="14" customFormat="1" ht="20.149999999999999" customHeight="1" x14ac:dyDescent="0.15">
      <c r="B43" s="93"/>
      <c r="C43" s="94"/>
      <c r="D43" s="95"/>
      <c r="E43" s="78" t="s">
        <v>45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v>0.6</v>
      </c>
      <c r="X43" s="75"/>
      <c r="Y43" s="75"/>
      <c r="Z43" s="75"/>
      <c r="AA43" s="75"/>
      <c r="AB43" s="75"/>
      <c r="AC43" s="75"/>
      <c r="AD43" s="75">
        <v>0.6</v>
      </c>
      <c r="AE43" s="75"/>
      <c r="AF43" s="75"/>
      <c r="AG43" s="75"/>
      <c r="AH43" s="75"/>
      <c r="AI43" s="75"/>
      <c r="AJ43" s="75"/>
      <c r="AK43" s="75"/>
      <c r="AL43" s="75">
        <v>0.6</v>
      </c>
      <c r="AM43" s="75"/>
      <c r="AN43" s="75"/>
      <c r="AO43" s="75"/>
      <c r="AP43" s="75"/>
      <c r="AQ43" s="75"/>
      <c r="AR43" s="75"/>
      <c r="AS43" s="75"/>
      <c r="AT43" s="75">
        <v>0.6</v>
      </c>
      <c r="AU43" s="75"/>
      <c r="AV43" s="75"/>
      <c r="AW43" s="75"/>
      <c r="AX43" s="75"/>
      <c r="AY43" s="75"/>
      <c r="AZ43" s="75"/>
      <c r="BA43" s="75">
        <v>0.6</v>
      </c>
      <c r="BB43" s="75"/>
      <c r="BC43" s="75"/>
      <c r="BD43" s="75"/>
      <c r="BE43" s="75"/>
      <c r="BF43" s="75"/>
      <c r="BG43" s="75"/>
      <c r="BH43" s="77"/>
      <c r="BI43" s="74"/>
      <c r="BJ43" s="74"/>
      <c r="BK43" s="74"/>
      <c r="BL43" s="74"/>
      <c r="BM43" s="74"/>
      <c r="BN43" s="74"/>
    </row>
    <row r="44" spans="2:74" s="14" customFormat="1" ht="20.149999999999999" customHeight="1" x14ac:dyDescent="0.15">
      <c r="B44" s="93"/>
      <c r="C44" s="94"/>
      <c r="D44" s="95"/>
      <c r="E44" s="78" t="s">
        <v>46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W42+0.3</f>
        <v>0.32700000000000001</v>
      </c>
      <c r="X44" s="75"/>
      <c r="Y44" s="75"/>
      <c r="Z44" s="75"/>
      <c r="AA44" s="75"/>
      <c r="AB44" s="75"/>
      <c r="AC44" s="75"/>
      <c r="AD44" s="75">
        <f>AD42+0.3</f>
        <v>0.33399999999999996</v>
      </c>
      <c r="AE44" s="75"/>
      <c r="AF44" s="75"/>
      <c r="AG44" s="75"/>
      <c r="AH44" s="75"/>
      <c r="AI44" s="75"/>
      <c r="AJ44" s="75"/>
      <c r="AK44" s="75"/>
      <c r="AL44" s="75">
        <f>AL42+0.3</f>
        <v>0.34199999999999997</v>
      </c>
      <c r="AM44" s="75"/>
      <c r="AN44" s="75"/>
      <c r="AO44" s="75"/>
      <c r="AP44" s="75"/>
      <c r="AQ44" s="75"/>
      <c r="AR44" s="75"/>
      <c r="AS44" s="75"/>
      <c r="AT44" s="75">
        <f>AT42+0.3</f>
        <v>0.34799999999999998</v>
      </c>
      <c r="AU44" s="75"/>
      <c r="AV44" s="75"/>
      <c r="AW44" s="75"/>
      <c r="AX44" s="75"/>
      <c r="AY44" s="75"/>
      <c r="AZ44" s="75"/>
      <c r="BA44" s="75">
        <f>BA42+0.3</f>
        <v>0.36</v>
      </c>
      <c r="BB44" s="75"/>
      <c r="BC44" s="75"/>
      <c r="BD44" s="75"/>
      <c r="BE44" s="75"/>
      <c r="BF44" s="75"/>
      <c r="BG44" s="75"/>
      <c r="BH44" s="77"/>
      <c r="BI44" s="74"/>
      <c r="BJ44" s="74"/>
      <c r="BK44" s="74"/>
      <c r="BL44" s="74"/>
      <c r="BM44" s="74"/>
      <c r="BN44" s="74"/>
    </row>
    <row r="45" spans="2:74" s="14" customFormat="1" ht="20.149999999999999" customHeight="1" x14ac:dyDescent="0.15">
      <c r="B45" s="93"/>
      <c r="C45" s="94"/>
      <c r="D45" s="95"/>
      <c r="E45" s="78" t="s">
        <v>48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W42+W46+0.1</f>
        <v>1.127</v>
      </c>
      <c r="X45" s="75"/>
      <c r="Y45" s="75"/>
      <c r="Z45" s="75"/>
      <c r="AA45" s="75"/>
      <c r="AB45" s="75"/>
      <c r="AC45" s="75"/>
      <c r="AD45" s="75">
        <f>AD42+AD46+0.1</f>
        <v>1.1340000000000001</v>
      </c>
      <c r="AE45" s="75"/>
      <c r="AF45" s="75"/>
      <c r="AG45" s="75"/>
      <c r="AH45" s="75"/>
      <c r="AI45" s="75"/>
      <c r="AJ45" s="75"/>
      <c r="AK45" s="75"/>
      <c r="AL45" s="75">
        <f>AL42+AL46+0.1</f>
        <v>1.1420000000000001</v>
      </c>
      <c r="AM45" s="75"/>
      <c r="AN45" s="75"/>
      <c r="AO45" s="75"/>
      <c r="AP45" s="75"/>
      <c r="AQ45" s="75"/>
      <c r="AR45" s="75"/>
      <c r="AS45" s="75"/>
      <c r="AT45" s="75">
        <f>AT42+AT46+0.1</f>
        <v>1.1480000000000001</v>
      </c>
      <c r="AU45" s="75"/>
      <c r="AV45" s="75"/>
      <c r="AW45" s="75"/>
      <c r="AX45" s="75"/>
      <c r="AY45" s="75"/>
      <c r="AZ45" s="75"/>
      <c r="BA45" s="75">
        <f>BA42+BA46+0.1</f>
        <v>1.1600000000000001</v>
      </c>
      <c r="BB45" s="75"/>
      <c r="BC45" s="75"/>
      <c r="BD45" s="75"/>
      <c r="BE45" s="75"/>
      <c r="BF45" s="75"/>
      <c r="BG45" s="75"/>
    </row>
    <row r="46" spans="2:74" s="14" customFormat="1" ht="20.149999999999999" customHeight="1" x14ac:dyDescent="0.15">
      <c r="B46" s="93"/>
      <c r="C46" s="94"/>
      <c r="D46" s="95"/>
      <c r="E46" s="78" t="s">
        <v>341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$I$6</f>
        <v>1</v>
      </c>
      <c r="X46" s="75"/>
      <c r="Y46" s="75"/>
      <c r="Z46" s="75"/>
      <c r="AA46" s="75"/>
      <c r="AB46" s="75"/>
      <c r="AC46" s="75"/>
      <c r="AD46" s="81">
        <f>$I$6</f>
        <v>1</v>
      </c>
      <c r="AE46" s="82"/>
      <c r="AF46" s="82"/>
      <c r="AG46" s="82"/>
      <c r="AH46" s="82"/>
      <c r="AI46" s="82"/>
      <c r="AJ46" s="82"/>
      <c r="AK46" s="83"/>
      <c r="AL46" s="81">
        <f>$I$6</f>
        <v>1</v>
      </c>
      <c r="AM46" s="82"/>
      <c r="AN46" s="82"/>
      <c r="AO46" s="82"/>
      <c r="AP46" s="82"/>
      <c r="AQ46" s="82"/>
      <c r="AR46" s="82"/>
      <c r="AS46" s="83"/>
      <c r="AT46" s="75">
        <f>$I$6</f>
        <v>1</v>
      </c>
      <c r="AU46" s="75"/>
      <c r="AV46" s="75"/>
      <c r="AW46" s="75"/>
      <c r="AX46" s="75"/>
      <c r="AY46" s="75"/>
      <c r="AZ46" s="75"/>
      <c r="BA46" s="75">
        <f>$I$6</f>
        <v>1</v>
      </c>
      <c r="BB46" s="75"/>
      <c r="BC46" s="75"/>
      <c r="BD46" s="75"/>
      <c r="BE46" s="75"/>
      <c r="BF46" s="75"/>
      <c r="BG46" s="75"/>
    </row>
    <row r="47" spans="2:74" s="14" customFormat="1" ht="20.149999999999999" customHeight="1" x14ac:dyDescent="0.15">
      <c r="B47" s="93"/>
      <c r="C47" s="94"/>
      <c r="D47" s="95"/>
      <c r="E47" s="78" t="s">
        <v>37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$I$9</f>
        <v>0.3</v>
      </c>
      <c r="X47" s="75"/>
      <c r="Y47" s="75"/>
      <c r="Z47" s="75"/>
      <c r="AA47" s="75"/>
      <c r="AB47" s="75"/>
      <c r="AC47" s="75"/>
      <c r="AD47" s="81">
        <f>$I$9</f>
        <v>0.3</v>
      </c>
      <c r="AE47" s="82"/>
      <c r="AF47" s="82"/>
      <c r="AG47" s="82"/>
      <c r="AH47" s="82"/>
      <c r="AI47" s="82"/>
      <c r="AJ47" s="82"/>
      <c r="AK47" s="83"/>
      <c r="AL47" s="81">
        <f>$I$9</f>
        <v>0.3</v>
      </c>
      <c r="AM47" s="82"/>
      <c r="AN47" s="82"/>
      <c r="AO47" s="82"/>
      <c r="AP47" s="82"/>
      <c r="AQ47" s="82"/>
      <c r="AR47" s="82"/>
      <c r="AS47" s="83"/>
      <c r="AT47" s="75">
        <f>$I$9</f>
        <v>0.3</v>
      </c>
      <c r="AU47" s="75"/>
      <c r="AV47" s="75"/>
      <c r="AW47" s="75"/>
      <c r="AX47" s="75"/>
      <c r="AY47" s="75"/>
      <c r="AZ47" s="75"/>
      <c r="BA47" s="75">
        <f>$I$9</f>
        <v>0.3</v>
      </c>
      <c r="BB47" s="75"/>
      <c r="BC47" s="75"/>
      <c r="BD47" s="75"/>
      <c r="BE47" s="75"/>
      <c r="BF47" s="75"/>
      <c r="BG47" s="75"/>
    </row>
    <row r="48" spans="2:74" s="14" customFormat="1" ht="20.149999999999999" customHeight="1" x14ac:dyDescent="0.15">
      <c r="B48" s="100" t="s">
        <v>33</v>
      </c>
      <c r="C48" s="101"/>
      <c r="D48" s="102"/>
      <c r="E48" s="78" t="s">
        <v>335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W45-W44-W47-0.15</f>
        <v>0.35</v>
      </c>
      <c r="X48" s="75"/>
      <c r="Y48" s="75"/>
      <c r="Z48" s="75"/>
      <c r="AA48" s="75"/>
      <c r="AB48" s="75"/>
      <c r="AC48" s="75"/>
      <c r="AD48" s="81">
        <f>AD45-AD44-AD47-0.15</f>
        <v>0.3500000000000002</v>
      </c>
      <c r="AE48" s="82"/>
      <c r="AF48" s="82"/>
      <c r="AG48" s="82"/>
      <c r="AH48" s="82"/>
      <c r="AI48" s="82"/>
      <c r="AJ48" s="82"/>
      <c r="AK48" s="83"/>
      <c r="AL48" s="81">
        <f>AL45-AL44-AL47-0.15</f>
        <v>0.3500000000000002</v>
      </c>
      <c r="AM48" s="82"/>
      <c r="AN48" s="82"/>
      <c r="AO48" s="82"/>
      <c r="AP48" s="82"/>
      <c r="AQ48" s="82"/>
      <c r="AR48" s="82"/>
      <c r="AS48" s="83"/>
      <c r="AT48" s="75">
        <f>AT45-AT44-AT47-0.15</f>
        <v>0.3500000000000002</v>
      </c>
      <c r="AU48" s="75"/>
      <c r="AV48" s="75"/>
      <c r="AW48" s="75"/>
      <c r="AX48" s="75"/>
      <c r="AY48" s="75"/>
      <c r="AZ48" s="75"/>
      <c r="BA48" s="81">
        <f>BA45-BA44-BA47-0.15</f>
        <v>0.3500000000000002</v>
      </c>
      <c r="BB48" s="82"/>
      <c r="BC48" s="82"/>
      <c r="BD48" s="82"/>
      <c r="BE48" s="82"/>
      <c r="BF48" s="82"/>
      <c r="BG48" s="83"/>
    </row>
    <row r="49" spans="2:59" s="14" customFormat="1" ht="20.149999999999999" customHeight="1" x14ac:dyDescent="0.15">
      <c r="BA49" s="141" t="s">
        <v>103</v>
      </c>
      <c r="BB49" s="141"/>
      <c r="BC49" s="141"/>
      <c r="BD49" s="141"/>
      <c r="BE49" s="141"/>
      <c r="BF49" s="141"/>
      <c r="BG49" s="141"/>
    </row>
    <row r="50" spans="2:59" s="14" customFormat="1" ht="28" customHeight="1" x14ac:dyDescent="0.15">
      <c r="B50" s="87" t="s">
        <v>13</v>
      </c>
      <c r="C50" s="87"/>
      <c r="D50" s="87"/>
      <c r="E50" s="87"/>
      <c r="F50" s="87"/>
      <c r="G50" s="87"/>
      <c r="H50" s="87"/>
      <c r="I50" s="87"/>
      <c r="J50" s="87"/>
      <c r="K50" s="87" t="s">
        <v>14</v>
      </c>
      <c r="L50" s="87"/>
      <c r="M50" s="87"/>
      <c r="N50" s="87"/>
      <c r="O50" s="87"/>
      <c r="P50" s="87"/>
      <c r="Q50" s="87"/>
      <c r="R50" s="87"/>
      <c r="S50" s="87"/>
      <c r="T50" s="87" t="s">
        <v>12</v>
      </c>
      <c r="U50" s="87"/>
      <c r="V50" s="87"/>
      <c r="W50" s="87" t="s">
        <v>82</v>
      </c>
      <c r="X50" s="87"/>
      <c r="Y50" s="87"/>
      <c r="Z50" s="87"/>
      <c r="AA50" s="87"/>
      <c r="AB50" s="87"/>
      <c r="AC50" s="87"/>
      <c r="AD50" s="87" t="s">
        <v>83</v>
      </c>
      <c r="AE50" s="87"/>
      <c r="AF50" s="87"/>
      <c r="AG50" s="87"/>
      <c r="AH50" s="87"/>
      <c r="AI50" s="87"/>
      <c r="AJ50" s="87"/>
      <c r="AK50" s="87"/>
      <c r="AL50" s="87" t="s">
        <v>84</v>
      </c>
      <c r="AM50" s="87"/>
      <c r="AN50" s="87"/>
      <c r="AO50" s="87"/>
      <c r="AP50" s="87"/>
      <c r="AQ50" s="87"/>
      <c r="AR50" s="87"/>
      <c r="AS50" s="87"/>
      <c r="AT50" s="87" t="s">
        <v>85</v>
      </c>
      <c r="AU50" s="87"/>
      <c r="AV50" s="87"/>
      <c r="AW50" s="87"/>
      <c r="AX50" s="87"/>
      <c r="AY50" s="87"/>
      <c r="AZ50" s="87"/>
      <c r="BA50" s="87" t="s">
        <v>86</v>
      </c>
      <c r="BB50" s="87"/>
      <c r="BC50" s="87"/>
      <c r="BD50" s="87"/>
      <c r="BE50" s="87"/>
      <c r="BF50" s="87"/>
      <c r="BG50" s="87"/>
    </row>
    <row r="51" spans="2:59" s="14" customFormat="1" ht="28" customHeight="1" x14ac:dyDescent="0.15">
      <c r="B51" s="78" t="s">
        <v>100</v>
      </c>
      <c r="C51" s="79"/>
      <c r="D51" s="79"/>
      <c r="E51" s="79"/>
      <c r="F51" s="79"/>
      <c r="G51" s="79"/>
      <c r="H51" s="79"/>
      <c r="I51" s="79"/>
      <c r="J51" s="80"/>
      <c r="K51" s="110" t="s">
        <v>113</v>
      </c>
      <c r="L51" s="111"/>
      <c r="M51" s="111"/>
      <c r="N51" s="111"/>
      <c r="O51" s="111"/>
      <c r="P51" s="111"/>
      <c r="Q51" s="111"/>
      <c r="R51" s="111"/>
      <c r="S51" s="112"/>
      <c r="T51" s="78" t="s">
        <v>142</v>
      </c>
      <c r="U51" s="79"/>
      <c r="V51" s="80"/>
      <c r="W51" s="75">
        <v>2</v>
      </c>
      <c r="X51" s="75"/>
      <c r="Y51" s="75"/>
      <c r="Z51" s="75"/>
      <c r="AA51" s="75"/>
      <c r="AB51" s="75"/>
      <c r="AC51" s="75"/>
      <c r="AD51" s="75">
        <f>W51</f>
        <v>2</v>
      </c>
      <c r="AE51" s="75"/>
      <c r="AF51" s="75"/>
      <c r="AG51" s="75"/>
      <c r="AH51" s="75"/>
      <c r="AI51" s="75"/>
      <c r="AJ51" s="75"/>
      <c r="AK51" s="75"/>
      <c r="AL51" s="75">
        <f>AD51</f>
        <v>2</v>
      </c>
      <c r="AM51" s="75"/>
      <c r="AN51" s="75"/>
      <c r="AO51" s="75"/>
      <c r="AP51" s="75"/>
      <c r="AQ51" s="75"/>
      <c r="AR51" s="75"/>
      <c r="AS51" s="75"/>
      <c r="AT51" s="75">
        <f>AL51</f>
        <v>2</v>
      </c>
      <c r="AU51" s="75"/>
      <c r="AV51" s="75"/>
      <c r="AW51" s="75"/>
      <c r="AX51" s="75"/>
      <c r="AY51" s="75"/>
      <c r="AZ51" s="75"/>
      <c r="BA51" s="75">
        <f>AT51</f>
        <v>2</v>
      </c>
      <c r="BB51" s="75"/>
      <c r="BC51" s="75"/>
      <c r="BD51" s="75"/>
      <c r="BE51" s="75"/>
      <c r="BF51" s="75"/>
      <c r="BG51" s="75"/>
    </row>
    <row r="52" spans="2:59" s="14" customFormat="1" ht="14.1" customHeight="1" x14ac:dyDescent="0.15">
      <c r="B52" s="113" t="s">
        <v>101</v>
      </c>
      <c r="C52" s="114"/>
      <c r="D52" s="114"/>
      <c r="E52" s="114"/>
      <c r="F52" s="114"/>
      <c r="G52" s="114"/>
      <c r="H52" s="114"/>
      <c r="I52" s="114"/>
      <c r="J52" s="115"/>
      <c r="K52" s="116" t="s">
        <v>434</v>
      </c>
      <c r="L52" s="117"/>
      <c r="M52" s="117"/>
      <c r="N52" s="117"/>
      <c r="O52" s="117"/>
      <c r="P52" s="117"/>
      <c r="Q52" s="117"/>
      <c r="R52" s="117"/>
      <c r="S52" s="118"/>
      <c r="T52" s="113" t="s">
        <v>435</v>
      </c>
      <c r="U52" s="114"/>
      <c r="V52" s="115"/>
      <c r="W52" s="104">
        <f>W43*0.15</f>
        <v>0.09</v>
      </c>
      <c r="X52" s="105"/>
      <c r="Y52" s="105"/>
      <c r="Z52" s="105"/>
      <c r="AA52" s="105"/>
      <c r="AB52" s="105"/>
      <c r="AC52" s="106"/>
      <c r="AD52" s="104">
        <f>AD43*0.15</f>
        <v>0.09</v>
      </c>
      <c r="AE52" s="105"/>
      <c r="AF52" s="105"/>
      <c r="AG52" s="105"/>
      <c r="AH52" s="105"/>
      <c r="AI52" s="105"/>
      <c r="AJ52" s="105"/>
      <c r="AK52" s="106"/>
      <c r="AL52" s="104">
        <f>AL43*0.15</f>
        <v>0.09</v>
      </c>
      <c r="AM52" s="105"/>
      <c r="AN52" s="105"/>
      <c r="AO52" s="105"/>
      <c r="AP52" s="105"/>
      <c r="AQ52" s="105"/>
      <c r="AR52" s="105"/>
      <c r="AS52" s="106"/>
      <c r="AT52" s="104">
        <f>AT43*0.15</f>
        <v>0.09</v>
      </c>
      <c r="AU52" s="105"/>
      <c r="AV52" s="105"/>
      <c r="AW52" s="105"/>
      <c r="AX52" s="105"/>
      <c r="AY52" s="105"/>
      <c r="AZ52" s="106"/>
      <c r="BA52" s="104">
        <f>BA43*0.15</f>
        <v>0.09</v>
      </c>
      <c r="BB52" s="105"/>
      <c r="BC52" s="105"/>
      <c r="BD52" s="105"/>
      <c r="BE52" s="105"/>
      <c r="BF52" s="105"/>
      <c r="BG52" s="106"/>
    </row>
    <row r="53" spans="2:59" s="14" customFormat="1" ht="14.1" customHeight="1" x14ac:dyDescent="0.15">
      <c r="B53" s="100"/>
      <c r="C53" s="101"/>
      <c r="D53" s="101"/>
      <c r="E53" s="101"/>
      <c r="F53" s="101"/>
      <c r="G53" s="101"/>
      <c r="H53" s="101"/>
      <c r="I53" s="101"/>
      <c r="J53" s="102"/>
      <c r="K53" s="122" t="s">
        <v>323</v>
      </c>
      <c r="L53" s="123"/>
      <c r="M53" s="123"/>
      <c r="N53" s="123"/>
      <c r="O53" s="123"/>
      <c r="P53" s="123"/>
      <c r="Q53" s="123"/>
      <c r="R53" s="123"/>
      <c r="S53" s="124"/>
      <c r="T53" s="100"/>
      <c r="U53" s="101"/>
      <c r="V53" s="102"/>
      <c r="W53" s="107"/>
      <c r="X53" s="108"/>
      <c r="Y53" s="108"/>
      <c r="Z53" s="108"/>
      <c r="AA53" s="108"/>
      <c r="AB53" s="108"/>
      <c r="AC53" s="109"/>
      <c r="AD53" s="107"/>
      <c r="AE53" s="108"/>
      <c r="AF53" s="108"/>
      <c r="AG53" s="108"/>
      <c r="AH53" s="108"/>
      <c r="AI53" s="108"/>
      <c r="AJ53" s="108"/>
      <c r="AK53" s="109"/>
      <c r="AL53" s="107"/>
      <c r="AM53" s="108"/>
      <c r="AN53" s="108"/>
      <c r="AO53" s="108"/>
      <c r="AP53" s="108"/>
      <c r="AQ53" s="108"/>
      <c r="AR53" s="108"/>
      <c r="AS53" s="109"/>
      <c r="AT53" s="107"/>
      <c r="AU53" s="108"/>
      <c r="AV53" s="108"/>
      <c r="AW53" s="108"/>
      <c r="AX53" s="108"/>
      <c r="AY53" s="108"/>
      <c r="AZ53" s="109"/>
      <c r="BA53" s="77"/>
      <c r="BB53" s="74"/>
      <c r="BC53" s="74"/>
      <c r="BD53" s="74"/>
      <c r="BE53" s="74"/>
      <c r="BF53" s="74"/>
      <c r="BG53" s="162"/>
    </row>
    <row r="54" spans="2:59" s="14" customFormat="1" ht="28" customHeight="1" x14ac:dyDescent="0.15">
      <c r="B54" s="119" t="s">
        <v>25</v>
      </c>
      <c r="C54" s="120"/>
      <c r="D54" s="120"/>
      <c r="E54" s="120"/>
      <c r="F54" s="120"/>
      <c r="G54" s="120"/>
      <c r="H54" s="120"/>
      <c r="I54" s="120"/>
      <c r="J54" s="121"/>
      <c r="K54" s="110" t="s">
        <v>436</v>
      </c>
      <c r="L54" s="111"/>
      <c r="M54" s="111"/>
      <c r="N54" s="111"/>
      <c r="O54" s="111"/>
      <c r="P54" s="111"/>
      <c r="Q54" s="111"/>
      <c r="R54" s="111"/>
      <c r="S54" s="112"/>
      <c r="T54" s="78" t="s">
        <v>435</v>
      </c>
      <c r="U54" s="79"/>
      <c r="V54" s="80"/>
      <c r="W54" s="75">
        <f>ROUND(W43*(W45-0.15),3)</f>
        <v>0.58599999999999997</v>
      </c>
      <c r="X54" s="75"/>
      <c r="Y54" s="75"/>
      <c r="Z54" s="75"/>
      <c r="AA54" s="75"/>
      <c r="AB54" s="75"/>
      <c r="AC54" s="81"/>
      <c r="AD54" s="81">
        <f>ROUND(AD43*(AD45-0.15),3)</f>
        <v>0.59</v>
      </c>
      <c r="AE54" s="82"/>
      <c r="AF54" s="82"/>
      <c r="AG54" s="82"/>
      <c r="AH54" s="82"/>
      <c r="AI54" s="82"/>
      <c r="AJ54" s="82"/>
      <c r="AK54" s="83"/>
      <c r="AL54" s="81">
        <f>ROUND(AL43*(AL45-0.15),3)</f>
        <v>0.59499999999999997</v>
      </c>
      <c r="AM54" s="82"/>
      <c r="AN54" s="82"/>
      <c r="AO54" s="82"/>
      <c r="AP54" s="82"/>
      <c r="AQ54" s="82"/>
      <c r="AR54" s="82"/>
      <c r="AS54" s="83"/>
      <c r="AT54" s="75">
        <f>ROUND(AT43*(AT45-0.15),3)</f>
        <v>0.59899999999999998</v>
      </c>
      <c r="AU54" s="75"/>
      <c r="AV54" s="75"/>
      <c r="AW54" s="75"/>
      <c r="AX54" s="75"/>
      <c r="AY54" s="75"/>
      <c r="AZ54" s="81"/>
      <c r="BA54" s="150">
        <f>ROUND(BA43*(BA45-0.15),3)</f>
        <v>0.60599999999999998</v>
      </c>
      <c r="BB54" s="151"/>
      <c r="BC54" s="151"/>
      <c r="BD54" s="151"/>
      <c r="BE54" s="151"/>
      <c r="BF54" s="151"/>
      <c r="BG54" s="152"/>
    </row>
    <row r="55" spans="2:59" s="14" customFormat="1" ht="28" customHeight="1" x14ac:dyDescent="0.15">
      <c r="B55" s="119" t="s">
        <v>24</v>
      </c>
      <c r="C55" s="120"/>
      <c r="D55" s="120"/>
      <c r="E55" s="120"/>
      <c r="F55" s="120"/>
      <c r="G55" s="120"/>
      <c r="H55" s="120"/>
      <c r="I55" s="120"/>
      <c r="J55" s="121"/>
      <c r="K55" s="110" t="s">
        <v>436</v>
      </c>
      <c r="L55" s="111"/>
      <c r="M55" s="111"/>
      <c r="N55" s="111"/>
      <c r="O55" s="111"/>
      <c r="P55" s="111"/>
      <c r="Q55" s="111"/>
      <c r="R55" s="111"/>
      <c r="S55" s="112"/>
      <c r="T55" s="78" t="s">
        <v>435</v>
      </c>
      <c r="U55" s="79"/>
      <c r="V55" s="80"/>
      <c r="W55" s="75">
        <f>ROUND(W43*W44-W42*W42*PI()/4,3)</f>
        <v>0.19600000000000001</v>
      </c>
      <c r="X55" s="75"/>
      <c r="Y55" s="75"/>
      <c r="Z55" s="75"/>
      <c r="AA55" s="75"/>
      <c r="AB55" s="75"/>
      <c r="AC55" s="81"/>
      <c r="AD55" s="75">
        <f>ROUND(AD43*AD44-AD42*AD42*PI()/4,3)</f>
        <v>0.19900000000000001</v>
      </c>
      <c r="AE55" s="75"/>
      <c r="AF55" s="75"/>
      <c r="AG55" s="75"/>
      <c r="AH55" s="75"/>
      <c r="AI55" s="75"/>
      <c r="AJ55" s="75"/>
      <c r="AK55" s="75"/>
      <c r="AL55" s="75">
        <f>ROUND(AL43*AL44-AL42*AL42*PI()/4,3)</f>
        <v>0.20399999999999999</v>
      </c>
      <c r="AM55" s="75"/>
      <c r="AN55" s="75"/>
      <c r="AO55" s="75"/>
      <c r="AP55" s="75"/>
      <c r="AQ55" s="75"/>
      <c r="AR55" s="75"/>
      <c r="AS55" s="75"/>
      <c r="AT55" s="75">
        <f>ROUND(AT43*AT44-AT42*AT42*PI()/4,3)</f>
        <v>0.20699999999999999</v>
      </c>
      <c r="AU55" s="75"/>
      <c r="AV55" s="75"/>
      <c r="AW55" s="75"/>
      <c r="AX55" s="75"/>
      <c r="AY55" s="75"/>
      <c r="AZ55" s="81"/>
      <c r="BA55" s="246">
        <f>ROUND(BA43*BA44-BA42*BA42*PI()/4,3)</f>
        <v>0.21299999999999999</v>
      </c>
      <c r="BB55" s="75"/>
      <c r="BC55" s="75"/>
      <c r="BD55" s="75"/>
      <c r="BE55" s="75"/>
      <c r="BF55" s="75"/>
      <c r="BG55" s="159"/>
    </row>
    <row r="56" spans="2:59" s="14" customFormat="1" ht="28" customHeight="1" x14ac:dyDescent="0.15">
      <c r="B56" s="119" t="s">
        <v>26</v>
      </c>
      <c r="C56" s="120"/>
      <c r="D56" s="120"/>
      <c r="E56" s="120"/>
      <c r="F56" s="120"/>
      <c r="G56" s="120"/>
      <c r="H56" s="120"/>
      <c r="I56" s="120"/>
      <c r="J56" s="121"/>
      <c r="K56" s="110" t="s">
        <v>436</v>
      </c>
      <c r="L56" s="111"/>
      <c r="M56" s="111"/>
      <c r="N56" s="111"/>
      <c r="O56" s="111"/>
      <c r="P56" s="111"/>
      <c r="Q56" s="111"/>
      <c r="R56" s="111"/>
      <c r="S56" s="112"/>
      <c r="T56" s="78" t="s">
        <v>435</v>
      </c>
      <c r="U56" s="79"/>
      <c r="V56" s="80"/>
      <c r="W56" s="81">
        <f>ROUND(W43*W48,3)</f>
        <v>0.21</v>
      </c>
      <c r="X56" s="82"/>
      <c r="Y56" s="82"/>
      <c r="Z56" s="82"/>
      <c r="AA56" s="82"/>
      <c r="AB56" s="82"/>
      <c r="AC56" s="83"/>
      <c r="AD56" s="81">
        <f>ROUND(AD43*AD48,3)</f>
        <v>0.21</v>
      </c>
      <c r="AE56" s="82"/>
      <c r="AF56" s="82"/>
      <c r="AG56" s="82"/>
      <c r="AH56" s="82"/>
      <c r="AI56" s="82"/>
      <c r="AJ56" s="82"/>
      <c r="AK56" s="83"/>
      <c r="AL56" s="81">
        <f>ROUND(AL43*AL48,3)</f>
        <v>0.21</v>
      </c>
      <c r="AM56" s="82"/>
      <c r="AN56" s="82"/>
      <c r="AO56" s="82"/>
      <c r="AP56" s="82"/>
      <c r="AQ56" s="82"/>
      <c r="AR56" s="82"/>
      <c r="AS56" s="83"/>
      <c r="AT56" s="81">
        <f>ROUND(AT43*AT48,3)</f>
        <v>0.21</v>
      </c>
      <c r="AU56" s="82"/>
      <c r="AV56" s="82"/>
      <c r="AW56" s="82"/>
      <c r="AX56" s="82"/>
      <c r="AY56" s="82"/>
      <c r="AZ56" s="82"/>
      <c r="BA56" s="240">
        <f>ROUND(BA43*BA48,3)</f>
        <v>0.21</v>
      </c>
      <c r="BB56" s="82"/>
      <c r="BC56" s="82"/>
      <c r="BD56" s="82"/>
      <c r="BE56" s="82"/>
      <c r="BF56" s="82"/>
      <c r="BG56" s="241"/>
    </row>
    <row r="57" spans="2:59" s="14" customFormat="1" ht="28" customHeight="1" x14ac:dyDescent="0.15">
      <c r="B57" s="119" t="s">
        <v>387</v>
      </c>
      <c r="C57" s="120"/>
      <c r="D57" s="120"/>
      <c r="E57" s="120"/>
      <c r="F57" s="120"/>
      <c r="G57" s="120"/>
      <c r="H57" s="120"/>
      <c r="I57" s="120"/>
      <c r="J57" s="121"/>
      <c r="K57" s="110" t="s">
        <v>49</v>
      </c>
      <c r="L57" s="111"/>
      <c r="M57" s="111"/>
      <c r="N57" s="111"/>
      <c r="O57" s="111"/>
      <c r="P57" s="111"/>
      <c r="Q57" s="111"/>
      <c r="R57" s="111"/>
      <c r="S57" s="112"/>
      <c r="T57" s="78" t="s">
        <v>433</v>
      </c>
      <c r="U57" s="79"/>
      <c r="V57" s="80"/>
      <c r="W57" s="81">
        <v>0.6</v>
      </c>
      <c r="X57" s="82"/>
      <c r="Y57" s="82"/>
      <c r="Z57" s="82"/>
      <c r="AA57" s="82"/>
      <c r="AB57" s="82"/>
      <c r="AC57" s="83"/>
      <c r="AD57" s="81">
        <v>0.6</v>
      </c>
      <c r="AE57" s="82"/>
      <c r="AF57" s="82"/>
      <c r="AG57" s="82"/>
      <c r="AH57" s="82"/>
      <c r="AI57" s="82"/>
      <c r="AJ57" s="82"/>
      <c r="AK57" s="83"/>
      <c r="AL57" s="81">
        <v>0.6</v>
      </c>
      <c r="AM57" s="82"/>
      <c r="AN57" s="82"/>
      <c r="AO57" s="82"/>
      <c r="AP57" s="82"/>
      <c r="AQ57" s="82"/>
      <c r="AR57" s="82"/>
      <c r="AS57" s="83"/>
      <c r="AT57" s="81">
        <v>0.6</v>
      </c>
      <c r="AU57" s="82"/>
      <c r="AV57" s="82"/>
      <c r="AW57" s="82"/>
      <c r="AX57" s="82"/>
      <c r="AY57" s="82"/>
      <c r="AZ57" s="82"/>
      <c r="BA57" s="240">
        <v>0.6</v>
      </c>
      <c r="BB57" s="82"/>
      <c r="BC57" s="82"/>
      <c r="BD57" s="82"/>
      <c r="BE57" s="82"/>
      <c r="BF57" s="82"/>
      <c r="BG57" s="241"/>
    </row>
    <row r="58" spans="2:59" s="14" customFormat="1" ht="14.1" customHeight="1" x14ac:dyDescent="0.15">
      <c r="B58" s="125" t="s">
        <v>53</v>
      </c>
      <c r="C58" s="126"/>
      <c r="D58" s="126"/>
      <c r="E58" s="126"/>
      <c r="F58" s="126"/>
      <c r="G58" s="126"/>
      <c r="H58" s="126"/>
      <c r="I58" s="126"/>
      <c r="J58" s="127"/>
      <c r="K58" s="116" t="s">
        <v>434</v>
      </c>
      <c r="L58" s="117"/>
      <c r="M58" s="117"/>
      <c r="N58" s="117"/>
      <c r="O58" s="117"/>
      <c r="P58" s="117"/>
      <c r="Q58" s="117"/>
      <c r="R58" s="117"/>
      <c r="S58" s="118"/>
      <c r="T58" s="113" t="s">
        <v>435</v>
      </c>
      <c r="U58" s="114"/>
      <c r="V58" s="115"/>
      <c r="W58" s="104">
        <f>ROUND(W54-W56/0.9,3)</f>
        <v>0.35299999999999998</v>
      </c>
      <c r="X58" s="105"/>
      <c r="Y58" s="105"/>
      <c r="Z58" s="105"/>
      <c r="AA58" s="105"/>
      <c r="AB58" s="105"/>
      <c r="AC58" s="106"/>
      <c r="AD58" s="104">
        <f>ROUND(AD54-AD56/0.9,3)</f>
        <v>0.35699999999999998</v>
      </c>
      <c r="AE58" s="105"/>
      <c r="AF58" s="105"/>
      <c r="AG58" s="105"/>
      <c r="AH58" s="105"/>
      <c r="AI58" s="105"/>
      <c r="AJ58" s="105"/>
      <c r="AK58" s="106"/>
      <c r="AL58" s="104">
        <f>ROUND(AL54-AL56/0.9,3)</f>
        <v>0.36199999999999999</v>
      </c>
      <c r="AM58" s="105"/>
      <c r="AN58" s="105"/>
      <c r="AO58" s="105"/>
      <c r="AP58" s="105"/>
      <c r="AQ58" s="105"/>
      <c r="AR58" s="105"/>
      <c r="AS58" s="106"/>
      <c r="AT58" s="104">
        <f>ROUND(AT54-AT56/0.9,3)</f>
        <v>0.36599999999999999</v>
      </c>
      <c r="AU58" s="105"/>
      <c r="AV58" s="105"/>
      <c r="AW58" s="105"/>
      <c r="AX58" s="105"/>
      <c r="AY58" s="105"/>
      <c r="AZ58" s="105"/>
      <c r="BA58" s="235">
        <f>ROUND(BA54-BA56/0.9,3)</f>
        <v>0.373</v>
      </c>
      <c r="BB58" s="105"/>
      <c r="BC58" s="105"/>
      <c r="BD58" s="105"/>
      <c r="BE58" s="105"/>
      <c r="BF58" s="105"/>
      <c r="BG58" s="236"/>
    </row>
    <row r="59" spans="2:59" s="14" customFormat="1" ht="14.1" customHeight="1" x14ac:dyDescent="0.15">
      <c r="B59" s="128"/>
      <c r="C59" s="129"/>
      <c r="D59" s="129"/>
      <c r="E59" s="129"/>
      <c r="F59" s="129"/>
      <c r="G59" s="129"/>
      <c r="H59" s="129"/>
      <c r="I59" s="129"/>
      <c r="J59" s="130"/>
      <c r="K59" s="122" t="s">
        <v>323</v>
      </c>
      <c r="L59" s="123"/>
      <c r="M59" s="123"/>
      <c r="N59" s="123"/>
      <c r="O59" s="123"/>
      <c r="P59" s="123"/>
      <c r="Q59" s="123"/>
      <c r="R59" s="123"/>
      <c r="S59" s="124"/>
      <c r="T59" s="100"/>
      <c r="U59" s="101"/>
      <c r="V59" s="102"/>
      <c r="W59" s="107"/>
      <c r="X59" s="108"/>
      <c r="Y59" s="108"/>
      <c r="Z59" s="108"/>
      <c r="AA59" s="108"/>
      <c r="AB59" s="108"/>
      <c r="AC59" s="109"/>
      <c r="AD59" s="107"/>
      <c r="AE59" s="108"/>
      <c r="AF59" s="108"/>
      <c r="AG59" s="108"/>
      <c r="AH59" s="108"/>
      <c r="AI59" s="108"/>
      <c r="AJ59" s="108"/>
      <c r="AK59" s="109"/>
      <c r="AL59" s="77"/>
      <c r="AM59" s="74"/>
      <c r="AN59" s="74"/>
      <c r="AO59" s="74"/>
      <c r="AP59" s="74"/>
      <c r="AQ59" s="74"/>
      <c r="AR59" s="74"/>
      <c r="AS59" s="162"/>
      <c r="AT59" s="107"/>
      <c r="AU59" s="108"/>
      <c r="AV59" s="108"/>
      <c r="AW59" s="108"/>
      <c r="AX59" s="108"/>
      <c r="AY59" s="108"/>
      <c r="AZ59" s="108"/>
      <c r="BA59" s="242"/>
      <c r="BB59" s="108"/>
      <c r="BC59" s="108"/>
      <c r="BD59" s="108"/>
      <c r="BE59" s="108"/>
      <c r="BF59" s="108"/>
      <c r="BG59" s="158"/>
    </row>
    <row r="60" spans="2:59" s="14" customFormat="1" ht="14.1" customHeight="1" x14ac:dyDescent="0.15">
      <c r="B60" s="125" t="s">
        <v>112</v>
      </c>
      <c r="C60" s="126"/>
      <c r="D60" s="126"/>
      <c r="E60" s="126"/>
      <c r="F60" s="126"/>
      <c r="G60" s="126"/>
      <c r="H60" s="126"/>
      <c r="I60" s="126"/>
      <c r="J60" s="127"/>
      <c r="K60" s="116" t="s">
        <v>348</v>
      </c>
      <c r="L60" s="117"/>
      <c r="M60" s="117"/>
      <c r="N60" s="117"/>
      <c r="O60" s="117"/>
      <c r="P60" s="117"/>
      <c r="Q60" s="117"/>
      <c r="R60" s="117"/>
      <c r="S60" s="118"/>
      <c r="T60" s="113" t="s">
        <v>433</v>
      </c>
      <c r="U60" s="114"/>
      <c r="V60" s="115"/>
      <c r="W60" s="104">
        <f>W43</f>
        <v>0.6</v>
      </c>
      <c r="X60" s="105"/>
      <c r="Y60" s="105"/>
      <c r="Z60" s="105"/>
      <c r="AA60" s="105"/>
      <c r="AB60" s="105"/>
      <c r="AC60" s="105"/>
      <c r="AD60" s="104">
        <f>AD43</f>
        <v>0.6</v>
      </c>
      <c r="AE60" s="105"/>
      <c r="AF60" s="105"/>
      <c r="AG60" s="105"/>
      <c r="AH60" s="105"/>
      <c r="AI60" s="105"/>
      <c r="AJ60" s="105"/>
      <c r="AK60" s="106"/>
      <c r="AL60" s="230">
        <f>AL43</f>
        <v>0.6</v>
      </c>
      <c r="AM60" s="231"/>
      <c r="AN60" s="231"/>
      <c r="AO60" s="231"/>
      <c r="AP60" s="231"/>
      <c r="AQ60" s="231"/>
      <c r="AR60" s="231"/>
      <c r="AS60" s="232"/>
      <c r="AT60" s="104">
        <f>AT43</f>
        <v>0.6</v>
      </c>
      <c r="AU60" s="105"/>
      <c r="AV60" s="105"/>
      <c r="AW60" s="105"/>
      <c r="AX60" s="105"/>
      <c r="AY60" s="105"/>
      <c r="AZ60" s="105"/>
      <c r="BA60" s="235">
        <f>BA43</f>
        <v>0.6</v>
      </c>
      <c r="BB60" s="105"/>
      <c r="BC60" s="105"/>
      <c r="BD60" s="105"/>
      <c r="BE60" s="105"/>
      <c r="BF60" s="105"/>
      <c r="BG60" s="236"/>
    </row>
    <row r="61" spans="2:59" s="14" customFormat="1" ht="14.1" customHeight="1" x14ac:dyDescent="0.15">
      <c r="B61" s="128"/>
      <c r="C61" s="129"/>
      <c r="D61" s="129"/>
      <c r="E61" s="129"/>
      <c r="F61" s="129"/>
      <c r="G61" s="129"/>
      <c r="H61" s="129"/>
      <c r="I61" s="129"/>
      <c r="J61" s="130"/>
      <c r="K61" s="122" t="s">
        <v>50</v>
      </c>
      <c r="L61" s="123"/>
      <c r="M61" s="123"/>
      <c r="N61" s="123"/>
      <c r="O61" s="123"/>
      <c r="P61" s="123"/>
      <c r="Q61" s="123"/>
      <c r="R61" s="123"/>
      <c r="S61" s="124"/>
      <c r="T61" s="100"/>
      <c r="U61" s="101"/>
      <c r="V61" s="102"/>
      <c r="W61" s="77"/>
      <c r="X61" s="74"/>
      <c r="Y61" s="74"/>
      <c r="Z61" s="74"/>
      <c r="AA61" s="74"/>
      <c r="AB61" s="74"/>
      <c r="AC61" s="74"/>
      <c r="AD61" s="77"/>
      <c r="AE61" s="74"/>
      <c r="AF61" s="74"/>
      <c r="AG61" s="74"/>
      <c r="AH61" s="74"/>
      <c r="AI61" s="74"/>
      <c r="AJ61" s="74"/>
      <c r="AK61" s="162"/>
      <c r="AL61" s="233"/>
      <c r="AM61" s="148"/>
      <c r="AN61" s="148"/>
      <c r="AO61" s="148"/>
      <c r="AP61" s="148"/>
      <c r="AQ61" s="148"/>
      <c r="AR61" s="148"/>
      <c r="AS61" s="234"/>
      <c r="AT61" s="77"/>
      <c r="AU61" s="74"/>
      <c r="AV61" s="74"/>
      <c r="AW61" s="74"/>
      <c r="AX61" s="74"/>
      <c r="AY61" s="74"/>
      <c r="AZ61" s="74"/>
      <c r="BA61" s="145"/>
      <c r="BB61" s="74"/>
      <c r="BC61" s="74"/>
      <c r="BD61" s="74"/>
      <c r="BE61" s="74"/>
      <c r="BF61" s="74"/>
      <c r="BG61" s="146"/>
    </row>
    <row r="62" spans="2:59" s="14" customFormat="1" ht="28" customHeight="1" x14ac:dyDescent="0.15">
      <c r="B62" s="119" t="s">
        <v>114</v>
      </c>
      <c r="C62" s="120"/>
      <c r="D62" s="120"/>
      <c r="E62" s="120"/>
      <c r="F62" s="120"/>
      <c r="G62" s="120"/>
      <c r="H62" s="120"/>
      <c r="I62" s="120"/>
      <c r="J62" s="121"/>
      <c r="K62" s="110"/>
      <c r="L62" s="111"/>
      <c r="M62" s="111"/>
      <c r="N62" s="111"/>
      <c r="O62" s="111"/>
      <c r="P62" s="111"/>
      <c r="Q62" s="111"/>
      <c r="R62" s="111"/>
      <c r="S62" s="112"/>
      <c r="T62" s="78" t="s">
        <v>433</v>
      </c>
      <c r="U62" s="79"/>
      <c r="V62" s="79"/>
      <c r="W62" s="150">
        <f>W60</f>
        <v>0.6</v>
      </c>
      <c r="X62" s="151"/>
      <c r="Y62" s="151"/>
      <c r="Z62" s="151"/>
      <c r="AA62" s="151"/>
      <c r="AB62" s="151"/>
      <c r="AC62" s="243"/>
      <c r="AD62" s="243">
        <f>AD60</f>
        <v>0.6</v>
      </c>
      <c r="AE62" s="244"/>
      <c r="AF62" s="244"/>
      <c r="AG62" s="244"/>
      <c r="AH62" s="244"/>
      <c r="AI62" s="244"/>
      <c r="AJ62" s="244"/>
      <c r="AK62" s="245"/>
      <c r="AL62" s="243">
        <f>AL60</f>
        <v>0.6</v>
      </c>
      <c r="AM62" s="244"/>
      <c r="AN62" s="244"/>
      <c r="AO62" s="244"/>
      <c r="AP62" s="244"/>
      <c r="AQ62" s="244"/>
      <c r="AR62" s="244"/>
      <c r="AS62" s="245"/>
      <c r="AT62" s="151">
        <f>AT60</f>
        <v>0.6</v>
      </c>
      <c r="AU62" s="151"/>
      <c r="AV62" s="151"/>
      <c r="AW62" s="151"/>
      <c r="AX62" s="151"/>
      <c r="AY62" s="151"/>
      <c r="AZ62" s="243"/>
      <c r="BA62" s="237">
        <f>BA60</f>
        <v>0.6</v>
      </c>
      <c r="BB62" s="238"/>
      <c r="BC62" s="238"/>
      <c r="BD62" s="238"/>
      <c r="BE62" s="238"/>
      <c r="BF62" s="238"/>
      <c r="BG62" s="239"/>
    </row>
    <row r="63" spans="2:59" s="14" customFormat="1" ht="20.149999999999999" customHeight="1" x14ac:dyDescent="0.15"/>
    <row r="64" spans="2:59" s="14" customFormat="1" ht="20.149999999999999" customHeight="1" x14ac:dyDescent="0.15">
      <c r="W64" s="75" t="e">
        <f>ROUND((0.1/W45*(W44+0.65)+#REF!),3)</f>
        <v>#REF!</v>
      </c>
      <c r="X64" s="75"/>
      <c r="Y64" s="75"/>
      <c r="Z64" s="75"/>
      <c r="AA64" s="75"/>
      <c r="AB64" s="75"/>
      <c r="AC64" s="81"/>
      <c r="AD64" s="75" t="e">
        <f>ROUND((0.1/AD45*(AD44+0.65)+#REF!),3)</f>
        <v>#REF!</v>
      </c>
      <c r="AE64" s="75"/>
      <c r="AF64" s="75"/>
      <c r="AG64" s="75"/>
      <c r="AH64" s="75"/>
      <c r="AI64" s="75"/>
      <c r="AJ64" s="81"/>
      <c r="AL64" s="75" t="e">
        <f>ROUND((0.1/AL45*(AL44+0.65)+#REF!),3)</f>
        <v>#REF!</v>
      </c>
      <c r="AM64" s="75"/>
      <c r="AN64" s="75"/>
      <c r="AO64" s="75"/>
      <c r="AP64" s="75"/>
      <c r="AQ64" s="75"/>
      <c r="AR64" s="81"/>
      <c r="AT64" s="75" t="e">
        <f>ROUND((0.1/AT45*(AT44+0.65)+#REF!),3)</f>
        <v>#REF!</v>
      </c>
      <c r="AU64" s="75"/>
      <c r="AV64" s="75"/>
      <c r="AW64" s="75"/>
      <c r="AX64" s="75"/>
      <c r="AY64" s="75"/>
      <c r="AZ64" s="81"/>
      <c r="BA64" s="75" t="e">
        <f>ROUND((0.1/BA45*(BA44+0.65)+#REF!),3)</f>
        <v>#REF!</v>
      </c>
      <c r="BB64" s="75"/>
      <c r="BC64" s="75"/>
      <c r="BD64" s="75"/>
      <c r="BE64" s="75"/>
      <c r="BF64" s="75"/>
      <c r="BG64" s="81"/>
    </row>
    <row r="65" spans="23:59" s="14" customFormat="1" ht="20.149999999999999" customHeight="1" x14ac:dyDescent="0.15">
      <c r="W65" s="75" t="e">
        <f>ROUND((0.1/W45*(W44+0.15)+#REF!),3)</f>
        <v>#REF!</v>
      </c>
      <c r="X65" s="75"/>
      <c r="Y65" s="75"/>
      <c r="Z65" s="75"/>
      <c r="AA65" s="75"/>
      <c r="AB65" s="75"/>
      <c r="AC65" s="81"/>
      <c r="AD65" s="75" t="e">
        <f>ROUND((0.1/AD45*(AD44+0.15)+#REF!),3)</f>
        <v>#REF!</v>
      </c>
      <c r="AE65" s="75"/>
      <c r="AF65" s="75"/>
      <c r="AG65" s="75"/>
      <c r="AH65" s="75"/>
      <c r="AI65" s="75"/>
      <c r="AJ65" s="81"/>
      <c r="AL65" s="75" t="e">
        <f>ROUND((0.1/AL45*(AL44+0.15)+#REF!),3)</f>
        <v>#REF!</v>
      </c>
      <c r="AM65" s="75"/>
      <c r="AN65" s="75"/>
      <c r="AO65" s="75"/>
      <c r="AP65" s="75"/>
      <c r="AQ65" s="75"/>
      <c r="AR65" s="81"/>
      <c r="AT65" s="75" t="e">
        <f>ROUND((0.1/AT45*(AT44+0.15)+#REF!),3)</f>
        <v>#REF!</v>
      </c>
      <c r="AU65" s="75"/>
      <c r="AV65" s="75"/>
      <c r="AW65" s="75"/>
      <c r="AX65" s="75"/>
      <c r="AY65" s="75"/>
      <c r="AZ65" s="81"/>
      <c r="BA65" s="75" t="e">
        <f>ROUND((0.1/BA45*(BA44+0.15)+#REF!),3)</f>
        <v>#REF!</v>
      </c>
      <c r="BB65" s="75"/>
      <c r="BC65" s="75"/>
      <c r="BD65" s="75"/>
      <c r="BE65" s="75"/>
      <c r="BF65" s="75"/>
      <c r="BG65" s="81"/>
    </row>
    <row r="66" spans="23:59" s="14" customFormat="1" ht="20.149999999999999" customHeight="1" x14ac:dyDescent="0.15">
      <c r="W66" s="75" t="e">
        <f>ROUND((0.1/W45*W44+#REF!),3)</f>
        <v>#REF!</v>
      </c>
      <c r="X66" s="75"/>
      <c r="Y66" s="75"/>
      <c r="Z66" s="75"/>
      <c r="AA66" s="75"/>
      <c r="AB66" s="75"/>
      <c r="AC66" s="81"/>
      <c r="AD66" s="75" t="e">
        <f>ROUND((0.1/AD45*AD44+#REF!),3)</f>
        <v>#REF!</v>
      </c>
      <c r="AE66" s="75"/>
      <c r="AF66" s="75"/>
      <c r="AG66" s="75"/>
      <c r="AH66" s="75"/>
      <c r="AI66" s="75"/>
      <c r="AJ66" s="81"/>
      <c r="AL66" s="75" t="e">
        <f>ROUND((0.1/AL45*AL44+#REF!),3)</f>
        <v>#REF!</v>
      </c>
      <c r="AM66" s="75"/>
      <c r="AN66" s="75"/>
      <c r="AO66" s="75"/>
      <c r="AP66" s="75"/>
      <c r="AQ66" s="75"/>
      <c r="AR66" s="81"/>
      <c r="AT66" s="75" t="e">
        <f>ROUND((0.1/AT45*AT44+#REF!),3)</f>
        <v>#REF!</v>
      </c>
      <c r="AU66" s="75"/>
      <c r="AV66" s="75"/>
      <c r="AW66" s="75"/>
      <c r="AX66" s="75"/>
      <c r="AY66" s="75"/>
      <c r="AZ66" s="81"/>
      <c r="BA66" s="75" t="e">
        <f>ROUND((0.1/BA45*BA44+#REF!),3)</f>
        <v>#REF!</v>
      </c>
      <c r="BB66" s="75"/>
      <c r="BC66" s="75"/>
      <c r="BD66" s="75"/>
      <c r="BE66" s="75"/>
      <c r="BF66" s="75"/>
      <c r="BG66" s="81"/>
    </row>
    <row r="67" spans="23:59" s="14" customFormat="1" ht="20.149999999999999" customHeight="1" x14ac:dyDescent="0.15"/>
    <row r="68" spans="23:59" s="14" customFormat="1" ht="20.149999999999999" customHeight="1" x14ac:dyDescent="0.15"/>
    <row r="69" spans="23:59" s="14" customFormat="1" ht="20.149999999999999" customHeight="1" x14ac:dyDescent="0.15"/>
    <row r="70" spans="23:59" s="14" customFormat="1" ht="20.149999999999999" customHeight="1" x14ac:dyDescent="0.15"/>
    <row r="71" spans="23:59" s="14" customFormat="1" ht="20.149999999999999" customHeight="1" x14ac:dyDescent="0.15"/>
    <row r="72" spans="23:59" s="14" customFormat="1" ht="20.149999999999999" customHeight="1" x14ac:dyDescent="0.15"/>
    <row r="73" spans="23:59" s="14" customFormat="1" ht="20.149999999999999" customHeight="1" x14ac:dyDescent="0.15"/>
    <row r="74" spans="23:59" s="14" customFormat="1" ht="15" customHeight="1" x14ac:dyDescent="0.15"/>
    <row r="75" spans="23:59" s="14" customFormat="1" ht="15" customHeight="1" x14ac:dyDescent="0.15"/>
    <row r="76" spans="23:59" s="14" customFormat="1" ht="15" customHeight="1" x14ac:dyDescent="0.15"/>
    <row r="77" spans="23:59" s="14" customFormat="1" ht="15" customHeight="1" x14ac:dyDescent="0.15"/>
    <row r="78" spans="23:59" s="14" customFormat="1" ht="15" customHeight="1" x14ac:dyDescent="0.15"/>
    <row r="79" spans="23:59" s="14" customFormat="1" ht="15" customHeight="1" x14ac:dyDescent="0.15"/>
    <row r="80" spans="23:59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ht="15" customHeight="1" x14ac:dyDescent="0.15"/>
  </sheetData>
  <mergeCells count="198">
    <mergeCell ref="AY10:AY11"/>
    <mergeCell ref="BA10:BA12"/>
    <mergeCell ref="E6:G7"/>
    <mergeCell ref="H6:H7"/>
    <mergeCell ref="B2:BV2"/>
    <mergeCell ref="B1:BV1"/>
    <mergeCell ref="W40:AC40"/>
    <mergeCell ref="AD40:AK40"/>
    <mergeCell ref="AL40:AS40"/>
    <mergeCell ref="U16:U22"/>
    <mergeCell ref="AT40:AZ40"/>
    <mergeCell ref="BA40:BG40"/>
    <mergeCell ref="BA14:BA21"/>
    <mergeCell ref="AT6:AW6"/>
    <mergeCell ref="Z6:AC6"/>
    <mergeCell ref="AG6:AK6"/>
    <mergeCell ref="AL6:AP6"/>
    <mergeCell ref="AD8:AG8"/>
    <mergeCell ref="AP8:AV8"/>
    <mergeCell ref="AJ36:AM36"/>
    <mergeCell ref="AJ4:AM4"/>
    <mergeCell ref="BA23:BA25"/>
    <mergeCell ref="AY30:AY31"/>
    <mergeCell ref="AY26:AY29"/>
    <mergeCell ref="BA26:BA33"/>
    <mergeCell ref="AS17:AX17"/>
    <mergeCell ref="BA55:BG55"/>
    <mergeCell ref="B56:J56"/>
    <mergeCell ref="BH44:BN44"/>
    <mergeCell ref="W44:AC44"/>
    <mergeCell ref="E44:V44"/>
    <mergeCell ref="AD43:AK43"/>
    <mergeCell ref="AL43:AS43"/>
    <mergeCell ref="BA44:BG44"/>
    <mergeCell ref="BA52:BG53"/>
    <mergeCell ref="B54:J54"/>
    <mergeCell ref="K54:S54"/>
    <mergeCell ref="T54:V54"/>
    <mergeCell ref="W54:AC54"/>
    <mergeCell ref="AT54:AZ54"/>
    <mergeCell ref="AD54:AK54"/>
    <mergeCell ref="W52:AC53"/>
    <mergeCell ref="AD52:AK53"/>
    <mergeCell ref="AL52:AS53"/>
    <mergeCell ref="AT52:AZ53"/>
    <mergeCell ref="K52:S52"/>
    <mergeCell ref="W48:AC48"/>
    <mergeCell ref="AD48:AK48"/>
    <mergeCell ref="BA7:BA9"/>
    <mergeCell ref="BH40:BN40"/>
    <mergeCell ref="B40:V40"/>
    <mergeCell ref="E42:V42"/>
    <mergeCell ref="E43:V43"/>
    <mergeCell ref="AD42:AK42"/>
    <mergeCell ref="AL42:AS42"/>
    <mergeCell ref="AT42:AZ42"/>
    <mergeCell ref="BH43:BN43"/>
    <mergeCell ref="AS18:AX18"/>
    <mergeCell ref="W43:AC43"/>
    <mergeCell ref="AM16:AQ16"/>
    <mergeCell ref="Z13:AC13"/>
    <mergeCell ref="AM14:AQ14"/>
    <mergeCell ref="BB13:BB15"/>
    <mergeCell ref="AJ35:AM35"/>
    <mergeCell ref="B42:D47"/>
    <mergeCell ref="AD45:AK45"/>
    <mergeCell ref="AT44:AZ44"/>
    <mergeCell ref="AG29:AP29"/>
    <mergeCell ref="I6:N7"/>
    <mergeCell ref="O6:P7"/>
    <mergeCell ref="E9:G10"/>
    <mergeCell ref="H9:H10"/>
    <mergeCell ref="AT64:AZ64"/>
    <mergeCell ref="AD60:AK61"/>
    <mergeCell ref="AL58:AS59"/>
    <mergeCell ref="AD58:AK59"/>
    <mergeCell ref="AT62:AZ62"/>
    <mergeCell ref="AT60:AZ61"/>
    <mergeCell ref="AD64:AJ64"/>
    <mergeCell ref="W66:AC66"/>
    <mergeCell ref="AD66:AJ66"/>
    <mergeCell ref="AL66:AR66"/>
    <mergeCell ref="AT66:AZ66"/>
    <mergeCell ref="AD62:AK62"/>
    <mergeCell ref="AL64:AR64"/>
    <mergeCell ref="AL62:AS62"/>
    <mergeCell ref="W62:AC62"/>
    <mergeCell ref="W65:AC65"/>
    <mergeCell ref="W60:AC61"/>
    <mergeCell ref="W64:AC64"/>
    <mergeCell ref="AL55:AS55"/>
    <mergeCell ref="AT55:AZ55"/>
    <mergeCell ref="AD55:AK55"/>
    <mergeCell ref="W55:AC55"/>
    <mergeCell ref="AL51:AS51"/>
    <mergeCell ref="AT51:AZ51"/>
    <mergeCell ref="W51:AC51"/>
    <mergeCell ref="AD51:AK51"/>
    <mergeCell ref="BA66:BG66"/>
    <mergeCell ref="BA60:BG61"/>
    <mergeCell ref="BA62:BG62"/>
    <mergeCell ref="BA56:BG56"/>
    <mergeCell ref="AL57:AS57"/>
    <mergeCell ref="AD57:AK57"/>
    <mergeCell ref="AT56:AZ56"/>
    <mergeCell ref="AT57:AZ57"/>
    <mergeCell ref="AD56:AK56"/>
    <mergeCell ref="BA57:BG57"/>
    <mergeCell ref="BA65:BG65"/>
    <mergeCell ref="AT65:AZ65"/>
    <mergeCell ref="AD65:AJ65"/>
    <mergeCell ref="AL65:AR65"/>
    <mergeCell ref="BA64:BG64"/>
    <mergeCell ref="BA58:BG59"/>
    <mergeCell ref="B62:J62"/>
    <mergeCell ref="K62:S62"/>
    <mergeCell ref="T62:V62"/>
    <mergeCell ref="W58:AC59"/>
    <mergeCell ref="B58:J59"/>
    <mergeCell ref="K56:S56"/>
    <mergeCell ref="T56:V56"/>
    <mergeCell ref="W56:AC56"/>
    <mergeCell ref="K53:S53"/>
    <mergeCell ref="B52:J53"/>
    <mergeCell ref="T52:V53"/>
    <mergeCell ref="W57:AC57"/>
    <mergeCell ref="W50:AC50"/>
    <mergeCell ref="AL50:AS50"/>
    <mergeCell ref="AD50:AK50"/>
    <mergeCell ref="X16:X22"/>
    <mergeCell ref="BC18:BC23"/>
    <mergeCell ref="B39:BV39"/>
    <mergeCell ref="BH42:BN42"/>
    <mergeCell ref="BA42:BG42"/>
    <mergeCell ref="AL60:AS61"/>
    <mergeCell ref="AT58:AZ59"/>
    <mergeCell ref="AL56:AS56"/>
    <mergeCell ref="K61:S61"/>
    <mergeCell ref="B60:J61"/>
    <mergeCell ref="K60:S60"/>
    <mergeCell ref="T60:V61"/>
    <mergeCell ref="T58:V59"/>
    <mergeCell ref="B57:J57"/>
    <mergeCell ref="K57:S57"/>
    <mergeCell ref="T57:V57"/>
    <mergeCell ref="K58:S58"/>
    <mergeCell ref="K59:S59"/>
    <mergeCell ref="B55:J55"/>
    <mergeCell ref="K55:S55"/>
    <mergeCell ref="T55:V55"/>
    <mergeCell ref="AT50:AZ50"/>
    <mergeCell ref="AD46:AK46"/>
    <mergeCell ref="AT43:AZ43"/>
    <mergeCell ref="AY32:AY33"/>
    <mergeCell ref="BA54:BG54"/>
    <mergeCell ref="AL54:AS54"/>
    <mergeCell ref="W42:AC42"/>
    <mergeCell ref="B51:J51"/>
    <mergeCell ref="K51:S51"/>
    <mergeCell ref="T51:V51"/>
    <mergeCell ref="B50:J50"/>
    <mergeCell ref="K50:S50"/>
    <mergeCell ref="T50:V50"/>
    <mergeCell ref="BA45:BG45"/>
    <mergeCell ref="E45:V45"/>
    <mergeCell ref="W45:AC45"/>
    <mergeCell ref="BA43:BG43"/>
    <mergeCell ref="BA49:BG49"/>
    <mergeCell ref="BA51:BG51"/>
    <mergeCell ref="B48:D48"/>
    <mergeCell ref="BA50:BG50"/>
    <mergeCell ref="AD44:AK44"/>
    <mergeCell ref="AL44:AS44"/>
    <mergeCell ref="AT45:AZ45"/>
    <mergeCell ref="I9:N10"/>
    <mergeCell ref="O9:P10"/>
    <mergeCell ref="BA48:BG48"/>
    <mergeCell ref="BA46:BG46"/>
    <mergeCell ref="E47:V47"/>
    <mergeCell ref="W47:AC47"/>
    <mergeCell ref="AD47:AK47"/>
    <mergeCell ref="AL47:AS47"/>
    <mergeCell ref="AT47:AZ47"/>
    <mergeCell ref="BA47:BG47"/>
    <mergeCell ref="E48:V48"/>
    <mergeCell ref="AS19:AX19"/>
    <mergeCell ref="AS20:AW20"/>
    <mergeCell ref="AS21:AW21"/>
    <mergeCell ref="AS24:AY24"/>
    <mergeCell ref="AG25:AN25"/>
    <mergeCell ref="AS25:AY25"/>
    <mergeCell ref="E46:V46"/>
    <mergeCell ref="W46:AC46"/>
    <mergeCell ref="AL48:AS48"/>
    <mergeCell ref="AT48:AZ48"/>
    <mergeCell ref="AL46:AS46"/>
    <mergeCell ref="AT46:AZ46"/>
    <mergeCell ref="AL45:AS45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14999847407452621"/>
  </sheetPr>
  <dimension ref="B1:BV84"/>
  <sheetViews>
    <sheetView view="pageBreakPreview" topLeftCell="B46" zoomScaleSheetLayoutView="100" workbookViewId="0">
      <selection activeCell="CC57" sqref="CC57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404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AH4" s="28"/>
      <c r="AI4" s="28"/>
      <c r="AJ4" s="73"/>
      <c r="AK4" s="73"/>
      <c r="AL4" s="73"/>
      <c r="AM4" s="73"/>
      <c r="AN4" s="28"/>
      <c r="AO4" s="28"/>
    </row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Z6" s="200"/>
      <c r="AA6" s="200"/>
      <c r="AB6" s="200"/>
      <c r="AC6" s="200"/>
      <c r="AD6" s="6"/>
      <c r="AE6" s="51"/>
      <c r="AF6" s="51"/>
      <c r="AG6" s="168" t="s">
        <v>133</v>
      </c>
      <c r="AH6" s="168"/>
      <c r="AI6" s="168"/>
      <c r="AJ6" s="168"/>
      <c r="AK6" s="168"/>
      <c r="AL6" s="168" t="s">
        <v>139</v>
      </c>
      <c r="AM6" s="168"/>
      <c r="AN6" s="168"/>
      <c r="AO6" s="168"/>
      <c r="AP6" s="168"/>
      <c r="AQ6" s="6"/>
      <c r="AR6" s="6"/>
      <c r="AS6" s="6"/>
      <c r="AT6" s="200"/>
      <c r="AU6" s="200"/>
      <c r="AV6" s="200"/>
      <c r="AW6" s="200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Z7" s="6"/>
      <c r="AA7" s="6"/>
      <c r="AB7" s="6"/>
      <c r="AC7" s="6"/>
      <c r="AD7" s="6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6"/>
      <c r="AT7" s="6"/>
      <c r="AU7" s="6"/>
      <c r="AV7" s="6"/>
      <c r="AW7" s="6"/>
      <c r="AY7" s="5"/>
      <c r="AZ7" s="5"/>
      <c r="BA7" s="85"/>
    </row>
    <row r="8" spans="2:74" ht="9.1" customHeight="1" x14ac:dyDescent="0.15">
      <c r="Z8" s="6"/>
      <c r="AA8" s="6"/>
      <c r="AB8" s="51"/>
      <c r="AC8" s="51"/>
      <c r="AD8" s="168"/>
      <c r="AE8" s="168"/>
      <c r="AF8" s="168"/>
      <c r="AG8" s="168"/>
      <c r="AH8" s="51"/>
      <c r="AI8" s="52"/>
      <c r="AJ8" s="52"/>
      <c r="AK8" s="52"/>
      <c r="AL8" s="52"/>
      <c r="AM8" s="52"/>
      <c r="AN8" s="52"/>
      <c r="AO8" s="52"/>
      <c r="AP8" s="168" t="s">
        <v>347</v>
      </c>
      <c r="AQ8" s="168"/>
      <c r="AR8" s="168"/>
      <c r="AS8" s="168"/>
      <c r="AT8" s="168"/>
      <c r="AU8" s="168"/>
      <c r="AV8" s="168"/>
      <c r="AW8" s="6"/>
      <c r="AY8" s="5"/>
      <c r="AZ8" s="5"/>
      <c r="BA8" s="85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Y9" s="5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Y10" s="6"/>
      <c r="Z10" s="6"/>
      <c r="AA10" s="6"/>
      <c r="AB10" s="6"/>
      <c r="AC10" s="6"/>
      <c r="AD10" s="6"/>
      <c r="AE10" s="21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21"/>
      <c r="AS10" s="6"/>
      <c r="AT10" s="6"/>
      <c r="AU10" s="6"/>
      <c r="AV10" s="6"/>
      <c r="AW10" s="6"/>
      <c r="AX10" s="6"/>
      <c r="AY10" s="85">
        <v>0.1</v>
      </c>
      <c r="AZ10" s="5"/>
      <c r="BA10" s="85">
        <v>0.15</v>
      </c>
      <c r="BB10" s="6"/>
    </row>
    <row r="11" spans="2:74" ht="9.1" customHeight="1" x14ac:dyDescent="0.15">
      <c r="AE11" s="21"/>
      <c r="AF11" s="19"/>
      <c r="AG11" s="19"/>
      <c r="AH11" s="27"/>
      <c r="AI11" s="27"/>
      <c r="AJ11" s="27"/>
      <c r="AK11" s="27"/>
      <c r="AL11" s="27"/>
      <c r="AM11" s="27"/>
      <c r="AN11" s="27"/>
      <c r="AO11" s="27"/>
      <c r="AP11" s="19"/>
      <c r="AQ11" s="19"/>
      <c r="AR11" s="21"/>
      <c r="AT11" s="6"/>
      <c r="AU11" s="6"/>
      <c r="AV11" s="6"/>
      <c r="AY11" s="85"/>
      <c r="AZ11" s="5"/>
      <c r="BA11" s="85"/>
      <c r="BB11" s="6"/>
    </row>
    <row r="12" spans="2:74" ht="9.1" customHeight="1" x14ac:dyDescent="0.15">
      <c r="AE12" s="21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21"/>
      <c r="AT12" s="6"/>
      <c r="AU12" s="6"/>
      <c r="AV12" s="6"/>
      <c r="AY12" s="22"/>
      <c r="AZ12" s="5"/>
      <c r="BA12" s="85"/>
      <c r="BB12" s="6"/>
    </row>
    <row r="13" spans="2:74" ht="9.1" customHeight="1" x14ac:dyDescent="0.15">
      <c r="Z13" s="73" t="s">
        <v>114</v>
      </c>
      <c r="AA13" s="73"/>
      <c r="AB13" s="73"/>
      <c r="AC13" s="73"/>
      <c r="AH13" s="28"/>
      <c r="AI13" s="28"/>
      <c r="AJ13" s="28"/>
      <c r="AK13" s="28"/>
      <c r="AL13" s="28"/>
      <c r="AM13" s="28"/>
      <c r="AN13" s="28"/>
      <c r="AO13" s="28"/>
      <c r="AT13" s="6"/>
      <c r="AU13" s="6"/>
      <c r="AV13" s="6"/>
      <c r="AW13" s="6"/>
      <c r="AY13" s="5"/>
      <c r="AZ13" s="5"/>
      <c r="BA13" s="29"/>
      <c r="BB13" s="85"/>
    </row>
    <row r="14" spans="2:74" ht="9.1" customHeight="1" x14ac:dyDescent="0.15">
      <c r="AM14" s="73"/>
      <c r="AN14" s="73"/>
      <c r="AO14" s="73"/>
      <c r="AP14" s="73"/>
      <c r="AQ14" s="73"/>
      <c r="AY14" s="5"/>
      <c r="AZ14" s="5"/>
      <c r="BA14" s="196" t="s">
        <v>345</v>
      </c>
      <c r="BB14" s="85"/>
    </row>
    <row r="15" spans="2:74" ht="9.1" customHeight="1" x14ac:dyDescent="0.15">
      <c r="AY15" s="5"/>
      <c r="AZ15" s="5"/>
      <c r="BA15" s="196"/>
      <c r="BB15" s="85"/>
    </row>
    <row r="16" spans="2:74" ht="9.1" customHeight="1" x14ac:dyDescent="0.15">
      <c r="U16" s="86"/>
      <c r="X16" s="86" t="s">
        <v>334</v>
      </c>
      <c r="AG16" s="28"/>
      <c r="AH16" s="28"/>
      <c r="AI16" s="28"/>
      <c r="AJ16" s="28"/>
      <c r="AK16" s="28"/>
      <c r="AL16" s="28"/>
      <c r="AM16" s="73" t="s">
        <v>4</v>
      </c>
      <c r="AN16" s="73"/>
      <c r="AO16" s="73"/>
      <c r="AP16" s="73"/>
      <c r="AQ16" s="73"/>
      <c r="AR16" s="28"/>
      <c r="AS16" s="28"/>
      <c r="AT16" s="28"/>
      <c r="AU16" s="28"/>
      <c r="AV16" s="28"/>
      <c r="AW16" s="28"/>
      <c r="AX16" s="28"/>
      <c r="AY16" s="28"/>
      <c r="AZ16" s="28"/>
      <c r="BA16" s="196"/>
    </row>
    <row r="17" spans="21:55" ht="9.1" customHeight="1" x14ac:dyDescent="0.15">
      <c r="U17" s="86"/>
      <c r="X17" s="86"/>
      <c r="AS17" s="73"/>
      <c r="AT17" s="73"/>
      <c r="AU17" s="73"/>
      <c r="AV17" s="73"/>
      <c r="AW17" s="73"/>
      <c r="AX17" s="73"/>
      <c r="AY17" s="5"/>
      <c r="AZ17" s="5"/>
      <c r="BA17" s="196"/>
    </row>
    <row r="18" spans="21:55" ht="9.1" customHeight="1" x14ac:dyDescent="0.15">
      <c r="U18" s="86"/>
      <c r="X18" s="86"/>
      <c r="AS18" s="73" t="s">
        <v>2</v>
      </c>
      <c r="AT18" s="73"/>
      <c r="AU18" s="73"/>
      <c r="AV18" s="73"/>
      <c r="AW18" s="73"/>
      <c r="AX18" s="73"/>
      <c r="AY18" s="5"/>
      <c r="AZ18" s="5"/>
      <c r="BA18" s="196"/>
      <c r="BC18" s="86" t="s">
        <v>7</v>
      </c>
    </row>
    <row r="19" spans="21:55" ht="9.1" customHeight="1" x14ac:dyDescent="0.15">
      <c r="U19" s="86"/>
      <c r="X19" s="86"/>
      <c r="AS19" s="73" t="s">
        <v>370</v>
      </c>
      <c r="AT19" s="73"/>
      <c r="AU19" s="73"/>
      <c r="AV19" s="73"/>
      <c r="AW19" s="73"/>
      <c r="AX19" s="73"/>
      <c r="AY19" s="5"/>
      <c r="AZ19" s="5"/>
      <c r="BA19" s="196"/>
      <c r="BC19" s="86"/>
    </row>
    <row r="20" spans="21:55" ht="9.1" customHeight="1" x14ac:dyDescent="0.15">
      <c r="U20" s="86"/>
      <c r="X20" s="86"/>
      <c r="AS20" s="73"/>
      <c r="AT20" s="73"/>
      <c r="AU20" s="73"/>
      <c r="AV20" s="73"/>
      <c r="AW20" s="73"/>
      <c r="AY20" s="5"/>
      <c r="AZ20" s="5"/>
      <c r="BA20" s="196"/>
      <c r="BC20" s="86"/>
    </row>
    <row r="21" spans="21:55" ht="9.1" customHeight="1" x14ac:dyDescent="0.15">
      <c r="U21" s="86"/>
      <c r="X21" s="86"/>
      <c r="AS21" s="73"/>
      <c r="AT21" s="73"/>
      <c r="AU21" s="73"/>
      <c r="AV21" s="73"/>
      <c r="AW21" s="73"/>
      <c r="AY21" s="5"/>
      <c r="AZ21" s="5"/>
      <c r="BA21" s="196"/>
      <c r="BC21" s="86"/>
    </row>
    <row r="22" spans="21:55" ht="9.1" customHeight="1" x14ac:dyDescent="0.15">
      <c r="U22" s="86"/>
      <c r="X22" s="86"/>
      <c r="AY22" s="5"/>
      <c r="AZ22" s="5"/>
      <c r="BA22" s="5"/>
      <c r="BC22" s="86"/>
    </row>
    <row r="23" spans="21:55" ht="9.1" customHeight="1" x14ac:dyDescent="0.15">
      <c r="U23" s="40"/>
      <c r="AY23" s="5"/>
      <c r="AZ23" s="5"/>
      <c r="BA23" s="85" t="s">
        <v>335</v>
      </c>
      <c r="BC23" s="86"/>
    </row>
    <row r="24" spans="21:55" ht="9.1" customHeight="1" x14ac:dyDescent="0.15">
      <c r="AS24" s="73" t="s">
        <v>1</v>
      </c>
      <c r="AT24" s="73"/>
      <c r="AU24" s="73"/>
      <c r="AV24" s="73"/>
      <c r="AW24" s="73"/>
      <c r="AX24" s="73"/>
      <c r="AY24" s="73"/>
      <c r="AZ24" s="5"/>
      <c r="BA24" s="85"/>
    </row>
    <row r="25" spans="21:55" ht="9.1" customHeight="1" x14ac:dyDescent="0.15">
      <c r="AG25" s="157"/>
      <c r="AH25" s="73"/>
      <c r="AI25" s="73"/>
      <c r="AJ25" s="73"/>
      <c r="AK25" s="73"/>
      <c r="AL25" s="73"/>
      <c r="AM25" s="73"/>
      <c r="AN25" s="73"/>
      <c r="AS25" s="73" t="s">
        <v>344</v>
      </c>
      <c r="AT25" s="73"/>
      <c r="AU25" s="73"/>
      <c r="AV25" s="73"/>
      <c r="AW25" s="73"/>
      <c r="AX25" s="73"/>
      <c r="AY25" s="73"/>
      <c r="AZ25" s="5"/>
      <c r="BA25" s="85"/>
    </row>
    <row r="26" spans="21:55" ht="9.1" customHeight="1" x14ac:dyDescent="0.15"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Y26" s="85">
        <v>0.1</v>
      </c>
      <c r="AZ26" s="5"/>
      <c r="BA26" s="85" t="s">
        <v>374</v>
      </c>
    </row>
    <row r="27" spans="21:55" ht="9.1" customHeight="1" x14ac:dyDescent="0.15">
      <c r="AD27" s="13"/>
      <c r="AE27" s="13"/>
      <c r="AF27" s="13"/>
      <c r="AG27" s="13"/>
      <c r="AH27" s="13"/>
      <c r="AY27" s="85"/>
      <c r="AZ27" s="5"/>
      <c r="BA27" s="85"/>
    </row>
    <row r="28" spans="21:55" ht="9.1" customHeight="1" x14ac:dyDescent="0.15">
      <c r="AY28" s="85"/>
      <c r="AZ28" s="5"/>
      <c r="BA28" s="85"/>
    </row>
    <row r="29" spans="21:55" ht="9.1" customHeight="1" x14ac:dyDescent="0.15">
      <c r="AG29" s="73" t="s">
        <v>441</v>
      </c>
      <c r="AH29" s="73"/>
      <c r="AI29" s="73"/>
      <c r="AJ29" s="73"/>
      <c r="AK29" s="73"/>
      <c r="AL29" s="73"/>
      <c r="AM29" s="73"/>
      <c r="AN29" s="73"/>
      <c r="AO29" s="73"/>
      <c r="AP29" s="73"/>
      <c r="AY29" s="85"/>
      <c r="AZ29" s="5"/>
      <c r="BA29" s="85"/>
    </row>
    <row r="30" spans="21:55" ht="9.1" customHeight="1" x14ac:dyDescent="0.15">
      <c r="AY30" s="85" t="s">
        <v>0</v>
      </c>
      <c r="AZ30" s="5"/>
      <c r="BA30" s="85"/>
    </row>
    <row r="31" spans="21:55" ht="9.1" customHeight="1" x14ac:dyDescent="0.15">
      <c r="AY31" s="85"/>
      <c r="AZ31" s="5"/>
      <c r="BA31" s="85"/>
    </row>
    <row r="32" spans="21:55" ht="9.1" customHeight="1" x14ac:dyDescent="0.15">
      <c r="AY32" s="85">
        <v>0.1</v>
      </c>
      <c r="BA32" s="85"/>
    </row>
    <row r="33" spans="2:74" ht="9.1" customHeight="1" x14ac:dyDescent="0.15">
      <c r="AY33" s="85"/>
      <c r="BA33" s="85"/>
    </row>
    <row r="34" spans="2:74" ht="9.1" customHeight="1" x14ac:dyDescent="0.15"/>
    <row r="35" spans="2:74" ht="9.1" customHeight="1" x14ac:dyDescent="0.15">
      <c r="AJ35" s="73"/>
      <c r="AK35" s="73"/>
      <c r="AL35" s="73"/>
      <c r="AM35" s="73"/>
    </row>
    <row r="36" spans="2:74" ht="9.1" customHeight="1" x14ac:dyDescent="0.15">
      <c r="AJ36" s="73" t="s">
        <v>6</v>
      </c>
      <c r="AK36" s="73"/>
      <c r="AL36" s="73"/>
      <c r="AM36" s="73"/>
    </row>
    <row r="37" spans="2:74" ht="9.1" customHeight="1" x14ac:dyDescent="0.15"/>
    <row r="38" spans="2:74" ht="20.149999999999999" customHeight="1" x14ac:dyDescent="0.15"/>
    <row r="39" spans="2:74" ht="43.5" customHeight="1" x14ac:dyDescent="0.15">
      <c r="B39" s="88" t="s">
        <v>31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</row>
    <row r="40" spans="2:74" s="14" customFormat="1" ht="24.95" customHeight="1" x14ac:dyDescent="0.15">
      <c r="B40" s="78" t="s">
        <v>11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7" t="s">
        <v>61</v>
      </c>
      <c r="X40" s="87"/>
      <c r="Y40" s="87"/>
      <c r="Z40" s="87"/>
      <c r="AA40" s="87"/>
      <c r="AB40" s="87"/>
      <c r="AC40" s="87"/>
      <c r="AD40" s="87" t="s">
        <v>9</v>
      </c>
      <c r="AE40" s="87"/>
      <c r="AF40" s="87"/>
      <c r="AG40" s="87"/>
      <c r="AH40" s="87"/>
      <c r="AI40" s="87"/>
      <c r="AJ40" s="87"/>
      <c r="AK40" s="87"/>
      <c r="AL40" s="87" t="s">
        <v>19</v>
      </c>
      <c r="AM40" s="87"/>
      <c r="AN40" s="87"/>
      <c r="AO40" s="87"/>
      <c r="AP40" s="87"/>
      <c r="AQ40" s="87"/>
      <c r="AR40" s="87"/>
      <c r="AS40" s="87"/>
      <c r="AT40" s="87" t="s">
        <v>20</v>
      </c>
      <c r="AU40" s="87"/>
      <c r="AV40" s="87"/>
      <c r="AW40" s="87"/>
      <c r="AX40" s="87"/>
      <c r="AY40" s="87"/>
      <c r="AZ40" s="87"/>
      <c r="BA40" s="87" t="s">
        <v>21</v>
      </c>
      <c r="BB40" s="87"/>
      <c r="BC40" s="87"/>
      <c r="BD40" s="87"/>
      <c r="BE40" s="87"/>
      <c r="BF40" s="87"/>
      <c r="BG40" s="87"/>
      <c r="BH40" s="87" t="s">
        <v>22</v>
      </c>
      <c r="BI40" s="87"/>
      <c r="BJ40" s="87"/>
      <c r="BK40" s="87"/>
      <c r="BL40" s="87"/>
      <c r="BM40" s="87"/>
      <c r="BN40" s="87"/>
      <c r="BO40" s="87" t="s">
        <v>15</v>
      </c>
      <c r="BP40" s="87"/>
      <c r="BQ40" s="87"/>
      <c r="BR40" s="87"/>
      <c r="BS40" s="87"/>
      <c r="BT40" s="87"/>
      <c r="BU40" s="87"/>
    </row>
    <row r="41" spans="2:74" s="14" customFormat="1" ht="6.95" customHeight="1" x14ac:dyDescent="0.15"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</row>
    <row r="42" spans="2:74" s="14" customFormat="1" ht="20.149999999999999" customHeight="1" x14ac:dyDescent="0.15">
      <c r="B42" s="90" t="s">
        <v>336</v>
      </c>
      <c r="C42" s="91"/>
      <c r="D42" s="92"/>
      <c r="E42" s="78" t="s">
        <v>0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v>6.3E-2</v>
      </c>
      <c r="X42" s="75"/>
      <c r="Y42" s="75"/>
      <c r="Z42" s="75"/>
      <c r="AA42" s="75"/>
      <c r="AB42" s="75"/>
      <c r="AC42" s="75"/>
      <c r="AD42" s="75">
        <v>0.09</v>
      </c>
      <c r="AE42" s="75"/>
      <c r="AF42" s="75"/>
      <c r="AG42" s="75"/>
      <c r="AH42" s="75"/>
      <c r="AI42" s="75"/>
      <c r="AJ42" s="75"/>
      <c r="AK42" s="75"/>
      <c r="AL42" s="81">
        <v>0.125</v>
      </c>
      <c r="AM42" s="82"/>
      <c r="AN42" s="82"/>
      <c r="AO42" s="82"/>
      <c r="AP42" s="82"/>
      <c r="AQ42" s="82"/>
      <c r="AR42" s="82"/>
      <c r="AS42" s="83"/>
      <c r="AT42" s="81">
        <v>0.18</v>
      </c>
      <c r="AU42" s="82"/>
      <c r="AV42" s="82"/>
      <c r="AW42" s="82"/>
      <c r="AX42" s="82"/>
      <c r="AY42" s="82"/>
      <c r="AZ42" s="83"/>
      <c r="BA42" s="81">
        <v>0.25</v>
      </c>
      <c r="BB42" s="82"/>
      <c r="BC42" s="82"/>
      <c r="BD42" s="82"/>
      <c r="BE42" s="82"/>
      <c r="BF42" s="82"/>
      <c r="BG42" s="83"/>
      <c r="BH42" s="81">
        <v>0.315</v>
      </c>
      <c r="BI42" s="82"/>
      <c r="BJ42" s="82"/>
      <c r="BK42" s="82"/>
      <c r="BL42" s="82"/>
      <c r="BM42" s="82"/>
      <c r="BN42" s="83"/>
      <c r="BO42" s="81">
        <v>0.35499999999999998</v>
      </c>
      <c r="BP42" s="82"/>
      <c r="BQ42" s="82"/>
      <c r="BR42" s="82"/>
      <c r="BS42" s="82"/>
      <c r="BT42" s="82"/>
      <c r="BU42" s="83"/>
    </row>
    <row r="43" spans="2:74" s="14" customFormat="1" ht="20.149999999999999" customHeight="1" x14ac:dyDescent="0.15">
      <c r="B43" s="93"/>
      <c r="C43" s="94"/>
      <c r="D43" s="95"/>
      <c r="E43" s="78" t="s">
        <v>6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v>0.6</v>
      </c>
      <c r="X43" s="75"/>
      <c r="Y43" s="75"/>
      <c r="Z43" s="75"/>
      <c r="AA43" s="75"/>
      <c r="AB43" s="75"/>
      <c r="AC43" s="75"/>
      <c r="AD43" s="75">
        <v>0.6</v>
      </c>
      <c r="AE43" s="75"/>
      <c r="AF43" s="75"/>
      <c r="AG43" s="75"/>
      <c r="AH43" s="75"/>
      <c r="AI43" s="75"/>
      <c r="AJ43" s="75"/>
      <c r="AK43" s="75"/>
      <c r="AL43" s="75">
        <v>0.6</v>
      </c>
      <c r="AM43" s="75"/>
      <c r="AN43" s="75"/>
      <c r="AO43" s="75"/>
      <c r="AP43" s="75"/>
      <c r="AQ43" s="75"/>
      <c r="AR43" s="75"/>
      <c r="AS43" s="75"/>
      <c r="AT43" s="75">
        <v>0.6</v>
      </c>
      <c r="AU43" s="75"/>
      <c r="AV43" s="75"/>
      <c r="AW43" s="75"/>
      <c r="AX43" s="75"/>
      <c r="AY43" s="75"/>
      <c r="AZ43" s="75"/>
      <c r="BA43" s="75">
        <v>0.6</v>
      </c>
      <c r="BB43" s="75"/>
      <c r="BC43" s="75"/>
      <c r="BD43" s="75"/>
      <c r="BE43" s="75"/>
      <c r="BF43" s="75"/>
      <c r="BG43" s="75"/>
      <c r="BH43" s="75">
        <v>0.6</v>
      </c>
      <c r="BI43" s="75"/>
      <c r="BJ43" s="75"/>
      <c r="BK43" s="75"/>
      <c r="BL43" s="75"/>
      <c r="BM43" s="75"/>
      <c r="BN43" s="75"/>
      <c r="BO43" s="75">
        <v>0.6</v>
      </c>
      <c r="BP43" s="75"/>
      <c r="BQ43" s="75"/>
      <c r="BR43" s="75"/>
      <c r="BS43" s="75"/>
      <c r="BT43" s="75"/>
      <c r="BU43" s="75"/>
    </row>
    <row r="44" spans="2:74" s="14" customFormat="1" ht="20.149999999999999" customHeight="1" x14ac:dyDescent="0.15">
      <c r="B44" s="93"/>
      <c r="C44" s="94"/>
      <c r="D44" s="95"/>
      <c r="E44" s="78" t="s">
        <v>18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W42+0.2</f>
        <v>0.26300000000000001</v>
      </c>
      <c r="X44" s="75"/>
      <c r="Y44" s="75"/>
      <c r="Z44" s="75"/>
      <c r="AA44" s="75"/>
      <c r="AB44" s="75"/>
      <c r="AC44" s="75"/>
      <c r="AD44" s="75">
        <f>AD42+0.2</f>
        <v>0.29000000000000004</v>
      </c>
      <c r="AE44" s="75"/>
      <c r="AF44" s="75"/>
      <c r="AG44" s="75"/>
      <c r="AH44" s="75"/>
      <c r="AI44" s="75"/>
      <c r="AJ44" s="75"/>
      <c r="AK44" s="75"/>
      <c r="AL44" s="75">
        <f>AL42+0.2</f>
        <v>0.32500000000000001</v>
      </c>
      <c r="AM44" s="75"/>
      <c r="AN44" s="75"/>
      <c r="AO44" s="75"/>
      <c r="AP44" s="75"/>
      <c r="AQ44" s="75"/>
      <c r="AR44" s="75"/>
      <c r="AS44" s="75"/>
      <c r="AT44" s="75">
        <f>AT42+0.2</f>
        <v>0.38</v>
      </c>
      <c r="AU44" s="75"/>
      <c r="AV44" s="75"/>
      <c r="AW44" s="75"/>
      <c r="AX44" s="75"/>
      <c r="AY44" s="75"/>
      <c r="AZ44" s="75"/>
      <c r="BA44" s="75">
        <f>BA42+0.2</f>
        <v>0.45</v>
      </c>
      <c r="BB44" s="75"/>
      <c r="BC44" s="75"/>
      <c r="BD44" s="75"/>
      <c r="BE44" s="75"/>
      <c r="BF44" s="75"/>
      <c r="BG44" s="75"/>
      <c r="BH44" s="75">
        <f>BH42+0.2</f>
        <v>0.51500000000000001</v>
      </c>
      <c r="BI44" s="75"/>
      <c r="BJ44" s="75"/>
      <c r="BK44" s="75"/>
      <c r="BL44" s="75"/>
      <c r="BM44" s="75"/>
      <c r="BN44" s="75"/>
      <c r="BO44" s="75">
        <f>BO42+0.2</f>
        <v>0.55499999999999994</v>
      </c>
      <c r="BP44" s="75"/>
      <c r="BQ44" s="75"/>
      <c r="BR44" s="75"/>
      <c r="BS44" s="75"/>
      <c r="BT44" s="75"/>
      <c r="BU44" s="75"/>
    </row>
    <row r="45" spans="2:74" s="14" customFormat="1" ht="20.149999999999999" customHeight="1" x14ac:dyDescent="0.15">
      <c r="B45" s="93"/>
      <c r="C45" s="94"/>
      <c r="D45" s="95"/>
      <c r="E45" s="78" t="s">
        <v>7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W42+W46+0.1</f>
        <v>1.163</v>
      </c>
      <c r="X45" s="75"/>
      <c r="Y45" s="75"/>
      <c r="Z45" s="75"/>
      <c r="AA45" s="75"/>
      <c r="AB45" s="75"/>
      <c r="AC45" s="75"/>
      <c r="AD45" s="75">
        <f>AD42+AD46+0.1</f>
        <v>1.1900000000000002</v>
      </c>
      <c r="AE45" s="75"/>
      <c r="AF45" s="75"/>
      <c r="AG45" s="75"/>
      <c r="AH45" s="75"/>
      <c r="AI45" s="75"/>
      <c r="AJ45" s="75"/>
      <c r="AK45" s="75"/>
      <c r="AL45" s="75">
        <f>AL42+AL46+0.1</f>
        <v>1.2250000000000001</v>
      </c>
      <c r="AM45" s="75"/>
      <c r="AN45" s="75"/>
      <c r="AO45" s="75"/>
      <c r="AP45" s="75"/>
      <c r="AQ45" s="75"/>
      <c r="AR45" s="75"/>
      <c r="AS45" s="75"/>
      <c r="AT45" s="75">
        <f>AT42+AT46+0.1</f>
        <v>1.28</v>
      </c>
      <c r="AU45" s="75"/>
      <c r="AV45" s="75"/>
      <c r="AW45" s="75"/>
      <c r="AX45" s="75"/>
      <c r="AY45" s="75"/>
      <c r="AZ45" s="75"/>
      <c r="BA45" s="75">
        <f>BA42+BA46+0.1</f>
        <v>1.35</v>
      </c>
      <c r="BB45" s="75"/>
      <c r="BC45" s="75"/>
      <c r="BD45" s="75"/>
      <c r="BE45" s="75"/>
      <c r="BF45" s="75"/>
      <c r="BG45" s="75"/>
      <c r="BH45" s="75">
        <f>BH42+BH46+0.1</f>
        <v>1.415</v>
      </c>
      <c r="BI45" s="75"/>
      <c r="BJ45" s="75"/>
      <c r="BK45" s="75"/>
      <c r="BL45" s="75"/>
      <c r="BM45" s="75"/>
      <c r="BN45" s="75"/>
      <c r="BO45" s="75">
        <f>BO42+BO46+0.1</f>
        <v>1.4550000000000001</v>
      </c>
      <c r="BP45" s="75"/>
      <c r="BQ45" s="75"/>
      <c r="BR45" s="75"/>
      <c r="BS45" s="75"/>
      <c r="BT45" s="75"/>
      <c r="BU45" s="75"/>
    </row>
    <row r="46" spans="2:74" s="14" customFormat="1" ht="20.149999999999999" customHeight="1" x14ac:dyDescent="0.15">
      <c r="B46" s="93"/>
      <c r="C46" s="94"/>
      <c r="D46" s="95"/>
      <c r="E46" s="78" t="s">
        <v>341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$I$6</f>
        <v>1</v>
      </c>
      <c r="X46" s="75"/>
      <c r="Y46" s="75"/>
      <c r="Z46" s="75"/>
      <c r="AA46" s="75"/>
      <c r="AB46" s="75"/>
      <c r="AC46" s="75"/>
      <c r="AD46" s="81">
        <f>$I$6</f>
        <v>1</v>
      </c>
      <c r="AE46" s="82"/>
      <c r="AF46" s="82"/>
      <c r="AG46" s="82"/>
      <c r="AH46" s="82"/>
      <c r="AI46" s="82"/>
      <c r="AJ46" s="82"/>
      <c r="AK46" s="83"/>
      <c r="AL46" s="81">
        <f>$I$6</f>
        <v>1</v>
      </c>
      <c r="AM46" s="82"/>
      <c r="AN46" s="82"/>
      <c r="AO46" s="82"/>
      <c r="AP46" s="82"/>
      <c r="AQ46" s="82"/>
      <c r="AR46" s="82"/>
      <c r="AS46" s="83"/>
      <c r="AT46" s="75">
        <f>$I$6</f>
        <v>1</v>
      </c>
      <c r="AU46" s="75"/>
      <c r="AV46" s="75"/>
      <c r="AW46" s="75"/>
      <c r="AX46" s="75"/>
      <c r="AY46" s="75"/>
      <c r="AZ46" s="75"/>
      <c r="BA46" s="75">
        <f>$I$6</f>
        <v>1</v>
      </c>
      <c r="BB46" s="75"/>
      <c r="BC46" s="75"/>
      <c r="BD46" s="75"/>
      <c r="BE46" s="75"/>
      <c r="BF46" s="75"/>
      <c r="BG46" s="75"/>
      <c r="BH46" s="75">
        <f>$I$6</f>
        <v>1</v>
      </c>
      <c r="BI46" s="75"/>
      <c r="BJ46" s="75"/>
      <c r="BK46" s="75"/>
      <c r="BL46" s="75"/>
      <c r="BM46" s="75"/>
      <c r="BN46" s="75"/>
      <c r="BO46" s="75">
        <f>$I$6</f>
        <v>1</v>
      </c>
      <c r="BP46" s="75"/>
      <c r="BQ46" s="75"/>
      <c r="BR46" s="75"/>
      <c r="BS46" s="75"/>
      <c r="BT46" s="75"/>
      <c r="BU46" s="75"/>
    </row>
    <row r="47" spans="2:74" s="14" customFormat="1" ht="20.149999999999999" customHeight="1" x14ac:dyDescent="0.15">
      <c r="B47" s="93"/>
      <c r="C47" s="94"/>
      <c r="D47" s="95"/>
      <c r="E47" s="78" t="s">
        <v>37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$I$9</f>
        <v>0.3</v>
      </c>
      <c r="X47" s="75"/>
      <c r="Y47" s="75"/>
      <c r="Z47" s="75"/>
      <c r="AA47" s="75"/>
      <c r="AB47" s="75"/>
      <c r="AC47" s="75"/>
      <c r="AD47" s="81">
        <f>$I$9</f>
        <v>0.3</v>
      </c>
      <c r="AE47" s="82"/>
      <c r="AF47" s="82"/>
      <c r="AG47" s="82"/>
      <c r="AH47" s="82"/>
      <c r="AI47" s="82"/>
      <c r="AJ47" s="82"/>
      <c r="AK47" s="83"/>
      <c r="AL47" s="81">
        <f>$I$9</f>
        <v>0.3</v>
      </c>
      <c r="AM47" s="82"/>
      <c r="AN47" s="82"/>
      <c r="AO47" s="82"/>
      <c r="AP47" s="82"/>
      <c r="AQ47" s="82"/>
      <c r="AR47" s="82"/>
      <c r="AS47" s="83"/>
      <c r="AT47" s="75">
        <f>$I$9</f>
        <v>0.3</v>
      </c>
      <c r="AU47" s="75"/>
      <c r="AV47" s="75"/>
      <c r="AW47" s="75"/>
      <c r="AX47" s="75"/>
      <c r="AY47" s="75"/>
      <c r="AZ47" s="75"/>
      <c r="BA47" s="75">
        <f>$I$9</f>
        <v>0.3</v>
      </c>
      <c r="BB47" s="75"/>
      <c r="BC47" s="75"/>
      <c r="BD47" s="75"/>
      <c r="BE47" s="75"/>
      <c r="BF47" s="75"/>
      <c r="BG47" s="75"/>
      <c r="BH47" s="75">
        <f>$I$9</f>
        <v>0.3</v>
      </c>
      <c r="BI47" s="75"/>
      <c r="BJ47" s="75"/>
      <c r="BK47" s="75"/>
      <c r="BL47" s="75"/>
      <c r="BM47" s="75"/>
      <c r="BN47" s="75"/>
      <c r="BO47" s="75">
        <f>$I$9</f>
        <v>0.3</v>
      </c>
      <c r="BP47" s="75"/>
      <c r="BQ47" s="75"/>
      <c r="BR47" s="75"/>
      <c r="BS47" s="75"/>
      <c r="BT47" s="75"/>
      <c r="BU47" s="75"/>
    </row>
    <row r="48" spans="2:74" s="14" customFormat="1" ht="20.149999999999999" customHeight="1" x14ac:dyDescent="0.15">
      <c r="B48" s="100" t="s">
        <v>33</v>
      </c>
      <c r="C48" s="101"/>
      <c r="D48" s="102"/>
      <c r="E48" s="78" t="s">
        <v>335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W45-W44-W47-0.15</f>
        <v>0.45000000000000007</v>
      </c>
      <c r="X48" s="75"/>
      <c r="Y48" s="75"/>
      <c r="Z48" s="75"/>
      <c r="AA48" s="75"/>
      <c r="AB48" s="75"/>
      <c r="AC48" s="75"/>
      <c r="AD48" s="81">
        <f>AD45-AD44-AD47-0.15</f>
        <v>0.45000000000000007</v>
      </c>
      <c r="AE48" s="82"/>
      <c r="AF48" s="82"/>
      <c r="AG48" s="82"/>
      <c r="AH48" s="82"/>
      <c r="AI48" s="82"/>
      <c r="AJ48" s="82"/>
      <c r="AK48" s="83"/>
      <c r="AL48" s="81">
        <f>AL45-AL44-AL47-0.15</f>
        <v>0.45000000000000007</v>
      </c>
      <c r="AM48" s="82"/>
      <c r="AN48" s="82"/>
      <c r="AO48" s="82"/>
      <c r="AP48" s="82"/>
      <c r="AQ48" s="82"/>
      <c r="AR48" s="82"/>
      <c r="AS48" s="83"/>
      <c r="AT48" s="75">
        <f>AT45-AT44-AT47-0.15</f>
        <v>0.45000000000000007</v>
      </c>
      <c r="AU48" s="75"/>
      <c r="AV48" s="75"/>
      <c r="AW48" s="75"/>
      <c r="AX48" s="75"/>
      <c r="AY48" s="75"/>
      <c r="AZ48" s="75"/>
      <c r="BA48" s="81">
        <f>BA45-BA44-BA47-0.15</f>
        <v>0.45000000000000007</v>
      </c>
      <c r="BB48" s="82"/>
      <c r="BC48" s="82"/>
      <c r="BD48" s="82"/>
      <c r="BE48" s="82"/>
      <c r="BF48" s="82"/>
      <c r="BG48" s="83"/>
      <c r="BH48" s="81">
        <f>BH45-BH44-BH47-0.15</f>
        <v>0.45000000000000007</v>
      </c>
      <c r="BI48" s="82"/>
      <c r="BJ48" s="82"/>
      <c r="BK48" s="82"/>
      <c r="BL48" s="82"/>
      <c r="BM48" s="82"/>
      <c r="BN48" s="83"/>
      <c r="BO48" s="81">
        <f>BO45-BO44-BO47-0.15</f>
        <v>0.45000000000000007</v>
      </c>
      <c r="BP48" s="82"/>
      <c r="BQ48" s="82"/>
      <c r="BR48" s="82"/>
      <c r="BS48" s="82"/>
      <c r="BT48" s="82"/>
      <c r="BU48" s="83"/>
    </row>
    <row r="49" spans="2:73" s="14" customFormat="1" ht="20.149999999999999" customHeight="1" x14ac:dyDescent="0.15"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 t="s">
        <v>103</v>
      </c>
      <c r="BP49" s="141"/>
      <c r="BQ49" s="141"/>
      <c r="BR49" s="141"/>
      <c r="BS49" s="141"/>
      <c r="BT49" s="141"/>
      <c r="BU49" s="141"/>
    </row>
    <row r="50" spans="2:73" s="14" customFormat="1" ht="28" customHeight="1" x14ac:dyDescent="0.15">
      <c r="B50" s="87" t="s">
        <v>13</v>
      </c>
      <c r="C50" s="87"/>
      <c r="D50" s="87"/>
      <c r="E50" s="87"/>
      <c r="F50" s="87"/>
      <c r="G50" s="87"/>
      <c r="H50" s="87"/>
      <c r="I50" s="87"/>
      <c r="J50" s="87"/>
      <c r="K50" s="87" t="s">
        <v>14</v>
      </c>
      <c r="L50" s="87"/>
      <c r="M50" s="87"/>
      <c r="N50" s="87"/>
      <c r="O50" s="87"/>
      <c r="P50" s="87"/>
      <c r="Q50" s="87"/>
      <c r="R50" s="87"/>
      <c r="S50" s="87"/>
      <c r="T50" s="87" t="s">
        <v>12</v>
      </c>
      <c r="U50" s="87"/>
      <c r="V50" s="87"/>
      <c r="W50" s="87" t="str">
        <f>W40</f>
        <v>φ50</v>
      </c>
      <c r="X50" s="87"/>
      <c r="Y50" s="87"/>
      <c r="Z50" s="87"/>
      <c r="AA50" s="87"/>
      <c r="AB50" s="87"/>
      <c r="AC50" s="87"/>
      <c r="AD50" s="87" t="str">
        <f>AD40</f>
        <v>φ75</v>
      </c>
      <c r="AE50" s="87"/>
      <c r="AF50" s="87"/>
      <c r="AG50" s="87"/>
      <c r="AH50" s="87"/>
      <c r="AI50" s="87"/>
      <c r="AJ50" s="87"/>
      <c r="AK50" s="87"/>
      <c r="AL50" s="87" t="str">
        <f>AL40</f>
        <v>φ100</v>
      </c>
      <c r="AM50" s="87"/>
      <c r="AN50" s="87"/>
      <c r="AO50" s="87"/>
      <c r="AP50" s="87"/>
      <c r="AQ50" s="87"/>
      <c r="AR50" s="87"/>
      <c r="AS50" s="87"/>
      <c r="AT50" s="87" t="str">
        <f>AT40</f>
        <v>φ150</v>
      </c>
      <c r="AU50" s="87"/>
      <c r="AV50" s="87"/>
      <c r="AW50" s="87"/>
      <c r="AX50" s="87"/>
      <c r="AY50" s="87"/>
      <c r="AZ50" s="87"/>
      <c r="BA50" s="87" t="str">
        <f>BA40</f>
        <v>φ200</v>
      </c>
      <c r="BB50" s="87"/>
      <c r="BC50" s="87"/>
      <c r="BD50" s="87"/>
      <c r="BE50" s="87"/>
      <c r="BF50" s="87"/>
      <c r="BG50" s="87"/>
      <c r="BH50" s="87" t="str">
        <f>BH40</f>
        <v>φ250</v>
      </c>
      <c r="BI50" s="87"/>
      <c r="BJ50" s="87"/>
      <c r="BK50" s="87"/>
      <c r="BL50" s="87"/>
      <c r="BM50" s="87"/>
      <c r="BN50" s="87"/>
      <c r="BO50" s="87" t="str">
        <f>BO40</f>
        <v>φ300</v>
      </c>
      <c r="BP50" s="87"/>
      <c r="BQ50" s="87"/>
      <c r="BR50" s="87"/>
      <c r="BS50" s="87"/>
      <c r="BT50" s="87"/>
      <c r="BU50" s="87"/>
    </row>
    <row r="51" spans="2:73" s="14" customFormat="1" ht="28" customHeight="1" x14ac:dyDescent="0.15">
      <c r="B51" s="78" t="s">
        <v>100</v>
      </c>
      <c r="C51" s="79"/>
      <c r="D51" s="79"/>
      <c r="E51" s="79"/>
      <c r="F51" s="79"/>
      <c r="G51" s="79"/>
      <c r="H51" s="79"/>
      <c r="I51" s="79"/>
      <c r="J51" s="80"/>
      <c r="K51" s="110" t="s">
        <v>113</v>
      </c>
      <c r="L51" s="111"/>
      <c r="M51" s="111"/>
      <c r="N51" s="111"/>
      <c r="O51" s="111"/>
      <c r="P51" s="111"/>
      <c r="Q51" s="111"/>
      <c r="R51" s="111"/>
      <c r="S51" s="112"/>
      <c r="T51" s="78" t="s">
        <v>23</v>
      </c>
      <c r="U51" s="79"/>
      <c r="V51" s="80"/>
      <c r="W51" s="75">
        <v>2</v>
      </c>
      <c r="X51" s="75"/>
      <c r="Y51" s="75"/>
      <c r="Z51" s="75"/>
      <c r="AA51" s="75"/>
      <c r="AB51" s="75"/>
      <c r="AC51" s="75"/>
      <c r="AD51" s="75">
        <f>W51</f>
        <v>2</v>
      </c>
      <c r="AE51" s="75"/>
      <c r="AF51" s="75"/>
      <c r="AG51" s="75"/>
      <c r="AH51" s="75"/>
      <c r="AI51" s="75"/>
      <c r="AJ51" s="75"/>
      <c r="AK51" s="75"/>
      <c r="AL51" s="75">
        <f>AD51</f>
        <v>2</v>
      </c>
      <c r="AM51" s="75"/>
      <c r="AN51" s="75"/>
      <c r="AO51" s="75"/>
      <c r="AP51" s="75"/>
      <c r="AQ51" s="75"/>
      <c r="AR51" s="75"/>
      <c r="AS51" s="75"/>
      <c r="AT51" s="75">
        <f>AL51</f>
        <v>2</v>
      </c>
      <c r="AU51" s="75"/>
      <c r="AV51" s="75"/>
      <c r="AW51" s="75"/>
      <c r="AX51" s="75"/>
      <c r="AY51" s="75"/>
      <c r="AZ51" s="75"/>
      <c r="BA51" s="75">
        <f>AT51</f>
        <v>2</v>
      </c>
      <c r="BB51" s="75"/>
      <c r="BC51" s="75"/>
      <c r="BD51" s="75"/>
      <c r="BE51" s="75"/>
      <c r="BF51" s="75"/>
      <c r="BG51" s="75"/>
      <c r="BH51" s="75">
        <f>BA51</f>
        <v>2</v>
      </c>
      <c r="BI51" s="75"/>
      <c r="BJ51" s="75"/>
      <c r="BK51" s="75"/>
      <c r="BL51" s="75"/>
      <c r="BM51" s="75"/>
      <c r="BN51" s="75"/>
      <c r="BO51" s="75">
        <f>BH51</f>
        <v>2</v>
      </c>
      <c r="BP51" s="75"/>
      <c r="BQ51" s="75"/>
      <c r="BR51" s="75"/>
      <c r="BS51" s="75"/>
      <c r="BT51" s="75"/>
      <c r="BU51" s="75"/>
    </row>
    <row r="52" spans="2:73" s="14" customFormat="1" ht="14.1" customHeight="1" x14ac:dyDescent="0.15">
      <c r="B52" s="113" t="s">
        <v>101</v>
      </c>
      <c r="C52" s="114"/>
      <c r="D52" s="114"/>
      <c r="E52" s="114"/>
      <c r="F52" s="114"/>
      <c r="G52" s="114"/>
      <c r="H52" s="114"/>
      <c r="I52" s="114"/>
      <c r="J52" s="115"/>
      <c r="K52" s="116" t="s">
        <v>434</v>
      </c>
      <c r="L52" s="117"/>
      <c r="M52" s="117"/>
      <c r="N52" s="117"/>
      <c r="O52" s="117"/>
      <c r="P52" s="117"/>
      <c r="Q52" s="117"/>
      <c r="R52" s="117"/>
      <c r="S52" s="118"/>
      <c r="T52" s="113" t="s">
        <v>435</v>
      </c>
      <c r="U52" s="114"/>
      <c r="V52" s="115"/>
      <c r="W52" s="104">
        <f>W43*0.15</f>
        <v>0.09</v>
      </c>
      <c r="X52" s="105"/>
      <c r="Y52" s="105"/>
      <c r="Z52" s="105"/>
      <c r="AA52" s="105"/>
      <c r="AB52" s="105"/>
      <c r="AC52" s="106"/>
      <c r="AD52" s="104">
        <f>AD43*0.15</f>
        <v>0.09</v>
      </c>
      <c r="AE52" s="105"/>
      <c r="AF52" s="105"/>
      <c r="AG52" s="105"/>
      <c r="AH52" s="105"/>
      <c r="AI52" s="105"/>
      <c r="AJ52" s="105"/>
      <c r="AK52" s="106"/>
      <c r="AL52" s="104">
        <f>AL43*0.15</f>
        <v>0.09</v>
      </c>
      <c r="AM52" s="105"/>
      <c r="AN52" s="105"/>
      <c r="AO52" s="105"/>
      <c r="AP52" s="105"/>
      <c r="AQ52" s="105"/>
      <c r="AR52" s="105"/>
      <c r="AS52" s="106"/>
      <c r="AT52" s="104">
        <f>AT43*0.15</f>
        <v>0.09</v>
      </c>
      <c r="AU52" s="105"/>
      <c r="AV52" s="105"/>
      <c r="AW52" s="105"/>
      <c r="AX52" s="105"/>
      <c r="AY52" s="105"/>
      <c r="AZ52" s="106"/>
      <c r="BA52" s="104">
        <f>BA43*0.15</f>
        <v>0.09</v>
      </c>
      <c r="BB52" s="105"/>
      <c r="BC52" s="105"/>
      <c r="BD52" s="105"/>
      <c r="BE52" s="105"/>
      <c r="BF52" s="105"/>
      <c r="BG52" s="106"/>
      <c r="BH52" s="104">
        <f>BH43*0.15</f>
        <v>0.09</v>
      </c>
      <c r="BI52" s="105"/>
      <c r="BJ52" s="105"/>
      <c r="BK52" s="105"/>
      <c r="BL52" s="105"/>
      <c r="BM52" s="105"/>
      <c r="BN52" s="106"/>
      <c r="BO52" s="104">
        <f>BO43*0.15</f>
        <v>0.09</v>
      </c>
      <c r="BP52" s="105"/>
      <c r="BQ52" s="105"/>
      <c r="BR52" s="105"/>
      <c r="BS52" s="105"/>
      <c r="BT52" s="105"/>
      <c r="BU52" s="106"/>
    </row>
    <row r="53" spans="2:73" s="14" customFormat="1" ht="14.1" customHeight="1" x14ac:dyDescent="0.15">
      <c r="B53" s="100"/>
      <c r="C53" s="101"/>
      <c r="D53" s="101"/>
      <c r="E53" s="101"/>
      <c r="F53" s="101"/>
      <c r="G53" s="101"/>
      <c r="H53" s="101"/>
      <c r="I53" s="101"/>
      <c r="J53" s="102"/>
      <c r="K53" s="122" t="s">
        <v>323</v>
      </c>
      <c r="L53" s="123"/>
      <c r="M53" s="123"/>
      <c r="N53" s="123"/>
      <c r="O53" s="123"/>
      <c r="P53" s="123"/>
      <c r="Q53" s="123"/>
      <c r="R53" s="123"/>
      <c r="S53" s="124"/>
      <c r="T53" s="100"/>
      <c r="U53" s="101"/>
      <c r="V53" s="102"/>
      <c r="W53" s="107"/>
      <c r="X53" s="108"/>
      <c r="Y53" s="108"/>
      <c r="Z53" s="108"/>
      <c r="AA53" s="108"/>
      <c r="AB53" s="108"/>
      <c r="AC53" s="109"/>
      <c r="AD53" s="107"/>
      <c r="AE53" s="108"/>
      <c r="AF53" s="108"/>
      <c r="AG53" s="108"/>
      <c r="AH53" s="108"/>
      <c r="AI53" s="108"/>
      <c r="AJ53" s="108"/>
      <c r="AK53" s="109"/>
      <c r="AL53" s="107"/>
      <c r="AM53" s="108"/>
      <c r="AN53" s="108"/>
      <c r="AO53" s="108"/>
      <c r="AP53" s="108"/>
      <c r="AQ53" s="108"/>
      <c r="AR53" s="108"/>
      <c r="AS53" s="109"/>
      <c r="AT53" s="107"/>
      <c r="AU53" s="108"/>
      <c r="AV53" s="108"/>
      <c r="AW53" s="108"/>
      <c r="AX53" s="108"/>
      <c r="AY53" s="108"/>
      <c r="AZ53" s="109"/>
      <c r="BA53" s="77"/>
      <c r="BB53" s="74"/>
      <c r="BC53" s="74"/>
      <c r="BD53" s="74"/>
      <c r="BE53" s="74"/>
      <c r="BF53" s="74"/>
      <c r="BG53" s="162"/>
      <c r="BH53" s="77"/>
      <c r="BI53" s="74"/>
      <c r="BJ53" s="74"/>
      <c r="BK53" s="74"/>
      <c r="BL53" s="74"/>
      <c r="BM53" s="74"/>
      <c r="BN53" s="162"/>
      <c r="BO53" s="77"/>
      <c r="BP53" s="74"/>
      <c r="BQ53" s="74"/>
      <c r="BR53" s="74"/>
      <c r="BS53" s="74"/>
      <c r="BT53" s="74"/>
      <c r="BU53" s="162"/>
    </row>
    <row r="54" spans="2:73" s="14" customFormat="1" ht="28" customHeight="1" x14ac:dyDescent="0.15">
      <c r="B54" s="119" t="s">
        <v>25</v>
      </c>
      <c r="C54" s="120"/>
      <c r="D54" s="120"/>
      <c r="E54" s="120"/>
      <c r="F54" s="120"/>
      <c r="G54" s="120"/>
      <c r="H54" s="120"/>
      <c r="I54" s="120"/>
      <c r="J54" s="121"/>
      <c r="K54" s="110" t="s">
        <v>436</v>
      </c>
      <c r="L54" s="111"/>
      <c r="M54" s="111"/>
      <c r="N54" s="111"/>
      <c r="O54" s="111"/>
      <c r="P54" s="111"/>
      <c r="Q54" s="111"/>
      <c r="R54" s="111"/>
      <c r="S54" s="112"/>
      <c r="T54" s="78" t="s">
        <v>435</v>
      </c>
      <c r="U54" s="79"/>
      <c r="V54" s="80"/>
      <c r="W54" s="75">
        <f>ROUND(W43*(W45-0.15),3)</f>
        <v>0.60799999999999998</v>
      </c>
      <c r="X54" s="75"/>
      <c r="Y54" s="75"/>
      <c r="Z54" s="75"/>
      <c r="AA54" s="75"/>
      <c r="AB54" s="75"/>
      <c r="AC54" s="81"/>
      <c r="AD54" s="81">
        <f>ROUND(AD43*(AD45-0.15),3)</f>
        <v>0.624</v>
      </c>
      <c r="AE54" s="82"/>
      <c r="AF54" s="82"/>
      <c r="AG54" s="82"/>
      <c r="AH54" s="82"/>
      <c r="AI54" s="82"/>
      <c r="AJ54" s="82"/>
      <c r="AK54" s="83"/>
      <c r="AL54" s="81">
        <f>ROUND(AL43*(AL45-0.15),3)</f>
        <v>0.64500000000000002</v>
      </c>
      <c r="AM54" s="82"/>
      <c r="AN54" s="82"/>
      <c r="AO54" s="82"/>
      <c r="AP54" s="82"/>
      <c r="AQ54" s="82"/>
      <c r="AR54" s="82"/>
      <c r="AS54" s="83"/>
      <c r="AT54" s="75">
        <f>ROUND(AT43*(AT45-0.15),3)</f>
        <v>0.67800000000000005</v>
      </c>
      <c r="AU54" s="75"/>
      <c r="AV54" s="75"/>
      <c r="AW54" s="75"/>
      <c r="AX54" s="75"/>
      <c r="AY54" s="75"/>
      <c r="AZ54" s="81"/>
      <c r="BA54" s="150">
        <f>ROUND(BA43*(BA45-0.15),3)</f>
        <v>0.72</v>
      </c>
      <c r="BB54" s="151"/>
      <c r="BC54" s="151"/>
      <c r="BD54" s="151"/>
      <c r="BE54" s="151"/>
      <c r="BF54" s="151"/>
      <c r="BG54" s="152"/>
      <c r="BH54" s="150">
        <f>ROUND(BH43*(BH45-0.15),3)</f>
        <v>0.75900000000000001</v>
      </c>
      <c r="BI54" s="151"/>
      <c r="BJ54" s="151"/>
      <c r="BK54" s="151"/>
      <c r="BL54" s="151"/>
      <c r="BM54" s="151"/>
      <c r="BN54" s="152"/>
      <c r="BO54" s="150">
        <f>ROUND(BO43*(BO45-0.15),3)</f>
        <v>0.78300000000000003</v>
      </c>
      <c r="BP54" s="151"/>
      <c r="BQ54" s="151"/>
      <c r="BR54" s="151"/>
      <c r="BS54" s="151"/>
      <c r="BT54" s="151"/>
      <c r="BU54" s="152"/>
    </row>
    <row r="55" spans="2:73" s="14" customFormat="1" ht="28" customHeight="1" x14ac:dyDescent="0.15">
      <c r="B55" s="119" t="s">
        <v>24</v>
      </c>
      <c r="C55" s="120"/>
      <c r="D55" s="120"/>
      <c r="E55" s="120"/>
      <c r="F55" s="120"/>
      <c r="G55" s="120"/>
      <c r="H55" s="120"/>
      <c r="I55" s="120"/>
      <c r="J55" s="121"/>
      <c r="K55" s="110" t="s">
        <v>436</v>
      </c>
      <c r="L55" s="111"/>
      <c r="M55" s="111"/>
      <c r="N55" s="111"/>
      <c r="O55" s="111"/>
      <c r="P55" s="111"/>
      <c r="Q55" s="111"/>
      <c r="R55" s="111"/>
      <c r="S55" s="112"/>
      <c r="T55" s="78" t="s">
        <v>435</v>
      </c>
      <c r="U55" s="79"/>
      <c r="V55" s="80"/>
      <c r="W55" s="75">
        <f>ROUND(W43*W44-W42*W42*PI()/4,3)</f>
        <v>0.155</v>
      </c>
      <c r="X55" s="75"/>
      <c r="Y55" s="75"/>
      <c r="Z55" s="75"/>
      <c r="AA55" s="75"/>
      <c r="AB55" s="75"/>
      <c r="AC55" s="81"/>
      <c r="AD55" s="75">
        <f>ROUND(AD43*AD44-AD42*AD42*PI()/4,3)</f>
        <v>0.16800000000000001</v>
      </c>
      <c r="AE55" s="75"/>
      <c r="AF55" s="75"/>
      <c r="AG55" s="75"/>
      <c r="AH55" s="75"/>
      <c r="AI55" s="75"/>
      <c r="AJ55" s="75"/>
      <c r="AK55" s="75"/>
      <c r="AL55" s="75">
        <f>ROUND(AL43*AL44-AL42*AL42*PI()/4,3)</f>
        <v>0.183</v>
      </c>
      <c r="AM55" s="75"/>
      <c r="AN55" s="75"/>
      <c r="AO55" s="75"/>
      <c r="AP55" s="75"/>
      <c r="AQ55" s="75"/>
      <c r="AR55" s="75"/>
      <c r="AS55" s="75"/>
      <c r="AT55" s="75">
        <f>ROUND(AT43*AT44-AT42*AT42*PI()/4,3)</f>
        <v>0.20300000000000001</v>
      </c>
      <c r="AU55" s="75"/>
      <c r="AV55" s="75"/>
      <c r="AW55" s="75"/>
      <c r="AX55" s="75"/>
      <c r="AY55" s="75"/>
      <c r="AZ55" s="81"/>
      <c r="BA55" s="246">
        <f>ROUND(BA43*BA44-BA42*BA42*PI()/4,3)</f>
        <v>0.221</v>
      </c>
      <c r="BB55" s="75"/>
      <c r="BC55" s="75"/>
      <c r="BD55" s="75"/>
      <c r="BE55" s="75"/>
      <c r="BF55" s="75"/>
      <c r="BG55" s="159"/>
      <c r="BH55" s="246">
        <f>ROUND(BH43*BH44-BH42*BH42*PI()/4,3)</f>
        <v>0.23100000000000001</v>
      </c>
      <c r="BI55" s="75"/>
      <c r="BJ55" s="75"/>
      <c r="BK55" s="75"/>
      <c r="BL55" s="75"/>
      <c r="BM55" s="75"/>
      <c r="BN55" s="159"/>
      <c r="BO55" s="246">
        <f>ROUND(BO43*BO44-BO42*BO42*PI()/4,3)</f>
        <v>0.23400000000000001</v>
      </c>
      <c r="BP55" s="75"/>
      <c r="BQ55" s="75"/>
      <c r="BR55" s="75"/>
      <c r="BS55" s="75"/>
      <c r="BT55" s="75"/>
      <c r="BU55" s="159"/>
    </row>
    <row r="56" spans="2:73" s="14" customFormat="1" ht="28" customHeight="1" x14ac:dyDescent="0.15">
      <c r="B56" s="119" t="s">
        <v>26</v>
      </c>
      <c r="C56" s="120"/>
      <c r="D56" s="120"/>
      <c r="E56" s="120"/>
      <c r="F56" s="120"/>
      <c r="G56" s="120"/>
      <c r="H56" s="120"/>
      <c r="I56" s="120"/>
      <c r="J56" s="121"/>
      <c r="K56" s="110" t="s">
        <v>436</v>
      </c>
      <c r="L56" s="111"/>
      <c r="M56" s="111"/>
      <c r="N56" s="111"/>
      <c r="O56" s="111"/>
      <c r="P56" s="111"/>
      <c r="Q56" s="111"/>
      <c r="R56" s="111"/>
      <c r="S56" s="112"/>
      <c r="T56" s="78" t="s">
        <v>435</v>
      </c>
      <c r="U56" s="79"/>
      <c r="V56" s="80"/>
      <c r="W56" s="81">
        <f>ROUND(W43*W48,3)</f>
        <v>0.27</v>
      </c>
      <c r="X56" s="82"/>
      <c r="Y56" s="82"/>
      <c r="Z56" s="82"/>
      <c r="AA56" s="82"/>
      <c r="AB56" s="82"/>
      <c r="AC56" s="83"/>
      <c r="AD56" s="81">
        <f>ROUND(AD43*AD48,3)</f>
        <v>0.27</v>
      </c>
      <c r="AE56" s="82"/>
      <c r="AF56" s="82"/>
      <c r="AG56" s="82"/>
      <c r="AH56" s="82"/>
      <c r="AI56" s="82"/>
      <c r="AJ56" s="82"/>
      <c r="AK56" s="83"/>
      <c r="AL56" s="81">
        <f>ROUND(AL43*AL48,3)</f>
        <v>0.27</v>
      </c>
      <c r="AM56" s="82"/>
      <c r="AN56" s="82"/>
      <c r="AO56" s="82"/>
      <c r="AP56" s="82"/>
      <c r="AQ56" s="82"/>
      <c r="AR56" s="82"/>
      <c r="AS56" s="83"/>
      <c r="AT56" s="81">
        <f>ROUND(AT43*AT48,3)</f>
        <v>0.27</v>
      </c>
      <c r="AU56" s="82"/>
      <c r="AV56" s="82"/>
      <c r="AW56" s="82"/>
      <c r="AX56" s="82"/>
      <c r="AY56" s="82"/>
      <c r="AZ56" s="82"/>
      <c r="BA56" s="240">
        <f>ROUND(BA43*BA48,3)</f>
        <v>0.27</v>
      </c>
      <c r="BB56" s="82"/>
      <c r="BC56" s="82"/>
      <c r="BD56" s="82"/>
      <c r="BE56" s="82"/>
      <c r="BF56" s="82"/>
      <c r="BG56" s="241"/>
      <c r="BH56" s="240">
        <f>ROUND(BH43*BH48,3)</f>
        <v>0.27</v>
      </c>
      <c r="BI56" s="82"/>
      <c r="BJ56" s="82"/>
      <c r="BK56" s="82"/>
      <c r="BL56" s="82"/>
      <c r="BM56" s="82"/>
      <c r="BN56" s="241"/>
      <c r="BO56" s="240">
        <f>ROUND(BO43*BO48,3)</f>
        <v>0.27</v>
      </c>
      <c r="BP56" s="82"/>
      <c r="BQ56" s="82"/>
      <c r="BR56" s="82"/>
      <c r="BS56" s="82"/>
      <c r="BT56" s="82"/>
      <c r="BU56" s="241"/>
    </row>
    <row r="57" spans="2:73" s="14" customFormat="1" ht="28" customHeight="1" x14ac:dyDescent="0.15">
      <c r="B57" s="119" t="s">
        <v>387</v>
      </c>
      <c r="C57" s="120"/>
      <c r="D57" s="120"/>
      <c r="E57" s="120"/>
      <c r="F57" s="120"/>
      <c r="G57" s="120"/>
      <c r="H57" s="120"/>
      <c r="I57" s="120"/>
      <c r="J57" s="121"/>
      <c r="K57" s="110" t="s">
        <v>28</v>
      </c>
      <c r="L57" s="111"/>
      <c r="M57" s="111"/>
      <c r="N57" s="111"/>
      <c r="O57" s="111"/>
      <c r="P57" s="111"/>
      <c r="Q57" s="111"/>
      <c r="R57" s="111"/>
      <c r="S57" s="112"/>
      <c r="T57" s="78" t="s">
        <v>433</v>
      </c>
      <c r="U57" s="79"/>
      <c r="V57" s="80"/>
      <c r="W57" s="81">
        <v>0.6</v>
      </c>
      <c r="X57" s="82"/>
      <c r="Y57" s="82"/>
      <c r="Z57" s="82"/>
      <c r="AA57" s="82"/>
      <c r="AB57" s="82"/>
      <c r="AC57" s="83"/>
      <c r="AD57" s="81">
        <v>0.6</v>
      </c>
      <c r="AE57" s="82"/>
      <c r="AF57" s="82"/>
      <c r="AG57" s="82"/>
      <c r="AH57" s="82"/>
      <c r="AI57" s="82"/>
      <c r="AJ57" s="82"/>
      <c r="AK57" s="83"/>
      <c r="AL57" s="81">
        <v>0.6</v>
      </c>
      <c r="AM57" s="82"/>
      <c r="AN57" s="82"/>
      <c r="AO57" s="82"/>
      <c r="AP57" s="82"/>
      <c r="AQ57" s="82"/>
      <c r="AR57" s="82"/>
      <c r="AS57" s="83"/>
      <c r="AT57" s="81">
        <v>0.6</v>
      </c>
      <c r="AU57" s="82"/>
      <c r="AV57" s="82"/>
      <c r="AW57" s="82"/>
      <c r="AX57" s="82"/>
      <c r="AY57" s="82"/>
      <c r="AZ57" s="82"/>
      <c r="BA57" s="240">
        <v>0.6</v>
      </c>
      <c r="BB57" s="82"/>
      <c r="BC57" s="82"/>
      <c r="BD57" s="82"/>
      <c r="BE57" s="82"/>
      <c r="BF57" s="82"/>
      <c r="BG57" s="241"/>
      <c r="BH57" s="240">
        <v>0.6</v>
      </c>
      <c r="BI57" s="82"/>
      <c r="BJ57" s="82"/>
      <c r="BK57" s="82"/>
      <c r="BL57" s="82"/>
      <c r="BM57" s="82"/>
      <c r="BN57" s="241"/>
      <c r="BO57" s="240">
        <v>0.6</v>
      </c>
      <c r="BP57" s="82"/>
      <c r="BQ57" s="82"/>
      <c r="BR57" s="82"/>
      <c r="BS57" s="82"/>
      <c r="BT57" s="82"/>
      <c r="BU57" s="241"/>
    </row>
    <row r="58" spans="2:73" s="14" customFormat="1" ht="14.1" customHeight="1" x14ac:dyDescent="0.15">
      <c r="B58" s="125" t="s">
        <v>53</v>
      </c>
      <c r="C58" s="126"/>
      <c r="D58" s="126"/>
      <c r="E58" s="126"/>
      <c r="F58" s="126"/>
      <c r="G58" s="126"/>
      <c r="H58" s="126"/>
      <c r="I58" s="126"/>
      <c r="J58" s="127"/>
      <c r="K58" s="116" t="s">
        <v>434</v>
      </c>
      <c r="L58" s="117"/>
      <c r="M58" s="117"/>
      <c r="N58" s="117"/>
      <c r="O58" s="117"/>
      <c r="P58" s="117"/>
      <c r="Q58" s="117"/>
      <c r="R58" s="117"/>
      <c r="S58" s="118"/>
      <c r="T58" s="113" t="s">
        <v>435</v>
      </c>
      <c r="U58" s="114"/>
      <c r="V58" s="115"/>
      <c r="W58" s="104">
        <f>ROUND(W54-W56/0.9,3)</f>
        <v>0.308</v>
      </c>
      <c r="X58" s="105"/>
      <c r="Y58" s="105"/>
      <c r="Z58" s="105"/>
      <c r="AA58" s="105"/>
      <c r="AB58" s="105"/>
      <c r="AC58" s="106"/>
      <c r="AD58" s="104">
        <f>ROUND(AD54-AD56/0.9,3)</f>
        <v>0.32400000000000001</v>
      </c>
      <c r="AE58" s="105"/>
      <c r="AF58" s="105"/>
      <c r="AG58" s="105"/>
      <c r="AH58" s="105"/>
      <c r="AI58" s="105"/>
      <c r="AJ58" s="105"/>
      <c r="AK58" s="106"/>
      <c r="AL58" s="104">
        <f>ROUND(AL54-AL56/0.9,3)</f>
        <v>0.34499999999999997</v>
      </c>
      <c r="AM58" s="105"/>
      <c r="AN58" s="105"/>
      <c r="AO58" s="105"/>
      <c r="AP58" s="105"/>
      <c r="AQ58" s="105"/>
      <c r="AR58" s="105"/>
      <c r="AS58" s="106"/>
      <c r="AT58" s="104">
        <f>ROUND(AT54-AT56/0.9,3)</f>
        <v>0.378</v>
      </c>
      <c r="AU58" s="105"/>
      <c r="AV58" s="105"/>
      <c r="AW58" s="105"/>
      <c r="AX58" s="105"/>
      <c r="AY58" s="105"/>
      <c r="AZ58" s="105"/>
      <c r="BA58" s="235">
        <f>ROUND(BA54-BA56/0.9,3)</f>
        <v>0.42</v>
      </c>
      <c r="BB58" s="105"/>
      <c r="BC58" s="105"/>
      <c r="BD58" s="105"/>
      <c r="BE58" s="105"/>
      <c r="BF58" s="105"/>
      <c r="BG58" s="236"/>
      <c r="BH58" s="235">
        <f>ROUND(BH54-BH56/0.9,3)</f>
        <v>0.45900000000000002</v>
      </c>
      <c r="BI58" s="105"/>
      <c r="BJ58" s="105"/>
      <c r="BK58" s="105"/>
      <c r="BL58" s="105"/>
      <c r="BM58" s="105"/>
      <c r="BN58" s="236"/>
      <c r="BO58" s="235">
        <f>ROUND(BO54-BO56/0.9,3)</f>
        <v>0.48299999999999998</v>
      </c>
      <c r="BP58" s="105"/>
      <c r="BQ58" s="105"/>
      <c r="BR58" s="105"/>
      <c r="BS58" s="105"/>
      <c r="BT58" s="105"/>
      <c r="BU58" s="236"/>
    </row>
    <row r="59" spans="2:73" s="14" customFormat="1" ht="14.1" customHeight="1" x14ac:dyDescent="0.15">
      <c r="B59" s="128"/>
      <c r="C59" s="129"/>
      <c r="D59" s="129"/>
      <c r="E59" s="129"/>
      <c r="F59" s="129"/>
      <c r="G59" s="129"/>
      <c r="H59" s="129"/>
      <c r="I59" s="129"/>
      <c r="J59" s="130"/>
      <c r="K59" s="122" t="s">
        <v>323</v>
      </c>
      <c r="L59" s="123"/>
      <c r="M59" s="123"/>
      <c r="N59" s="123"/>
      <c r="O59" s="123"/>
      <c r="P59" s="123"/>
      <c r="Q59" s="123"/>
      <c r="R59" s="123"/>
      <c r="S59" s="124"/>
      <c r="T59" s="100"/>
      <c r="U59" s="101"/>
      <c r="V59" s="102"/>
      <c r="W59" s="107"/>
      <c r="X59" s="108"/>
      <c r="Y59" s="108"/>
      <c r="Z59" s="108"/>
      <c r="AA59" s="108"/>
      <c r="AB59" s="108"/>
      <c r="AC59" s="109"/>
      <c r="AD59" s="107"/>
      <c r="AE59" s="108"/>
      <c r="AF59" s="108"/>
      <c r="AG59" s="108"/>
      <c r="AH59" s="108"/>
      <c r="AI59" s="108"/>
      <c r="AJ59" s="108"/>
      <c r="AK59" s="109"/>
      <c r="AL59" s="77"/>
      <c r="AM59" s="74"/>
      <c r="AN59" s="74"/>
      <c r="AO59" s="74"/>
      <c r="AP59" s="74"/>
      <c r="AQ59" s="74"/>
      <c r="AR59" s="74"/>
      <c r="AS59" s="162"/>
      <c r="AT59" s="107"/>
      <c r="AU59" s="108"/>
      <c r="AV59" s="108"/>
      <c r="AW59" s="108"/>
      <c r="AX59" s="108"/>
      <c r="AY59" s="108"/>
      <c r="AZ59" s="108"/>
      <c r="BA59" s="242"/>
      <c r="BB59" s="108"/>
      <c r="BC59" s="108"/>
      <c r="BD59" s="108"/>
      <c r="BE59" s="108"/>
      <c r="BF59" s="108"/>
      <c r="BG59" s="158"/>
      <c r="BH59" s="242"/>
      <c r="BI59" s="108"/>
      <c r="BJ59" s="108"/>
      <c r="BK59" s="108"/>
      <c r="BL59" s="108"/>
      <c r="BM59" s="108"/>
      <c r="BN59" s="158"/>
      <c r="BO59" s="242"/>
      <c r="BP59" s="108"/>
      <c r="BQ59" s="108"/>
      <c r="BR59" s="108"/>
      <c r="BS59" s="108"/>
      <c r="BT59" s="108"/>
      <c r="BU59" s="158"/>
    </row>
    <row r="60" spans="2:73" s="14" customFormat="1" ht="14.1" customHeight="1" x14ac:dyDescent="0.15">
      <c r="B60" s="125" t="s">
        <v>112</v>
      </c>
      <c r="C60" s="126"/>
      <c r="D60" s="126"/>
      <c r="E60" s="126"/>
      <c r="F60" s="126"/>
      <c r="G60" s="126"/>
      <c r="H60" s="126"/>
      <c r="I60" s="126"/>
      <c r="J60" s="127"/>
      <c r="K60" s="116" t="s">
        <v>348</v>
      </c>
      <c r="L60" s="117"/>
      <c r="M60" s="117"/>
      <c r="N60" s="117"/>
      <c r="O60" s="117"/>
      <c r="P60" s="117"/>
      <c r="Q60" s="117"/>
      <c r="R60" s="117"/>
      <c r="S60" s="118"/>
      <c r="T60" s="113" t="s">
        <v>433</v>
      </c>
      <c r="U60" s="114"/>
      <c r="V60" s="115"/>
      <c r="W60" s="104">
        <f>W43</f>
        <v>0.6</v>
      </c>
      <c r="X60" s="105"/>
      <c r="Y60" s="105"/>
      <c r="Z60" s="105"/>
      <c r="AA60" s="105"/>
      <c r="AB60" s="105"/>
      <c r="AC60" s="105"/>
      <c r="AD60" s="104">
        <f>AD43</f>
        <v>0.6</v>
      </c>
      <c r="AE60" s="105"/>
      <c r="AF60" s="105"/>
      <c r="AG60" s="105"/>
      <c r="AH60" s="105"/>
      <c r="AI60" s="105"/>
      <c r="AJ60" s="105"/>
      <c r="AK60" s="106"/>
      <c r="AL60" s="230">
        <f>AL43</f>
        <v>0.6</v>
      </c>
      <c r="AM60" s="231"/>
      <c r="AN60" s="231"/>
      <c r="AO60" s="231"/>
      <c r="AP60" s="231"/>
      <c r="AQ60" s="231"/>
      <c r="AR60" s="231"/>
      <c r="AS60" s="232"/>
      <c r="AT60" s="104">
        <f>AT43</f>
        <v>0.6</v>
      </c>
      <c r="AU60" s="105"/>
      <c r="AV60" s="105"/>
      <c r="AW60" s="105"/>
      <c r="AX60" s="105"/>
      <c r="AY60" s="105"/>
      <c r="AZ60" s="105"/>
      <c r="BA60" s="235">
        <f>BA43</f>
        <v>0.6</v>
      </c>
      <c r="BB60" s="105"/>
      <c r="BC60" s="105"/>
      <c r="BD60" s="105"/>
      <c r="BE60" s="105"/>
      <c r="BF60" s="105"/>
      <c r="BG60" s="236"/>
      <c r="BH60" s="235">
        <f>BH43</f>
        <v>0.6</v>
      </c>
      <c r="BI60" s="105"/>
      <c r="BJ60" s="105"/>
      <c r="BK60" s="105"/>
      <c r="BL60" s="105"/>
      <c r="BM60" s="105"/>
      <c r="BN60" s="236"/>
      <c r="BO60" s="235">
        <f>BO43</f>
        <v>0.6</v>
      </c>
      <c r="BP60" s="105"/>
      <c r="BQ60" s="105"/>
      <c r="BR60" s="105"/>
      <c r="BS60" s="105"/>
      <c r="BT60" s="105"/>
      <c r="BU60" s="236"/>
    </row>
    <row r="61" spans="2:73" s="14" customFormat="1" ht="14.1" customHeight="1" x14ac:dyDescent="0.15">
      <c r="B61" s="128"/>
      <c r="C61" s="129"/>
      <c r="D61" s="129"/>
      <c r="E61" s="129"/>
      <c r="F61" s="129"/>
      <c r="G61" s="129"/>
      <c r="H61" s="129"/>
      <c r="I61" s="129"/>
      <c r="J61" s="130"/>
      <c r="K61" s="122" t="s">
        <v>29</v>
      </c>
      <c r="L61" s="123"/>
      <c r="M61" s="123"/>
      <c r="N61" s="123"/>
      <c r="O61" s="123"/>
      <c r="P61" s="123"/>
      <c r="Q61" s="123"/>
      <c r="R61" s="123"/>
      <c r="S61" s="124"/>
      <c r="T61" s="100"/>
      <c r="U61" s="101"/>
      <c r="V61" s="102"/>
      <c r="W61" s="77"/>
      <c r="X61" s="74"/>
      <c r="Y61" s="74"/>
      <c r="Z61" s="74"/>
      <c r="AA61" s="74"/>
      <c r="AB61" s="74"/>
      <c r="AC61" s="74"/>
      <c r="AD61" s="77"/>
      <c r="AE61" s="74"/>
      <c r="AF61" s="74"/>
      <c r="AG61" s="74"/>
      <c r="AH61" s="74"/>
      <c r="AI61" s="74"/>
      <c r="AJ61" s="74"/>
      <c r="AK61" s="162"/>
      <c r="AL61" s="233"/>
      <c r="AM61" s="148"/>
      <c r="AN61" s="148"/>
      <c r="AO61" s="148"/>
      <c r="AP61" s="148"/>
      <c r="AQ61" s="148"/>
      <c r="AR61" s="148"/>
      <c r="AS61" s="234"/>
      <c r="AT61" s="77"/>
      <c r="AU61" s="74"/>
      <c r="AV61" s="74"/>
      <c r="AW61" s="74"/>
      <c r="AX61" s="74"/>
      <c r="AY61" s="74"/>
      <c r="AZ61" s="74"/>
      <c r="BA61" s="145"/>
      <c r="BB61" s="74"/>
      <c r="BC61" s="74"/>
      <c r="BD61" s="74"/>
      <c r="BE61" s="74"/>
      <c r="BF61" s="74"/>
      <c r="BG61" s="146"/>
      <c r="BH61" s="145"/>
      <c r="BI61" s="74"/>
      <c r="BJ61" s="74"/>
      <c r="BK61" s="74"/>
      <c r="BL61" s="74"/>
      <c r="BM61" s="74"/>
      <c r="BN61" s="146"/>
      <c r="BO61" s="145"/>
      <c r="BP61" s="74"/>
      <c r="BQ61" s="74"/>
      <c r="BR61" s="74"/>
      <c r="BS61" s="74"/>
      <c r="BT61" s="74"/>
      <c r="BU61" s="146"/>
    </row>
    <row r="62" spans="2:73" s="14" customFormat="1" ht="28" customHeight="1" x14ac:dyDescent="0.15">
      <c r="B62" s="119" t="s">
        <v>114</v>
      </c>
      <c r="C62" s="120"/>
      <c r="D62" s="120"/>
      <c r="E62" s="120"/>
      <c r="F62" s="120"/>
      <c r="G62" s="120"/>
      <c r="H62" s="120"/>
      <c r="I62" s="120"/>
      <c r="J62" s="121"/>
      <c r="K62" s="110"/>
      <c r="L62" s="111"/>
      <c r="M62" s="111"/>
      <c r="N62" s="111"/>
      <c r="O62" s="111"/>
      <c r="P62" s="111"/>
      <c r="Q62" s="111"/>
      <c r="R62" s="111"/>
      <c r="S62" s="112"/>
      <c r="T62" s="78" t="s">
        <v>433</v>
      </c>
      <c r="U62" s="79"/>
      <c r="V62" s="79"/>
      <c r="W62" s="150">
        <f>W60</f>
        <v>0.6</v>
      </c>
      <c r="X62" s="151"/>
      <c r="Y62" s="151"/>
      <c r="Z62" s="151"/>
      <c r="AA62" s="151"/>
      <c r="AB62" s="151"/>
      <c r="AC62" s="243"/>
      <c r="AD62" s="243">
        <f>AD60</f>
        <v>0.6</v>
      </c>
      <c r="AE62" s="244"/>
      <c r="AF62" s="244"/>
      <c r="AG62" s="244"/>
      <c r="AH62" s="244"/>
      <c r="AI62" s="244"/>
      <c r="AJ62" s="244"/>
      <c r="AK62" s="245"/>
      <c r="AL62" s="243">
        <f>AL60</f>
        <v>0.6</v>
      </c>
      <c r="AM62" s="244"/>
      <c r="AN62" s="244"/>
      <c r="AO62" s="244"/>
      <c r="AP62" s="244"/>
      <c r="AQ62" s="244"/>
      <c r="AR62" s="244"/>
      <c r="AS62" s="245"/>
      <c r="AT62" s="151">
        <f>AT60</f>
        <v>0.6</v>
      </c>
      <c r="AU62" s="151"/>
      <c r="AV62" s="151"/>
      <c r="AW62" s="151"/>
      <c r="AX62" s="151"/>
      <c r="AY62" s="151"/>
      <c r="AZ62" s="243"/>
      <c r="BA62" s="237">
        <f>BA60</f>
        <v>0.6</v>
      </c>
      <c r="BB62" s="238"/>
      <c r="BC62" s="238"/>
      <c r="BD62" s="238"/>
      <c r="BE62" s="238"/>
      <c r="BF62" s="238"/>
      <c r="BG62" s="239"/>
      <c r="BH62" s="237">
        <f>BH60</f>
        <v>0.6</v>
      </c>
      <c r="BI62" s="238"/>
      <c r="BJ62" s="238"/>
      <c r="BK62" s="238"/>
      <c r="BL62" s="238"/>
      <c r="BM62" s="238"/>
      <c r="BN62" s="239"/>
      <c r="BO62" s="237">
        <f>BO60</f>
        <v>0.6</v>
      </c>
      <c r="BP62" s="238"/>
      <c r="BQ62" s="238"/>
      <c r="BR62" s="238"/>
      <c r="BS62" s="238"/>
      <c r="BT62" s="238"/>
      <c r="BU62" s="239"/>
    </row>
    <row r="63" spans="2:73" s="14" customFormat="1" ht="20.149999999999999" customHeight="1" x14ac:dyDescent="0.15"/>
    <row r="64" spans="2:73" s="14" customFormat="1" ht="20.149999999999999" customHeight="1" x14ac:dyDescent="0.15">
      <c r="W64" s="75" t="e">
        <f>ROUND((0.1/W45*(W44+0.65)+#REF!),3)</f>
        <v>#REF!</v>
      </c>
      <c r="X64" s="75"/>
      <c r="Y64" s="75"/>
      <c r="Z64" s="75"/>
      <c r="AA64" s="75"/>
      <c r="AB64" s="75"/>
      <c r="AC64" s="81"/>
      <c r="AD64" s="75" t="e">
        <f>ROUND((0.1/AD45*(AD44+0.65)+#REF!),3)</f>
        <v>#REF!</v>
      </c>
      <c r="AE64" s="75"/>
      <c r="AF64" s="75"/>
      <c r="AG64" s="75"/>
      <c r="AH64" s="75"/>
      <c r="AI64" s="75"/>
      <c r="AJ64" s="81"/>
      <c r="AL64" s="75" t="e">
        <f>ROUND((0.1/AL45*(AL44+0.65)+#REF!),3)</f>
        <v>#REF!</v>
      </c>
      <c r="AM64" s="75"/>
      <c r="AN64" s="75"/>
      <c r="AO64" s="75"/>
      <c r="AP64" s="75"/>
      <c r="AQ64" s="75"/>
      <c r="AR64" s="81"/>
      <c r="AT64" s="75" t="e">
        <f>ROUND((0.1/AT45*(AT44+0.65)+#REF!),3)</f>
        <v>#REF!</v>
      </c>
      <c r="AU64" s="75"/>
      <c r="AV64" s="75"/>
      <c r="AW64" s="75"/>
      <c r="AX64" s="75"/>
      <c r="AY64" s="75"/>
      <c r="AZ64" s="81"/>
      <c r="BA64" s="75" t="e">
        <f>ROUND((0.1/BA45*(BA44+0.65)+#REF!),3)</f>
        <v>#REF!</v>
      </c>
      <c r="BB64" s="75"/>
      <c r="BC64" s="75"/>
      <c r="BD64" s="75"/>
      <c r="BE64" s="75"/>
      <c r="BF64" s="75"/>
      <c r="BG64" s="81"/>
    </row>
    <row r="65" spans="23:59" s="14" customFormat="1" ht="20.149999999999999" customHeight="1" x14ac:dyDescent="0.15">
      <c r="W65" s="75" t="e">
        <f>ROUND((0.1/W45*(W44+0.15)+#REF!),3)</f>
        <v>#REF!</v>
      </c>
      <c r="X65" s="75"/>
      <c r="Y65" s="75"/>
      <c r="Z65" s="75"/>
      <c r="AA65" s="75"/>
      <c r="AB65" s="75"/>
      <c r="AC65" s="81"/>
      <c r="AD65" s="75" t="e">
        <f>ROUND((0.1/AD45*(AD44+0.15)+#REF!),3)</f>
        <v>#REF!</v>
      </c>
      <c r="AE65" s="75"/>
      <c r="AF65" s="75"/>
      <c r="AG65" s="75"/>
      <c r="AH65" s="75"/>
      <c r="AI65" s="75"/>
      <c r="AJ65" s="81"/>
      <c r="AL65" s="75" t="e">
        <f>ROUND((0.1/AL45*(AL44+0.15)+#REF!),3)</f>
        <v>#REF!</v>
      </c>
      <c r="AM65" s="75"/>
      <c r="AN65" s="75"/>
      <c r="AO65" s="75"/>
      <c r="AP65" s="75"/>
      <c r="AQ65" s="75"/>
      <c r="AR65" s="81"/>
      <c r="AT65" s="75" t="e">
        <f>ROUND((0.1/AT45*(AT44+0.15)+#REF!),3)</f>
        <v>#REF!</v>
      </c>
      <c r="AU65" s="75"/>
      <c r="AV65" s="75"/>
      <c r="AW65" s="75"/>
      <c r="AX65" s="75"/>
      <c r="AY65" s="75"/>
      <c r="AZ65" s="81"/>
      <c r="BA65" s="75" t="e">
        <f>ROUND((0.1/BA45*(BA44+0.15)+#REF!),3)</f>
        <v>#REF!</v>
      </c>
      <c r="BB65" s="75"/>
      <c r="BC65" s="75"/>
      <c r="BD65" s="75"/>
      <c r="BE65" s="75"/>
      <c r="BF65" s="75"/>
      <c r="BG65" s="81"/>
    </row>
    <row r="66" spans="23:59" s="14" customFormat="1" ht="20.149999999999999" customHeight="1" x14ac:dyDescent="0.15">
      <c r="W66" s="75" t="e">
        <f>ROUND((0.1/W45*W44+#REF!),3)</f>
        <v>#REF!</v>
      </c>
      <c r="X66" s="75"/>
      <c r="Y66" s="75"/>
      <c r="Z66" s="75"/>
      <c r="AA66" s="75"/>
      <c r="AB66" s="75"/>
      <c r="AC66" s="81"/>
      <c r="AD66" s="75" t="e">
        <f>ROUND((0.1/AD45*AD44+#REF!),3)</f>
        <v>#REF!</v>
      </c>
      <c r="AE66" s="75"/>
      <c r="AF66" s="75"/>
      <c r="AG66" s="75"/>
      <c r="AH66" s="75"/>
      <c r="AI66" s="75"/>
      <c r="AJ66" s="81"/>
      <c r="AL66" s="75" t="e">
        <f>ROUND((0.1/AL45*AL44+#REF!),3)</f>
        <v>#REF!</v>
      </c>
      <c r="AM66" s="75"/>
      <c r="AN66" s="75"/>
      <c r="AO66" s="75"/>
      <c r="AP66" s="75"/>
      <c r="AQ66" s="75"/>
      <c r="AR66" s="81"/>
      <c r="AT66" s="75" t="e">
        <f>ROUND((0.1/AT45*AT44+#REF!),3)</f>
        <v>#REF!</v>
      </c>
      <c r="AU66" s="75"/>
      <c r="AV66" s="75"/>
      <c r="AW66" s="75"/>
      <c r="AX66" s="75"/>
      <c r="AY66" s="75"/>
      <c r="AZ66" s="81"/>
      <c r="BA66" s="75" t="e">
        <f>ROUND((0.1/BA45*BA44+#REF!),3)</f>
        <v>#REF!</v>
      </c>
      <c r="BB66" s="75"/>
      <c r="BC66" s="75"/>
      <c r="BD66" s="75"/>
      <c r="BE66" s="75"/>
      <c r="BF66" s="75"/>
      <c r="BG66" s="81"/>
    </row>
    <row r="67" spans="23:59" s="14" customFormat="1" ht="20.149999999999999" customHeight="1" x14ac:dyDescent="0.15"/>
    <row r="68" spans="23:59" s="14" customFormat="1" ht="20.149999999999999" customHeight="1" x14ac:dyDescent="0.15"/>
    <row r="69" spans="23:59" s="14" customFormat="1" ht="20.149999999999999" customHeight="1" x14ac:dyDescent="0.15"/>
    <row r="70" spans="23:59" s="14" customFormat="1" ht="20.149999999999999" customHeight="1" x14ac:dyDescent="0.15"/>
    <row r="71" spans="23:59" s="14" customFormat="1" ht="20.149999999999999" customHeight="1" x14ac:dyDescent="0.15"/>
    <row r="72" spans="23:59" s="14" customFormat="1" ht="20.149999999999999" customHeight="1" x14ac:dyDescent="0.15"/>
    <row r="73" spans="23:59" s="14" customFormat="1" ht="20.149999999999999" customHeight="1" x14ac:dyDescent="0.15"/>
    <row r="74" spans="23:59" s="14" customFormat="1" ht="15" customHeight="1" x14ac:dyDescent="0.15"/>
    <row r="75" spans="23:59" s="14" customFormat="1" ht="15" customHeight="1" x14ac:dyDescent="0.15"/>
    <row r="76" spans="23:59" s="14" customFormat="1" ht="15" customHeight="1" x14ac:dyDescent="0.15"/>
    <row r="77" spans="23:59" s="14" customFormat="1" ht="15" customHeight="1" x14ac:dyDescent="0.15"/>
    <row r="78" spans="23:59" s="14" customFormat="1" ht="15" customHeight="1" x14ac:dyDescent="0.15"/>
    <row r="79" spans="23:59" s="14" customFormat="1" ht="15" customHeight="1" x14ac:dyDescent="0.15"/>
    <row r="80" spans="23:59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ht="15" customHeight="1" x14ac:dyDescent="0.15"/>
  </sheetData>
  <mergeCells count="232">
    <mergeCell ref="BO58:BU59"/>
    <mergeCell ref="BO60:BU61"/>
    <mergeCell ref="BO62:BU62"/>
    <mergeCell ref="BO49:BU49"/>
    <mergeCell ref="BO50:BU50"/>
    <mergeCell ref="BO51:BU51"/>
    <mergeCell ref="BO52:BU53"/>
    <mergeCell ref="BO54:BU54"/>
    <mergeCell ref="BO55:BU55"/>
    <mergeCell ref="BH60:BN61"/>
    <mergeCell ref="BH62:BN62"/>
    <mergeCell ref="BO40:BU40"/>
    <mergeCell ref="BO42:BU42"/>
    <mergeCell ref="BO43:BU43"/>
    <mergeCell ref="BO44:BU44"/>
    <mergeCell ref="BO45:BU45"/>
    <mergeCell ref="BO46:BU46"/>
    <mergeCell ref="BO47:BU47"/>
    <mergeCell ref="BO48:BU48"/>
    <mergeCell ref="BH52:BN53"/>
    <mergeCell ref="BH54:BN54"/>
    <mergeCell ref="BH55:BN55"/>
    <mergeCell ref="BH56:BN56"/>
    <mergeCell ref="BH57:BN57"/>
    <mergeCell ref="BH58:BN59"/>
    <mergeCell ref="BH46:BN46"/>
    <mergeCell ref="BH47:BN47"/>
    <mergeCell ref="BH48:BN48"/>
    <mergeCell ref="BH49:BN49"/>
    <mergeCell ref="BH50:BN50"/>
    <mergeCell ref="BH51:BN51"/>
    <mergeCell ref="BO56:BU56"/>
    <mergeCell ref="BO57:BU57"/>
    <mergeCell ref="W65:AC65"/>
    <mergeCell ref="AD65:AJ65"/>
    <mergeCell ref="AL65:AR65"/>
    <mergeCell ref="AT65:AZ65"/>
    <mergeCell ref="BA65:BG65"/>
    <mergeCell ref="W66:AC66"/>
    <mergeCell ref="AD66:AJ66"/>
    <mergeCell ref="AL66:AR66"/>
    <mergeCell ref="AT66:AZ66"/>
    <mergeCell ref="BA66:BG66"/>
    <mergeCell ref="AT62:AZ62"/>
    <mergeCell ref="BA62:BG62"/>
    <mergeCell ref="W64:AC64"/>
    <mergeCell ref="AD64:AJ64"/>
    <mergeCell ref="AL64:AR64"/>
    <mergeCell ref="AT64:AZ64"/>
    <mergeCell ref="BA64:BG64"/>
    <mergeCell ref="AL60:AS61"/>
    <mergeCell ref="AT60:AZ61"/>
    <mergeCell ref="BA60:BG61"/>
    <mergeCell ref="K61:S61"/>
    <mergeCell ref="B62:J62"/>
    <mergeCell ref="K62:S62"/>
    <mergeCell ref="T62:V62"/>
    <mergeCell ref="W62:AC62"/>
    <mergeCell ref="AD62:AK62"/>
    <mergeCell ref="AL62:AS62"/>
    <mergeCell ref="K59:S59"/>
    <mergeCell ref="B60:J61"/>
    <mergeCell ref="K60:S60"/>
    <mergeCell ref="T60:V61"/>
    <mergeCell ref="W60:AC61"/>
    <mergeCell ref="AD60:AK61"/>
    <mergeCell ref="B58:J59"/>
    <mergeCell ref="K58:S58"/>
    <mergeCell ref="T58:V59"/>
    <mergeCell ref="W58:AC59"/>
    <mergeCell ref="AD58:AK59"/>
    <mergeCell ref="AL58:AS59"/>
    <mergeCell ref="AT58:AZ59"/>
    <mergeCell ref="BA58:BG59"/>
    <mergeCell ref="B57:J57"/>
    <mergeCell ref="K57:S57"/>
    <mergeCell ref="T57:V57"/>
    <mergeCell ref="W57:AC57"/>
    <mergeCell ref="AD57:AK57"/>
    <mergeCell ref="AL57:AS57"/>
    <mergeCell ref="B56:J56"/>
    <mergeCell ref="K56:S56"/>
    <mergeCell ref="T56:V56"/>
    <mergeCell ref="W56:AC56"/>
    <mergeCell ref="AD56:AK56"/>
    <mergeCell ref="AL56:AS56"/>
    <mergeCell ref="AT56:AZ56"/>
    <mergeCell ref="BA56:BG56"/>
    <mergeCell ref="AT57:AZ57"/>
    <mergeCell ref="BA57:BG57"/>
    <mergeCell ref="BA54:BG54"/>
    <mergeCell ref="B55:J55"/>
    <mergeCell ref="K55:S55"/>
    <mergeCell ref="T55:V55"/>
    <mergeCell ref="W55:AC55"/>
    <mergeCell ref="AD55:AK55"/>
    <mergeCell ref="AL55:AS55"/>
    <mergeCell ref="AT55:AZ55"/>
    <mergeCell ref="BA55:BG55"/>
    <mergeCell ref="K53:S53"/>
    <mergeCell ref="B54:J54"/>
    <mergeCell ref="K54:S54"/>
    <mergeCell ref="T54:V54"/>
    <mergeCell ref="W54:AC54"/>
    <mergeCell ref="AD54:AK54"/>
    <mergeCell ref="AT51:AZ51"/>
    <mergeCell ref="BA51:BG51"/>
    <mergeCell ref="B52:J53"/>
    <mergeCell ref="K52:S52"/>
    <mergeCell ref="T52:V53"/>
    <mergeCell ref="W52:AC53"/>
    <mergeCell ref="AD52:AK53"/>
    <mergeCell ref="AL52:AS53"/>
    <mergeCell ref="AT52:AZ53"/>
    <mergeCell ref="BA52:BG53"/>
    <mergeCell ref="B51:J51"/>
    <mergeCell ref="K51:S51"/>
    <mergeCell ref="T51:V51"/>
    <mergeCell ref="W51:AC51"/>
    <mergeCell ref="AD51:AK51"/>
    <mergeCell ref="AL51:AS51"/>
    <mergeCell ref="AL54:AS54"/>
    <mergeCell ref="AT54:AZ54"/>
    <mergeCell ref="B50:J50"/>
    <mergeCell ref="K50:S50"/>
    <mergeCell ref="T50:V50"/>
    <mergeCell ref="W50:AC50"/>
    <mergeCell ref="AD50:AK50"/>
    <mergeCell ref="AL50:AS50"/>
    <mergeCell ref="AT50:AZ50"/>
    <mergeCell ref="BA50:BG50"/>
    <mergeCell ref="B48:D48"/>
    <mergeCell ref="E48:V48"/>
    <mergeCell ref="W48:AC48"/>
    <mergeCell ref="AD48:AK48"/>
    <mergeCell ref="AL48:AS48"/>
    <mergeCell ref="AT48:AZ48"/>
    <mergeCell ref="BA47:BG47"/>
    <mergeCell ref="E46:V46"/>
    <mergeCell ref="W46:AC46"/>
    <mergeCell ref="AD46:AK46"/>
    <mergeCell ref="AL46:AS46"/>
    <mergeCell ref="AT46:AZ46"/>
    <mergeCell ref="BA46:BG46"/>
    <mergeCell ref="BA48:BG48"/>
    <mergeCell ref="BA49:BG49"/>
    <mergeCell ref="BA44:BG44"/>
    <mergeCell ref="BH44:BN44"/>
    <mergeCell ref="E45:V45"/>
    <mergeCell ref="W45:AC45"/>
    <mergeCell ref="AD45:AK45"/>
    <mergeCell ref="AL45:AS45"/>
    <mergeCell ref="AT45:AZ45"/>
    <mergeCell ref="BA45:BG45"/>
    <mergeCell ref="BH45:BN45"/>
    <mergeCell ref="BA42:BG42"/>
    <mergeCell ref="BH42:BN42"/>
    <mergeCell ref="E43:V43"/>
    <mergeCell ref="W43:AC43"/>
    <mergeCell ref="AD43:AK43"/>
    <mergeCell ref="AL43:AS43"/>
    <mergeCell ref="AT43:AZ43"/>
    <mergeCell ref="BA43:BG43"/>
    <mergeCell ref="BH43:BN43"/>
    <mergeCell ref="B42:D47"/>
    <mergeCell ref="E42:V42"/>
    <mergeCell ref="W42:AC42"/>
    <mergeCell ref="AD42:AK42"/>
    <mergeCell ref="AL42:AS42"/>
    <mergeCell ref="AT42:AZ42"/>
    <mergeCell ref="E44:V44"/>
    <mergeCell ref="W44:AC44"/>
    <mergeCell ref="AD44:AK44"/>
    <mergeCell ref="AL44:AS44"/>
    <mergeCell ref="AT44:AZ44"/>
    <mergeCell ref="E47:V47"/>
    <mergeCell ref="W47:AC47"/>
    <mergeCell ref="AD47:AK47"/>
    <mergeCell ref="AL47:AS47"/>
    <mergeCell ref="AT47:AZ47"/>
    <mergeCell ref="AJ35:AM35"/>
    <mergeCell ref="AJ36:AM36"/>
    <mergeCell ref="B39:BV39"/>
    <mergeCell ref="B40:V40"/>
    <mergeCell ref="W40:AC40"/>
    <mergeCell ref="AD40:AK40"/>
    <mergeCell ref="AL40:AS40"/>
    <mergeCell ref="AT40:AZ40"/>
    <mergeCell ref="BA40:BG40"/>
    <mergeCell ref="BH40:BN40"/>
    <mergeCell ref="AG25:AN25"/>
    <mergeCell ref="AS25:AY25"/>
    <mergeCell ref="AY26:AY29"/>
    <mergeCell ref="BA26:BA33"/>
    <mergeCell ref="AY30:AY31"/>
    <mergeCell ref="AY32:AY33"/>
    <mergeCell ref="BC18:BC23"/>
    <mergeCell ref="AS19:AX19"/>
    <mergeCell ref="AS20:AW20"/>
    <mergeCell ref="AS21:AW21"/>
    <mergeCell ref="BA23:BA25"/>
    <mergeCell ref="AS24:AY24"/>
    <mergeCell ref="AG29:AP29"/>
    <mergeCell ref="Z13:AC13"/>
    <mergeCell ref="BB13:BB15"/>
    <mergeCell ref="AM14:AQ14"/>
    <mergeCell ref="BA14:BA21"/>
    <mergeCell ref="U16:U22"/>
    <mergeCell ref="X16:X22"/>
    <mergeCell ref="AM16:AQ16"/>
    <mergeCell ref="AS17:AX17"/>
    <mergeCell ref="AS18:AX18"/>
    <mergeCell ref="B1:BV1"/>
    <mergeCell ref="B2:BV2"/>
    <mergeCell ref="AJ4:AM4"/>
    <mergeCell ref="E6:G7"/>
    <mergeCell ref="H6:H7"/>
    <mergeCell ref="I6:N7"/>
    <mergeCell ref="O6:P7"/>
    <mergeCell ref="Z6:AC6"/>
    <mergeCell ref="AG6:AK6"/>
    <mergeCell ref="AL6:AP6"/>
    <mergeCell ref="AT6:AW6"/>
    <mergeCell ref="BA7:BA9"/>
    <mergeCell ref="AD8:AG8"/>
    <mergeCell ref="AP8:AV8"/>
    <mergeCell ref="E9:G10"/>
    <mergeCell ref="H9:H10"/>
    <mergeCell ref="I9:N10"/>
    <mergeCell ref="O9:P10"/>
    <mergeCell ref="AY10:AY11"/>
    <mergeCell ref="BA10:BA12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T51"/>
  <sheetViews>
    <sheetView view="pageBreakPreview" topLeftCell="A19" zoomScaleSheetLayoutView="100" workbookViewId="0">
      <selection activeCell="CC57" sqref="CC57"/>
    </sheetView>
  </sheetViews>
  <sheetFormatPr defaultRowHeight="10" x14ac:dyDescent="0.15"/>
  <cols>
    <col min="1" max="1" width="9" style="3"/>
    <col min="2" max="4" width="1.625" style="3" customWidth="1"/>
    <col min="5" max="76" width="1.5" style="3" customWidth="1"/>
    <col min="77" max="16384" width="9" style="3"/>
  </cols>
  <sheetData>
    <row r="1" spans="2:72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</row>
    <row r="2" spans="2:72" ht="39.950000000000003" customHeight="1" x14ac:dyDescent="0.15"/>
    <row r="3" spans="2:72" s="2" customFormat="1" ht="29.95" customHeight="1" x14ac:dyDescent="0.15">
      <c r="B3" s="96" t="s">
        <v>437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</row>
    <row r="4" spans="2:72" ht="9.1" customHeight="1" x14ac:dyDescent="0.15"/>
    <row r="5" spans="2:72" ht="9.1" customHeight="1" x14ac:dyDescent="0.15"/>
    <row r="6" spans="2:72" ht="9.1" customHeight="1" x14ac:dyDescent="0.15">
      <c r="U6" s="40"/>
      <c r="AH6" s="73" t="s">
        <v>145</v>
      </c>
      <c r="AI6" s="73"/>
      <c r="AJ6" s="73"/>
      <c r="AK6" s="73"/>
      <c r="AL6" s="73"/>
      <c r="AM6" s="73"/>
      <c r="AY6" s="5"/>
      <c r="AZ6" s="5"/>
      <c r="BA6" s="5"/>
      <c r="BC6" s="86"/>
    </row>
    <row r="7" spans="2:72" ht="9.1" customHeight="1" x14ac:dyDescent="0.15"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Y7" s="5"/>
      <c r="AZ7" s="5"/>
      <c r="BA7" s="5"/>
      <c r="BC7" s="86"/>
    </row>
    <row r="8" spans="2:72" ht="9.1" customHeight="1" x14ac:dyDescent="0.15">
      <c r="AE8" s="73" t="s">
        <v>144</v>
      </c>
      <c r="AF8" s="73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Y8" s="5"/>
      <c r="AZ8" s="5"/>
      <c r="BA8" s="5"/>
      <c r="BC8" s="86"/>
    </row>
    <row r="9" spans="2:72" ht="9.1" customHeight="1" x14ac:dyDescent="0.15"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Y9" s="5"/>
      <c r="AZ9" s="5"/>
      <c r="BA9" s="85"/>
      <c r="BC9" s="86"/>
    </row>
    <row r="10" spans="2:72" ht="9.1" customHeight="1" x14ac:dyDescent="0.15">
      <c r="AB10" s="98">
        <v>0.1</v>
      </c>
      <c r="AC10" s="98"/>
      <c r="AE10" s="73" t="s">
        <v>0</v>
      </c>
      <c r="AF10" s="73"/>
      <c r="AH10" s="98">
        <v>0.1</v>
      </c>
      <c r="AI10" s="9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Y10" s="5"/>
      <c r="AZ10" s="5"/>
      <c r="BA10" s="85"/>
      <c r="BC10" s="40"/>
    </row>
    <row r="11" spans="2:72" ht="9.1" customHeight="1" x14ac:dyDescent="0.15">
      <c r="AH11" s="28"/>
      <c r="AI11" s="28"/>
      <c r="AJ11" s="28"/>
      <c r="AK11" s="28"/>
      <c r="AL11" s="28"/>
      <c r="AM11" s="28"/>
      <c r="AY11" s="5"/>
      <c r="AZ11" s="5"/>
      <c r="BA11" s="85"/>
    </row>
    <row r="12" spans="2:72" ht="9.1" customHeight="1" x14ac:dyDescent="0.15">
      <c r="AH12" s="28"/>
      <c r="AI12" s="28"/>
      <c r="AJ12" s="28"/>
      <c r="AK12" s="28"/>
      <c r="AL12" s="28"/>
      <c r="AM12" s="28"/>
      <c r="AY12" s="5"/>
      <c r="AZ12" s="5"/>
      <c r="BA12" s="29"/>
    </row>
    <row r="13" spans="2:72" ht="9.1" customHeight="1" x14ac:dyDescent="0.15">
      <c r="AY13" s="5"/>
      <c r="AZ13" s="5"/>
      <c r="BA13" s="5"/>
    </row>
    <row r="14" spans="2:72" ht="9.1" customHeight="1" x14ac:dyDescent="0.15">
      <c r="AX14" s="85">
        <v>0.1</v>
      </c>
      <c r="AY14" s="5"/>
      <c r="AZ14" s="85" t="s">
        <v>73</v>
      </c>
    </row>
    <row r="15" spans="2:72" ht="9.1" customHeight="1" x14ac:dyDescent="0.15">
      <c r="AC15" s="73" t="s">
        <v>441</v>
      </c>
      <c r="AD15" s="73"/>
      <c r="AE15" s="73"/>
      <c r="AF15" s="73"/>
      <c r="AG15" s="73"/>
      <c r="AH15" s="73"/>
      <c r="AI15" s="73"/>
      <c r="AJ15" s="59"/>
      <c r="AK15" s="60"/>
      <c r="AL15" s="248" t="s">
        <v>149</v>
      </c>
      <c r="AM15" s="249"/>
      <c r="AN15" s="249"/>
      <c r="AX15" s="85"/>
      <c r="AY15" s="5"/>
      <c r="AZ15" s="85"/>
    </row>
    <row r="16" spans="2:72" ht="9.1" customHeight="1" x14ac:dyDescent="0.15">
      <c r="AJ16" s="60"/>
      <c r="AK16" s="60"/>
      <c r="AL16" s="249"/>
      <c r="AM16" s="249"/>
      <c r="AN16" s="249"/>
      <c r="AX16" s="85" t="s">
        <v>36</v>
      </c>
      <c r="AY16" s="5"/>
      <c r="AZ16" s="85"/>
    </row>
    <row r="17" spans="2:72" ht="9.1" customHeight="1" x14ac:dyDescent="0.15">
      <c r="AJ17" s="60"/>
      <c r="AK17" s="60"/>
      <c r="AL17" s="249"/>
      <c r="AM17" s="249"/>
      <c r="AN17" s="249"/>
      <c r="AX17" s="85"/>
      <c r="AY17" s="5"/>
      <c r="AZ17" s="85"/>
    </row>
    <row r="18" spans="2:72" ht="9.1" customHeight="1" x14ac:dyDescent="0.15">
      <c r="AJ18" s="60"/>
      <c r="AK18" s="60"/>
      <c r="AX18" s="85"/>
      <c r="AZ18" s="85"/>
    </row>
    <row r="19" spans="2:72" ht="9.1" customHeight="1" x14ac:dyDescent="0.15">
      <c r="AX19" s="85"/>
      <c r="AZ19" s="85"/>
    </row>
    <row r="20" spans="2:72" ht="9.1" customHeight="1" x14ac:dyDescent="0.15">
      <c r="AX20" s="29"/>
      <c r="AZ20" s="29"/>
    </row>
    <row r="21" spans="2:72" ht="9.1" customHeight="1" x14ac:dyDescent="0.15">
      <c r="AJ21" s="73"/>
      <c r="AK21" s="73"/>
    </row>
    <row r="22" spans="2:72" ht="9.1" customHeight="1" x14ac:dyDescent="0.15"/>
    <row r="23" spans="2:72" ht="9.1" customHeight="1" x14ac:dyDescent="0.15">
      <c r="AE23" s="73"/>
      <c r="AF23" s="73"/>
      <c r="AG23" s="73"/>
      <c r="AH23" s="73" t="s">
        <v>146</v>
      </c>
      <c r="AI23" s="73"/>
      <c r="AJ23" s="73"/>
    </row>
    <row r="24" spans="2:72" ht="24.95" customHeight="1" x14ac:dyDescent="0.15"/>
    <row r="25" spans="2:72" ht="43.5" customHeight="1" x14ac:dyDescent="0.15">
      <c r="B25" s="88" t="s">
        <v>31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</row>
    <row r="26" spans="2:72" s="14" customFormat="1" ht="24.95" customHeight="1" x14ac:dyDescent="0.15">
      <c r="B26" s="78" t="s">
        <v>11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80"/>
      <c r="W26" s="87" t="s">
        <v>38</v>
      </c>
      <c r="X26" s="87"/>
      <c r="Y26" s="87"/>
      <c r="Z26" s="87"/>
      <c r="AA26" s="87"/>
      <c r="AB26" s="87"/>
      <c r="AC26" s="87"/>
      <c r="AD26" s="87" t="s">
        <v>39</v>
      </c>
      <c r="AE26" s="87"/>
      <c r="AF26" s="87"/>
      <c r="AG26" s="87"/>
      <c r="AH26" s="87"/>
      <c r="AI26" s="87"/>
      <c r="AJ26" s="87"/>
      <c r="AK26" s="87" t="s">
        <v>40</v>
      </c>
      <c r="AL26" s="87"/>
      <c r="AM26" s="87"/>
      <c r="AN26" s="87"/>
      <c r="AO26" s="87"/>
      <c r="AP26" s="87"/>
      <c r="AQ26" s="87"/>
      <c r="AR26" s="87" t="s">
        <v>41</v>
      </c>
      <c r="AS26" s="87"/>
      <c r="AT26" s="87"/>
      <c r="AU26" s="87"/>
      <c r="AV26" s="87"/>
      <c r="AW26" s="87"/>
      <c r="AX26" s="87"/>
      <c r="AY26" s="87" t="s">
        <v>42</v>
      </c>
      <c r="AZ26" s="87"/>
      <c r="BA26" s="87"/>
      <c r="BB26" s="87"/>
      <c r="BC26" s="87"/>
      <c r="BD26" s="87"/>
      <c r="BE26" s="87"/>
      <c r="BF26" s="87" t="s">
        <v>43</v>
      </c>
      <c r="BG26" s="87"/>
      <c r="BH26" s="87"/>
      <c r="BI26" s="87"/>
      <c r="BJ26" s="87"/>
      <c r="BK26" s="87"/>
      <c r="BL26" s="87"/>
      <c r="BM26" s="87" t="s">
        <v>332</v>
      </c>
      <c r="BN26" s="87"/>
      <c r="BO26" s="87"/>
      <c r="BP26" s="87"/>
      <c r="BQ26" s="87"/>
      <c r="BR26" s="87"/>
      <c r="BS26" s="87"/>
    </row>
    <row r="27" spans="2:72" s="14" customFormat="1" ht="6.95" customHeight="1" x14ac:dyDescent="0.15">
      <c r="B27" s="39"/>
      <c r="C27" s="39"/>
      <c r="D27" s="39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61"/>
      <c r="AE27" s="61"/>
      <c r="AF27" s="61"/>
      <c r="AG27" s="61"/>
      <c r="AH27" s="6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5"/>
      <c r="BN27" s="35"/>
      <c r="BO27" s="35"/>
      <c r="BP27" s="35"/>
      <c r="BQ27" s="35"/>
      <c r="BR27" s="35"/>
      <c r="BS27" s="35"/>
    </row>
    <row r="28" spans="2:72" s="14" customFormat="1" ht="20.149999999999999" customHeight="1" x14ac:dyDescent="0.15">
      <c r="B28" s="113" t="s">
        <v>10</v>
      </c>
      <c r="C28" s="114"/>
      <c r="D28" s="115"/>
      <c r="E28" s="78" t="s">
        <v>74</v>
      </c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75">
        <v>9.2999999999999999E-2</v>
      </c>
      <c r="X28" s="75"/>
      <c r="Y28" s="75"/>
      <c r="Z28" s="75"/>
      <c r="AA28" s="75"/>
      <c r="AB28" s="75"/>
      <c r="AC28" s="75"/>
      <c r="AD28" s="75">
        <v>0.11799999999999999</v>
      </c>
      <c r="AE28" s="75"/>
      <c r="AF28" s="75"/>
      <c r="AG28" s="75"/>
      <c r="AH28" s="75"/>
      <c r="AI28" s="75"/>
      <c r="AJ28" s="75"/>
      <c r="AK28" s="75">
        <v>0.16900000000000001</v>
      </c>
      <c r="AL28" s="75"/>
      <c r="AM28" s="75"/>
      <c r="AN28" s="75"/>
      <c r="AO28" s="75"/>
      <c r="AP28" s="75"/>
      <c r="AQ28" s="75"/>
      <c r="AR28" s="75">
        <v>0.22</v>
      </c>
      <c r="AS28" s="75"/>
      <c r="AT28" s="75"/>
      <c r="AU28" s="75"/>
      <c r="AV28" s="75"/>
      <c r="AW28" s="75"/>
      <c r="AX28" s="75"/>
      <c r="AY28" s="75">
        <v>0.27200000000000002</v>
      </c>
      <c r="AZ28" s="75"/>
      <c r="BA28" s="75"/>
      <c r="BB28" s="75"/>
      <c r="BC28" s="75"/>
      <c r="BD28" s="75"/>
      <c r="BE28" s="75"/>
      <c r="BF28" s="75">
        <v>0.32300000000000001</v>
      </c>
      <c r="BG28" s="75"/>
      <c r="BH28" s="75"/>
      <c r="BI28" s="75"/>
      <c r="BJ28" s="75"/>
      <c r="BK28" s="75"/>
      <c r="BL28" s="75"/>
      <c r="BM28" s="75">
        <v>0.374</v>
      </c>
      <c r="BN28" s="75"/>
      <c r="BO28" s="75"/>
      <c r="BP28" s="75"/>
      <c r="BQ28" s="75"/>
      <c r="BR28" s="75"/>
      <c r="BS28" s="75"/>
    </row>
    <row r="29" spans="2:72" s="14" customFormat="1" ht="20.149999999999999" customHeight="1" x14ac:dyDescent="0.15">
      <c r="B29" s="89" t="s">
        <v>78</v>
      </c>
      <c r="C29" s="84"/>
      <c r="D29" s="247"/>
      <c r="E29" s="78" t="s">
        <v>75</v>
      </c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80"/>
      <c r="W29" s="75">
        <f>ROUND(W28+0.2,3)</f>
        <v>0.29299999999999998</v>
      </c>
      <c r="X29" s="75"/>
      <c r="Y29" s="75"/>
      <c r="Z29" s="75"/>
      <c r="AA29" s="75"/>
      <c r="AB29" s="75"/>
      <c r="AC29" s="75"/>
      <c r="AD29" s="75">
        <f>ROUND(AD28+0.2,3)</f>
        <v>0.318</v>
      </c>
      <c r="AE29" s="75"/>
      <c r="AF29" s="75"/>
      <c r="AG29" s="75"/>
      <c r="AH29" s="75"/>
      <c r="AI29" s="75"/>
      <c r="AJ29" s="75"/>
      <c r="AK29" s="75">
        <f>ROUND(AK28+0.2,3)</f>
        <v>0.36899999999999999</v>
      </c>
      <c r="AL29" s="75"/>
      <c r="AM29" s="75"/>
      <c r="AN29" s="75"/>
      <c r="AO29" s="75"/>
      <c r="AP29" s="75"/>
      <c r="AQ29" s="75"/>
      <c r="AR29" s="75">
        <f>ROUND(AR28+0.2,3)</f>
        <v>0.42</v>
      </c>
      <c r="AS29" s="75"/>
      <c r="AT29" s="75"/>
      <c r="AU29" s="75"/>
      <c r="AV29" s="75"/>
      <c r="AW29" s="75"/>
      <c r="AX29" s="75"/>
      <c r="AY29" s="75">
        <f>ROUND(AY28+0.2,3)</f>
        <v>0.47199999999999998</v>
      </c>
      <c r="AZ29" s="75"/>
      <c r="BA29" s="75"/>
      <c r="BB29" s="75"/>
      <c r="BC29" s="75"/>
      <c r="BD29" s="75"/>
      <c r="BE29" s="75"/>
      <c r="BF29" s="75">
        <f>ROUND(BF28+0.2,3)</f>
        <v>0.52300000000000002</v>
      </c>
      <c r="BG29" s="75"/>
      <c r="BH29" s="75"/>
      <c r="BI29" s="75"/>
      <c r="BJ29" s="75"/>
      <c r="BK29" s="75"/>
      <c r="BL29" s="75"/>
      <c r="BM29" s="75">
        <f>ROUND(BM28+0.2,3)</f>
        <v>0.57399999999999995</v>
      </c>
      <c r="BN29" s="75"/>
      <c r="BO29" s="75"/>
      <c r="BP29" s="75"/>
      <c r="BQ29" s="75"/>
      <c r="BR29" s="75"/>
      <c r="BS29" s="75"/>
    </row>
    <row r="30" spans="2:72" s="14" customFormat="1" ht="20.149999999999999" customHeight="1" x14ac:dyDescent="0.15">
      <c r="B30" s="34"/>
      <c r="C30" s="35"/>
      <c r="D30" s="56"/>
      <c r="E30" s="78" t="s">
        <v>146</v>
      </c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0"/>
      <c r="W30" s="75">
        <f>ROUND(W29+1*W31,3)</f>
        <v>0.48599999999999999</v>
      </c>
      <c r="X30" s="75"/>
      <c r="Y30" s="75"/>
      <c r="Z30" s="75"/>
      <c r="AA30" s="75"/>
      <c r="AB30" s="75"/>
      <c r="AC30" s="75"/>
      <c r="AD30" s="75">
        <f>ROUND(AD29+1*AD31,3)</f>
        <v>0.53600000000000003</v>
      </c>
      <c r="AE30" s="75"/>
      <c r="AF30" s="75"/>
      <c r="AG30" s="75"/>
      <c r="AH30" s="75"/>
      <c r="AI30" s="75"/>
      <c r="AJ30" s="75"/>
      <c r="AK30" s="75">
        <f>ROUND(AK29+1*AK31,3)</f>
        <v>0.63800000000000001</v>
      </c>
      <c r="AL30" s="75"/>
      <c r="AM30" s="75"/>
      <c r="AN30" s="75"/>
      <c r="AO30" s="75"/>
      <c r="AP30" s="75"/>
      <c r="AQ30" s="75"/>
      <c r="AR30" s="75">
        <f>ROUND(AR29+1*AR31,3)</f>
        <v>0.74</v>
      </c>
      <c r="AS30" s="75"/>
      <c r="AT30" s="75"/>
      <c r="AU30" s="75"/>
      <c r="AV30" s="75"/>
      <c r="AW30" s="75"/>
      <c r="AX30" s="75"/>
      <c r="AY30" s="75">
        <f>ROUND(AY29+1*AY31,3)</f>
        <v>0.84399999999999997</v>
      </c>
      <c r="AZ30" s="75"/>
      <c r="BA30" s="75"/>
      <c r="BB30" s="75"/>
      <c r="BC30" s="75"/>
      <c r="BD30" s="75"/>
      <c r="BE30" s="75"/>
      <c r="BF30" s="75">
        <f>ROUND(BF29+1*BF31,3)</f>
        <v>0.94599999999999995</v>
      </c>
      <c r="BG30" s="75"/>
      <c r="BH30" s="75"/>
      <c r="BI30" s="75"/>
      <c r="BJ30" s="75"/>
      <c r="BK30" s="75"/>
      <c r="BL30" s="75"/>
      <c r="BM30" s="75">
        <f>ROUND(BM29+1*BM31,3)</f>
        <v>1.048</v>
      </c>
      <c r="BN30" s="75"/>
      <c r="BO30" s="75"/>
      <c r="BP30" s="75"/>
      <c r="BQ30" s="75"/>
      <c r="BR30" s="75"/>
      <c r="BS30" s="75"/>
    </row>
    <row r="31" spans="2:72" s="14" customFormat="1" ht="20.149999999999999" customHeight="1" x14ac:dyDescent="0.15">
      <c r="B31" s="100" t="s">
        <v>77</v>
      </c>
      <c r="C31" s="101"/>
      <c r="D31" s="102"/>
      <c r="E31" s="78" t="s">
        <v>76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0"/>
      <c r="W31" s="75">
        <f>W28+0.1</f>
        <v>0.193</v>
      </c>
      <c r="X31" s="75"/>
      <c r="Y31" s="75"/>
      <c r="Z31" s="75"/>
      <c r="AA31" s="75"/>
      <c r="AB31" s="75"/>
      <c r="AC31" s="75"/>
      <c r="AD31" s="75">
        <f>AD28+0.1</f>
        <v>0.218</v>
      </c>
      <c r="AE31" s="75"/>
      <c r="AF31" s="75"/>
      <c r="AG31" s="75"/>
      <c r="AH31" s="75"/>
      <c r="AI31" s="75"/>
      <c r="AJ31" s="75"/>
      <c r="AK31" s="75">
        <f>AK28+0.1</f>
        <v>0.26900000000000002</v>
      </c>
      <c r="AL31" s="75"/>
      <c r="AM31" s="75"/>
      <c r="AN31" s="75"/>
      <c r="AO31" s="75"/>
      <c r="AP31" s="75"/>
      <c r="AQ31" s="75"/>
      <c r="AR31" s="75">
        <f>AR28+0.1</f>
        <v>0.32</v>
      </c>
      <c r="AS31" s="75"/>
      <c r="AT31" s="75"/>
      <c r="AU31" s="75"/>
      <c r="AV31" s="75"/>
      <c r="AW31" s="75"/>
      <c r="AX31" s="75"/>
      <c r="AY31" s="75">
        <f>AY28+0.1</f>
        <v>0.372</v>
      </c>
      <c r="AZ31" s="75"/>
      <c r="BA31" s="75"/>
      <c r="BB31" s="75"/>
      <c r="BC31" s="75"/>
      <c r="BD31" s="75"/>
      <c r="BE31" s="75"/>
      <c r="BF31" s="75">
        <f>BF28+0.1</f>
        <v>0.42300000000000004</v>
      </c>
      <c r="BG31" s="75"/>
      <c r="BH31" s="75"/>
      <c r="BI31" s="75"/>
      <c r="BJ31" s="75"/>
      <c r="BK31" s="75"/>
      <c r="BL31" s="75"/>
      <c r="BM31" s="75">
        <f>BM28+0.1</f>
        <v>0.47399999999999998</v>
      </c>
      <c r="BN31" s="75"/>
      <c r="BO31" s="75"/>
      <c r="BP31" s="75"/>
      <c r="BQ31" s="75"/>
      <c r="BR31" s="75"/>
      <c r="BS31" s="75"/>
    </row>
    <row r="32" spans="2:72" s="14" customFormat="1" ht="20.149999999999999" customHeight="1" x14ac:dyDescent="0.15">
      <c r="BF32" s="141"/>
      <c r="BG32" s="141"/>
      <c r="BH32" s="141"/>
      <c r="BI32" s="141"/>
      <c r="BJ32" s="141"/>
      <c r="BK32" s="141"/>
      <c r="BL32" s="141"/>
      <c r="BM32" s="141" t="s">
        <v>103</v>
      </c>
      <c r="BN32" s="141"/>
      <c r="BO32" s="141"/>
      <c r="BP32" s="141"/>
      <c r="BQ32" s="141"/>
      <c r="BR32" s="141"/>
      <c r="BS32" s="141"/>
    </row>
    <row r="33" spans="2:71" s="14" customFormat="1" ht="28" customHeight="1" x14ac:dyDescent="0.15">
      <c r="B33" s="87" t="s">
        <v>13</v>
      </c>
      <c r="C33" s="87"/>
      <c r="D33" s="87"/>
      <c r="E33" s="87"/>
      <c r="F33" s="87"/>
      <c r="G33" s="87"/>
      <c r="H33" s="87"/>
      <c r="I33" s="87"/>
      <c r="J33" s="87"/>
      <c r="K33" s="87" t="s">
        <v>14</v>
      </c>
      <c r="L33" s="87"/>
      <c r="M33" s="87"/>
      <c r="N33" s="87"/>
      <c r="O33" s="87"/>
      <c r="P33" s="87"/>
      <c r="Q33" s="87"/>
      <c r="R33" s="87"/>
      <c r="S33" s="87"/>
      <c r="T33" s="87" t="s">
        <v>12</v>
      </c>
      <c r="U33" s="87"/>
      <c r="V33" s="87"/>
      <c r="W33" s="87" t="str">
        <f>W26</f>
        <v>φ75</v>
      </c>
      <c r="X33" s="87"/>
      <c r="Y33" s="87"/>
      <c r="Z33" s="87"/>
      <c r="AA33" s="87"/>
      <c r="AB33" s="87"/>
      <c r="AC33" s="87"/>
      <c r="AD33" s="87" t="str">
        <f>AD26</f>
        <v>φ100</v>
      </c>
      <c r="AE33" s="87"/>
      <c r="AF33" s="87"/>
      <c r="AG33" s="87"/>
      <c r="AH33" s="87"/>
      <c r="AI33" s="87"/>
      <c r="AJ33" s="87"/>
      <c r="AK33" s="87" t="str">
        <f>AK26</f>
        <v>φ150</v>
      </c>
      <c r="AL33" s="87"/>
      <c r="AM33" s="87"/>
      <c r="AN33" s="87"/>
      <c r="AO33" s="87"/>
      <c r="AP33" s="87"/>
      <c r="AQ33" s="87"/>
      <c r="AR33" s="87" t="str">
        <f>AR26</f>
        <v>φ200</v>
      </c>
      <c r="AS33" s="87"/>
      <c r="AT33" s="87"/>
      <c r="AU33" s="87"/>
      <c r="AV33" s="87"/>
      <c r="AW33" s="87"/>
      <c r="AX33" s="87"/>
      <c r="AY33" s="87" t="str">
        <f>AY26</f>
        <v>φ250</v>
      </c>
      <c r="AZ33" s="87"/>
      <c r="BA33" s="87"/>
      <c r="BB33" s="87"/>
      <c r="BC33" s="87"/>
      <c r="BD33" s="87"/>
      <c r="BE33" s="87"/>
      <c r="BF33" s="87" t="str">
        <f>BF26</f>
        <v>φ300</v>
      </c>
      <c r="BG33" s="87"/>
      <c r="BH33" s="87"/>
      <c r="BI33" s="87"/>
      <c r="BJ33" s="87"/>
      <c r="BK33" s="87"/>
      <c r="BL33" s="87"/>
      <c r="BM33" s="87" t="str">
        <f>BM26</f>
        <v>φ350</v>
      </c>
      <c r="BN33" s="87"/>
      <c r="BO33" s="87"/>
      <c r="BP33" s="87"/>
      <c r="BQ33" s="87"/>
      <c r="BR33" s="87"/>
      <c r="BS33" s="87"/>
    </row>
    <row r="34" spans="2:71" s="14" customFormat="1" ht="28" customHeight="1" x14ac:dyDescent="0.15">
      <c r="B34" s="119" t="s">
        <v>24</v>
      </c>
      <c r="C34" s="120"/>
      <c r="D34" s="120"/>
      <c r="E34" s="120"/>
      <c r="F34" s="120"/>
      <c r="G34" s="120"/>
      <c r="H34" s="120"/>
      <c r="I34" s="120"/>
      <c r="J34" s="121"/>
      <c r="K34" s="110" t="s">
        <v>436</v>
      </c>
      <c r="L34" s="111"/>
      <c r="M34" s="111"/>
      <c r="N34" s="111"/>
      <c r="O34" s="111"/>
      <c r="P34" s="111"/>
      <c r="Q34" s="111"/>
      <c r="R34" s="111"/>
      <c r="S34" s="112"/>
      <c r="T34" s="78" t="s">
        <v>435</v>
      </c>
      <c r="U34" s="79"/>
      <c r="V34" s="80"/>
      <c r="W34" s="75">
        <f>ROUND((W29+W30)/2*W31-W28*W28*PI()/4,3)</f>
        <v>6.8000000000000005E-2</v>
      </c>
      <c r="X34" s="75"/>
      <c r="Y34" s="75"/>
      <c r="Z34" s="75"/>
      <c r="AA34" s="75"/>
      <c r="AB34" s="75"/>
      <c r="AC34" s="81"/>
      <c r="AD34" s="75">
        <f>ROUND((AD29+AD30)/2*AD31-AD28*AD28*PI()/4,3)</f>
        <v>8.2000000000000003E-2</v>
      </c>
      <c r="AE34" s="75"/>
      <c r="AF34" s="75"/>
      <c r="AG34" s="75"/>
      <c r="AH34" s="75"/>
      <c r="AI34" s="75"/>
      <c r="AJ34" s="81"/>
      <c r="AK34" s="75">
        <f>ROUND((AK29+AK30)/2*AK31-AK28*AK28*PI()/4,3)</f>
        <v>0.113</v>
      </c>
      <c r="AL34" s="75"/>
      <c r="AM34" s="75"/>
      <c r="AN34" s="75"/>
      <c r="AO34" s="75"/>
      <c r="AP34" s="75"/>
      <c r="AQ34" s="81"/>
      <c r="AR34" s="75">
        <f>ROUND((AR29+AR30)/2*AR31-AR28*AR28*PI()/4,3)</f>
        <v>0.14799999999999999</v>
      </c>
      <c r="AS34" s="75"/>
      <c r="AT34" s="75"/>
      <c r="AU34" s="75"/>
      <c r="AV34" s="75"/>
      <c r="AW34" s="75"/>
      <c r="AX34" s="81"/>
      <c r="AY34" s="75">
        <f>ROUND((AY29+AY30)/2*AY31-AY28*AY28*PI()/4,3)</f>
        <v>0.187</v>
      </c>
      <c r="AZ34" s="75"/>
      <c r="BA34" s="75"/>
      <c r="BB34" s="75"/>
      <c r="BC34" s="75"/>
      <c r="BD34" s="75"/>
      <c r="BE34" s="81"/>
      <c r="BF34" s="75">
        <f>ROUND((BF29+BF30)/2*BF31-BF28*BF28*PI()/4,3)</f>
        <v>0.22900000000000001</v>
      </c>
      <c r="BG34" s="75"/>
      <c r="BH34" s="75"/>
      <c r="BI34" s="75"/>
      <c r="BJ34" s="75"/>
      <c r="BK34" s="75"/>
      <c r="BL34" s="81"/>
      <c r="BM34" s="75">
        <f>ROUND((BM29+BM30)/2*BM31-BM28*BM28*PI()/4,3)</f>
        <v>0.27500000000000002</v>
      </c>
      <c r="BN34" s="75"/>
      <c r="BO34" s="75"/>
      <c r="BP34" s="75"/>
      <c r="BQ34" s="75"/>
      <c r="BR34" s="75"/>
      <c r="BS34" s="75"/>
    </row>
    <row r="35" spans="2:71" s="14" customFormat="1" ht="28" customHeight="1" x14ac:dyDescent="0.15">
      <c r="B35" s="45"/>
      <c r="C35" s="45"/>
      <c r="D35" s="45"/>
      <c r="E35" s="45"/>
      <c r="F35" s="45"/>
      <c r="G35" s="45"/>
      <c r="H35" s="45"/>
      <c r="I35" s="45"/>
      <c r="J35" s="45"/>
      <c r="K35" s="46"/>
      <c r="L35" s="46"/>
      <c r="M35" s="46"/>
      <c r="N35" s="46"/>
      <c r="O35" s="46"/>
      <c r="P35" s="46"/>
      <c r="Q35" s="46"/>
      <c r="R35" s="46"/>
      <c r="S35" s="46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</row>
    <row r="36" spans="2:71" s="14" customFormat="1" ht="20.149999999999999" customHeight="1" x14ac:dyDescent="0.15"/>
    <row r="37" spans="2:71" s="14" customFormat="1" ht="20.149999999999999" customHeight="1" x14ac:dyDescent="0.15"/>
    <row r="38" spans="2:71" s="14" customFormat="1" ht="20.149999999999999" customHeight="1" x14ac:dyDescent="0.15"/>
    <row r="39" spans="2:71" s="14" customFormat="1" ht="20.149999999999999" customHeight="1" x14ac:dyDescent="0.15"/>
    <row r="40" spans="2:71" s="14" customFormat="1" ht="20.149999999999999" customHeight="1" x14ac:dyDescent="0.15"/>
    <row r="41" spans="2:71" s="14" customFormat="1" ht="15" customHeight="1" x14ac:dyDescent="0.15"/>
    <row r="42" spans="2:71" s="14" customFormat="1" ht="15" customHeight="1" x14ac:dyDescent="0.15"/>
    <row r="43" spans="2:71" s="14" customFormat="1" ht="15" customHeight="1" x14ac:dyDescent="0.15"/>
    <row r="44" spans="2:71" s="14" customFormat="1" ht="15" customHeight="1" x14ac:dyDescent="0.15"/>
    <row r="45" spans="2:71" s="14" customFormat="1" ht="15" customHeight="1" x14ac:dyDescent="0.15"/>
    <row r="46" spans="2:71" s="14" customFormat="1" ht="15" customHeight="1" x14ac:dyDescent="0.15"/>
    <row r="47" spans="2:71" s="14" customFormat="1" ht="15" customHeight="1" x14ac:dyDescent="0.15"/>
    <row r="48" spans="2:71" s="14" customFormat="1" ht="15" customHeight="1" x14ac:dyDescent="0.15"/>
    <row r="49" s="14" customFormat="1" ht="15" customHeight="1" x14ac:dyDescent="0.15"/>
    <row r="50" s="14" customFormat="1" ht="15" customHeight="1" x14ac:dyDescent="0.15"/>
    <row r="51" ht="15" customHeight="1" x14ac:dyDescent="0.15"/>
  </sheetData>
  <mergeCells count="83">
    <mergeCell ref="E30:V30"/>
    <mergeCell ref="W30:AC30"/>
    <mergeCell ref="AD30:AJ30"/>
    <mergeCell ref="E28:V28"/>
    <mergeCell ref="E29:V29"/>
    <mergeCell ref="W29:AC29"/>
    <mergeCell ref="B1:BT1"/>
    <mergeCell ref="W26:AC26"/>
    <mergeCell ref="AD26:AJ26"/>
    <mergeCell ref="AK26:AQ26"/>
    <mergeCell ref="AR26:AX26"/>
    <mergeCell ref="AY26:BE26"/>
    <mergeCell ref="AH10:AI10"/>
    <mergeCell ref="AB10:AC10"/>
    <mergeCell ref="AE10:AF10"/>
    <mergeCell ref="B25:BT25"/>
    <mergeCell ref="AH23:AJ23"/>
    <mergeCell ref="BF26:BL26"/>
    <mergeCell ref="B3:BT3"/>
    <mergeCell ref="BA9:BA11"/>
    <mergeCell ref="AX14:AX15"/>
    <mergeCell ref="AH6:AM6"/>
    <mergeCell ref="AE8:AF8"/>
    <mergeCell ref="AL15:AN17"/>
    <mergeCell ref="AX16:AX19"/>
    <mergeCell ref="BC6:BC9"/>
    <mergeCell ref="AZ14:AZ19"/>
    <mergeCell ref="AC15:AI15"/>
    <mergeCell ref="B26:V26"/>
    <mergeCell ref="AK28:AQ28"/>
    <mergeCell ref="B28:D28"/>
    <mergeCell ref="B29:D29"/>
    <mergeCell ref="W28:AC28"/>
    <mergeCell ref="AJ21:AK21"/>
    <mergeCell ref="AR31:AX31"/>
    <mergeCell ref="BF30:BL30"/>
    <mergeCell ref="BM30:BS30"/>
    <mergeCell ref="AK30:AQ30"/>
    <mergeCell ref="AY30:BE30"/>
    <mergeCell ref="BM26:BS26"/>
    <mergeCell ref="AD28:AJ28"/>
    <mergeCell ref="AR28:AX28"/>
    <mergeCell ref="AY28:BE28"/>
    <mergeCell ref="BF28:BL28"/>
    <mergeCell ref="BM28:BS28"/>
    <mergeCell ref="AE23:AG23"/>
    <mergeCell ref="B31:D31"/>
    <mergeCell ref="W31:AC31"/>
    <mergeCell ref="E31:V31"/>
    <mergeCell ref="AY33:BE33"/>
    <mergeCell ref="W33:AC33"/>
    <mergeCell ref="AD33:AJ33"/>
    <mergeCell ref="AR33:AX33"/>
    <mergeCell ref="AD31:AJ31"/>
    <mergeCell ref="AY31:BE31"/>
    <mergeCell ref="B33:J33"/>
    <mergeCell ref="K33:S33"/>
    <mergeCell ref="T33:V33"/>
    <mergeCell ref="W34:AC34"/>
    <mergeCell ref="AR34:AX34"/>
    <mergeCell ref="B34:J34"/>
    <mergeCell ref="BM34:BS34"/>
    <mergeCell ref="AK34:AQ34"/>
    <mergeCell ref="AD34:AJ34"/>
    <mergeCell ref="K34:S34"/>
    <mergeCell ref="T34:V34"/>
    <mergeCell ref="BF34:BL34"/>
    <mergeCell ref="AY34:BE34"/>
    <mergeCell ref="BM33:BS33"/>
    <mergeCell ref="BM31:BS31"/>
    <mergeCell ref="AD29:AJ29"/>
    <mergeCell ref="AK29:AQ29"/>
    <mergeCell ref="AK31:AQ31"/>
    <mergeCell ref="BM32:BS32"/>
    <mergeCell ref="AR29:AX29"/>
    <mergeCell ref="AY29:BE29"/>
    <mergeCell ref="BF29:BL29"/>
    <mergeCell ref="BF31:BL31"/>
    <mergeCell ref="AR30:AX30"/>
    <mergeCell ref="BM29:BS29"/>
    <mergeCell ref="BF32:BL32"/>
    <mergeCell ref="AK33:AQ33"/>
    <mergeCell ref="BF33:BL33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0" tint="-0.14999847407452621"/>
  </sheetPr>
  <dimension ref="A1:BZ53"/>
  <sheetViews>
    <sheetView view="pageBreakPreview" topLeftCell="A7" zoomScaleSheetLayoutView="100" workbookViewId="0">
      <selection activeCell="CC57" sqref="CC57"/>
    </sheetView>
  </sheetViews>
  <sheetFormatPr defaultRowHeight="10" x14ac:dyDescent="0.15"/>
  <cols>
    <col min="1" max="1" width="9" style="3"/>
    <col min="2" max="4" width="1.625" style="3" customWidth="1"/>
    <col min="5" max="72" width="1.5" style="3" customWidth="1"/>
    <col min="73" max="16384" width="9" style="3"/>
  </cols>
  <sheetData>
    <row r="1" spans="2:72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</row>
    <row r="2" spans="2:72" ht="39.950000000000003" customHeight="1" x14ac:dyDescent="0.15"/>
    <row r="3" spans="2:72" s="2" customFormat="1" ht="29.95" customHeight="1" x14ac:dyDescent="0.15">
      <c r="B3" s="96" t="s">
        <v>405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</row>
    <row r="4" spans="2:72" ht="9.1" customHeight="1" x14ac:dyDescent="0.15"/>
    <row r="5" spans="2:72" ht="9.1" customHeight="1" x14ac:dyDescent="0.15"/>
    <row r="6" spans="2:72" ht="9.1" customHeight="1" x14ac:dyDescent="0.15">
      <c r="V6" s="40"/>
      <c r="AH6" s="73" t="s">
        <v>145</v>
      </c>
      <c r="AI6" s="73"/>
      <c r="AJ6" s="73"/>
      <c r="AK6" s="73"/>
      <c r="AL6" s="73"/>
      <c r="AV6" s="5"/>
      <c r="AW6" s="5"/>
      <c r="AX6" s="5"/>
    </row>
    <row r="7" spans="2:72" ht="9.1" customHeight="1" x14ac:dyDescent="0.15">
      <c r="AL7" s="28"/>
      <c r="AM7" s="28"/>
      <c r="AN7" s="28"/>
      <c r="AO7" s="28"/>
      <c r="AP7" s="28"/>
      <c r="AQ7" s="28"/>
      <c r="AR7" s="28"/>
      <c r="AS7" s="28"/>
      <c r="AT7" s="28"/>
      <c r="AV7" s="5"/>
      <c r="AW7" s="5"/>
      <c r="AX7" s="5"/>
    </row>
    <row r="8" spans="2:72" ht="9.1" customHeight="1" x14ac:dyDescent="0.15">
      <c r="AD8" s="73" t="s">
        <v>147</v>
      </c>
      <c r="AE8" s="73"/>
      <c r="AJ8" s="28"/>
      <c r="AL8" s="28"/>
      <c r="AM8" s="28"/>
      <c r="AN8" s="28"/>
      <c r="AO8" s="28"/>
      <c r="AP8" s="28"/>
      <c r="AQ8" s="28"/>
      <c r="AR8" s="28"/>
      <c r="AS8" s="28"/>
      <c r="AT8" s="28"/>
      <c r="AV8" s="5"/>
      <c r="AW8" s="5"/>
      <c r="AX8" s="5"/>
    </row>
    <row r="9" spans="2:72" ht="9.1" customHeight="1" x14ac:dyDescent="0.15">
      <c r="AL9" s="28"/>
      <c r="AM9" s="28"/>
      <c r="AN9" s="28"/>
      <c r="AO9" s="28"/>
      <c r="AP9" s="28"/>
      <c r="AQ9" s="28"/>
      <c r="AR9" s="28"/>
      <c r="AS9" s="28"/>
      <c r="AT9" s="28"/>
      <c r="AV9" s="5"/>
      <c r="AW9" s="5"/>
      <c r="AX9" s="85"/>
    </row>
    <row r="10" spans="2:72" ht="9.1" customHeight="1" x14ac:dyDescent="0.15">
      <c r="AB10" s="98">
        <v>0.1</v>
      </c>
      <c r="AC10" s="98"/>
      <c r="AD10" s="73" t="s">
        <v>16</v>
      </c>
      <c r="AE10" s="73"/>
      <c r="AF10" s="98">
        <v>0.1</v>
      </c>
      <c r="AG10" s="98"/>
      <c r="AJ10" s="28"/>
      <c r="AL10" s="28"/>
      <c r="AM10" s="28"/>
      <c r="AN10" s="28"/>
      <c r="AO10" s="28"/>
      <c r="AP10" s="28"/>
      <c r="AQ10" s="28"/>
      <c r="AR10" s="28"/>
      <c r="AS10" s="28"/>
      <c r="AT10" s="28"/>
      <c r="AV10" s="5"/>
      <c r="AW10" s="5"/>
      <c r="AX10" s="85"/>
    </row>
    <row r="11" spans="2:72" ht="9.1" customHeight="1" x14ac:dyDescent="0.15">
      <c r="AF11" s="28"/>
      <c r="AG11" s="28"/>
      <c r="AH11" s="28"/>
      <c r="AI11" s="28"/>
      <c r="AL11" s="28"/>
      <c r="AV11" s="5"/>
      <c r="AW11" s="5"/>
      <c r="AX11" s="85"/>
    </row>
    <row r="12" spans="2:72" ht="9.1" customHeight="1" x14ac:dyDescent="0.15">
      <c r="AF12" s="28"/>
      <c r="AG12" s="28"/>
      <c r="AH12" s="28"/>
      <c r="AI12" s="28"/>
      <c r="AL12" s="28"/>
      <c r="AV12" s="5"/>
      <c r="AW12" s="5"/>
      <c r="AX12" s="29"/>
    </row>
    <row r="13" spans="2:72" ht="9.1" customHeight="1" x14ac:dyDescent="0.15">
      <c r="AV13" s="5"/>
      <c r="AW13" s="5"/>
      <c r="AX13" s="5"/>
    </row>
    <row r="14" spans="2:72" ht="9.1" customHeight="1" x14ac:dyDescent="0.15">
      <c r="AU14" s="85">
        <v>0.2</v>
      </c>
      <c r="AV14" s="5"/>
      <c r="AW14" s="85" t="s">
        <v>148</v>
      </c>
    </row>
    <row r="15" spans="2:72" ht="9.1" customHeight="1" x14ac:dyDescent="0.15">
      <c r="AH15" s="47"/>
      <c r="AU15" s="85"/>
      <c r="AV15" s="5"/>
      <c r="AW15" s="85"/>
    </row>
    <row r="16" spans="2:72" ht="9.1" customHeight="1" x14ac:dyDescent="0.15">
      <c r="AB16" s="73" t="s">
        <v>441</v>
      </c>
      <c r="AC16" s="73"/>
      <c r="AD16" s="73"/>
      <c r="AE16" s="73"/>
      <c r="AF16" s="73"/>
      <c r="AG16" s="73"/>
      <c r="AH16" s="73"/>
      <c r="AJ16" s="48"/>
      <c r="AK16" s="253" t="s">
        <v>150</v>
      </c>
      <c r="AL16" s="254"/>
      <c r="AM16" s="254"/>
      <c r="AU16" s="85"/>
      <c r="AV16" s="5"/>
      <c r="AW16" s="85"/>
    </row>
    <row r="17" spans="1:78" ht="9.1" customHeight="1" x14ac:dyDescent="0.15">
      <c r="AB17" s="73"/>
      <c r="AC17" s="73"/>
      <c r="AD17" s="73"/>
      <c r="AE17" s="73"/>
      <c r="AF17" s="73"/>
      <c r="AG17" s="73"/>
      <c r="AH17" s="73"/>
      <c r="AJ17" s="57"/>
      <c r="AK17" s="254"/>
      <c r="AL17" s="254"/>
      <c r="AM17" s="254"/>
      <c r="AU17" s="85"/>
      <c r="AV17" s="5"/>
      <c r="AW17" s="85"/>
    </row>
    <row r="18" spans="1:78" ht="9.1" customHeight="1" x14ac:dyDescent="0.15">
      <c r="AH18" s="47"/>
      <c r="AJ18" s="57"/>
      <c r="AK18" s="254"/>
      <c r="AL18" s="254"/>
      <c r="AM18" s="254"/>
      <c r="AU18" s="85" t="s">
        <v>36</v>
      </c>
      <c r="AV18" s="5"/>
      <c r="AW18" s="85"/>
    </row>
    <row r="19" spans="1:78" ht="9.1" customHeight="1" x14ac:dyDescent="0.15">
      <c r="AH19" s="47"/>
      <c r="AU19" s="85"/>
      <c r="AV19" s="5"/>
      <c r="AW19" s="85"/>
    </row>
    <row r="20" spans="1:78" ht="9.1" customHeight="1" x14ac:dyDescent="0.15">
      <c r="AH20" s="47"/>
      <c r="AU20" s="85">
        <v>0.1</v>
      </c>
      <c r="AW20" s="85"/>
    </row>
    <row r="21" spans="1:78" ht="9.1" customHeight="1" x14ac:dyDescent="0.15">
      <c r="AU21" s="85"/>
      <c r="AW21" s="85"/>
    </row>
    <row r="22" spans="1:78" ht="9.1" customHeight="1" x14ac:dyDescent="0.15">
      <c r="AU22" s="29"/>
      <c r="AW22" s="29"/>
    </row>
    <row r="23" spans="1:78" ht="9.1" customHeight="1" x14ac:dyDescent="0.15">
      <c r="AH23" s="28"/>
    </row>
    <row r="24" spans="1:78" ht="9.1" customHeight="1" x14ac:dyDescent="0.15"/>
    <row r="25" spans="1:78" ht="9.1" customHeight="1" x14ac:dyDescent="0.15">
      <c r="AD25" s="73"/>
      <c r="AE25" s="73"/>
      <c r="AF25" s="73"/>
      <c r="AH25" s="73" t="s">
        <v>45</v>
      </c>
      <c r="AI25" s="73"/>
      <c r="AJ25" s="28"/>
      <c r="AK25" s="28"/>
    </row>
    <row r="26" spans="1:78" ht="24.95" customHeight="1" x14ac:dyDescent="0.15"/>
    <row r="27" spans="1:78" ht="43.5" customHeight="1" x14ac:dyDescent="0.15">
      <c r="B27" s="250" t="s">
        <v>31</v>
      </c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1"/>
      <c r="AE27" s="251"/>
      <c r="AF27" s="251"/>
      <c r="AG27" s="251"/>
      <c r="AH27" s="251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</row>
    <row r="28" spans="1:78" s="14" customFormat="1" ht="24.95" customHeight="1" x14ac:dyDescent="0.15">
      <c r="A28" s="25"/>
      <c r="B28" s="78" t="s">
        <v>11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  <c r="S28" s="78" t="s">
        <v>63</v>
      </c>
      <c r="T28" s="79"/>
      <c r="U28" s="79"/>
      <c r="V28" s="79"/>
      <c r="W28" s="79"/>
      <c r="X28" s="79"/>
      <c r="Y28" s="80"/>
      <c r="Z28" s="78" t="s">
        <v>64</v>
      </c>
      <c r="AA28" s="79"/>
      <c r="AB28" s="79"/>
      <c r="AC28" s="79"/>
      <c r="AD28" s="79"/>
      <c r="AE28" s="79"/>
      <c r="AF28" s="80"/>
      <c r="AG28" s="78" t="s">
        <v>65</v>
      </c>
      <c r="AH28" s="79"/>
      <c r="AI28" s="79"/>
      <c r="AJ28" s="79"/>
      <c r="AK28" s="79"/>
      <c r="AL28" s="79"/>
      <c r="AM28" s="80"/>
      <c r="AN28" s="78" t="s">
        <v>66</v>
      </c>
      <c r="AO28" s="79"/>
      <c r="AP28" s="79"/>
      <c r="AQ28" s="79"/>
      <c r="AR28" s="79"/>
      <c r="AS28" s="79"/>
      <c r="AT28" s="80"/>
      <c r="AU28" s="78" t="s">
        <v>67</v>
      </c>
      <c r="AV28" s="79"/>
      <c r="AW28" s="79"/>
      <c r="AX28" s="79"/>
      <c r="AY28" s="79"/>
      <c r="AZ28" s="79"/>
      <c r="BA28" s="80"/>
      <c r="BB28" s="78" t="s">
        <v>38</v>
      </c>
      <c r="BC28" s="79"/>
      <c r="BD28" s="79"/>
      <c r="BE28" s="79"/>
      <c r="BF28" s="79"/>
      <c r="BG28" s="79"/>
      <c r="BH28" s="80"/>
      <c r="BI28" s="78" t="s">
        <v>19</v>
      </c>
      <c r="BJ28" s="79"/>
      <c r="BK28" s="79"/>
      <c r="BL28" s="79"/>
      <c r="BM28" s="79"/>
      <c r="BN28" s="79"/>
      <c r="BO28" s="80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</row>
    <row r="29" spans="1:78" s="14" customFormat="1" ht="6.95" customHeight="1" x14ac:dyDescent="0.15">
      <c r="A29" s="35"/>
      <c r="B29" s="39"/>
      <c r="C29" s="39"/>
      <c r="D29" s="39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</row>
    <row r="30" spans="1:78" s="14" customFormat="1" ht="20.149999999999999" customHeight="1" x14ac:dyDescent="0.15">
      <c r="A30" s="18"/>
      <c r="B30" s="113" t="s">
        <v>10</v>
      </c>
      <c r="C30" s="114"/>
      <c r="D30" s="115"/>
      <c r="E30" s="78" t="s">
        <v>36</v>
      </c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/>
      <c r="S30" s="81">
        <v>2.5999999999999999E-2</v>
      </c>
      <c r="T30" s="82"/>
      <c r="U30" s="82"/>
      <c r="V30" s="82"/>
      <c r="W30" s="82"/>
      <c r="X30" s="82"/>
      <c r="Y30" s="83"/>
      <c r="Z30" s="81">
        <v>3.2000000000000001E-2</v>
      </c>
      <c r="AA30" s="82"/>
      <c r="AB30" s="82"/>
      <c r="AC30" s="82"/>
      <c r="AD30" s="82"/>
      <c r="AE30" s="82"/>
      <c r="AF30" s="83"/>
      <c r="AG30" s="81">
        <v>3.7999999999999999E-2</v>
      </c>
      <c r="AH30" s="82"/>
      <c r="AI30" s="82"/>
      <c r="AJ30" s="82"/>
      <c r="AK30" s="82"/>
      <c r="AL30" s="82"/>
      <c r="AM30" s="83"/>
      <c r="AN30" s="81">
        <v>4.8000000000000001E-2</v>
      </c>
      <c r="AO30" s="82"/>
      <c r="AP30" s="82"/>
      <c r="AQ30" s="82"/>
      <c r="AR30" s="82"/>
      <c r="AS30" s="82"/>
      <c r="AT30" s="83"/>
      <c r="AU30" s="81">
        <v>0.06</v>
      </c>
      <c r="AV30" s="82"/>
      <c r="AW30" s="82"/>
      <c r="AX30" s="82"/>
      <c r="AY30" s="82"/>
      <c r="AZ30" s="82"/>
      <c r="BA30" s="83"/>
      <c r="BB30" s="81">
        <v>8.8999999999999996E-2</v>
      </c>
      <c r="BC30" s="82"/>
      <c r="BD30" s="82"/>
      <c r="BE30" s="82"/>
      <c r="BF30" s="82"/>
      <c r="BG30" s="82"/>
      <c r="BH30" s="83"/>
      <c r="BI30" s="81">
        <v>0.114</v>
      </c>
      <c r="BJ30" s="82"/>
      <c r="BK30" s="82"/>
      <c r="BL30" s="82"/>
      <c r="BM30" s="82"/>
      <c r="BN30" s="82"/>
      <c r="BO30" s="83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</row>
    <row r="31" spans="1:78" s="14" customFormat="1" ht="20.149999999999999" customHeight="1" x14ac:dyDescent="0.15">
      <c r="A31" s="18"/>
      <c r="B31" s="89" t="s">
        <v>81</v>
      </c>
      <c r="C31" s="84"/>
      <c r="D31" s="247"/>
      <c r="E31" s="78" t="s">
        <v>37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80"/>
      <c r="S31" s="81">
        <f>ROUND(S30+0.2,3)</f>
        <v>0.22600000000000001</v>
      </c>
      <c r="T31" s="82"/>
      <c r="U31" s="82"/>
      <c r="V31" s="82"/>
      <c r="W31" s="82"/>
      <c r="X31" s="82"/>
      <c r="Y31" s="83"/>
      <c r="Z31" s="81">
        <f>ROUND(Z30+0.2,3)</f>
        <v>0.23200000000000001</v>
      </c>
      <c r="AA31" s="82"/>
      <c r="AB31" s="82"/>
      <c r="AC31" s="82"/>
      <c r="AD31" s="82"/>
      <c r="AE31" s="82"/>
      <c r="AF31" s="83"/>
      <c r="AG31" s="81">
        <f>ROUND(AG30+0.2,3)</f>
        <v>0.23799999999999999</v>
      </c>
      <c r="AH31" s="82"/>
      <c r="AI31" s="82"/>
      <c r="AJ31" s="82"/>
      <c r="AK31" s="82"/>
      <c r="AL31" s="82"/>
      <c r="AM31" s="83"/>
      <c r="AN31" s="81">
        <f>ROUND(AN30+0.2,3)</f>
        <v>0.248</v>
      </c>
      <c r="AO31" s="82"/>
      <c r="AP31" s="82"/>
      <c r="AQ31" s="82"/>
      <c r="AR31" s="82"/>
      <c r="AS31" s="82"/>
      <c r="AT31" s="83"/>
      <c r="AU31" s="81">
        <f>ROUND(AU30+0.2,3)</f>
        <v>0.26</v>
      </c>
      <c r="AV31" s="82"/>
      <c r="AW31" s="82"/>
      <c r="AX31" s="82"/>
      <c r="AY31" s="82"/>
      <c r="AZ31" s="82"/>
      <c r="BA31" s="83"/>
      <c r="BB31" s="81">
        <f>ROUND(BB30+0.2,3)</f>
        <v>0.28899999999999998</v>
      </c>
      <c r="BC31" s="82"/>
      <c r="BD31" s="82"/>
      <c r="BE31" s="82"/>
      <c r="BF31" s="82"/>
      <c r="BG31" s="82"/>
      <c r="BH31" s="83"/>
      <c r="BI31" s="81">
        <f>ROUND(BI30+0.2,3)</f>
        <v>0.314</v>
      </c>
      <c r="BJ31" s="82"/>
      <c r="BK31" s="82"/>
      <c r="BL31" s="82"/>
      <c r="BM31" s="82"/>
      <c r="BN31" s="82"/>
      <c r="BO31" s="83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</row>
    <row r="32" spans="1:78" s="14" customFormat="1" ht="20.149999999999999" customHeight="1" x14ac:dyDescent="0.15">
      <c r="A32" s="18"/>
      <c r="B32" s="34"/>
      <c r="C32" s="35"/>
      <c r="D32" s="56"/>
      <c r="E32" s="78" t="s">
        <v>45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80"/>
      <c r="S32" s="81">
        <f>ROUND(S31+1*S33,3)</f>
        <v>0.55200000000000005</v>
      </c>
      <c r="T32" s="82"/>
      <c r="U32" s="82"/>
      <c r="V32" s="82"/>
      <c r="W32" s="82"/>
      <c r="X32" s="82"/>
      <c r="Y32" s="83"/>
      <c r="Z32" s="81">
        <f>ROUND(Z31+1*Z33,3)</f>
        <v>0.56399999999999995</v>
      </c>
      <c r="AA32" s="82"/>
      <c r="AB32" s="82"/>
      <c r="AC32" s="82"/>
      <c r="AD32" s="82"/>
      <c r="AE32" s="82"/>
      <c r="AF32" s="83"/>
      <c r="AG32" s="81">
        <f>ROUND(AG31+1*AG33,3)</f>
        <v>0.57599999999999996</v>
      </c>
      <c r="AH32" s="82"/>
      <c r="AI32" s="82"/>
      <c r="AJ32" s="82"/>
      <c r="AK32" s="82"/>
      <c r="AL32" s="82"/>
      <c r="AM32" s="83"/>
      <c r="AN32" s="81">
        <f>ROUND(AN31+1*AN33,3)</f>
        <v>0.59599999999999997</v>
      </c>
      <c r="AO32" s="82"/>
      <c r="AP32" s="82"/>
      <c r="AQ32" s="82"/>
      <c r="AR32" s="82"/>
      <c r="AS32" s="82"/>
      <c r="AT32" s="83"/>
      <c r="AU32" s="81">
        <f>ROUND(AU31+1*AU33,3)</f>
        <v>0.62</v>
      </c>
      <c r="AV32" s="82"/>
      <c r="AW32" s="82"/>
      <c r="AX32" s="82"/>
      <c r="AY32" s="82"/>
      <c r="AZ32" s="82"/>
      <c r="BA32" s="83"/>
      <c r="BB32" s="81">
        <f>ROUND(BB31+1*BB33,3)</f>
        <v>0.67800000000000005</v>
      </c>
      <c r="BC32" s="82"/>
      <c r="BD32" s="82"/>
      <c r="BE32" s="82"/>
      <c r="BF32" s="82"/>
      <c r="BG32" s="82"/>
      <c r="BH32" s="83"/>
      <c r="BI32" s="81">
        <f>ROUND(BI31+1*BI33,3)</f>
        <v>0.72799999999999998</v>
      </c>
      <c r="BJ32" s="82"/>
      <c r="BK32" s="82"/>
      <c r="BL32" s="82"/>
      <c r="BM32" s="82"/>
      <c r="BN32" s="82"/>
      <c r="BO32" s="83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</row>
    <row r="33" spans="1:78" s="14" customFormat="1" ht="20.149999999999999" customHeight="1" x14ac:dyDescent="0.15">
      <c r="A33" s="18"/>
      <c r="B33" s="100" t="s">
        <v>47</v>
      </c>
      <c r="C33" s="101"/>
      <c r="D33" s="102"/>
      <c r="E33" s="78" t="s">
        <v>46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/>
      <c r="S33" s="81">
        <f>S30+0.3</f>
        <v>0.32600000000000001</v>
      </c>
      <c r="T33" s="82"/>
      <c r="U33" s="82"/>
      <c r="V33" s="82"/>
      <c r="W33" s="82"/>
      <c r="X33" s="82"/>
      <c r="Y33" s="83"/>
      <c r="Z33" s="81">
        <f>Z30+0.3</f>
        <v>0.33199999999999996</v>
      </c>
      <c r="AA33" s="82"/>
      <c r="AB33" s="82"/>
      <c r="AC33" s="82"/>
      <c r="AD33" s="82"/>
      <c r="AE33" s="82"/>
      <c r="AF33" s="83"/>
      <c r="AG33" s="81">
        <f>AG30+0.3</f>
        <v>0.33799999999999997</v>
      </c>
      <c r="AH33" s="82"/>
      <c r="AI33" s="82"/>
      <c r="AJ33" s="82"/>
      <c r="AK33" s="82"/>
      <c r="AL33" s="82"/>
      <c r="AM33" s="83"/>
      <c r="AN33" s="81">
        <f>AN30+0.3</f>
        <v>0.34799999999999998</v>
      </c>
      <c r="AO33" s="82"/>
      <c r="AP33" s="82"/>
      <c r="AQ33" s="82"/>
      <c r="AR33" s="82"/>
      <c r="AS33" s="82"/>
      <c r="AT33" s="83"/>
      <c r="AU33" s="81">
        <f>AU30+0.3</f>
        <v>0.36</v>
      </c>
      <c r="AV33" s="82"/>
      <c r="AW33" s="82"/>
      <c r="AX33" s="82"/>
      <c r="AY33" s="82"/>
      <c r="AZ33" s="82"/>
      <c r="BA33" s="83"/>
      <c r="BB33" s="81">
        <f>BB30+0.3</f>
        <v>0.38900000000000001</v>
      </c>
      <c r="BC33" s="82"/>
      <c r="BD33" s="82"/>
      <c r="BE33" s="82"/>
      <c r="BF33" s="82"/>
      <c r="BG33" s="82"/>
      <c r="BH33" s="83"/>
      <c r="BI33" s="81">
        <f>BI30+0.3</f>
        <v>0.41399999999999998</v>
      </c>
      <c r="BJ33" s="82"/>
      <c r="BK33" s="82"/>
      <c r="BL33" s="82"/>
      <c r="BM33" s="82"/>
      <c r="BN33" s="82"/>
      <c r="BO33" s="83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</row>
    <row r="34" spans="1:78" s="14" customFormat="1" ht="20.149999999999999" customHeight="1" x14ac:dyDescent="0.15">
      <c r="A34" s="58"/>
      <c r="BB34" s="141" t="s">
        <v>103</v>
      </c>
      <c r="BC34" s="141"/>
      <c r="BD34" s="141"/>
      <c r="BE34" s="141"/>
      <c r="BF34" s="141"/>
      <c r="BG34" s="141"/>
      <c r="BH34" s="141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</row>
    <row r="35" spans="1:78" s="14" customFormat="1" ht="28" customHeight="1" x14ac:dyDescent="0.15">
      <c r="A35" s="58"/>
      <c r="B35" s="87" t="s">
        <v>13</v>
      </c>
      <c r="C35" s="87"/>
      <c r="D35" s="87"/>
      <c r="E35" s="87"/>
      <c r="F35" s="87"/>
      <c r="G35" s="87"/>
      <c r="H35" s="87"/>
      <c r="I35" s="87" t="s">
        <v>14</v>
      </c>
      <c r="J35" s="87"/>
      <c r="K35" s="87"/>
      <c r="L35" s="87"/>
      <c r="M35" s="87"/>
      <c r="N35" s="87"/>
      <c r="O35" s="87"/>
      <c r="P35" s="87" t="s">
        <v>12</v>
      </c>
      <c r="Q35" s="87"/>
      <c r="R35" s="87"/>
      <c r="S35" s="78" t="str">
        <f>S28</f>
        <v>φ20</v>
      </c>
      <c r="T35" s="79"/>
      <c r="U35" s="79"/>
      <c r="V35" s="79"/>
      <c r="W35" s="79"/>
      <c r="X35" s="79"/>
      <c r="Y35" s="80"/>
      <c r="Z35" s="78" t="str">
        <f>Z28</f>
        <v>φ25</v>
      </c>
      <c r="AA35" s="79"/>
      <c r="AB35" s="79"/>
      <c r="AC35" s="79"/>
      <c r="AD35" s="79"/>
      <c r="AE35" s="79"/>
      <c r="AF35" s="80"/>
      <c r="AG35" s="78" t="str">
        <f>AG28</f>
        <v>φ30</v>
      </c>
      <c r="AH35" s="79"/>
      <c r="AI35" s="79"/>
      <c r="AJ35" s="79"/>
      <c r="AK35" s="79"/>
      <c r="AL35" s="79"/>
      <c r="AM35" s="80"/>
      <c r="AN35" s="78" t="str">
        <f>AN28</f>
        <v>φ40</v>
      </c>
      <c r="AO35" s="79"/>
      <c r="AP35" s="79"/>
      <c r="AQ35" s="79"/>
      <c r="AR35" s="79"/>
      <c r="AS35" s="79"/>
      <c r="AT35" s="80"/>
      <c r="AU35" s="78" t="str">
        <f>AU28</f>
        <v>φ50</v>
      </c>
      <c r="AV35" s="79"/>
      <c r="AW35" s="79"/>
      <c r="AX35" s="79"/>
      <c r="AY35" s="79"/>
      <c r="AZ35" s="79"/>
      <c r="BA35" s="80"/>
      <c r="BB35" s="78" t="str">
        <f>BB28</f>
        <v>φ75</v>
      </c>
      <c r="BC35" s="79"/>
      <c r="BD35" s="79"/>
      <c r="BE35" s="79"/>
      <c r="BF35" s="79"/>
      <c r="BG35" s="79"/>
      <c r="BH35" s="80"/>
      <c r="BI35" s="78" t="str">
        <f>BI28</f>
        <v>φ100</v>
      </c>
      <c r="BJ35" s="79"/>
      <c r="BK35" s="79"/>
      <c r="BL35" s="79"/>
      <c r="BM35" s="79"/>
      <c r="BN35" s="79"/>
      <c r="BO35" s="80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</row>
    <row r="36" spans="1:78" s="14" customFormat="1" ht="28" customHeight="1" x14ac:dyDescent="0.15">
      <c r="A36" s="58"/>
      <c r="B36" s="119" t="s">
        <v>24</v>
      </c>
      <c r="C36" s="120"/>
      <c r="D36" s="120"/>
      <c r="E36" s="120"/>
      <c r="F36" s="120"/>
      <c r="G36" s="120"/>
      <c r="H36" s="121"/>
      <c r="I36" s="110" t="s">
        <v>436</v>
      </c>
      <c r="J36" s="111"/>
      <c r="K36" s="111"/>
      <c r="L36" s="111"/>
      <c r="M36" s="111"/>
      <c r="N36" s="111"/>
      <c r="O36" s="112"/>
      <c r="P36" s="78" t="s">
        <v>435</v>
      </c>
      <c r="Q36" s="79"/>
      <c r="R36" s="80"/>
      <c r="S36" s="81">
        <f>ROUND((S31+S32)/2*S33-S30*S30*PI()/4,3)</f>
        <v>0.126</v>
      </c>
      <c r="T36" s="82"/>
      <c r="U36" s="82"/>
      <c r="V36" s="82"/>
      <c r="W36" s="82"/>
      <c r="X36" s="82"/>
      <c r="Y36" s="83"/>
      <c r="Z36" s="81">
        <f>ROUND((Z31+Z32)/2*Z33-Z30*Z30*PI()/4,3)</f>
        <v>0.13100000000000001</v>
      </c>
      <c r="AA36" s="82"/>
      <c r="AB36" s="82"/>
      <c r="AC36" s="82"/>
      <c r="AD36" s="82"/>
      <c r="AE36" s="82"/>
      <c r="AF36" s="83"/>
      <c r="AG36" s="81">
        <f>ROUND((AG31+AG32)/2*AG33-AG30*AG30*PI()/4,3)</f>
        <v>0.13600000000000001</v>
      </c>
      <c r="AH36" s="82"/>
      <c r="AI36" s="82"/>
      <c r="AJ36" s="82"/>
      <c r="AK36" s="82"/>
      <c r="AL36" s="82"/>
      <c r="AM36" s="83"/>
      <c r="AN36" s="81">
        <f>ROUND((AN31+AN32)/2*AN33-AN30*AN30*PI()/4,3)</f>
        <v>0.14499999999999999</v>
      </c>
      <c r="AO36" s="82"/>
      <c r="AP36" s="82"/>
      <c r="AQ36" s="82"/>
      <c r="AR36" s="82"/>
      <c r="AS36" s="82"/>
      <c r="AT36" s="83"/>
      <c r="AU36" s="81">
        <f>ROUND((AU31+AU32)/2*AU33-AU30*AU30*PI()/4,3)</f>
        <v>0.156</v>
      </c>
      <c r="AV36" s="82"/>
      <c r="AW36" s="82"/>
      <c r="AX36" s="82"/>
      <c r="AY36" s="82"/>
      <c r="AZ36" s="82"/>
      <c r="BA36" s="83"/>
      <c r="BB36" s="81">
        <f>ROUND((BB31+BB32)/2*BB33-BB30*BB30*PI()/4,3)</f>
        <v>0.182</v>
      </c>
      <c r="BC36" s="82"/>
      <c r="BD36" s="82"/>
      <c r="BE36" s="82"/>
      <c r="BF36" s="82"/>
      <c r="BG36" s="82"/>
      <c r="BH36" s="83"/>
      <c r="BI36" s="81">
        <f>ROUND((BI31+BI32)/2*BI33-BI30*BI30*PI()/4,3)</f>
        <v>0.20499999999999999</v>
      </c>
      <c r="BJ36" s="82"/>
      <c r="BK36" s="82"/>
      <c r="BL36" s="82"/>
      <c r="BM36" s="82"/>
      <c r="BN36" s="82"/>
      <c r="BO36" s="83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</row>
    <row r="37" spans="1:78" s="14" customFormat="1" ht="28" customHeight="1" x14ac:dyDescent="0.15">
      <c r="B37" s="45"/>
      <c r="C37" s="45"/>
      <c r="D37" s="45"/>
      <c r="E37" s="45"/>
      <c r="F37" s="45"/>
      <c r="G37" s="45"/>
      <c r="H37" s="45"/>
      <c r="I37" s="46"/>
      <c r="J37" s="46"/>
      <c r="K37" s="46"/>
      <c r="L37" s="46"/>
      <c r="M37" s="46"/>
      <c r="N37" s="46"/>
      <c r="O37" s="46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</row>
    <row r="38" spans="1:78" s="14" customFormat="1" ht="20.149999999999999" customHeight="1" x14ac:dyDescent="0.15"/>
    <row r="39" spans="1:78" s="14" customFormat="1" ht="20.149999999999999" customHeight="1" x14ac:dyDescent="0.15"/>
    <row r="40" spans="1:78" s="14" customFormat="1" ht="20.149999999999999" customHeight="1" x14ac:dyDescent="0.15"/>
    <row r="41" spans="1:78" s="14" customFormat="1" ht="20.149999999999999" customHeight="1" x14ac:dyDescent="0.15"/>
    <row r="42" spans="1:78" s="14" customFormat="1" ht="20.149999999999999" customHeight="1" x14ac:dyDescent="0.15"/>
    <row r="43" spans="1:78" s="14" customFormat="1" ht="15" customHeight="1" x14ac:dyDescent="0.15"/>
    <row r="44" spans="1:78" s="14" customFormat="1" ht="15" customHeight="1" x14ac:dyDescent="0.15"/>
    <row r="45" spans="1:78" s="14" customFormat="1" ht="15" customHeight="1" x14ac:dyDescent="0.15"/>
    <row r="46" spans="1:78" s="14" customFormat="1" ht="15" customHeight="1" x14ac:dyDescent="0.15"/>
    <row r="47" spans="1:78" s="14" customFormat="1" ht="15" customHeight="1" x14ac:dyDescent="0.15"/>
    <row r="48" spans="1:78" s="14" customFormat="1" ht="15" customHeight="1" x14ac:dyDescent="0.15"/>
    <row r="49" s="14" customFormat="1" ht="15" customHeight="1" x14ac:dyDescent="0.15"/>
    <row r="50" s="14" customFormat="1" ht="15" customHeight="1" x14ac:dyDescent="0.15"/>
    <row r="51" s="14" customFormat="1" ht="15" customHeight="1" x14ac:dyDescent="0.15"/>
    <row r="52" s="14" customFormat="1" ht="15" customHeight="1" x14ac:dyDescent="0.15"/>
    <row r="53" ht="15" customHeight="1" x14ac:dyDescent="0.15"/>
  </sheetData>
  <mergeCells count="81">
    <mergeCell ref="B1:BT1"/>
    <mergeCell ref="B3:BT3"/>
    <mergeCell ref="B27:BT27"/>
    <mergeCell ref="AH6:AL6"/>
    <mergeCell ref="AW14:AW21"/>
    <mergeCell ref="AF10:AG10"/>
    <mergeCell ref="AD8:AE8"/>
    <mergeCell ref="AX9:AX11"/>
    <mergeCell ref="AU14:AU17"/>
    <mergeCell ref="AB10:AC10"/>
    <mergeCell ref="AH25:AI25"/>
    <mergeCell ref="AU18:AU19"/>
    <mergeCell ref="AU20:AU21"/>
    <mergeCell ref="AK16:AM18"/>
    <mergeCell ref="AD25:AF25"/>
    <mergeCell ref="B33:D33"/>
    <mergeCell ref="E33:R33"/>
    <mergeCell ref="B28:R28"/>
    <mergeCell ref="E30:R30"/>
    <mergeCell ref="B30:D30"/>
    <mergeCell ref="B31:D31"/>
    <mergeCell ref="E32:R32"/>
    <mergeCell ref="E31:R31"/>
    <mergeCell ref="P35:R35"/>
    <mergeCell ref="B36:H36"/>
    <mergeCell ref="I36:O36"/>
    <mergeCell ref="P36:R36"/>
    <mergeCell ref="B35:H35"/>
    <mergeCell ref="I35:O35"/>
    <mergeCell ref="S33:Y33"/>
    <mergeCell ref="AD10:AE10"/>
    <mergeCell ref="Z28:AF28"/>
    <mergeCell ref="Z30:AF30"/>
    <mergeCell ref="Z31:AF31"/>
    <mergeCell ref="Z32:AF32"/>
    <mergeCell ref="Z33:AF33"/>
    <mergeCell ref="AB16:AH17"/>
    <mergeCell ref="AN30:AT30"/>
    <mergeCell ref="AN28:AT28"/>
    <mergeCell ref="S32:Y32"/>
    <mergeCell ref="Z36:AF36"/>
    <mergeCell ref="AG28:AM28"/>
    <mergeCell ref="AG30:AM30"/>
    <mergeCell ref="AG31:AM31"/>
    <mergeCell ref="AG32:AM32"/>
    <mergeCell ref="AG33:AM33"/>
    <mergeCell ref="AG35:AM35"/>
    <mergeCell ref="AG36:AM36"/>
    <mergeCell ref="S35:Y35"/>
    <mergeCell ref="S36:Y36"/>
    <mergeCell ref="S28:Y28"/>
    <mergeCell ref="S30:Y30"/>
    <mergeCell ref="S31:Y31"/>
    <mergeCell ref="Z35:AF35"/>
    <mergeCell ref="BB28:BH28"/>
    <mergeCell ref="BB30:BH30"/>
    <mergeCell ref="BB31:BH31"/>
    <mergeCell ref="BB32:BH32"/>
    <mergeCell ref="BB33:BH33"/>
    <mergeCell ref="BB35:BH35"/>
    <mergeCell ref="BB34:BH34"/>
    <mergeCell ref="AN31:AT31"/>
    <mergeCell ref="AN32:AT32"/>
    <mergeCell ref="AN33:AT33"/>
    <mergeCell ref="AN35:AT35"/>
    <mergeCell ref="AU28:BA28"/>
    <mergeCell ref="AU30:BA30"/>
    <mergeCell ref="AU31:BA31"/>
    <mergeCell ref="AU32:BA32"/>
    <mergeCell ref="BB36:BH36"/>
    <mergeCell ref="AN36:AT36"/>
    <mergeCell ref="AU33:BA33"/>
    <mergeCell ref="AU35:BA35"/>
    <mergeCell ref="AU36:BA36"/>
    <mergeCell ref="BI36:BO36"/>
    <mergeCell ref="BI28:BO28"/>
    <mergeCell ref="BI30:BO30"/>
    <mergeCell ref="BI31:BO31"/>
    <mergeCell ref="BI32:BO32"/>
    <mergeCell ref="BI33:BO33"/>
    <mergeCell ref="BI35:BO35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0" tint="-0.14999847407452621"/>
  </sheetPr>
  <dimension ref="B1:BT53"/>
  <sheetViews>
    <sheetView view="pageBreakPreview" zoomScaleSheetLayoutView="100" workbookViewId="0">
      <selection activeCell="CC57" sqref="CC57"/>
    </sheetView>
  </sheetViews>
  <sheetFormatPr defaultRowHeight="10" x14ac:dyDescent="0.15"/>
  <cols>
    <col min="1" max="1" width="9" style="3"/>
    <col min="2" max="4" width="1.625" style="3" customWidth="1"/>
    <col min="5" max="76" width="1.5" style="3" customWidth="1"/>
    <col min="77" max="16384" width="9" style="3"/>
  </cols>
  <sheetData>
    <row r="1" spans="2:72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</row>
    <row r="2" spans="2:72" ht="39.950000000000003" customHeight="1" x14ac:dyDescent="0.15"/>
    <row r="3" spans="2:72" s="2" customFormat="1" ht="29.95" customHeight="1" x14ac:dyDescent="0.15">
      <c r="B3" s="96" t="s">
        <v>406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</row>
    <row r="4" spans="2:72" ht="9.1" customHeight="1" x14ac:dyDescent="0.15"/>
    <row r="5" spans="2:72" ht="9.1" customHeight="1" x14ac:dyDescent="0.15"/>
    <row r="6" spans="2:72" ht="9.1" customHeight="1" x14ac:dyDescent="0.15">
      <c r="U6" s="40"/>
      <c r="AH6" s="73" t="s">
        <v>145</v>
      </c>
      <c r="AI6" s="73"/>
      <c r="AJ6" s="73"/>
      <c r="AK6" s="73"/>
      <c r="AL6" s="73"/>
      <c r="AM6" s="73"/>
      <c r="AN6" s="28"/>
      <c r="AO6" s="28"/>
      <c r="AY6" s="5"/>
      <c r="AZ6" s="5"/>
      <c r="BA6" s="5"/>
      <c r="BC6" s="40"/>
    </row>
    <row r="7" spans="2:72" ht="9.1" customHeight="1" x14ac:dyDescent="0.15"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Y7" s="5"/>
      <c r="AZ7" s="5"/>
      <c r="BA7" s="5"/>
      <c r="BC7" s="40"/>
    </row>
    <row r="8" spans="2:72" ht="9.1" customHeight="1" x14ac:dyDescent="0.15">
      <c r="AD8" s="73" t="s">
        <v>147</v>
      </c>
      <c r="AE8" s="73"/>
      <c r="AK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Y8" s="5"/>
      <c r="AZ8" s="5"/>
      <c r="BA8" s="5"/>
      <c r="BC8" s="40"/>
    </row>
    <row r="9" spans="2:72" ht="9.1" customHeight="1" x14ac:dyDescent="0.15"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Y9" s="5"/>
      <c r="AZ9" s="5"/>
      <c r="BA9" s="85"/>
      <c r="BC9" s="40"/>
    </row>
    <row r="10" spans="2:72" ht="9.1" customHeight="1" x14ac:dyDescent="0.15">
      <c r="AB10" s="98">
        <v>0.1</v>
      </c>
      <c r="AC10" s="98"/>
      <c r="AD10" s="73" t="s">
        <v>16</v>
      </c>
      <c r="AE10" s="73"/>
      <c r="AF10" s="98">
        <v>0.1</v>
      </c>
      <c r="AG10" s="98"/>
      <c r="AK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Y10" s="5"/>
      <c r="AZ10" s="5"/>
      <c r="BA10" s="85"/>
      <c r="BC10" s="40"/>
    </row>
    <row r="11" spans="2:72" ht="9.1" customHeight="1" x14ac:dyDescent="0.15">
      <c r="AF11" s="28"/>
      <c r="AG11" s="28"/>
      <c r="AH11" s="28"/>
      <c r="AI11" s="28"/>
      <c r="AJ11" s="28"/>
      <c r="AM11" s="28"/>
      <c r="AN11" s="28"/>
      <c r="AO11" s="28"/>
      <c r="AY11" s="5"/>
      <c r="AZ11" s="5"/>
      <c r="BA11" s="85"/>
    </row>
    <row r="12" spans="2:72" ht="9.1" customHeight="1" x14ac:dyDescent="0.15">
      <c r="AF12" s="28"/>
      <c r="AG12" s="28"/>
      <c r="AH12" s="28"/>
      <c r="AI12" s="28"/>
      <c r="AJ12" s="28"/>
      <c r="AM12" s="28"/>
      <c r="AN12" s="28"/>
      <c r="AO12" s="28"/>
      <c r="AY12" s="5"/>
      <c r="AZ12" s="5"/>
      <c r="BA12" s="29"/>
    </row>
    <row r="13" spans="2:72" ht="9.1" customHeight="1" x14ac:dyDescent="0.15">
      <c r="AY13" s="5"/>
      <c r="AZ13" s="5"/>
      <c r="BA13" s="5"/>
    </row>
    <row r="14" spans="2:72" ht="9.1" customHeight="1" x14ac:dyDescent="0.15">
      <c r="AX14" s="85">
        <v>0.2</v>
      </c>
      <c r="AY14" s="5"/>
      <c r="AZ14" s="85" t="s">
        <v>148</v>
      </c>
    </row>
    <row r="15" spans="2:72" ht="9.1" customHeight="1" x14ac:dyDescent="0.15">
      <c r="AH15" s="47"/>
      <c r="AI15" s="47"/>
      <c r="AX15" s="85"/>
      <c r="AY15" s="5"/>
      <c r="AZ15" s="85"/>
    </row>
    <row r="16" spans="2:72" ht="9.1" customHeight="1" x14ac:dyDescent="0.15">
      <c r="AC16" s="73" t="s">
        <v>441</v>
      </c>
      <c r="AD16" s="73"/>
      <c r="AE16" s="73"/>
      <c r="AF16" s="73"/>
      <c r="AG16" s="73"/>
      <c r="AH16" s="73"/>
      <c r="AI16" s="73"/>
      <c r="AK16" s="248" t="s">
        <v>149</v>
      </c>
      <c r="AL16" s="249"/>
      <c r="AM16" s="249"/>
      <c r="AX16" s="85"/>
      <c r="AY16" s="5"/>
      <c r="AZ16" s="85"/>
    </row>
    <row r="17" spans="2:72" ht="9.1" customHeight="1" x14ac:dyDescent="0.15">
      <c r="AC17" s="73"/>
      <c r="AD17" s="73"/>
      <c r="AE17" s="73"/>
      <c r="AF17" s="73"/>
      <c r="AG17" s="73"/>
      <c r="AH17" s="73"/>
      <c r="AI17" s="73"/>
      <c r="AK17" s="249"/>
      <c r="AL17" s="249"/>
      <c r="AM17" s="249"/>
      <c r="AX17" s="85"/>
      <c r="AY17" s="5"/>
      <c r="AZ17" s="85"/>
    </row>
    <row r="18" spans="2:72" ht="9.1" customHeight="1" x14ac:dyDescent="0.15">
      <c r="AH18" s="47"/>
      <c r="AI18" s="47"/>
      <c r="AK18" s="249"/>
      <c r="AL18" s="249"/>
      <c r="AM18" s="249"/>
      <c r="AX18" s="85" t="s">
        <v>36</v>
      </c>
      <c r="AY18" s="5"/>
      <c r="AZ18" s="85"/>
    </row>
    <row r="19" spans="2:72" ht="9.1" customHeight="1" x14ac:dyDescent="0.15">
      <c r="AH19" s="47"/>
      <c r="AI19" s="47"/>
      <c r="AX19" s="85"/>
      <c r="AY19" s="5"/>
      <c r="AZ19" s="85"/>
    </row>
    <row r="20" spans="2:72" ht="9.1" customHeight="1" x14ac:dyDescent="0.15">
      <c r="AH20" s="47"/>
      <c r="AI20" s="47"/>
      <c r="AX20" s="85">
        <v>0.1</v>
      </c>
      <c r="AZ20" s="85"/>
    </row>
    <row r="21" spans="2:72" ht="9.1" customHeight="1" x14ac:dyDescent="0.15">
      <c r="AX21" s="85"/>
      <c r="AZ21" s="85"/>
    </row>
    <row r="22" spans="2:72" ht="9.1" customHeight="1" x14ac:dyDescent="0.15">
      <c r="AX22" s="29"/>
      <c r="AZ22" s="29"/>
    </row>
    <row r="23" spans="2:72" ht="9.1" customHeight="1" x14ac:dyDescent="0.15">
      <c r="AH23" s="28"/>
      <c r="AI23" s="28"/>
    </row>
    <row r="24" spans="2:72" ht="9.1" customHeight="1" x14ac:dyDescent="0.15"/>
    <row r="25" spans="2:72" ht="9.1" customHeight="1" x14ac:dyDescent="0.15">
      <c r="AD25" s="73"/>
      <c r="AE25" s="73"/>
      <c r="AF25" s="73"/>
      <c r="AH25" s="73" t="s">
        <v>45</v>
      </c>
      <c r="AI25" s="73"/>
      <c r="AJ25" s="73"/>
      <c r="AK25" s="28"/>
      <c r="AL25" s="28"/>
    </row>
    <row r="26" spans="2:72" ht="24.95" customHeight="1" x14ac:dyDescent="0.15"/>
    <row r="27" spans="2:72" ht="43.5" customHeight="1" x14ac:dyDescent="0.15">
      <c r="B27" s="88" t="s">
        <v>31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255"/>
      <c r="AE27" s="255"/>
      <c r="AF27" s="255"/>
      <c r="AG27" s="255"/>
      <c r="AH27" s="255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</row>
    <row r="28" spans="2:72" s="14" customFormat="1" ht="24.95" customHeight="1" x14ac:dyDescent="0.15">
      <c r="B28" s="78" t="s">
        <v>11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87" t="s">
        <v>63</v>
      </c>
      <c r="X28" s="87"/>
      <c r="Y28" s="87"/>
      <c r="Z28" s="87"/>
      <c r="AA28" s="87"/>
      <c r="AB28" s="87"/>
      <c r="AC28" s="87"/>
      <c r="AD28" s="87" t="s">
        <v>64</v>
      </c>
      <c r="AE28" s="87"/>
      <c r="AF28" s="87"/>
      <c r="AG28" s="87"/>
      <c r="AH28" s="87"/>
      <c r="AI28" s="87"/>
      <c r="AJ28" s="87"/>
      <c r="AK28" s="87" t="s">
        <v>65</v>
      </c>
      <c r="AL28" s="87"/>
      <c r="AM28" s="87"/>
      <c r="AN28" s="87"/>
      <c r="AO28" s="87"/>
      <c r="AP28" s="87"/>
      <c r="AQ28" s="87"/>
      <c r="AR28" s="87" t="s">
        <v>66</v>
      </c>
      <c r="AS28" s="87"/>
      <c r="AT28" s="87"/>
      <c r="AU28" s="87"/>
      <c r="AV28" s="87"/>
      <c r="AW28" s="87"/>
      <c r="AX28" s="87"/>
      <c r="AY28" s="87" t="s">
        <v>67</v>
      </c>
      <c r="AZ28" s="87"/>
      <c r="BA28" s="87"/>
      <c r="BB28" s="87"/>
      <c r="BC28" s="87"/>
      <c r="BD28" s="87"/>
      <c r="BE28" s="87"/>
    </row>
    <row r="29" spans="2:72" s="14" customFormat="1" ht="6.95" customHeight="1" x14ac:dyDescent="0.15">
      <c r="B29" s="39"/>
      <c r="C29" s="39"/>
      <c r="D29" s="39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</row>
    <row r="30" spans="2:72" s="14" customFormat="1" ht="20.149999999999999" customHeight="1" x14ac:dyDescent="0.15">
      <c r="B30" s="113" t="s">
        <v>10</v>
      </c>
      <c r="C30" s="114"/>
      <c r="D30" s="115"/>
      <c r="E30" s="78" t="s">
        <v>36</v>
      </c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0"/>
      <c r="W30" s="75">
        <v>2.7E-2</v>
      </c>
      <c r="X30" s="75"/>
      <c r="Y30" s="75"/>
      <c r="Z30" s="75"/>
      <c r="AA30" s="75"/>
      <c r="AB30" s="75"/>
      <c r="AC30" s="75"/>
      <c r="AD30" s="75">
        <v>3.4000000000000002E-2</v>
      </c>
      <c r="AE30" s="75"/>
      <c r="AF30" s="75"/>
      <c r="AG30" s="75"/>
      <c r="AH30" s="75"/>
      <c r="AI30" s="75"/>
      <c r="AJ30" s="75"/>
      <c r="AK30" s="75">
        <v>4.2000000000000003E-2</v>
      </c>
      <c r="AL30" s="75"/>
      <c r="AM30" s="75"/>
      <c r="AN30" s="75"/>
      <c r="AO30" s="75"/>
      <c r="AP30" s="75"/>
      <c r="AQ30" s="75"/>
      <c r="AR30" s="75">
        <v>4.8000000000000001E-2</v>
      </c>
      <c r="AS30" s="75"/>
      <c r="AT30" s="75"/>
      <c r="AU30" s="75"/>
      <c r="AV30" s="75"/>
      <c r="AW30" s="75"/>
      <c r="AX30" s="75"/>
      <c r="AY30" s="75">
        <v>0.06</v>
      </c>
      <c r="AZ30" s="75"/>
      <c r="BA30" s="75"/>
      <c r="BB30" s="75"/>
      <c r="BC30" s="75"/>
      <c r="BD30" s="75"/>
      <c r="BE30" s="75"/>
    </row>
    <row r="31" spans="2:72" s="14" customFormat="1" ht="20.149999999999999" customHeight="1" x14ac:dyDescent="0.15">
      <c r="B31" s="89" t="s">
        <v>81</v>
      </c>
      <c r="C31" s="84"/>
      <c r="D31" s="247"/>
      <c r="E31" s="78" t="s">
        <v>37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0"/>
      <c r="W31" s="75">
        <f>ROUND(W30+0.2,3)</f>
        <v>0.22700000000000001</v>
      </c>
      <c r="X31" s="75"/>
      <c r="Y31" s="75"/>
      <c r="Z31" s="75"/>
      <c r="AA31" s="75"/>
      <c r="AB31" s="75"/>
      <c r="AC31" s="75"/>
      <c r="AD31" s="75">
        <f>ROUND(AD30+0.2,3)</f>
        <v>0.23400000000000001</v>
      </c>
      <c r="AE31" s="75"/>
      <c r="AF31" s="75"/>
      <c r="AG31" s="75"/>
      <c r="AH31" s="75"/>
      <c r="AI31" s="75"/>
      <c r="AJ31" s="75"/>
      <c r="AK31" s="75">
        <f>ROUND(AK30+0.2,3)</f>
        <v>0.24199999999999999</v>
      </c>
      <c r="AL31" s="75"/>
      <c r="AM31" s="75"/>
      <c r="AN31" s="75"/>
      <c r="AO31" s="75"/>
      <c r="AP31" s="75"/>
      <c r="AQ31" s="75"/>
      <c r="AR31" s="75">
        <f>ROUND(AR30+0.2,3)</f>
        <v>0.248</v>
      </c>
      <c r="AS31" s="75"/>
      <c r="AT31" s="75"/>
      <c r="AU31" s="75"/>
      <c r="AV31" s="75"/>
      <c r="AW31" s="75"/>
      <c r="AX31" s="75"/>
      <c r="AY31" s="75">
        <f>ROUND(AY30+0.2,3)</f>
        <v>0.26</v>
      </c>
      <c r="AZ31" s="75"/>
      <c r="BA31" s="75"/>
      <c r="BB31" s="75"/>
      <c r="BC31" s="75"/>
      <c r="BD31" s="75"/>
      <c r="BE31" s="75"/>
    </row>
    <row r="32" spans="2:72" s="14" customFormat="1" ht="20.149999999999999" customHeight="1" x14ac:dyDescent="0.15">
      <c r="B32" s="34"/>
      <c r="C32" s="35"/>
      <c r="D32" s="56"/>
      <c r="E32" s="78" t="s">
        <v>45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80"/>
      <c r="W32" s="75">
        <f>ROUND(W31+1*W33,3)</f>
        <v>0.55400000000000005</v>
      </c>
      <c r="X32" s="75"/>
      <c r="Y32" s="75"/>
      <c r="Z32" s="75"/>
      <c r="AA32" s="75"/>
      <c r="AB32" s="75"/>
      <c r="AC32" s="75"/>
      <c r="AD32" s="75">
        <f>ROUND(AD31+1*AD33,3)</f>
        <v>0.56799999999999995</v>
      </c>
      <c r="AE32" s="75"/>
      <c r="AF32" s="75"/>
      <c r="AG32" s="75"/>
      <c r="AH32" s="75"/>
      <c r="AI32" s="75"/>
      <c r="AJ32" s="75"/>
      <c r="AK32" s="75">
        <f>ROUND(AK31+1*AK33,3)</f>
        <v>0.58399999999999996</v>
      </c>
      <c r="AL32" s="75"/>
      <c r="AM32" s="75"/>
      <c r="AN32" s="75"/>
      <c r="AO32" s="75"/>
      <c r="AP32" s="75"/>
      <c r="AQ32" s="75"/>
      <c r="AR32" s="75">
        <f>ROUND(AR31+1*AR33,3)</f>
        <v>0.59599999999999997</v>
      </c>
      <c r="AS32" s="75"/>
      <c r="AT32" s="75"/>
      <c r="AU32" s="75"/>
      <c r="AV32" s="75"/>
      <c r="AW32" s="75"/>
      <c r="AX32" s="75"/>
      <c r="AY32" s="75">
        <f>ROUND(AY31+1*AY33,3)</f>
        <v>0.62</v>
      </c>
      <c r="AZ32" s="75"/>
      <c r="BA32" s="75"/>
      <c r="BB32" s="75"/>
      <c r="BC32" s="75"/>
      <c r="BD32" s="75"/>
      <c r="BE32" s="75"/>
    </row>
    <row r="33" spans="2:71" s="14" customFormat="1" ht="20.149999999999999" customHeight="1" x14ac:dyDescent="0.15">
      <c r="B33" s="100" t="s">
        <v>47</v>
      </c>
      <c r="C33" s="101"/>
      <c r="D33" s="102"/>
      <c r="E33" s="78" t="s">
        <v>46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80"/>
      <c r="W33" s="75">
        <f>W30+0.3</f>
        <v>0.32700000000000001</v>
      </c>
      <c r="X33" s="75"/>
      <c r="Y33" s="75"/>
      <c r="Z33" s="75"/>
      <c r="AA33" s="75"/>
      <c r="AB33" s="75"/>
      <c r="AC33" s="75"/>
      <c r="AD33" s="75">
        <f>AD30+0.3</f>
        <v>0.33399999999999996</v>
      </c>
      <c r="AE33" s="75"/>
      <c r="AF33" s="75"/>
      <c r="AG33" s="75"/>
      <c r="AH33" s="75"/>
      <c r="AI33" s="75"/>
      <c r="AJ33" s="75"/>
      <c r="AK33" s="75">
        <f>AK30+0.3</f>
        <v>0.34199999999999997</v>
      </c>
      <c r="AL33" s="75"/>
      <c r="AM33" s="75"/>
      <c r="AN33" s="75"/>
      <c r="AO33" s="75"/>
      <c r="AP33" s="75"/>
      <c r="AQ33" s="75"/>
      <c r="AR33" s="75">
        <f>AR30+0.3</f>
        <v>0.34799999999999998</v>
      </c>
      <c r="AS33" s="75"/>
      <c r="AT33" s="75"/>
      <c r="AU33" s="75"/>
      <c r="AV33" s="75"/>
      <c r="AW33" s="75"/>
      <c r="AX33" s="75"/>
      <c r="AY33" s="75">
        <f>AY30+0.3</f>
        <v>0.36</v>
      </c>
      <c r="AZ33" s="75"/>
      <c r="BA33" s="75"/>
      <c r="BB33" s="75"/>
      <c r="BC33" s="75"/>
      <c r="BD33" s="75"/>
      <c r="BE33" s="75"/>
    </row>
    <row r="34" spans="2:71" s="14" customFormat="1" ht="20.149999999999999" customHeight="1" x14ac:dyDescent="0.15">
      <c r="AY34" s="141" t="s">
        <v>103</v>
      </c>
      <c r="AZ34" s="141"/>
      <c r="BA34" s="141"/>
      <c r="BB34" s="141"/>
      <c r="BC34" s="141"/>
      <c r="BD34" s="141"/>
      <c r="BE34" s="141"/>
    </row>
    <row r="35" spans="2:71" s="14" customFormat="1" ht="28" customHeight="1" x14ac:dyDescent="0.15">
      <c r="B35" s="87" t="s">
        <v>13</v>
      </c>
      <c r="C35" s="87"/>
      <c r="D35" s="87"/>
      <c r="E35" s="87"/>
      <c r="F35" s="87"/>
      <c r="G35" s="87"/>
      <c r="H35" s="87"/>
      <c r="I35" s="87"/>
      <c r="J35" s="87"/>
      <c r="K35" s="87" t="s">
        <v>14</v>
      </c>
      <c r="L35" s="87"/>
      <c r="M35" s="87"/>
      <c r="N35" s="87"/>
      <c r="O35" s="87"/>
      <c r="P35" s="87"/>
      <c r="Q35" s="87"/>
      <c r="R35" s="87"/>
      <c r="S35" s="87"/>
      <c r="T35" s="87" t="s">
        <v>12</v>
      </c>
      <c r="U35" s="87"/>
      <c r="V35" s="87"/>
      <c r="W35" s="87" t="str">
        <f>W28</f>
        <v>φ20</v>
      </c>
      <c r="X35" s="87"/>
      <c r="Y35" s="87"/>
      <c r="Z35" s="87"/>
      <c r="AA35" s="87"/>
      <c r="AB35" s="87"/>
      <c r="AC35" s="87"/>
      <c r="AD35" s="87" t="str">
        <f>AD28</f>
        <v>φ25</v>
      </c>
      <c r="AE35" s="87"/>
      <c r="AF35" s="87"/>
      <c r="AG35" s="87"/>
      <c r="AH35" s="87"/>
      <c r="AI35" s="87"/>
      <c r="AJ35" s="87"/>
      <c r="AK35" s="87" t="str">
        <f>AK28</f>
        <v>φ30</v>
      </c>
      <c r="AL35" s="87"/>
      <c r="AM35" s="87"/>
      <c r="AN35" s="87"/>
      <c r="AO35" s="87"/>
      <c r="AP35" s="87"/>
      <c r="AQ35" s="87"/>
      <c r="AR35" s="87" t="str">
        <f>AR28</f>
        <v>φ40</v>
      </c>
      <c r="AS35" s="87"/>
      <c r="AT35" s="87"/>
      <c r="AU35" s="87"/>
      <c r="AV35" s="87"/>
      <c r="AW35" s="87"/>
      <c r="AX35" s="87"/>
      <c r="AY35" s="87" t="str">
        <f>AY28</f>
        <v>φ50</v>
      </c>
      <c r="AZ35" s="87"/>
      <c r="BA35" s="87"/>
      <c r="BB35" s="87"/>
      <c r="BC35" s="87"/>
      <c r="BD35" s="87"/>
      <c r="BE35" s="87"/>
    </row>
    <row r="36" spans="2:71" s="14" customFormat="1" ht="28" customHeight="1" x14ac:dyDescent="0.15">
      <c r="B36" s="119" t="s">
        <v>24</v>
      </c>
      <c r="C36" s="120"/>
      <c r="D36" s="120"/>
      <c r="E36" s="120"/>
      <c r="F36" s="120"/>
      <c r="G36" s="120"/>
      <c r="H36" s="120"/>
      <c r="I36" s="120"/>
      <c r="J36" s="121"/>
      <c r="K36" s="110" t="s">
        <v>436</v>
      </c>
      <c r="L36" s="111"/>
      <c r="M36" s="111"/>
      <c r="N36" s="111"/>
      <c r="O36" s="111"/>
      <c r="P36" s="111"/>
      <c r="Q36" s="111"/>
      <c r="R36" s="111"/>
      <c r="S36" s="112"/>
      <c r="T36" s="78" t="s">
        <v>435</v>
      </c>
      <c r="U36" s="79"/>
      <c r="V36" s="80"/>
      <c r="W36" s="75">
        <f>ROUND((W31+W32)/2*W33-W30*W30*PI()/4,3)</f>
        <v>0.127</v>
      </c>
      <c r="X36" s="75"/>
      <c r="Y36" s="75"/>
      <c r="Z36" s="75"/>
      <c r="AA36" s="75"/>
      <c r="AB36" s="75"/>
      <c r="AC36" s="81"/>
      <c r="AD36" s="75">
        <f>ROUND((AD31+AD32)/2*AD33-AD30*AD30*PI()/4,3)</f>
        <v>0.13300000000000001</v>
      </c>
      <c r="AE36" s="75"/>
      <c r="AF36" s="75"/>
      <c r="AG36" s="75"/>
      <c r="AH36" s="75"/>
      <c r="AI36" s="75"/>
      <c r="AJ36" s="81"/>
      <c r="AK36" s="75">
        <f>ROUND((AK31+AK32)/2*AK33-AK30*AK30*PI()/4,3)</f>
        <v>0.14000000000000001</v>
      </c>
      <c r="AL36" s="75"/>
      <c r="AM36" s="75"/>
      <c r="AN36" s="75"/>
      <c r="AO36" s="75"/>
      <c r="AP36" s="75"/>
      <c r="AQ36" s="81"/>
      <c r="AR36" s="75">
        <f>ROUND((AR31+AR32)/2*AR33-AR30*AR30*PI()/4,3)</f>
        <v>0.14499999999999999</v>
      </c>
      <c r="AS36" s="75"/>
      <c r="AT36" s="75"/>
      <c r="AU36" s="75"/>
      <c r="AV36" s="75"/>
      <c r="AW36" s="75"/>
      <c r="AX36" s="81"/>
      <c r="AY36" s="75">
        <f>ROUND((AY31+AY32)/2*AY33-AY30*AY30*PI()/4,3)</f>
        <v>0.156</v>
      </c>
      <c r="AZ36" s="75"/>
      <c r="BA36" s="75"/>
      <c r="BB36" s="75"/>
      <c r="BC36" s="75"/>
      <c r="BD36" s="75"/>
      <c r="BE36" s="75"/>
    </row>
    <row r="37" spans="2:71" s="14" customFormat="1" ht="28" customHeight="1" x14ac:dyDescent="0.15">
      <c r="B37" s="45"/>
      <c r="C37" s="45"/>
      <c r="D37" s="45"/>
      <c r="E37" s="45"/>
      <c r="F37" s="45"/>
      <c r="G37" s="45"/>
      <c r="H37" s="45"/>
      <c r="I37" s="45"/>
      <c r="J37" s="45"/>
      <c r="K37" s="46"/>
      <c r="L37" s="46"/>
      <c r="M37" s="46"/>
      <c r="N37" s="46"/>
      <c r="O37" s="46"/>
      <c r="P37" s="46"/>
      <c r="Q37" s="46"/>
      <c r="R37" s="46"/>
      <c r="S37" s="46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</row>
    <row r="38" spans="2:71" s="14" customFormat="1" ht="20.149999999999999" customHeight="1" x14ac:dyDescent="0.15"/>
    <row r="39" spans="2:71" s="14" customFormat="1" ht="20.149999999999999" customHeight="1" x14ac:dyDescent="0.15"/>
    <row r="40" spans="2:71" s="14" customFormat="1" ht="20.149999999999999" customHeight="1" x14ac:dyDescent="0.15"/>
    <row r="41" spans="2:71" s="14" customFormat="1" ht="20.149999999999999" customHeight="1" x14ac:dyDescent="0.15"/>
    <row r="42" spans="2:71" s="14" customFormat="1" ht="20.149999999999999" customHeight="1" x14ac:dyDescent="0.15"/>
    <row r="43" spans="2:71" s="14" customFormat="1" ht="15" customHeight="1" x14ac:dyDescent="0.15"/>
    <row r="44" spans="2:71" s="14" customFormat="1" ht="15" customHeight="1" x14ac:dyDescent="0.15"/>
    <row r="45" spans="2:71" s="14" customFormat="1" ht="15" customHeight="1" x14ac:dyDescent="0.15"/>
    <row r="46" spans="2:71" s="14" customFormat="1" ht="15" customHeight="1" x14ac:dyDescent="0.15"/>
    <row r="47" spans="2:71" s="14" customFormat="1" ht="15" customHeight="1" x14ac:dyDescent="0.15"/>
    <row r="48" spans="2:71" s="14" customFormat="1" ht="15" customHeight="1" x14ac:dyDescent="0.15"/>
    <row r="49" s="14" customFormat="1" ht="15" customHeight="1" x14ac:dyDescent="0.15"/>
    <row r="50" s="14" customFormat="1" ht="15" customHeight="1" x14ac:dyDescent="0.15"/>
    <row r="51" s="14" customFormat="1" ht="15" customHeight="1" x14ac:dyDescent="0.15"/>
    <row r="52" s="14" customFormat="1" ht="15" customHeight="1" x14ac:dyDescent="0.15"/>
    <row r="53" ht="15" customHeight="1" x14ac:dyDescent="0.15"/>
  </sheetData>
  <mergeCells count="67">
    <mergeCell ref="B1:BT1"/>
    <mergeCell ref="W28:AC28"/>
    <mergeCell ref="AD28:AJ28"/>
    <mergeCell ref="AK28:AQ28"/>
    <mergeCell ref="AR28:AX28"/>
    <mergeCell ref="AY28:BE28"/>
    <mergeCell ref="AD10:AE10"/>
    <mergeCell ref="AD25:AF25"/>
    <mergeCell ref="AX14:AX17"/>
    <mergeCell ref="B27:BT27"/>
    <mergeCell ref="AH25:AJ25"/>
    <mergeCell ref="AK16:AM18"/>
    <mergeCell ref="B3:BT3"/>
    <mergeCell ref="BA9:BA11"/>
    <mergeCell ref="AB10:AC10"/>
    <mergeCell ref="AH6:AM6"/>
    <mergeCell ref="E30:V30"/>
    <mergeCell ref="AD30:AJ30"/>
    <mergeCell ref="AD8:AE8"/>
    <mergeCell ref="AY30:BE30"/>
    <mergeCell ref="W30:AC30"/>
    <mergeCell ref="AR30:AX30"/>
    <mergeCell ref="AF10:AG10"/>
    <mergeCell ref="AK30:AQ30"/>
    <mergeCell ref="B28:V28"/>
    <mergeCell ref="B30:D30"/>
    <mergeCell ref="AC16:AI17"/>
    <mergeCell ref="B31:D31"/>
    <mergeCell ref="W32:AC32"/>
    <mergeCell ref="AD35:AJ35"/>
    <mergeCell ref="K35:S35"/>
    <mergeCell ref="B35:J35"/>
    <mergeCell ref="W35:AC35"/>
    <mergeCell ref="AD32:AJ32"/>
    <mergeCell ref="E31:V31"/>
    <mergeCell ref="AD33:AJ33"/>
    <mergeCell ref="E32:V32"/>
    <mergeCell ref="W31:AC31"/>
    <mergeCell ref="AD31:AJ31"/>
    <mergeCell ref="E33:V33"/>
    <mergeCell ref="AR32:AX32"/>
    <mergeCell ref="W36:AC36"/>
    <mergeCell ref="T35:V35"/>
    <mergeCell ref="B33:D33"/>
    <mergeCell ref="W33:AC33"/>
    <mergeCell ref="B36:J36"/>
    <mergeCell ref="K36:S36"/>
    <mergeCell ref="T36:V36"/>
    <mergeCell ref="AD36:AJ36"/>
    <mergeCell ref="AK36:AQ36"/>
    <mergeCell ref="AR36:AX36"/>
    <mergeCell ref="AY36:BE36"/>
    <mergeCell ref="AX18:AX19"/>
    <mergeCell ref="AX20:AX21"/>
    <mergeCell ref="AK33:AQ33"/>
    <mergeCell ref="AR33:AX33"/>
    <mergeCell ref="AY33:BE33"/>
    <mergeCell ref="AZ14:AZ21"/>
    <mergeCell ref="AY35:BE35"/>
    <mergeCell ref="AK31:AQ31"/>
    <mergeCell ref="AK32:AQ32"/>
    <mergeCell ref="AY31:BE31"/>
    <mergeCell ref="AY32:BE32"/>
    <mergeCell ref="AK35:AQ35"/>
    <mergeCell ref="AR35:AX35"/>
    <mergeCell ref="AR31:AX31"/>
    <mergeCell ref="AY34:BE34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0" tint="-0.14999847407452621"/>
  </sheetPr>
  <dimension ref="B1:BT53"/>
  <sheetViews>
    <sheetView view="pageBreakPreview" zoomScaleSheetLayoutView="100" workbookViewId="0">
      <selection activeCell="CC57" sqref="CC57"/>
    </sheetView>
  </sheetViews>
  <sheetFormatPr defaultRowHeight="10" x14ac:dyDescent="0.15"/>
  <cols>
    <col min="1" max="1" width="9" style="3"/>
    <col min="2" max="4" width="1.625" style="3" customWidth="1"/>
    <col min="5" max="76" width="1.5" style="3" customWidth="1"/>
    <col min="77" max="16384" width="9" style="3"/>
  </cols>
  <sheetData>
    <row r="1" spans="2:72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</row>
    <row r="2" spans="2:72" ht="39.950000000000003" customHeight="1" x14ac:dyDescent="0.15"/>
    <row r="3" spans="2:72" s="2" customFormat="1" ht="29.95" customHeight="1" x14ac:dyDescent="0.15">
      <c r="B3" s="96" t="s">
        <v>407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</row>
    <row r="4" spans="2:72" ht="9.1" customHeight="1" x14ac:dyDescent="0.15"/>
    <row r="5" spans="2:72" ht="9.1" customHeight="1" x14ac:dyDescent="0.15"/>
    <row r="6" spans="2:72" ht="9.1" customHeight="1" x14ac:dyDescent="0.15">
      <c r="U6" s="40"/>
      <c r="AH6" s="73" t="s">
        <v>145</v>
      </c>
      <c r="AI6" s="73"/>
      <c r="AJ6" s="73"/>
      <c r="AK6" s="73"/>
      <c r="AL6" s="73"/>
      <c r="AM6" s="73"/>
      <c r="AN6" s="28"/>
      <c r="AO6" s="28"/>
      <c r="AY6" s="5"/>
      <c r="AZ6" s="5"/>
      <c r="BA6" s="5"/>
      <c r="BC6" s="40"/>
    </row>
    <row r="7" spans="2:72" ht="9.1" customHeight="1" x14ac:dyDescent="0.15"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Y7" s="5"/>
      <c r="AZ7" s="5"/>
      <c r="BA7" s="5"/>
      <c r="BC7" s="40"/>
    </row>
    <row r="8" spans="2:72" ht="9.1" customHeight="1" x14ac:dyDescent="0.15">
      <c r="AD8" s="73" t="s">
        <v>37</v>
      </c>
      <c r="AE8" s="73"/>
      <c r="AK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Y8" s="5"/>
      <c r="AZ8" s="5"/>
      <c r="BA8" s="5"/>
      <c r="BC8" s="40"/>
    </row>
    <row r="9" spans="2:72" ht="9.1" customHeight="1" x14ac:dyDescent="0.15"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Y9" s="5"/>
      <c r="AZ9" s="5"/>
      <c r="BA9" s="85"/>
      <c r="BC9" s="40"/>
    </row>
    <row r="10" spans="2:72" ht="9.1" customHeight="1" x14ac:dyDescent="0.15">
      <c r="AB10" s="98">
        <v>0.1</v>
      </c>
      <c r="AC10" s="98"/>
      <c r="AD10" s="73" t="s">
        <v>0</v>
      </c>
      <c r="AE10" s="73"/>
      <c r="AF10" s="98">
        <v>0.1</v>
      </c>
      <c r="AG10" s="98"/>
      <c r="AK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Y10" s="5"/>
      <c r="AZ10" s="5"/>
      <c r="BA10" s="85"/>
      <c r="BC10" s="40"/>
    </row>
    <row r="11" spans="2:72" ht="9.1" customHeight="1" x14ac:dyDescent="0.15">
      <c r="AF11" s="28"/>
      <c r="AG11" s="28"/>
      <c r="AH11" s="28"/>
      <c r="AI11" s="28"/>
      <c r="AJ11" s="28"/>
      <c r="AM11" s="28"/>
      <c r="AN11" s="28"/>
      <c r="AO11" s="28"/>
      <c r="AY11" s="5"/>
      <c r="AZ11" s="5"/>
      <c r="BA11" s="85"/>
    </row>
    <row r="12" spans="2:72" ht="9.1" customHeight="1" x14ac:dyDescent="0.15">
      <c r="AF12" s="28"/>
      <c r="AG12" s="28"/>
      <c r="AH12" s="28"/>
      <c r="AI12" s="28"/>
      <c r="AJ12" s="28"/>
      <c r="AM12" s="28"/>
      <c r="AN12" s="28"/>
      <c r="AO12" s="28"/>
      <c r="AY12" s="5"/>
      <c r="AZ12" s="5"/>
      <c r="BA12" s="29"/>
    </row>
    <row r="13" spans="2:72" ht="9.1" customHeight="1" x14ac:dyDescent="0.15">
      <c r="AY13" s="5"/>
      <c r="AZ13" s="5"/>
      <c r="BA13" s="5"/>
    </row>
    <row r="14" spans="2:72" ht="9.1" customHeight="1" x14ac:dyDescent="0.15">
      <c r="AX14" s="85">
        <v>0.1</v>
      </c>
      <c r="AY14" s="5"/>
      <c r="AZ14" s="85" t="s">
        <v>374</v>
      </c>
    </row>
    <row r="15" spans="2:72" ht="9.1" customHeight="1" x14ac:dyDescent="0.15">
      <c r="AH15" s="47"/>
      <c r="AI15" s="47"/>
      <c r="AX15" s="85"/>
      <c r="AY15" s="5"/>
      <c r="AZ15" s="85"/>
    </row>
    <row r="16" spans="2:72" ht="9.1" customHeight="1" x14ac:dyDescent="0.15">
      <c r="AB16" s="73" t="s">
        <v>441</v>
      </c>
      <c r="AC16" s="73"/>
      <c r="AD16" s="73"/>
      <c r="AE16" s="73"/>
      <c r="AF16" s="73"/>
      <c r="AG16" s="73"/>
      <c r="AH16" s="73"/>
      <c r="AI16" s="73"/>
      <c r="AK16" s="248" t="s">
        <v>149</v>
      </c>
      <c r="AL16" s="249"/>
      <c r="AM16" s="249"/>
      <c r="AX16" s="85"/>
      <c r="AY16" s="5"/>
      <c r="AZ16" s="85"/>
    </row>
    <row r="17" spans="2:72" ht="9.1" customHeight="1" x14ac:dyDescent="0.15">
      <c r="AB17" s="73"/>
      <c r="AC17" s="73"/>
      <c r="AD17" s="73"/>
      <c r="AE17" s="73"/>
      <c r="AF17" s="73"/>
      <c r="AG17" s="73"/>
      <c r="AH17" s="73"/>
      <c r="AI17" s="73"/>
      <c r="AK17" s="249"/>
      <c r="AL17" s="249"/>
      <c r="AM17" s="249"/>
      <c r="AX17" s="85"/>
      <c r="AY17" s="5"/>
      <c r="AZ17" s="85"/>
    </row>
    <row r="18" spans="2:72" ht="9.1" customHeight="1" x14ac:dyDescent="0.15">
      <c r="AH18" s="47"/>
      <c r="AI18" s="47"/>
      <c r="AK18" s="249"/>
      <c r="AL18" s="249"/>
      <c r="AM18" s="249"/>
      <c r="AX18" s="85" t="s">
        <v>0</v>
      </c>
      <c r="AY18" s="5"/>
      <c r="AZ18" s="85"/>
    </row>
    <row r="19" spans="2:72" ht="9.1" customHeight="1" x14ac:dyDescent="0.15">
      <c r="AH19" s="47"/>
      <c r="AI19" s="47"/>
      <c r="AX19" s="85"/>
      <c r="AY19" s="5"/>
      <c r="AZ19" s="85"/>
    </row>
    <row r="20" spans="2:72" ht="9.1" customHeight="1" x14ac:dyDescent="0.15">
      <c r="AH20" s="47"/>
      <c r="AI20" s="47"/>
      <c r="AX20" s="85">
        <v>0.1</v>
      </c>
      <c r="AZ20" s="85"/>
    </row>
    <row r="21" spans="2:72" ht="9.1" customHeight="1" x14ac:dyDescent="0.15">
      <c r="AX21" s="85"/>
      <c r="AZ21" s="85"/>
    </row>
    <row r="22" spans="2:72" ht="9.1" customHeight="1" x14ac:dyDescent="0.15">
      <c r="AX22" s="29"/>
      <c r="AZ22" s="29"/>
    </row>
    <row r="23" spans="2:72" ht="9.1" customHeight="1" x14ac:dyDescent="0.15">
      <c r="AH23" s="28"/>
      <c r="AI23" s="28"/>
    </row>
    <row r="24" spans="2:72" ht="9.1" customHeight="1" x14ac:dyDescent="0.15"/>
    <row r="25" spans="2:72" ht="9.1" customHeight="1" x14ac:dyDescent="0.15">
      <c r="AD25" s="73"/>
      <c r="AE25" s="73"/>
      <c r="AF25" s="73"/>
      <c r="AH25" s="73" t="s">
        <v>6</v>
      </c>
      <c r="AI25" s="73"/>
      <c r="AJ25" s="73"/>
      <c r="AK25" s="28"/>
      <c r="AL25" s="28"/>
    </row>
    <row r="26" spans="2:72" ht="24.95" customHeight="1" x14ac:dyDescent="0.15"/>
    <row r="27" spans="2:72" ht="43.5" customHeight="1" x14ac:dyDescent="0.15">
      <c r="B27" s="88" t="s">
        <v>31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255"/>
      <c r="AE27" s="255"/>
      <c r="AF27" s="255"/>
      <c r="AG27" s="255"/>
      <c r="AH27" s="255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</row>
    <row r="28" spans="2:72" s="14" customFormat="1" ht="24.95" customHeight="1" x14ac:dyDescent="0.15">
      <c r="B28" s="78" t="s">
        <v>11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87" t="s">
        <v>61</v>
      </c>
      <c r="X28" s="87"/>
      <c r="Y28" s="87"/>
      <c r="Z28" s="87"/>
      <c r="AA28" s="87"/>
      <c r="AB28" s="87"/>
      <c r="AC28" s="87"/>
      <c r="AD28" s="87" t="s">
        <v>9</v>
      </c>
      <c r="AE28" s="87"/>
      <c r="AF28" s="87"/>
      <c r="AG28" s="87"/>
      <c r="AH28" s="87"/>
      <c r="AI28" s="87"/>
      <c r="AJ28" s="87"/>
      <c r="AK28" s="87" t="s">
        <v>19</v>
      </c>
      <c r="AL28" s="87"/>
      <c r="AM28" s="87"/>
      <c r="AN28" s="87"/>
      <c r="AO28" s="87"/>
      <c r="AP28" s="87"/>
      <c r="AQ28" s="87"/>
      <c r="AR28" s="87" t="s">
        <v>20</v>
      </c>
      <c r="AS28" s="87"/>
      <c r="AT28" s="87"/>
      <c r="AU28" s="87"/>
      <c r="AV28" s="87"/>
      <c r="AW28" s="87"/>
      <c r="AX28" s="87"/>
      <c r="AY28" s="87" t="s">
        <v>21</v>
      </c>
      <c r="AZ28" s="87"/>
      <c r="BA28" s="87"/>
      <c r="BB28" s="87"/>
      <c r="BC28" s="87"/>
      <c r="BD28" s="87"/>
      <c r="BE28" s="87"/>
      <c r="BF28" s="87" t="s">
        <v>22</v>
      </c>
      <c r="BG28" s="87"/>
      <c r="BH28" s="87"/>
      <c r="BI28" s="87"/>
      <c r="BJ28" s="87"/>
      <c r="BK28" s="87"/>
      <c r="BL28" s="87"/>
      <c r="BM28" s="87" t="s">
        <v>15</v>
      </c>
      <c r="BN28" s="87"/>
      <c r="BO28" s="87"/>
      <c r="BP28" s="87"/>
      <c r="BQ28" s="87"/>
      <c r="BR28" s="87"/>
      <c r="BS28" s="87"/>
    </row>
    <row r="29" spans="2:72" s="14" customFormat="1" ht="6.95" customHeight="1" x14ac:dyDescent="0.15">
      <c r="B29" s="39"/>
      <c r="C29" s="39"/>
      <c r="D29" s="39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</row>
    <row r="30" spans="2:72" s="14" customFormat="1" ht="20.149999999999999" customHeight="1" x14ac:dyDescent="0.15">
      <c r="B30" s="113" t="s">
        <v>10</v>
      </c>
      <c r="C30" s="114"/>
      <c r="D30" s="115"/>
      <c r="E30" s="78" t="s">
        <v>0</v>
      </c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0"/>
      <c r="W30" s="75">
        <v>6.3E-2</v>
      </c>
      <c r="X30" s="75"/>
      <c r="Y30" s="75"/>
      <c r="Z30" s="75"/>
      <c r="AA30" s="75"/>
      <c r="AB30" s="75"/>
      <c r="AC30" s="75"/>
      <c r="AD30" s="75">
        <v>0.09</v>
      </c>
      <c r="AE30" s="75"/>
      <c r="AF30" s="75"/>
      <c r="AG30" s="75"/>
      <c r="AH30" s="75"/>
      <c r="AI30" s="75"/>
      <c r="AJ30" s="75"/>
      <c r="AK30" s="75">
        <v>0.125</v>
      </c>
      <c r="AL30" s="75"/>
      <c r="AM30" s="75"/>
      <c r="AN30" s="75"/>
      <c r="AO30" s="75"/>
      <c r="AP30" s="75"/>
      <c r="AQ30" s="75"/>
      <c r="AR30" s="75">
        <v>0.18</v>
      </c>
      <c r="AS30" s="75"/>
      <c r="AT30" s="75"/>
      <c r="AU30" s="75"/>
      <c r="AV30" s="75"/>
      <c r="AW30" s="75"/>
      <c r="AX30" s="75"/>
      <c r="AY30" s="75">
        <v>0.25</v>
      </c>
      <c r="AZ30" s="75"/>
      <c r="BA30" s="75"/>
      <c r="BB30" s="75"/>
      <c r="BC30" s="75"/>
      <c r="BD30" s="75"/>
      <c r="BE30" s="75"/>
      <c r="BF30" s="75">
        <v>0.315</v>
      </c>
      <c r="BG30" s="75"/>
      <c r="BH30" s="75"/>
      <c r="BI30" s="75"/>
      <c r="BJ30" s="75"/>
      <c r="BK30" s="75"/>
      <c r="BL30" s="75"/>
      <c r="BM30" s="75">
        <v>0.35499999999999998</v>
      </c>
      <c r="BN30" s="75"/>
      <c r="BO30" s="75"/>
      <c r="BP30" s="75"/>
      <c r="BQ30" s="75"/>
      <c r="BR30" s="75"/>
      <c r="BS30" s="75"/>
    </row>
    <row r="31" spans="2:72" s="14" customFormat="1" ht="20.149999999999999" customHeight="1" x14ac:dyDescent="0.15">
      <c r="B31" s="89" t="s">
        <v>78</v>
      </c>
      <c r="C31" s="84"/>
      <c r="D31" s="247"/>
      <c r="E31" s="78" t="s">
        <v>37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0"/>
      <c r="W31" s="75">
        <f>ROUND(W30+0.2,3)</f>
        <v>0.26300000000000001</v>
      </c>
      <c r="X31" s="75"/>
      <c r="Y31" s="75"/>
      <c r="Z31" s="75"/>
      <c r="AA31" s="75"/>
      <c r="AB31" s="75"/>
      <c r="AC31" s="75"/>
      <c r="AD31" s="75">
        <f>ROUND(AD30+0.2,3)</f>
        <v>0.28999999999999998</v>
      </c>
      <c r="AE31" s="75"/>
      <c r="AF31" s="75"/>
      <c r="AG31" s="75"/>
      <c r="AH31" s="75"/>
      <c r="AI31" s="75"/>
      <c r="AJ31" s="75"/>
      <c r="AK31" s="75">
        <f>ROUND(AK30+0.2,3)</f>
        <v>0.32500000000000001</v>
      </c>
      <c r="AL31" s="75"/>
      <c r="AM31" s="75"/>
      <c r="AN31" s="75"/>
      <c r="AO31" s="75"/>
      <c r="AP31" s="75"/>
      <c r="AQ31" s="75"/>
      <c r="AR31" s="75">
        <f>ROUND(AR30+0.2,3)</f>
        <v>0.38</v>
      </c>
      <c r="AS31" s="75"/>
      <c r="AT31" s="75"/>
      <c r="AU31" s="75"/>
      <c r="AV31" s="75"/>
      <c r="AW31" s="75"/>
      <c r="AX31" s="75"/>
      <c r="AY31" s="75">
        <f>ROUND(AY30+0.2,3)</f>
        <v>0.45</v>
      </c>
      <c r="AZ31" s="75"/>
      <c r="BA31" s="75"/>
      <c r="BB31" s="75"/>
      <c r="BC31" s="75"/>
      <c r="BD31" s="75"/>
      <c r="BE31" s="75"/>
      <c r="BF31" s="75">
        <f>ROUND(BF30+0.2,3)</f>
        <v>0.51500000000000001</v>
      </c>
      <c r="BG31" s="75"/>
      <c r="BH31" s="75"/>
      <c r="BI31" s="75"/>
      <c r="BJ31" s="75"/>
      <c r="BK31" s="75"/>
      <c r="BL31" s="75"/>
      <c r="BM31" s="75">
        <f>ROUND(BM30+0.2,3)</f>
        <v>0.55500000000000005</v>
      </c>
      <c r="BN31" s="75"/>
      <c r="BO31" s="75"/>
      <c r="BP31" s="75"/>
      <c r="BQ31" s="75"/>
      <c r="BR31" s="75"/>
      <c r="BS31" s="75"/>
    </row>
    <row r="32" spans="2:72" s="14" customFormat="1" ht="20.149999999999999" customHeight="1" x14ac:dyDescent="0.15">
      <c r="B32" s="34"/>
      <c r="C32" s="35"/>
      <c r="D32" s="56"/>
      <c r="E32" s="78" t="s">
        <v>6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80"/>
      <c r="W32" s="75">
        <f>ROUND(W31+1*W33,3)</f>
        <v>0.52600000000000002</v>
      </c>
      <c r="X32" s="75"/>
      <c r="Y32" s="75"/>
      <c r="Z32" s="75"/>
      <c r="AA32" s="75"/>
      <c r="AB32" s="75"/>
      <c r="AC32" s="75"/>
      <c r="AD32" s="75">
        <f>ROUND(AD31+1*AD33,3)</f>
        <v>0.57999999999999996</v>
      </c>
      <c r="AE32" s="75"/>
      <c r="AF32" s="75"/>
      <c r="AG32" s="75"/>
      <c r="AH32" s="75"/>
      <c r="AI32" s="75"/>
      <c r="AJ32" s="75"/>
      <c r="AK32" s="75">
        <f>ROUND(AK31+1*AK33,3)</f>
        <v>0.65</v>
      </c>
      <c r="AL32" s="75"/>
      <c r="AM32" s="75"/>
      <c r="AN32" s="75"/>
      <c r="AO32" s="75"/>
      <c r="AP32" s="75"/>
      <c r="AQ32" s="75"/>
      <c r="AR32" s="75">
        <f>ROUND(AR31+1*AR33,3)</f>
        <v>0.76</v>
      </c>
      <c r="AS32" s="75"/>
      <c r="AT32" s="75"/>
      <c r="AU32" s="75"/>
      <c r="AV32" s="75"/>
      <c r="AW32" s="75"/>
      <c r="AX32" s="75"/>
      <c r="AY32" s="75">
        <f>ROUND(AY31+1*AY33,3)</f>
        <v>0.9</v>
      </c>
      <c r="AZ32" s="75"/>
      <c r="BA32" s="75"/>
      <c r="BB32" s="75"/>
      <c r="BC32" s="75"/>
      <c r="BD32" s="75"/>
      <c r="BE32" s="75"/>
      <c r="BF32" s="75">
        <f>ROUND(BF31+1*BF33,3)</f>
        <v>1.03</v>
      </c>
      <c r="BG32" s="75"/>
      <c r="BH32" s="75"/>
      <c r="BI32" s="75"/>
      <c r="BJ32" s="75"/>
      <c r="BK32" s="75"/>
      <c r="BL32" s="75"/>
      <c r="BM32" s="75">
        <f>ROUND(BM31+1*BM33,3)</f>
        <v>1.1100000000000001</v>
      </c>
      <c r="BN32" s="75"/>
      <c r="BO32" s="75"/>
      <c r="BP32" s="75"/>
      <c r="BQ32" s="75"/>
      <c r="BR32" s="75"/>
      <c r="BS32" s="75"/>
    </row>
    <row r="33" spans="2:71" s="14" customFormat="1" ht="20.149999999999999" customHeight="1" x14ac:dyDescent="0.15">
      <c r="B33" s="100" t="s">
        <v>33</v>
      </c>
      <c r="C33" s="101"/>
      <c r="D33" s="102"/>
      <c r="E33" s="78" t="s">
        <v>18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80"/>
      <c r="W33" s="75">
        <f>W30+0.2</f>
        <v>0.26300000000000001</v>
      </c>
      <c r="X33" s="75"/>
      <c r="Y33" s="75"/>
      <c r="Z33" s="75"/>
      <c r="AA33" s="75"/>
      <c r="AB33" s="75"/>
      <c r="AC33" s="75"/>
      <c r="AD33" s="75">
        <f>AD30+0.2</f>
        <v>0.29000000000000004</v>
      </c>
      <c r="AE33" s="75"/>
      <c r="AF33" s="75"/>
      <c r="AG33" s="75"/>
      <c r="AH33" s="75"/>
      <c r="AI33" s="75"/>
      <c r="AJ33" s="75"/>
      <c r="AK33" s="75">
        <f>AK30+0.2</f>
        <v>0.32500000000000001</v>
      </c>
      <c r="AL33" s="75"/>
      <c r="AM33" s="75"/>
      <c r="AN33" s="75"/>
      <c r="AO33" s="75"/>
      <c r="AP33" s="75"/>
      <c r="AQ33" s="75"/>
      <c r="AR33" s="75">
        <f>AR30+0.2</f>
        <v>0.38</v>
      </c>
      <c r="AS33" s="75"/>
      <c r="AT33" s="75"/>
      <c r="AU33" s="75"/>
      <c r="AV33" s="75"/>
      <c r="AW33" s="75"/>
      <c r="AX33" s="75"/>
      <c r="AY33" s="75">
        <f>AY30+0.2</f>
        <v>0.45</v>
      </c>
      <c r="AZ33" s="75"/>
      <c r="BA33" s="75"/>
      <c r="BB33" s="75"/>
      <c r="BC33" s="75"/>
      <c r="BD33" s="75"/>
      <c r="BE33" s="75"/>
      <c r="BF33" s="75">
        <f>BF30+0.2</f>
        <v>0.51500000000000001</v>
      </c>
      <c r="BG33" s="75"/>
      <c r="BH33" s="75"/>
      <c r="BI33" s="75"/>
      <c r="BJ33" s="75"/>
      <c r="BK33" s="75"/>
      <c r="BL33" s="75"/>
      <c r="BM33" s="75">
        <f>BM30+0.2</f>
        <v>0.55499999999999994</v>
      </c>
      <c r="BN33" s="75"/>
      <c r="BO33" s="75"/>
      <c r="BP33" s="75"/>
      <c r="BQ33" s="75"/>
      <c r="BR33" s="75"/>
      <c r="BS33" s="75"/>
    </row>
    <row r="34" spans="2:71" s="14" customFormat="1" ht="20.149999999999999" customHeight="1" x14ac:dyDescent="0.15">
      <c r="AY34" s="141" t="s">
        <v>103</v>
      </c>
      <c r="AZ34" s="141"/>
      <c r="BA34" s="141"/>
      <c r="BB34" s="141"/>
      <c r="BC34" s="141"/>
      <c r="BD34" s="141"/>
      <c r="BE34" s="141"/>
      <c r="BF34" s="141" t="s">
        <v>103</v>
      </c>
      <c r="BG34" s="141"/>
      <c r="BH34" s="141"/>
      <c r="BI34" s="141"/>
      <c r="BJ34" s="141"/>
      <c r="BK34" s="141"/>
      <c r="BL34" s="141"/>
      <c r="BM34" s="141" t="s">
        <v>103</v>
      </c>
      <c r="BN34" s="141"/>
      <c r="BO34" s="141"/>
      <c r="BP34" s="141"/>
      <c r="BQ34" s="141"/>
      <c r="BR34" s="141"/>
      <c r="BS34" s="141"/>
    </row>
    <row r="35" spans="2:71" s="14" customFormat="1" ht="28" customHeight="1" x14ac:dyDescent="0.15">
      <c r="B35" s="87" t="s">
        <v>13</v>
      </c>
      <c r="C35" s="87"/>
      <c r="D35" s="87"/>
      <c r="E35" s="87"/>
      <c r="F35" s="87"/>
      <c r="G35" s="87"/>
      <c r="H35" s="87"/>
      <c r="I35" s="87"/>
      <c r="J35" s="87"/>
      <c r="K35" s="87" t="s">
        <v>14</v>
      </c>
      <c r="L35" s="87"/>
      <c r="M35" s="87"/>
      <c r="N35" s="87"/>
      <c r="O35" s="87"/>
      <c r="P35" s="87"/>
      <c r="Q35" s="87"/>
      <c r="R35" s="87"/>
      <c r="S35" s="87"/>
      <c r="T35" s="87" t="s">
        <v>12</v>
      </c>
      <c r="U35" s="87"/>
      <c r="V35" s="87"/>
      <c r="W35" s="87" t="str">
        <f>W28</f>
        <v>φ50</v>
      </c>
      <c r="X35" s="87"/>
      <c r="Y35" s="87"/>
      <c r="Z35" s="87"/>
      <c r="AA35" s="87"/>
      <c r="AB35" s="87"/>
      <c r="AC35" s="87"/>
      <c r="AD35" s="87" t="str">
        <f>AD28</f>
        <v>φ75</v>
      </c>
      <c r="AE35" s="87"/>
      <c r="AF35" s="87"/>
      <c r="AG35" s="87"/>
      <c r="AH35" s="87"/>
      <c r="AI35" s="87"/>
      <c r="AJ35" s="87"/>
      <c r="AK35" s="87" t="str">
        <f>AK28</f>
        <v>φ100</v>
      </c>
      <c r="AL35" s="87"/>
      <c r="AM35" s="87"/>
      <c r="AN35" s="87"/>
      <c r="AO35" s="87"/>
      <c r="AP35" s="87"/>
      <c r="AQ35" s="87"/>
      <c r="AR35" s="87" t="str">
        <f>AR28</f>
        <v>φ150</v>
      </c>
      <c r="AS35" s="87"/>
      <c r="AT35" s="87"/>
      <c r="AU35" s="87"/>
      <c r="AV35" s="87"/>
      <c r="AW35" s="87"/>
      <c r="AX35" s="87"/>
      <c r="AY35" s="87" t="str">
        <f>AY28</f>
        <v>φ200</v>
      </c>
      <c r="AZ35" s="87"/>
      <c r="BA35" s="87"/>
      <c r="BB35" s="87"/>
      <c r="BC35" s="87"/>
      <c r="BD35" s="87"/>
      <c r="BE35" s="87"/>
      <c r="BF35" s="87" t="str">
        <f>BF28</f>
        <v>φ250</v>
      </c>
      <c r="BG35" s="87"/>
      <c r="BH35" s="87"/>
      <c r="BI35" s="87"/>
      <c r="BJ35" s="87"/>
      <c r="BK35" s="87"/>
      <c r="BL35" s="87"/>
      <c r="BM35" s="87" t="str">
        <f>BM28</f>
        <v>φ300</v>
      </c>
      <c r="BN35" s="87"/>
      <c r="BO35" s="87"/>
      <c r="BP35" s="87"/>
      <c r="BQ35" s="87"/>
      <c r="BR35" s="87"/>
      <c r="BS35" s="87"/>
    </row>
    <row r="36" spans="2:71" s="14" customFormat="1" ht="28" customHeight="1" x14ac:dyDescent="0.15">
      <c r="B36" s="119" t="s">
        <v>24</v>
      </c>
      <c r="C36" s="120"/>
      <c r="D36" s="120"/>
      <c r="E36" s="120"/>
      <c r="F36" s="120"/>
      <c r="G36" s="120"/>
      <c r="H36" s="120"/>
      <c r="I36" s="120"/>
      <c r="J36" s="121"/>
      <c r="K36" s="110" t="s">
        <v>436</v>
      </c>
      <c r="L36" s="111"/>
      <c r="M36" s="111"/>
      <c r="N36" s="111"/>
      <c r="O36" s="111"/>
      <c r="P36" s="111"/>
      <c r="Q36" s="111"/>
      <c r="R36" s="111"/>
      <c r="S36" s="112"/>
      <c r="T36" s="78" t="s">
        <v>435</v>
      </c>
      <c r="U36" s="79"/>
      <c r="V36" s="80"/>
      <c r="W36" s="75">
        <f>ROUND((W31+W32)/2*W33-W30*W30*PI()/4,3)</f>
        <v>0.10100000000000001</v>
      </c>
      <c r="X36" s="75"/>
      <c r="Y36" s="75"/>
      <c r="Z36" s="75"/>
      <c r="AA36" s="75"/>
      <c r="AB36" s="75"/>
      <c r="AC36" s="81"/>
      <c r="AD36" s="75">
        <f>ROUND((AD31+AD32)/2*AD33-AD30*AD30*PI()/4,3)</f>
        <v>0.12</v>
      </c>
      <c r="AE36" s="75"/>
      <c r="AF36" s="75"/>
      <c r="AG36" s="75"/>
      <c r="AH36" s="75"/>
      <c r="AI36" s="75"/>
      <c r="AJ36" s="81"/>
      <c r="AK36" s="75">
        <f>ROUND((AK31+AK32)/2*AK33-AK30*AK30*PI()/4,3)</f>
        <v>0.14599999999999999</v>
      </c>
      <c r="AL36" s="75"/>
      <c r="AM36" s="75"/>
      <c r="AN36" s="75"/>
      <c r="AO36" s="75"/>
      <c r="AP36" s="75"/>
      <c r="AQ36" s="81"/>
      <c r="AR36" s="75">
        <f>ROUND((AR31+AR32)/2*AR33-AR30*AR30*PI()/4,3)</f>
        <v>0.191</v>
      </c>
      <c r="AS36" s="75"/>
      <c r="AT36" s="75"/>
      <c r="AU36" s="75"/>
      <c r="AV36" s="75"/>
      <c r="AW36" s="75"/>
      <c r="AX36" s="81"/>
      <c r="AY36" s="75">
        <f>ROUND((AY31+AY32)/2*AY33-AY30*AY30*PI()/4,3)</f>
        <v>0.255</v>
      </c>
      <c r="AZ36" s="75"/>
      <c r="BA36" s="75"/>
      <c r="BB36" s="75"/>
      <c r="BC36" s="75"/>
      <c r="BD36" s="75"/>
      <c r="BE36" s="75"/>
      <c r="BF36" s="75">
        <f>ROUND((BF31+BF32)/2*BF33-BF30*BF30*PI()/4,3)</f>
        <v>0.32</v>
      </c>
      <c r="BG36" s="75"/>
      <c r="BH36" s="75"/>
      <c r="BI36" s="75"/>
      <c r="BJ36" s="75"/>
      <c r="BK36" s="75"/>
      <c r="BL36" s="75"/>
      <c r="BM36" s="75">
        <f>ROUND((BM31+BM32)/2*BM33-BM30*BM30*PI()/4,3)</f>
        <v>0.36299999999999999</v>
      </c>
      <c r="BN36" s="75"/>
      <c r="BO36" s="75"/>
      <c r="BP36" s="75"/>
      <c r="BQ36" s="75"/>
      <c r="BR36" s="75"/>
      <c r="BS36" s="75"/>
    </row>
    <row r="37" spans="2:71" s="14" customFormat="1" ht="28" customHeight="1" x14ac:dyDescent="0.15">
      <c r="B37" s="45"/>
      <c r="C37" s="45"/>
      <c r="D37" s="45"/>
      <c r="E37" s="45"/>
      <c r="F37" s="45"/>
      <c r="G37" s="45"/>
      <c r="H37" s="45"/>
      <c r="I37" s="45"/>
      <c r="J37" s="45"/>
      <c r="K37" s="46"/>
      <c r="L37" s="46"/>
      <c r="M37" s="46"/>
      <c r="N37" s="46"/>
      <c r="O37" s="46"/>
      <c r="P37" s="46"/>
      <c r="Q37" s="46"/>
      <c r="R37" s="46"/>
      <c r="S37" s="46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</row>
    <row r="38" spans="2:71" s="14" customFormat="1" ht="20.149999999999999" customHeight="1" x14ac:dyDescent="0.15"/>
    <row r="39" spans="2:71" s="14" customFormat="1" ht="20.149999999999999" customHeight="1" x14ac:dyDescent="0.15"/>
    <row r="40" spans="2:71" s="14" customFormat="1" ht="20.149999999999999" customHeight="1" x14ac:dyDescent="0.15"/>
    <row r="41" spans="2:71" s="14" customFormat="1" ht="20.149999999999999" customHeight="1" x14ac:dyDescent="0.15"/>
    <row r="42" spans="2:71" s="14" customFormat="1" ht="20.149999999999999" customHeight="1" x14ac:dyDescent="0.15"/>
    <row r="43" spans="2:71" s="14" customFormat="1" ht="15" customHeight="1" x14ac:dyDescent="0.15"/>
    <row r="44" spans="2:71" s="14" customFormat="1" ht="15" customHeight="1" x14ac:dyDescent="0.15"/>
    <row r="45" spans="2:71" s="14" customFormat="1" ht="15" customHeight="1" x14ac:dyDescent="0.15"/>
    <row r="46" spans="2:71" s="14" customFormat="1" ht="15" customHeight="1" x14ac:dyDescent="0.15"/>
    <row r="47" spans="2:71" s="14" customFormat="1" ht="15" customHeight="1" x14ac:dyDescent="0.15"/>
    <row r="48" spans="2:71" s="14" customFormat="1" ht="15" customHeight="1" x14ac:dyDescent="0.15"/>
    <row r="49" s="14" customFormat="1" ht="15" customHeight="1" x14ac:dyDescent="0.15"/>
    <row r="50" s="14" customFormat="1" ht="15" customHeight="1" x14ac:dyDescent="0.15"/>
    <row r="51" s="14" customFormat="1" ht="15" customHeight="1" x14ac:dyDescent="0.15"/>
    <row r="52" s="14" customFormat="1" ht="15" customHeight="1" x14ac:dyDescent="0.15"/>
    <row r="53" ht="15" customHeight="1" x14ac:dyDescent="0.15"/>
  </sheetData>
  <mergeCells count="83">
    <mergeCell ref="BM36:BS36"/>
    <mergeCell ref="BM30:BS30"/>
    <mergeCell ref="BM31:BS31"/>
    <mergeCell ref="BM32:BS32"/>
    <mergeCell ref="BM33:BS33"/>
    <mergeCell ref="BM34:BS34"/>
    <mergeCell ref="BM35:BS35"/>
    <mergeCell ref="AR36:AX36"/>
    <mergeCell ref="AY36:BE36"/>
    <mergeCell ref="BF28:BL28"/>
    <mergeCell ref="BF30:BL30"/>
    <mergeCell ref="BF31:BL31"/>
    <mergeCell ref="BF32:BL32"/>
    <mergeCell ref="BF33:BL33"/>
    <mergeCell ref="BF34:BL34"/>
    <mergeCell ref="BF35:BL35"/>
    <mergeCell ref="BF36:BL36"/>
    <mergeCell ref="AR33:AX33"/>
    <mergeCell ref="AY32:BE32"/>
    <mergeCell ref="AY30:BE30"/>
    <mergeCell ref="AR31:AX31"/>
    <mergeCell ref="AY31:BE31"/>
    <mergeCell ref="AR30:AX30"/>
    <mergeCell ref="B36:J36"/>
    <mergeCell ref="K36:S36"/>
    <mergeCell ref="T36:V36"/>
    <mergeCell ref="W36:AC36"/>
    <mergeCell ref="AD36:AJ36"/>
    <mergeCell ref="AK36:AQ36"/>
    <mergeCell ref="AY33:BE33"/>
    <mergeCell ref="AY34:BE34"/>
    <mergeCell ref="B35:J35"/>
    <mergeCell ref="K35:S35"/>
    <mergeCell ref="T35:V35"/>
    <mergeCell ref="W35:AC35"/>
    <mergeCell ref="AD35:AJ35"/>
    <mergeCell ref="AK35:AQ35"/>
    <mergeCell ref="AR35:AX35"/>
    <mergeCell ref="AY35:BE35"/>
    <mergeCell ref="B33:D33"/>
    <mergeCell ref="E33:V33"/>
    <mergeCell ref="W33:AC33"/>
    <mergeCell ref="AD33:AJ33"/>
    <mergeCell ref="AK33:AQ33"/>
    <mergeCell ref="E32:V32"/>
    <mergeCell ref="W32:AC32"/>
    <mergeCell ref="AD32:AJ32"/>
    <mergeCell ref="AK32:AQ32"/>
    <mergeCell ref="AR32:AX32"/>
    <mergeCell ref="B31:D31"/>
    <mergeCell ref="E31:V31"/>
    <mergeCell ref="W31:AC31"/>
    <mergeCell ref="AD31:AJ31"/>
    <mergeCell ref="AK31:AQ31"/>
    <mergeCell ref="B30:D30"/>
    <mergeCell ref="E30:V30"/>
    <mergeCell ref="W30:AC30"/>
    <mergeCell ref="AD30:AJ30"/>
    <mergeCell ref="AK30:AQ30"/>
    <mergeCell ref="AD25:AF25"/>
    <mergeCell ref="AH25:AJ25"/>
    <mergeCell ref="B27:BT27"/>
    <mergeCell ref="B28:V28"/>
    <mergeCell ref="W28:AC28"/>
    <mergeCell ref="AD28:AJ28"/>
    <mergeCell ref="AK28:AQ28"/>
    <mergeCell ref="AR28:AX28"/>
    <mergeCell ref="AY28:BE28"/>
    <mergeCell ref="BM28:BS28"/>
    <mergeCell ref="AB16:AI17"/>
    <mergeCell ref="B1:BT1"/>
    <mergeCell ref="B3:BT3"/>
    <mergeCell ref="AH6:AM6"/>
    <mergeCell ref="AD8:AE8"/>
    <mergeCell ref="BA9:BA11"/>
    <mergeCell ref="AB10:AC10"/>
    <mergeCell ref="AD10:AE10"/>
    <mergeCell ref="AF10:AG10"/>
    <mergeCell ref="AX14:AX17"/>
    <mergeCell ref="AZ14:AZ21"/>
    <mergeCell ref="AK16:AM18"/>
    <mergeCell ref="AX18:AX19"/>
    <mergeCell ref="AX20:AX21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theme="0" tint="-0.14999847407452621"/>
    <pageSetUpPr fitToPage="1"/>
  </sheetPr>
  <dimension ref="A1:BV85"/>
  <sheetViews>
    <sheetView view="pageBreakPreview" topLeftCell="A10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24" width="1.5" style="3" customWidth="1"/>
    <col min="25" max="28" width="0.75" style="3" customWidth="1"/>
    <col min="29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450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</row>
    <row r="6" spans="2:74" ht="9.1" customHeight="1" x14ac:dyDescent="0.15">
      <c r="BE6" s="73" t="s">
        <v>160</v>
      </c>
      <c r="BF6" s="73"/>
      <c r="BG6" s="73"/>
    </row>
    <row r="7" spans="2:74" ht="9.1" customHeight="1" x14ac:dyDescent="0.15">
      <c r="D7" s="168"/>
      <c r="E7" s="168"/>
      <c r="F7" s="168"/>
      <c r="G7" s="168"/>
      <c r="H7" s="256"/>
      <c r="I7" s="256"/>
      <c r="J7" s="256"/>
      <c r="K7" s="256"/>
      <c r="L7" s="256"/>
      <c r="M7" s="256"/>
      <c r="N7" s="168"/>
      <c r="O7" s="168"/>
      <c r="BC7" s="262" t="s">
        <v>161</v>
      </c>
      <c r="BD7" s="262"/>
      <c r="BE7" s="262"/>
      <c r="BF7" s="262"/>
      <c r="BG7" s="262"/>
      <c r="BH7" s="262"/>
      <c r="BI7" s="262"/>
      <c r="BJ7" s="4"/>
    </row>
    <row r="8" spans="2:74" ht="9.1" customHeight="1" x14ac:dyDescent="0.15">
      <c r="D8" s="168"/>
      <c r="E8" s="168"/>
      <c r="F8" s="168"/>
      <c r="G8" s="168"/>
      <c r="H8" s="256"/>
      <c r="I8" s="256"/>
      <c r="J8" s="256"/>
      <c r="K8" s="256"/>
      <c r="L8" s="256"/>
      <c r="M8" s="256"/>
      <c r="N8" s="168"/>
      <c r="O8" s="168"/>
      <c r="BE8" s="267"/>
      <c r="BF8" s="73"/>
      <c r="BG8" s="73"/>
    </row>
    <row r="9" spans="2:74" ht="9.1" customHeight="1" x14ac:dyDescent="0.15">
      <c r="Q9" s="41"/>
      <c r="R9" s="41"/>
      <c r="S9" s="41"/>
      <c r="T9" s="41"/>
      <c r="U9" s="73" t="s">
        <v>71</v>
      </c>
      <c r="V9" s="73"/>
      <c r="W9" s="73"/>
      <c r="X9" s="73"/>
      <c r="Y9" s="28"/>
      <c r="Z9" s="28"/>
      <c r="AA9" s="28"/>
      <c r="AC9" s="73" t="s">
        <v>69</v>
      </c>
      <c r="AD9" s="73"/>
      <c r="AE9" s="73"/>
      <c r="AF9" s="73"/>
      <c r="AG9" s="41"/>
      <c r="AH9" s="41"/>
      <c r="AI9" s="41"/>
      <c r="AJ9" s="41"/>
      <c r="AK9" s="41"/>
      <c r="AL9" s="41"/>
      <c r="AY9" s="28"/>
      <c r="AZ9" s="73" t="s">
        <v>162</v>
      </c>
      <c r="BA9" s="73"/>
      <c r="BB9" s="73"/>
      <c r="BC9" s="73"/>
      <c r="BE9" s="41"/>
      <c r="BF9" s="41"/>
    </row>
    <row r="10" spans="2:74" ht="9.1" customHeight="1" x14ac:dyDescent="0.15">
      <c r="N10" s="85"/>
      <c r="O10" s="85">
        <v>0.05</v>
      </c>
      <c r="AN10" s="5"/>
      <c r="AO10" s="5"/>
      <c r="AP10" s="85">
        <v>0.05</v>
      </c>
      <c r="BH10" s="5"/>
      <c r="BI10" s="5"/>
      <c r="BJ10" s="85">
        <v>0.05</v>
      </c>
    </row>
    <row r="11" spans="2:74" ht="9.1" customHeight="1" x14ac:dyDescent="0.15">
      <c r="N11" s="85"/>
      <c r="O11" s="85"/>
      <c r="T11" s="99" t="s">
        <v>379</v>
      </c>
      <c r="U11" s="99"/>
      <c r="V11" s="99"/>
      <c r="W11" s="99"/>
      <c r="X11" s="30"/>
      <c r="Y11" s="30"/>
      <c r="Z11" s="30"/>
      <c r="AA11" s="30"/>
      <c r="AB11" s="30"/>
      <c r="AC11" s="30"/>
      <c r="AD11" s="137" t="s">
        <v>102</v>
      </c>
      <c r="AE11" s="137"/>
      <c r="AF11" s="137"/>
      <c r="AG11" s="137"/>
      <c r="AH11" s="137"/>
      <c r="AI11" s="137"/>
      <c r="AJ11" s="137"/>
      <c r="AN11" s="5"/>
      <c r="AO11" s="5"/>
      <c r="AP11" s="85"/>
      <c r="AY11" s="30"/>
      <c r="AZ11" s="30"/>
      <c r="BA11" s="30"/>
      <c r="BB11" s="137" t="s">
        <v>377</v>
      </c>
      <c r="BC11" s="137"/>
      <c r="BD11" s="137"/>
      <c r="BE11" s="137"/>
      <c r="BF11" s="137"/>
      <c r="BG11" s="137"/>
      <c r="BH11" s="137"/>
      <c r="BI11" s="137"/>
      <c r="BJ11" s="85"/>
    </row>
    <row r="12" spans="2:74" ht="9.1" customHeight="1" x14ac:dyDescent="0.15">
      <c r="N12" s="29"/>
      <c r="O12" s="85"/>
      <c r="AN12" s="5"/>
      <c r="AO12" s="5"/>
      <c r="AP12" s="85"/>
      <c r="BH12" s="5"/>
      <c r="BI12" s="5"/>
      <c r="BJ12" s="85"/>
    </row>
    <row r="13" spans="2:74" ht="9.1" customHeight="1" x14ac:dyDescent="0.15">
      <c r="N13" s="85">
        <v>0.7</v>
      </c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  <c r="AH13" s="6"/>
      <c r="AI13" s="6"/>
      <c r="AJ13" s="6"/>
      <c r="AK13" s="6"/>
      <c r="AL13" s="6"/>
      <c r="AM13" s="6"/>
      <c r="AN13" s="5"/>
      <c r="AO13" s="5"/>
      <c r="AP13" s="5"/>
      <c r="AY13" s="8"/>
      <c r="AZ13" s="7"/>
      <c r="BA13" s="7"/>
      <c r="BB13" s="7"/>
      <c r="BC13" s="7"/>
      <c r="BD13" s="7"/>
      <c r="BE13" s="9"/>
      <c r="BF13" s="9"/>
      <c r="BG13" s="9"/>
      <c r="BH13" s="5"/>
      <c r="BI13" s="5"/>
      <c r="BJ13" s="5"/>
    </row>
    <row r="14" spans="2:74" ht="9.1" customHeight="1" x14ac:dyDescent="0.15">
      <c r="N14" s="85"/>
      <c r="U14" s="8"/>
      <c r="V14" s="8"/>
      <c r="W14" s="8"/>
      <c r="X14" s="8"/>
      <c r="Y14" s="8"/>
      <c r="Z14" s="8"/>
      <c r="AA14" s="8"/>
      <c r="AC14" s="268" t="s">
        <v>236</v>
      </c>
      <c r="AD14" s="268"/>
      <c r="AE14" s="268"/>
      <c r="AN14" s="5"/>
      <c r="AO14" s="5"/>
      <c r="AP14" s="85">
        <v>0.15</v>
      </c>
      <c r="AY14" s="8"/>
      <c r="BA14" s="268" t="s">
        <v>236</v>
      </c>
      <c r="BB14" s="268"/>
      <c r="BC14" s="268"/>
      <c r="BD14" s="8"/>
      <c r="BH14" s="5"/>
      <c r="BI14" s="5"/>
      <c r="BJ14" s="85">
        <v>0.15</v>
      </c>
    </row>
    <row r="15" spans="2:74" ht="9.1" customHeight="1" x14ac:dyDescent="0.15">
      <c r="N15" s="85"/>
      <c r="U15" s="10"/>
      <c r="V15" s="10"/>
      <c r="W15" s="11"/>
      <c r="X15" s="11"/>
      <c r="Y15" s="11"/>
      <c r="Z15" s="11"/>
      <c r="AC15" s="73" t="s">
        <v>3</v>
      </c>
      <c r="AD15" s="73"/>
      <c r="AE15" s="73"/>
      <c r="AN15" s="5"/>
      <c r="AO15" s="5"/>
      <c r="AP15" s="85"/>
      <c r="AY15" s="11"/>
      <c r="BA15" s="73" t="s">
        <v>157</v>
      </c>
      <c r="BB15" s="73"/>
      <c r="BC15" s="73"/>
      <c r="BH15" s="5"/>
      <c r="BI15" s="5"/>
      <c r="BJ15" s="85"/>
    </row>
    <row r="16" spans="2:74" ht="9.1" customHeight="1" x14ac:dyDescent="0.15">
      <c r="N16" s="85"/>
      <c r="AN16" s="5"/>
      <c r="AO16" s="5"/>
      <c r="AP16" s="85"/>
      <c r="BH16" s="5"/>
      <c r="BI16" s="5"/>
      <c r="BJ16" s="85"/>
    </row>
    <row r="17" spans="12:64" ht="9.1" customHeight="1" x14ac:dyDescent="0.15">
      <c r="N17" s="85"/>
      <c r="AD17" s="28"/>
      <c r="AE17" s="28"/>
      <c r="AF17" s="28"/>
      <c r="AN17" s="5"/>
      <c r="AO17" s="5"/>
      <c r="AP17" s="85" t="s">
        <v>37</v>
      </c>
      <c r="BB17" s="28"/>
      <c r="BC17" s="28"/>
      <c r="BD17" s="28"/>
      <c r="BH17" s="5"/>
      <c r="BI17" s="5"/>
      <c r="BJ17" s="85" t="s">
        <v>37</v>
      </c>
    </row>
    <row r="18" spans="12:64" ht="9.1" customHeight="1" x14ac:dyDescent="0.15">
      <c r="N18" s="85"/>
      <c r="AN18" s="5"/>
      <c r="AO18" s="5"/>
      <c r="AP18" s="85"/>
      <c r="BH18" s="5"/>
      <c r="BI18" s="5"/>
      <c r="BJ18" s="85"/>
    </row>
    <row r="19" spans="12:64" ht="9.1" customHeight="1" x14ac:dyDescent="0.15">
      <c r="L19" s="86" t="s">
        <v>349</v>
      </c>
      <c r="N19" s="85"/>
      <c r="V19" s="28"/>
      <c r="W19" s="28"/>
      <c r="X19" s="28"/>
      <c r="Y19" s="28"/>
      <c r="Z19" s="28"/>
      <c r="AC19" s="73" t="s">
        <v>378</v>
      </c>
      <c r="AD19" s="73"/>
      <c r="AE19" s="73"/>
      <c r="AF19" s="73"/>
      <c r="AN19" s="5"/>
      <c r="AO19" s="5"/>
      <c r="AP19" s="85"/>
      <c r="AY19" s="28"/>
      <c r="BA19" s="73" t="s">
        <v>378</v>
      </c>
      <c r="BB19" s="73"/>
      <c r="BC19" s="73"/>
      <c r="BD19" s="73"/>
      <c r="BH19" s="5"/>
      <c r="BI19" s="5"/>
      <c r="BJ19" s="85"/>
    </row>
    <row r="20" spans="12:64" ht="9.1" customHeight="1" x14ac:dyDescent="0.15">
      <c r="L20" s="86"/>
      <c r="N20" s="8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"/>
      <c r="AO20" s="5"/>
      <c r="AP20" s="85"/>
      <c r="BB20" s="28"/>
      <c r="BC20" s="28"/>
      <c r="BD20" s="28"/>
      <c r="BE20" s="28"/>
      <c r="BF20" s="28"/>
      <c r="BG20" s="28"/>
      <c r="BH20" s="5"/>
      <c r="BI20" s="5"/>
      <c r="BJ20" s="85"/>
    </row>
    <row r="21" spans="12:64" ht="9.1" customHeight="1" x14ac:dyDescent="0.15">
      <c r="L21" s="86"/>
      <c r="N21" s="85"/>
      <c r="AH21" s="73" t="s">
        <v>229</v>
      </c>
      <c r="AI21" s="73"/>
      <c r="AJ21" s="73"/>
      <c r="AK21" s="73"/>
      <c r="AL21" s="73"/>
      <c r="AM21" s="73"/>
      <c r="AN21" s="5"/>
      <c r="AO21" s="5"/>
      <c r="AP21" s="85"/>
      <c r="AR21" s="86" t="s">
        <v>7</v>
      </c>
      <c r="BH21" s="5"/>
      <c r="BI21" s="5"/>
      <c r="BJ21" s="85"/>
      <c r="BL21" s="86" t="s">
        <v>7</v>
      </c>
    </row>
    <row r="22" spans="12:64" ht="9.1" customHeight="1" x14ac:dyDescent="0.15">
      <c r="L22" s="86"/>
      <c r="N22" s="85"/>
      <c r="AN22" s="5"/>
      <c r="AO22" s="5"/>
      <c r="AP22" s="85"/>
      <c r="AR22" s="86"/>
      <c r="BH22" s="5"/>
      <c r="BI22" s="5"/>
      <c r="BJ22" s="85"/>
      <c r="BL22" s="86"/>
    </row>
    <row r="23" spans="12:64" ht="9.1" customHeight="1" x14ac:dyDescent="0.15">
      <c r="L23" s="86"/>
      <c r="N23" s="85"/>
      <c r="U23" s="10"/>
      <c r="V23" s="10"/>
      <c r="W23" s="10"/>
      <c r="AN23" s="5"/>
      <c r="AO23" s="5"/>
      <c r="AP23" s="85"/>
      <c r="AR23" s="86"/>
      <c r="BH23" s="5"/>
      <c r="BI23" s="5"/>
      <c r="BJ23" s="85"/>
      <c r="BL23" s="86"/>
    </row>
    <row r="24" spans="12:64" ht="9.1" customHeight="1" x14ac:dyDescent="0.15">
      <c r="L24" s="86"/>
      <c r="N24" s="85"/>
      <c r="U24" s="10"/>
      <c r="V24" s="10"/>
      <c r="W24" s="10"/>
      <c r="AN24" s="5"/>
      <c r="AO24" s="5"/>
      <c r="AP24" s="85"/>
      <c r="AR24" s="86"/>
      <c r="BH24" s="5"/>
      <c r="BI24" s="5"/>
      <c r="BJ24" s="85"/>
      <c r="BL24" s="86"/>
    </row>
    <row r="25" spans="12:64" ht="9.1" customHeight="1" x14ac:dyDescent="0.15">
      <c r="L25" s="40"/>
      <c r="U25" s="10"/>
      <c r="V25" s="10"/>
      <c r="W25" s="10"/>
      <c r="AN25" s="5"/>
      <c r="AO25" s="5"/>
      <c r="AP25" s="85"/>
      <c r="AR25" s="86"/>
      <c r="BH25" s="5"/>
      <c r="BI25" s="5"/>
      <c r="BJ25" s="85"/>
      <c r="BL25" s="86"/>
    </row>
    <row r="26" spans="12:64" ht="9.1" customHeight="1" x14ac:dyDescent="0.15">
      <c r="L26" s="40"/>
      <c r="U26" s="10"/>
      <c r="V26" s="10"/>
      <c r="W26" s="10"/>
      <c r="AN26" s="5"/>
      <c r="AO26" s="5"/>
      <c r="AP26" s="85"/>
      <c r="AR26" s="86"/>
      <c r="BH26" s="5"/>
      <c r="BI26" s="5"/>
      <c r="BJ26" s="85"/>
      <c r="BL26" s="86"/>
    </row>
    <row r="27" spans="12:64" ht="9.1" customHeight="1" x14ac:dyDescent="0.15">
      <c r="L27" s="40"/>
      <c r="U27" s="10"/>
      <c r="V27" s="10"/>
      <c r="W27" s="10"/>
      <c r="AN27" s="5"/>
      <c r="AO27" s="5"/>
      <c r="AP27" s="85"/>
      <c r="AR27" s="86"/>
      <c r="BH27" s="5"/>
      <c r="BI27" s="5"/>
      <c r="BJ27" s="85"/>
      <c r="BL27" s="86"/>
    </row>
    <row r="28" spans="12:64" ht="9.1" customHeight="1" x14ac:dyDescent="0.15">
      <c r="L28" s="40"/>
      <c r="U28" s="10"/>
      <c r="V28" s="10"/>
      <c r="W28" s="10"/>
      <c r="AN28" s="5"/>
      <c r="AO28" s="5"/>
      <c r="AP28" s="85"/>
      <c r="AR28" s="86"/>
      <c r="BH28" s="5"/>
      <c r="BI28" s="5"/>
      <c r="BJ28" s="85"/>
      <c r="BL28" s="86"/>
    </row>
    <row r="29" spans="12:64" ht="9.1" customHeight="1" x14ac:dyDescent="0.15">
      <c r="N29" s="261" t="s">
        <v>164</v>
      </c>
      <c r="U29" s="10"/>
      <c r="V29" s="10"/>
      <c r="W29" s="10"/>
      <c r="AD29" s="13"/>
      <c r="AE29" s="13"/>
      <c r="AF29" s="13"/>
      <c r="AG29" s="13"/>
      <c r="AH29" s="13"/>
      <c r="AI29" s="13"/>
      <c r="AJ29" s="13"/>
      <c r="AK29" s="13"/>
      <c r="AL29" s="13"/>
      <c r="AN29" s="5"/>
      <c r="AO29" s="5"/>
      <c r="AP29" s="85"/>
      <c r="AR29" s="86"/>
      <c r="AV29" s="261"/>
      <c r="BB29" s="10"/>
      <c r="BC29" s="10"/>
      <c r="BD29" s="10"/>
      <c r="BE29" s="28"/>
      <c r="BF29" s="28"/>
      <c r="BH29" s="5"/>
      <c r="BI29" s="5"/>
      <c r="BJ29" s="85"/>
      <c r="BL29" s="86"/>
    </row>
    <row r="30" spans="12:64" ht="9.1" customHeight="1" x14ac:dyDescent="0.15">
      <c r="N30" s="261"/>
      <c r="U30" s="10"/>
      <c r="V30" s="10"/>
      <c r="W30" s="10"/>
      <c r="AH30" s="73" t="s">
        <v>1</v>
      </c>
      <c r="AI30" s="73"/>
      <c r="AJ30" s="73"/>
      <c r="AK30" s="73"/>
      <c r="AL30" s="73"/>
      <c r="AM30" s="73"/>
      <c r="AN30" s="5"/>
      <c r="AO30" s="5"/>
      <c r="AP30" s="85"/>
      <c r="AV30" s="261"/>
      <c r="BH30" s="5"/>
      <c r="BI30" s="5"/>
      <c r="BJ30" s="85"/>
    </row>
    <row r="31" spans="12:64" ht="9.1" customHeight="1" x14ac:dyDescent="0.15">
      <c r="N31" s="261"/>
      <c r="U31" s="10"/>
      <c r="V31" s="10"/>
      <c r="W31" s="11"/>
      <c r="X31" s="28"/>
      <c r="Y31" s="28"/>
      <c r="Z31" s="28"/>
      <c r="AA31" s="28"/>
      <c r="AB31" s="28"/>
      <c r="AC31" s="28"/>
      <c r="AD31" s="28"/>
      <c r="AN31" s="5"/>
      <c r="AO31" s="5"/>
      <c r="AP31" s="85"/>
      <c r="AV31" s="261"/>
      <c r="AY31" s="28"/>
      <c r="AZ31" s="28"/>
      <c r="BA31" s="28"/>
      <c r="BB31" s="28"/>
      <c r="BH31" s="5"/>
      <c r="BI31" s="5"/>
      <c r="BJ31" s="85"/>
    </row>
    <row r="32" spans="12:64" ht="9.1" customHeight="1" x14ac:dyDescent="0.15">
      <c r="N32" s="261"/>
      <c r="U32" s="10"/>
      <c r="V32" s="10"/>
      <c r="W32" s="10"/>
      <c r="AN32" s="5"/>
      <c r="AO32" s="5"/>
      <c r="AP32" s="85"/>
      <c r="AV32" s="261"/>
      <c r="BH32" s="5"/>
      <c r="BI32" s="5"/>
      <c r="BJ32" s="85"/>
    </row>
    <row r="33" spans="1:74" ht="9.1" customHeight="1" x14ac:dyDescent="0.15">
      <c r="N33" s="261"/>
      <c r="U33" s="10"/>
      <c r="V33" s="10"/>
      <c r="W33" s="10"/>
      <c r="AN33" s="85">
        <v>0.1</v>
      </c>
      <c r="AO33" s="5"/>
      <c r="AP33" s="85" t="s">
        <v>32</v>
      </c>
      <c r="AV33" s="261"/>
      <c r="BH33" s="85">
        <v>0.1</v>
      </c>
      <c r="BI33" s="5"/>
      <c r="BJ33" s="85" t="s">
        <v>32</v>
      </c>
    </row>
    <row r="34" spans="1:74" ht="9.1" customHeight="1" x14ac:dyDescent="0.15">
      <c r="N34" s="261"/>
      <c r="U34" s="10"/>
      <c r="V34" s="73" t="s">
        <v>441</v>
      </c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N34" s="85"/>
      <c r="AO34" s="5"/>
      <c r="AP34" s="85"/>
      <c r="AV34" s="261"/>
      <c r="AY34" s="28"/>
      <c r="AZ34" s="28"/>
      <c r="BA34" s="28"/>
      <c r="BH34" s="85"/>
      <c r="BI34" s="5"/>
      <c r="BJ34" s="85"/>
    </row>
    <row r="35" spans="1:74" ht="9.1" customHeight="1" x14ac:dyDescent="0.15">
      <c r="AN35" s="85" t="s">
        <v>0</v>
      </c>
      <c r="AO35" s="5"/>
      <c r="AP35" s="85"/>
      <c r="BH35" s="85" t="s">
        <v>0</v>
      </c>
      <c r="BI35" s="5"/>
      <c r="BJ35" s="85"/>
    </row>
    <row r="36" spans="1:74" ht="9.1" customHeight="1" x14ac:dyDescent="0.15">
      <c r="AN36" s="85"/>
      <c r="AO36" s="5"/>
      <c r="AP36" s="85"/>
      <c r="BH36" s="85"/>
      <c r="BI36" s="5"/>
      <c r="BJ36" s="85"/>
    </row>
    <row r="37" spans="1:74" ht="9.1" customHeight="1" x14ac:dyDescent="0.15">
      <c r="AN37" s="85"/>
      <c r="AP37" s="85"/>
      <c r="BH37" s="85"/>
      <c r="BJ37" s="85"/>
    </row>
    <row r="38" spans="1:74" ht="9.1" customHeight="1" x14ac:dyDescent="0.15">
      <c r="AN38" s="85"/>
      <c r="AP38" s="85"/>
      <c r="BH38" s="85"/>
      <c r="BJ38" s="85"/>
    </row>
    <row r="39" spans="1:74" ht="9.1" customHeight="1" x14ac:dyDescent="0.15">
      <c r="Y39" s="28"/>
      <c r="Z39" s="28"/>
      <c r="AA39" s="28"/>
      <c r="AB39" s="28"/>
      <c r="AY39" s="28"/>
      <c r="AZ39" s="28"/>
    </row>
    <row r="40" spans="1:74" ht="9.1" customHeight="1" x14ac:dyDescent="0.15"/>
    <row r="41" spans="1:74" ht="9.1" customHeight="1" x14ac:dyDescent="0.15">
      <c r="W41" s="73" t="s">
        <v>6</v>
      </c>
      <c r="X41" s="73"/>
      <c r="Y41" s="73"/>
      <c r="Z41" s="73"/>
      <c r="AA41" s="73"/>
      <c r="AB41" s="73"/>
      <c r="AC41" s="73"/>
      <c r="AD41" s="73"/>
      <c r="AY41" s="73" t="s">
        <v>6</v>
      </c>
      <c r="AZ41" s="73"/>
    </row>
    <row r="42" spans="1:74" ht="24.95" customHeight="1" x14ac:dyDescent="0.15"/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8" t="s">
        <v>221</v>
      </c>
      <c r="X44" s="79"/>
      <c r="Y44" s="79"/>
      <c r="Z44" s="79"/>
      <c r="AA44" s="79"/>
      <c r="AB44" s="79"/>
      <c r="AC44" s="79"/>
      <c r="AD44" s="79"/>
      <c r="AE44" s="80"/>
      <c r="AF44" s="78" t="s">
        <v>19</v>
      </c>
      <c r="AG44" s="79"/>
      <c r="AH44" s="79"/>
      <c r="AI44" s="79"/>
      <c r="AJ44" s="79"/>
      <c r="AK44" s="79"/>
      <c r="AL44" s="80"/>
      <c r="AM44" s="78" t="s">
        <v>242</v>
      </c>
      <c r="AN44" s="79"/>
      <c r="AO44" s="79"/>
      <c r="AP44" s="79"/>
      <c r="AQ44" s="79"/>
      <c r="AR44" s="79"/>
      <c r="AS44" s="80"/>
      <c r="AT44" s="87" t="s">
        <v>243</v>
      </c>
      <c r="AU44" s="87"/>
      <c r="AV44" s="87"/>
      <c r="AW44" s="87"/>
      <c r="AX44" s="87"/>
      <c r="AY44" s="87"/>
      <c r="AZ44" s="87"/>
      <c r="BA44" s="87" t="s">
        <v>244</v>
      </c>
      <c r="BB44" s="87"/>
      <c r="BC44" s="87"/>
      <c r="BD44" s="87"/>
      <c r="BE44" s="87"/>
      <c r="BF44" s="87"/>
      <c r="BG44" s="87"/>
      <c r="BH44" s="89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15"/>
      <c r="AE45" s="31"/>
      <c r="AF45" s="31"/>
      <c r="AG45" s="31"/>
      <c r="AH45" s="31"/>
      <c r="AI45" s="31"/>
      <c r="AJ45" s="31"/>
      <c r="AK45" s="31"/>
      <c r="AL45" s="15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</row>
    <row r="46" spans="1:74" s="14" customFormat="1" ht="20.149999999999999" customHeight="1" x14ac:dyDescent="0.15">
      <c r="A46" s="16"/>
      <c r="B46" s="263" t="s">
        <v>68</v>
      </c>
      <c r="C46" s="263"/>
      <c r="D46" s="264"/>
      <c r="E46" s="78" t="s">
        <v>237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v>9.2999999999999999E-2</v>
      </c>
      <c r="X46" s="82"/>
      <c r="Y46" s="82"/>
      <c r="Z46" s="82"/>
      <c r="AA46" s="82"/>
      <c r="AB46" s="82"/>
      <c r="AC46" s="82"/>
      <c r="AD46" s="82"/>
      <c r="AE46" s="83"/>
      <c r="AF46" s="81">
        <v>0.11799999999999999</v>
      </c>
      <c r="AG46" s="82"/>
      <c r="AH46" s="82"/>
      <c r="AI46" s="82"/>
      <c r="AJ46" s="82"/>
      <c r="AK46" s="82"/>
      <c r="AL46" s="83"/>
      <c r="AM46" s="81">
        <v>0.16900000000000001</v>
      </c>
      <c r="AN46" s="82"/>
      <c r="AO46" s="82"/>
      <c r="AP46" s="82"/>
      <c r="AQ46" s="82"/>
      <c r="AR46" s="82"/>
      <c r="AS46" s="83"/>
      <c r="AT46" s="75">
        <v>0.22</v>
      </c>
      <c r="AU46" s="75"/>
      <c r="AV46" s="75"/>
      <c r="AW46" s="75"/>
      <c r="AX46" s="75"/>
      <c r="AY46" s="75"/>
      <c r="AZ46" s="75"/>
      <c r="BA46" s="75">
        <v>0.27200000000000002</v>
      </c>
      <c r="BB46" s="75"/>
      <c r="BC46" s="75"/>
      <c r="BD46" s="75"/>
      <c r="BE46" s="75"/>
      <c r="BF46" s="75"/>
      <c r="BG46" s="75"/>
      <c r="BH46" s="77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238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v>0.6</v>
      </c>
      <c r="X47" s="82"/>
      <c r="Y47" s="82"/>
      <c r="Z47" s="82"/>
      <c r="AA47" s="82"/>
      <c r="AB47" s="82"/>
      <c r="AC47" s="82"/>
      <c r="AD47" s="82"/>
      <c r="AE47" s="83"/>
      <c r="AF47" s="81">
        <v>0.6</v>
      </c>
      <c r="AG47" s="82"/>
      <c r="AH47" s="82"/>
      <c r="AI47" s="82"/>
      <c r="AJ47" s="82"/>
      <c r="AK47" s="82"/>
      <c r="AL47" s="83"/>
      <c r="AM47" s="81">
        <v>0.65</v>
      </c>
      <c r="AN47" s="82"/>
      <c r="AO47" s="82"/>
      <c r="AP47" s="82"/>
      <c r="AQ47" s="82"/>
      <c r="AR47" s="82"/>
      <c r="AS47" s="83"/>
      <c r="AT47" s="75">
        <v>0.7</v>
      </c>
      <c r="AU47" s="75"/>
      <c r="AV47" s="75"/>
      <c r="AW47" s="75"/>
      <c r="AX47" s="75"/>
      <c r="AY47" s="75"/>
      <c r="AZ47" s="75"/>
      <c r="BA47" s="75">
        <v>0.75</v>
      </c>
      <c r="BB47" s="75"/>
      <c r="BC47" s="75"/>
      <c r="BD47" s="75"/>
      <c r="BE47" s="75"/>
      <c r="BF47" s="75"/>
      <c r="BG47" s="75"/>
      <c r="BH47" s="77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239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W46+0.1</f>
        <v>0.193</v>
      </c>
      <c r="X48" s="82"/>
      <c r="Y48" s="82"/>
      <c r="Z48" s="82"/>
      <c r="AA48" s="82"/>
      <c r="AB48" s="82"/>
      <c r="AC48" s="82"/>
      <c r="AD48" s="82"/>
      <c r="AE48" s="83"/>
      <c r="AF48" s="81">
        <f>AF46+0.1</f>
        <v>0.218</v>
      </c>
      <c r="AG48" s="82"/>
      <c r="AH48" s="82"/>
      <c r="AI48" s="82"/>
      <c r="AJ48" s="82"/>
      <c r="AK48" s="82"/>
      <c r="AL48" s="83"/>
      <c r="AM48" s="81">
        <f>AM46+0.1</f>
        <v>0.26900000000000002</v>
      </c>
      <c r="AN48" s="82"/>
      <c r="AO48" s="82"/>
      <c r="AP48" s="82"/>
      <c r="AQ48" s="82"/>
      <c r="AR48" s="82"/>
      <c r="AS48" s="83"/>
      <c r="AT48" s="75">
        <f>AT46+0.1</f>
        <v>0.32</v>
      </c>
      <c r="AU48" s="75"/>
      <c r="AV48" s="75"/>
      <c r="AW48" s="75"/>
      <c r="AX48" s="75"/>
      <c r="AY48" s="75"/>
      <c r="AZ48" s="75"/>
      <c r="BA48" s="75">
        <f>BA46+0.1</f>
        <v>0.372</v>
      </c>
      <c r="BB48" s="75"/>
      <c r="BC48" s="75"/>
      <c r="BD48" s="75"/>
      <c r="BE48" s="75"/>
      <c r="BF48" s="75"/>
      <c r="BG48" s="75"/>
      <c r="BH48" s="77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</row>
    <row r="49" spans="1:73" s="14" customFormat="1" ht="20.149999999999999" customHeight="1" x14ac:dyDescent="0.15">
      <c r="A49" s="16"/>
      <c r="B49" s="265"/>
      <c r="C49" s="265"/>
      <c r="D49" s="266"/>
      <c r="E49" s="78" t="s">
        <v>240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W46+W50</f>
        <v>1.2929999999999999</v>
      </c>
      <c r="X49" s="82"/>
      <c r="Y49" s="82"/>
      <c r="Z49" s="82"/>
      <c r="AA49" s="82"/>
      <c r="AB49" s="82"/>
      <c r="AC49" s="82"/>
      <c r="AD49" s="82"/>
      <c r="AE49" s="83"/>
      <c r="AF49" s="81">
        <f>AF46+AF50</f>
        <v>1.3180000000000001</v>
      </c>
      <c r="AG49" s="82"/>
      <c r="AH49" s="82"/>
      <c r="AI49" s="82"/>
      <c r="AJ49" s="82"/>
      <c r="AK49" s="82"/>
      <c r="AL49" s="83"/>
      <c r="AM49" s="81">
        <f>AM46+AM50</f>
        <v>1.369</v>
      </c>
      <c r="AN49" s="82"/>
      <c r="AO49" s="82"/>
      <c r="AP49" s="82"/>
      <c r="AQ49" s="82"/>
      <c r="AR49" s="82"/>
      <c r="AS49" s="83"/>
      <c r="AT49" s="81">
        <f>AT46+AT50</f>
        <v>1.42</v>
      </c>
      <c r="AU49" s="82"/>
      <c r="AV49" s="82"/>
      <c r="AW49" s="82"/>
      <c r="AX49" s="82"/>
      <c r="AY49" s="82"/>
      <c r="AZ49" s="83"/>
      <c r="BA49" s="81">
        <f>BA46+BA50</f>
        <v>1.472</v>
      </c>
      <c r="BB49" s="82"/>
      <c r="BC49" s="82"/>
      <c r="BD49" s="82"/>
      <c r="BE49" s="82"/>
      <c r="BF49" s="82"/>
      <c r="BG49" s="83"/>
      <c r="BH49" s="89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</row>
    <row r="50" spans="1:73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2"/>
      <c r="AE50" s="83"/>
      <c r="AF50" s="81">
        <f>$H$4</f>
        <v>1.2</v>
      </c>
      <c r="AG50" s="82"/>
      <c r="AH50" s="82"/>
      <c r="AI50" s="82"/>
      <c r="AJ50" s="82"/>
      <c r="AK50" s="82"/>
      <c r="AL50" s="83"/>
      <c r="AM50" s="81">
        <f>$H$4</f>
        <v>1.2</v>
      </c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77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</row>
    <row r="51" spans="1:73" s="14" customFormat="1" ht="20.149999999999999" customHeight="1" x14ac:dyDescent="0.15">
      <c r="A51" s="16"/>
      <c r="B51" s="101" t="s">
        <v>33</v>
      </c>
      <c r="C51" s="101"/>
      <c r="D51" s="102"/>
      <c r="E51" s="78" t="s">
        <v>350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(W49-W48-0.15-0.05)</f>
        <v>0.8999999999999998</v>
      </c>
      <c r="X51" s="82"/>
      <c r="Y51" s="82"/>
      <c r="Z51" s="82"/>
      <c r="AA51" s="82"/>
      <c r="AB51" s="82"/>
      <c r="AC51" s="82"/>
      <c r="AD51" s="82"/>
      <c r="AE51" s="83"/>
      <c r="AF51" s="81">
        <f>(AF49-AF48-0.15-0.05)</f>
        <v>0.9</v>
      </c>
      <c r="AG51" s="82"/>
      <c r="AH51" s="82"/>
      <c r="AI51" s="82"/>
      <c r="AJ51" s="82"/>
      <c r="AK51" s="82"/>
      <c r="AL51" s="83"/>
      <c r="AM51" s="81">
        <f>(AM49-AM48-0.15-0.05)</f>
        <v>0.9</v>
      </c>
      <c r="AN51" s="82"/>
      <c r="AO51" s="82"/>
      <c r="AP51" s="82"/>
      <c r="AQ51" s="82"/>
      <c r="AR51" s="82"/>
      <c r="AS51" s="83"/>
      <c r="AT51" s="81">
        <f>(AT49-AT48-0.15-0.05)</f>
        <v>0.8999999999999998</v>
      </c>
      <c r="AU51" s="82"/>
      <c r="AV51" s="82"/>
      <c r="AW51" s="82"/>
      <c r="AX51" s="82"/>
      <c r="AY51" s="82"/>
      <c r="AZ51" s="83"/>
      <c r="BA51" s="81">
        <f>(BA49-BA48-0.15-0.05)</f>
        <v>0.9</v>
      </c>
      <c r="BB51" s="82"/>
      <c r="BC51" s="82"/>
      <c r="BD51" s="82"/>
      <c r="BE51" s="82"/>
      <c r="BF51" s="82"/>
      <c r="BG51" s="83"/>
      <c r="BH51" s="77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</row>
    <row r="52" spans="1:73" s="14" customFormat="1" ht="20.149999999999999" customHeight="1" x14ac:dyDescent="0.15"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BA52" s="141" t="s">
        <v>103</v>
      </c>
      <c r="BB52" s="141"/>
      <c r="BC52" s="141"/>
      <c r="BD52" s="141"/>
      <c r="BE52" s="141"/>
      <c r="BF52" s="141"/>
      <c r="BG52" s="141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78" t="s">
        <v>184</v>
      </c>
      <c r="X53" s="79"/>
      <c r="Y53" s="79"/>
      <c r="Z53" s="79"/>
      <c r="AA53" s="79"/>
      <c r="AB53" s="79"/>
      <c r="AC53" s="79"/>
      <c r="AD53" s="79"/>
      <c r="AE53" s="80"/>
      <c r="AF53" s="78" t="s">
        <v>214</v>
      </c>
      <c r="AG53" s="79"/>
      <c r="AH53" s="79"/>
      <c r="AI53" s="79"/>
      <c r="AJ53" s="79"/>
      <c r="AK53" s="79"/>
      <c r="AL53" s="80"/>
      <c r="AM53" s="78" t="s">
        <v>215</v>
      </c>
      <c r="AN53" s="79"/>
      <c r="AO53" s="79"/>
      <c r="AP53" s="79"/>
      <c r="AQ53" s="79"/>
      <c r="AR53" s="79"/>
      <c r="AS53" s="80"/>
      <c r="AT53" s="87" t="s">
        <v>216</v>
      </c>
      <c r="AU53" s="87"/>
      <c r="AV53" s="87"/>
      <c r="AW53" s="87"/>
      <c r="AX53" s="87"/>
      <c r="AY53" s="87"/>
      <c r="AZ53" s="87"/>
      <c r="BA53" s="87" t="s">
        <v>217</v>
      </c>
      <c r="BB53" s="87"/>
      <c r="BC53" s="87"/>
      <c r="BD53" s="87"/>
      <c r="BE53" s="87"/>
      <c r="BF53" s="87"/>
      <c r="BG53" s="87"/>
      <c r="BH53" s="77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241</v>
      </c>
      <c r="U54" s="79"/>
      <c r="V54" s="80"/>
      <c r="W54" s="81">
        <v>2</v>
      </c>
      <c r="X54" s="82"/>
      <c r="Y54" s="82"/>
      <c r="Z54" s="82"/>
      <c r="AA54" s="82"/>
      <c r="AB54" s="82"/>
      <c r="AC54" s="82"/>
      <c r="AD54" s="82"/>
      <c r="AE54" s="83"/>
      <c r="AF54" s="81">
        <v>2</v>
      </c>
      <c r="AG54" s="82"/>
      <c r="AH54" s="82"/>
      <c r="AI54" s="82"/>
      <c r="AJ54" s="82"/>
      <c r="AK54" s="82"/>
      <c r="AL54" s="83"/>
      <c r="AM54" s="81">
        <v>2</v>
      </c>
      <c r="AN54" s="82"/>
      <c r="AO54" s="82"/>
      <c r="AP54" s="82"/>
      <c r="AQ54" s="82"/>
      <c r="AR54" s="82"/>
      <c r="AS54" s="83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7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81">
        <f>W47</f>
        <v>0.6</v>
      </c>
      <c r="X55" s="82"/>
      <c r="Y55" s="82"/>
      <c r="Z55" s="82"/>
      <c r="AA55" s="82"/>
      <c r="AB55" s="82"/>
      <c r="AC55" s="82"/>
      <c r="AD55" s="82"/>
      <c r="AE55" s="83"/>
      <c r="AF55" s="81">
        <f>AF47</f>
        <v>0.6</v>
      </c>
      <c r="AG55" s="82"/>
      <c r="AH55" s="82"/>
      <c r="AI55" s="82"/>
      <c r="AJ55" s="82"/>
      <c r="AK55" s="82"/>
      <c r="AL55" s="83"/>
      <c r="AM55" s="104">
        <f>AM47</f>
        <v>0.65</v>
      </c>
      <c r="AN55" s="105"/>
      <c r="AO55" s="105"/>
      <c r="AP55" s="105"/>
      <c r="AQ55" s="105"/>
      <c r="AR55" s="105"/>
      <c r="AS55" s="106"/>
      <c r="AT55" s="104">
        <f>AT47</f>
        <v>0.7</v>
      </c>
      <c r="AU55" s="105"/>
      <c r="AV55" s="105"/>
      <c r="AW55" s="105"/>
      <c r="AX55" s="105"/>
      <c r="AY55" s="105"/>
      <c r="AZ55" s="106"/>
      <c r="BA55" s="104">
        <f>BA47</f>
        <v>0.75</v>
      </c>
      <c r="BB55" s="105"/>
      <c r="BC55" s="105"/>
      <c r="BD55" s="105"/>
      <c r="BE55" s="105"/>
      <c r="BF55" s="105"/>
      <c r="BG55" s="106"/>
      <c r="BH55" s="77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81"/>
      <c r="X56" s="82"/>
      <c r="Y56" s="82"/>
      <c r="Z56" s="82"/>
      <c r="AA56" s="82"/>
      <c r="AB56" s="82"/>
      <c r="AC56" s="82"/>
      <c r="AD56" s="82"/>
      <c r="AE56" s="83"/>
      <c r="AF56" s="81"/>
      <c r="AG56" s="82"/>
      <c r="AH56" s="82"/>
      <c r="AI56" s="82"/>
      <c r="AJ56" s="82"/>
      <c r="AK56" s="82"/>
      <c r="AL56" s="83"/>
      <c r="AM56" s="107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38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81">
        <f>W47*0.05</f>
        <v>0.03</v>
      </c>
      <c r="X57" s="82"/>
      <c r="Y57" s="82"/>
      <c r="Z57" s="82"/>
      <c r="AA57" s="82"/>
      <c r="AB57" s="82"/>
      <c r="AC57" s="82"/>
      <c r="AD57" s="82"/>
      <c r="AE57" s="83"/>
      <c r="AF57" s="81">
        <f>AF47*0.05</f>
        <v>0.03</v>
      </c>
      <c r="AG57" s="82"/>
      <c r="AH57" s="82"/>
      <c r="AI57" s="82"/>
      <c r="AJ57" s="82"/>
      <c r="AK57" s="82"/>
      <c r="AL57" s="83"/>
      <c r="AM57" s="104">
        <f>AM47*0.05</f>
        <v>3.2500000000000001E-2</v>
      </c>
      <c r="AN57" s="105"/>
      <c r="AO57" s="105"/>
      <c r="AP57" s="105"/>
      <c r="AQ57" s="105"/>
      <c r="AR57" s="105"/>
      <c r="AS57" s="106"/>
      <c r="AT57" s="104">
        <f>AT47*0.05</f>
        <v>3.4999999999999996E-2</v>
      </c>
      <c r="AU57" s="105"/>
      <c r="AV57" s="105"/>
      <c r="AW57" s="105"/>
      <c r="AX57" s="105"/>
      <c r="AY57" s="105"/>
      <c r="AZ57" s="106"/>
      <c r="BA57" s="104">
        <f>BA47*0.05</f>
        <v>3.7500000000000006E-2</v>
      </c>
      <c r="BB57" s="105"/>
      <c r="BC57" s="105"/>
      <c r="BD57" s="105"/>
      <c r="BE57" s="105"/>
      <c r="BF57" s="105"/>
      <c r="BG57" s="106"/>
      <c r="BH57" s="77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81"/>
      <c r="X58" s="82"/>
      <c r="Y58" s="82"/>
      <c r="Z58" s="82"/>
      <c r="AA58" s="82"/>
      <c r="AB58" s="82"/>
      <c r="AC58" s="82"/>
      <c r="AD58" s="82"/>
      <c r="AE58" s="83"/>
      <c r="AF58" s="81"/>
      <c r="AG58" s="82"/>
      <c r="AH58" s="82"/>
      <c r="AI58" s="82"/>
      <c r="AJ58" s="82"/>
      <c r="AK58" s="82"/>
      <c r="AL58" s="83"/>
      <c r="AM58" s="107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77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81">
        <f>ROUND(W47*(W49-0.05),3)</f>
        <v>0.746</v>
      </c>
      <c r="X59" s="82"/>
      <c r="Y59" s="82"/>
      <c r="Z59" s="82"/>
      <c r="AA59" s="82"/>
      <c r="AB59" s="82"/>
      <c r="AC59" s="82"/>
      <c r="AD59" s="82"/>
      <c r="AE59" s="83"/>
      <c r="AF59" s="81">
        <f>ROUND(AF47*(AF49-0.05),3)</f>
        <v>0.76100000000000001</v>
      </c>
      <c r="AG59" s="82"/>
      <c r="AH59" s="82"/>
      <c r="AI59" s="82"/>
      <c r="AJ59" s="82"/>
      <c r="AK59" s="82"/>
      <c r="AL59" s="83"/>
      <c r="AM59" s="81">
        <f>ROUND(AM47*(AM49-0.05),3)</f>
        <v>0.85699999999999998</v>
      </c>
      <c r="AN59" s="82"/>
      <c r="AO59" s="82"/>
      <c r="AP59" s="82"/>
      <c r="AQ59" s="82"/>
      <c r="AR59" s="82"/>
      <c r="AS59" s="83"/>
      <c r="AT59" s="75">
        <f>ROUND(AT47*(AT49-0.05),3)</f>
        <v>0.95899999999999996</v>
      </c>
      <c r="AU59" s="75"/>
      <c r="AV59" s="75"/>
      <c r="AW59" s="75"/>
      <c r="AX59" s="75"/>
      <c r="AY59" s="75"/>
      <c r="AZ59" s="81"/>
      <c r="BA59" s="75">
        <f>ROUND(BA47*(BA49-0.05),3)</f>
        <v>1.0669999999999999</v>
      </c>
      <c r="BB59" s="75"/>
      <c r="BC59" s="75"/>
      <c r="BD59" s="75"/>
      <c r="BE59" s="75"/>
      <c r="BF59" s="75"/>
      <c r="BG59" s="81"/>
      <c r="BH59" s="77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81">
        <f>ROUND(W47*W48-W46*W46*PI()/4,3)</f>
        <v>0.109</v>
      </c>
      <c r="X60" s="82"/>
      <c r="Y60" s="82"/>
      <c r="Z60" s="82"/>
      <c r="AA60" s="82"/>
      <c r="AB60" s="82"/>
      <c r="AC60" s="82"/>
      <c r="AD60" s="82"/>
      <c r="AE60" s="83"/>
      <c r="AF60" s="81">
        <f>ROUND(AF47*AF48-AF46*AF46*PI()/4,3)</f>
        <v>0.12</v>
      </c>
      <c r="AG60" s="82"/>
      <c r="AH60" s="82"/>
      <c r="AI60" s="82"/>
      <c r="AJ60" s="82"/>
      <c r="AK60" s="82"/>
      <c r="AL60" s="83"/>
      <c r="AM60" s="81">
        <f>ROUND(AM47*AM48-AM46*AM46*PI()/4,3)</f>
        <v>0.152</v>
      </c>
      <c r="AN60" s="82"/>
      <c r="AO60" s="82"/>
      <c r="AP60" s="82"/>
      <c r="AQ60" s="82"/>
      <c r="AR60" s="82"/>
      <c r="AS60" s="83"/>
      <c r="AT60" s="75">
        <f>ROUND(AT47*AT48-AT46*AT46*PI()/4,3)</f>
        <v>0.186</v>
      </c>
      <c r="AU60" s="75"/>
      <c r="AV60" s="75"/>
      <c r="AW60" s="75"/>
      <c r="AX60" s="75"/>
      <c r="AY60" s="75"/>
      <c r="AZ60" s="81"/>
      <c r="BA60" s="75">
        <f>ROUND(BA47*BA48-BA46*BA46*PI()/4,3)</f>
        <v>0.221</v>
      </c>
      <c r="BB60" s="75"/>
      <c r="BC60" s="75"/>
      <c r="BD60" s="75"/>
      <c r="BE60" s="75"/>
      <c r="BF60" s="75"/>
      <c r="BG60" s="81"/>
      <c r="BH60" s="77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</row>
    <row r="61" spans="1:73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81">
        <f>W55</f>
        <v>0.6</v>
      </c>
      <c r="X61" s="82"/>
      <c r="Y61" s="82"/>
      <c r="Z61" s="82"/>
      <c r="AA61" s="82"/>
      <c r="AB61" s="82"/>
      <c r="AC61" s="82"/>
      <c r="AD61" s="82"/>
      <c r="AE61" s="83"/>
      <c r="AF61" s="81">
        <f>AF55</f>
        <v>0.6</v>
      </c>
      <c r="AG61" s="82"/>
      <c r="AH61" s="82"/>
      <c r="AI61" s="82"/>
      <c r="AJ61" s="82"/>
      <c r="AK61" s="82"/>
      <c r="AL61" s="83"/>
      <c r="AM61" s="81">
        <f>AM55</f>
        <v>0.65</v>
      </c>
      <c r="AN61" s="82"/>
      <c r="AO61" s="82"/>
      <c r="AP61" s="82"/>
      <c r="AQ61" s="82"/>
      <c r="AR61" s="82"/>
      <c r="AS61" s="83"/>
      <c r="AT61" s="81">
        <f>AT55</f>
        <v>0.7</v>
      </c>
      <c r="AU61" s="82"/>
      <c r="AV61" s="82"/>
      <c r="AW61" s="82"/>
      <c r="AX61" s="82"/>
      <c r="AY61" s="82"/>
      <c r="AZ61" s="83"/>
      <c r="BA61" s="81">
        <f>BA55</f>
        <v>0.75</v>
      </c>
      <c r="BB61" s="82"/>
      <c r="BC61" s="82"/>
      <c r="BD61" s="82"/>
      <c r="BE61" s="82"/>
      <c r="BF61" s="82"/>
      <c r="BG61" s="83"/>
      <c r="BH61" s="77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</row>
    <row r="62" spans="1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81">
        <f>W59</f>
        <v>0.746</v>
      </c>
      <c r="X62" s="82"/>
      <c r="Y62" s="82"/>
      <c r="Z62" s="82"/>
      <c r="AA62" s="82"/>
      <c r="AB62" s="82"/>
      <c r="AC62" s="82"/>
      <c r="AD62" s="82"/>
      <c r="AE62" s="83"/>
      <c r="AF62" s="81">
        <f>AF59</f>
        <v>0.76100000000000001</v>
      </c>
      <c r="AG62" s="82"/>
      <c r="AH62" s="82"/>
      <c r="AI62" s="82"/>
      <c r="AJ62" s="82"/>
      <c r="AK62" s="82"/>
      <c r="AL62" s="83"/>
      <c r="AM62" s="104">
        <f>AM59</f>
        <v>0.85699999999999998</v>
      </c>
      <c r="AN62" s="105"/>
      <c r="AO62" s="105"/>
      <c r="AP62" s="105"/>
      <c r="AQ62" s="105"/>
      <c r="AR62" s="105"/>
      <c r="AS62" s="106"/>
      <c r="AT62" s="104">
        <f>AT59</f>
        <v>0.95899999999999996</v>
      </c>
      <c r="AU62" s="105"/>
      <c r="AV62" s="105"/>
      <c r="AW62" s="105"/>
      <c r="AX62" s="105"/>
      <c r="AY62" s="105"/>
      <c r="AZ62" s="106"/>
      <c r="BA62" s="104">
        <f>BA59</f>
        <v>1.0669999999999999</v>
      </c>
      <c r="BB62" s="105"/>
      <c r="BC62" s="105"/>
      <c r="BD62" s="105"/>
      <c r="BE62" s="105"/>
      <c r="BF62" s="105"/>
      <c r="BG62" s="106"/>
      <c r="BH62" s="77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81"/>
      <c r="X63" s="82"/>
      <c r="Y63" s="82"/>
      <c r="Z63" s="82"/>
      <c r="AA63" s="82"/>
      <c r="AB63" s="82"/>
      <c r="AC63" s="82"/>
      <c r="AD63" s="82"/>
      <c r="AE63" s="83"/>
      <c r="AF63" s="81"/>
      <c r="AG63" s="82"/>
      <c r="AH63" s="82"/>
      <c r="AI63" s="82"/>
      <c r="AJ63" s="82"/>
      <c r="AK63" s="82"/>
      <c r="AL63" s="83"/>
      <c r="AM63" s="107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  <c r="BH63" s="77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</row>
    <row r="64" spans="1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187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81">
        <f>W47</f>
        <v>0.6</v>
      </c>
      <c r="X64" s="82"/>
      <c r="Y64" s="82"/>
      <c r="Z64" s="82"/>
      <c r="AA64" s="82"/>
      <c r="AB64" s="82"/>
      <c r="AC64" s="82"/>
      <c r="AD64" s="82"/>
      <c r="AE64" s="83"/>
      <c r="AF64" s="81">
        <f>AF47</f>
        <v>0.6</v>
      </c>
      <c r="AG64" s="82"/>
      <c r="AH64" s="82"/>
      <c r="AI64" s="82"/>
      <c r="AJ64" s="82"/>
      <c r="AK64" s="82"/>
      <c r="AL64" s="83"/>
      <c r="AM64" s="104">
        <f>AM47</f>
        <v>0.65</v>
      </c>
      <c r="AN64" s="105"/>
      <c r="AO64" s="105"/>
      <c r="AP64" s="105"/>
      <c r="AQ64" s="105"/>
      <c r="AR64" s="105"/>
      <c r="AS64" s="106"/>
      <c r="AT64" s="104">
        <f>AT47</f>
        <v>0.7</v>
      </c>
      <c r="AU64" s="105"/>
      <c r="AV64" s="105"/>
      <c r="AW64" s="105"/>
      <c r="AX64" s="105"/>
      <c r="AY64" s="105"/>
      <c r="AZ64" s="105"/>
      <c r="BA64" s="104">
        <f>BA47</f>
        <v>0.75</v>
      </c>
      <c r="BB64" s="105"/>
      <c r="BC64" s="105"/>
      <c r="BD64" s="105"/>
      <c r="BE64" s="105"/>
      <c r="BF64" s="105"/>
      <c r="BG64" s="106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</row>
    <row r="65" spans="2:59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188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81"/>
      <c r="X65" s="82"/>
      <c r="Y65" s="82"/>
      <c r="Z65" s="82"/>
      <c r="AA65" s="82"/>
      <c r="AB65" s="82"/>
      <c r="AC65" s="82"/>
      <c r="AD65" s="82"/>
      <c r="AE65" s="83"/>
      <c r="AF65" s="81"/>
      <c r="AG65" s="82"/>
      <c r="AH65" s="82"/>
      <c r="AI65" s="82"/>
      <c r="AJ65" s="82"/>
      <c r="AK65" s="82"/>
      <c r="AL65" s="83"/>
      <c r="AM65" s="107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107"/>
      <c r="BB65" s="108"/>
      <c r="BC65" s="108"/>
      <c r="BD65" s="108"/>
      <c r="BE65" s="108"/>
      <c r="BF65" s="108"/>
      <c r="BG65" s="109"/>
    </row>
    <row r="66" spans="2:59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102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81">
        <f>W64</f>
        <v>0.6</v>
      </c>
      <c r="X66" s="82"/>
      <c r="Y66" s="82"/>
      <c r="Z66" s="82"/>
      <c r="AA66" s="82"/>
      <c r="AB66" s="82"/>
      <c r="AC66" s="82"/>
      <c r="AD66" s="82"/>
      <c r="AE66" s="83"/>
      <c r="AF66" s="81">
        <f>AF64</f>
        <v>0.6</v>
      </c>
      <c r="AG66" s="82"/>
      <c r="AH66" s="82"/>
      <c r="AI66" s="82"/>
      <c r="AJ66" s="82"/>
      <c r="AK66" s="82"/>
      <c r="AL66" s="83"/>
      <c r="AM66" s="104">
        <f>AM64</f>
        <v>0.65</v>
      </c>
      <c r="AN66" s="105"/>
      <c r="AO66" s="105"/>
      <c r="AP66" s="105"/>
      <c r="AQ66" s="105"/>
      <c r="AR66" s="105"/>
      <c r="AS66" s="106"/>
      <c r="AT66" s="104">
        <f>AT64</f>
        <v>0.7</v>
      </c>
      <c r="AU66" s="105"/>
      <c r="AV66" s="105"/>
      <c r="AW66" s="105"/>
      <c r="AX66" s="105"/>
      <c r="AY66" s="105"/>
      <c r="AZ66" s="105"/>
      <c r="BA66" s="104">
        <f>BA64</f>
        <v>0.75</v>
      </c>
      <c r="BB66" s="105"/>
      <c r="BC66" s="105"/>
      <c r="BD66" s="105"/>
      <c r="BE66" s="105"/>
      <c r="BF66" s="105"/>
      <c r="BG66" s="106"/>
    </row>
    <row r="67" spans="2:59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30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81"/>
      <c r="X67" s="82"/>
      <c r="Y67" s="82"/>
      <c r="Z67" s="82"/>
      <c r="AA67" s="82"/>
      <c r="AB67" s="82"/>
      <c r="AC67" s="82"/>
      <c r="AD67" s="82"/>
      <c r="AE67" s="83"/>
      <c r="AF67" s="81"/>
      <c r="AG67" s="82"/>
      <c r="AH67" s="82"/>
      <c r="AI67" s="82"/>
      <c r="AJ67" s="82"/>
      <c r="AK67" s="82"/>
      <c r="AL67" s="83"/>
      <c r="AM67" s="107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8"/>
      <c r="BA67" s="107"/>
      <c r="BB67" s="108"/>
      <c r="BC67" s="108"/>
      <c r="BD67" s="108"/>
      <c r="BE67" s="108"/>
      <c r="BF67" s="108"/>
      <c r="BG67" s="109"/>
    </row>
    <row r="68" spans="2:59" s="14" customFormat="1" ht="20.149999999999999" customHeight="1" x14ac:dyDescent="0.15"/>
    <row r="69" spans="2:59" s="14" customFormat="1" ht="20.149999999999999" customHeight="1" x14ac:dyDescent="0.15"/>
    <row r="70" spans="2:59" s="14" customFormat="1" ht="20.149999999999999" customHeight="1" x14ac:dyDescent="0.15"/>
    <row r="71" spans="2:59" s="14" customFormat="1" ht="20.149999999999999" customHeight="1" x14ac:dyDescent="0.15"/>
    <row r="72" spans="2:59" s="14" customFormat="1" ht="20.149999999999999" customHeight="1" x14ac:dyDescent="0.15"/>
    <row r="73" spans="2:59" s="14" customFormat="1" ht="20.149999999999999" customHeight="1" x14ac:dyDescent="0.15"/>
    <row r="74" spans="2:59" s="14" customFormat="1" ht="20.149999999999999" customHeight="1" x14ac:dyDescent="0.15"/>
    <row r="75" spans="2:59" s="14" customFormat="1" ht="15" customHeight="1" x14ac:dyDescent="0.15"/>
    <row r="76" spans="2:59" s="14" customFormat="1" ht="15" customHeight="1" x14ac:dyDescent="0.15"/>
    <row r="77" spans="2:59" s="14" customFormat="1" ht="15" customHeight="1" x14ac:dyDescent="0.15"/>
    <row r="78" spans="2:59" s="14" customFormat="1" ht="15" customHeight="1" x14ac:dyDescent="0.15"/>
    <row r="79" spans="2:59" s="14" customFormat="1" ht="15" customHeight="1" x14ac:dyDescent="0.15"/>
    <row r="80" spans="2:59" s="14" customFormat="1" ht="15" customHeight="1" x14ac:dyDescent="0.15"/>
    <row r="81" spans="60:73" s="14" customFormat="1" ht="15" customHeight="1" x14ac:dyDescent="0.15"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60:73" s="14" customFormat="1" ht="15" customHeight="1" x14ac:dyDescent="0.15"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60:73" s="14" customFormat="1" ht="15" customHeight="1" x14ac:dyDescent="0.15"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  <row r="84" spans="60:73" s="14" customFormat="1" ht="15" customHeight="1" x14ac:dyDescent="0.15"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</row>
    <row r="85" spans="60:73" ht="15" customHeight="1" x14ac:dyDescent="0.15"/>
  </sheetData>
  <mergeCells count="209">
    <mergeCell ref="B54:J54"/>
    <mergeCell ref="K54:S54"/>
    <mergeCell ref="T54:V54"/>
    <mergeCell ref="AM48:AS48"/>
    <mergeCell ref="AM49:AS49"/>
    <mergeCell ref="AM53:AS53"/>
    <mergeCell ref="E48:V48"/>
    <mergeCell ref="K56:S56"/>
    <mergeCell ref="B55:J56"/>
    <mergeCell ref="K55:S55"/>
    <mergeCell ref="T55:V56"/>
    <mergeCell ref="W55:AE56"/>
    <mergeCell ref="AF55:AL56"/>
    <mergeCell ref="AM55:AS56"/>
    <mergeCell ref="T53:V53"/>
    <mergeCell ref="E49:V49"/>
    <mergeCell ref="B51:D51"/>
    <mergeCell ref="B1:BV1"/>
    <mergeCell ref="AT44:AZ44"/>
    <mergeCell ref="BA44:BG44"/>
    <mergeCell ref="BH44:BN44"/>
    <mergeCell ref="BO44:BU44"/>
    <mergeCell ref="AR21:AR29"/>
    <mergeCell ref="BE8:BG8"/>
    <mergeCell ref="AN35:AN38"/>
    <mergeCell ref="AM44:AS44"/>
    <mergeCell ref="BA14:BC14"/>
    <mergeCell ref="B43:BV43"/>
    <mergeCell ref="BJ33:BJ38"/>
    <mergeCell ref="BJ10:BJ12"/>
    <mergeCell ref="BJ14:BJ16"/>
    <mergeCell ref="BL21:BL29"/>
    <mergeCell ref="AC14:AE14"/>
    <mergeCell ref="L19:L24"/>
    <mergeCell ref="AY41:AZ41"/>
    <mergeCell ref="AV29:AV34"/>
    <mergeCell ref="U9:X9"/>
    <mergeCell ref="T11:W11"/>
    <mergeCell ref="BH33:BH34"/>
    <mergeCell ref="AH30:AM30"/>
    <mergeCell ref="B2:BV2"/>
    <mergeCell ref="BE6:BG6"/>
    <mergeCell ref="BO46:BU46"/>
    <mergeCell ref="E46:V46"/>
    <mergeCell ref="W41:AD41"/>
    <mergeCell ref="N29:N34"/>
    <mergeCell ref="BJ17:BJ32"/>
    <mergeCell ref="BC7:BI7"/>
    <mergeCell ref="AC9:AF9"/>
    <mergeCell ref="AZ9:BC9"/>
    <mergeCell ref="AC15:AE15"/>
    <mergeCell ref="AC19:AF19"/>
    <mergeCell ref="BA19:BD19"/>
    <mergeCell ref="BA15:BC15"/>
    <mergeCell ref="AP10:AP12"/>
    <mergeCell ref="AP17:AP32"/>
    <mergeCell ref="O10:O12"/>
    <mergeCell ref="AH21:AM21"/>
    <mergeCell ref="AD11:AJ11"/>
    <mergeCell ref="BB11:BI11"/>
    <mergeCell ref="AP14:AP16"/>
    <mergeCell ref="AN33:AN34"/>
    <mergeCell ref="AP33:AP38"/>
    <mergeCell ref="B44:V44"/>
    <mergeCell ref="B46:D50"/>
    <mergeCell ref="E47:V47"/>
    <mergeCell ref="E51:V51"/>
    <mergeCell ref="W51:AE51"/>
    <mergeCell ref="AM51:AS51"/>
    <mergeCell ref="AF46:AL46"/>
    <mergeCell ref="AF48:AL48"/>
    <mergeCell ref="AM50:AS50"/>
    <mergeCell ref="AM47:AS47"/>
    <mergeCell ref="B53:J53"/>
    <mergeCell ref="K53:S53"/>
    <mergeCell ref="E50:V50"/>
    <mergeCell ref="AF50:AL50"/>
    <mergeCell ref="BH35:BH38"/>
    <mergeCell ref="BH50:BN50"/>
    <mergeCell ref="BA49:BG49"/>
    <mergeCell ref="BA46:BG46"/>
    <mergeCell ref="BH47:BN47"/>
    <mergeCell ref="BH49:BN49"/>
    <mergeCell ref="AT54:AZ54"/>
    <mergeCell ref="BA54:BG54"/>
    <mergeCell ref="BA57:BG58"/>
    <mergeCell ref="AT57:AZ58"/>
    <mergeCell ref="AT53:AZ53"/>
    <mergeCell ref="AT49:AZ49"/>
    <mergeCell ref="BA47:BG47"/>
    <mergeCell ref="BA48:BG48"/>
    <mergeCell ref="BA53:BG53"/>
    <mergeCell ref="BH55:BN55"/>
    <mergeCell ref="BH46:BN46"/>
    <mergeCell ref="AT55:AZ56"/>
    <mergeCell ref="BA55:BG56"/>
    <mergeCell ref="K63:S63"/>
    <mergeCell ref="AT66:AZ67"/>
    <mergeCell ref="BA66:BG67"/>
    <mergeCell ref="W66:AE67"/>
    <mergeCell ref="AF66:AL67"/>
    <mergeCell ref="AM66:AS67"/>
    <mergeCell ref="W64:AE65"/>
    <mergeCell ref="W62:AE63"/>
    <mergeCell ref="BA62:BG63"/>
    <mergeCell ref="B61:J61"/>
    <mergeCell ref="K61:S61"/>
    <mergeCell ref="T61:V61"/>
    <mergeCell ref="K67:S67"/>
    <mergeCell ref="B57:J58"/>
    <mergeCell ref="T57:V58"/>
    <mergeCell ref="B60:J60"/>
    <mergeCell ref="K60:S60"/>
    <mergeCell ref="T60:V60"/>
    <mergeCell ref="B59:J59"/>
    <mergeCell ref="K59:S59"/>
    <mergeCell ref="T59:V59"/>
    <mergeCell ref="B66:J67"/>
    <mergeCell ref="K66:S66"/>
    <mergeCell ref="T66:V67"/>
    <mergeCell ref="K57:S57"/>
    <mergeCell ref="K58:S58"/>
    <mergeCell ref="B64:J65"/>
    <mergeCell ref="K64:S64"/>
    <mergeCell ref="T64:V65"/>
    <mergeCell ref="K65:S65"/>
    <mergeCell ref="K62:S62"/>
    <mergeCell ref="B62:J63"/>
    <mergeCell ref="T62:V63"/>
    <mergeCell ref="BO54:BU54"/>
    <mergeCell ref="BH58:BN59"/>
    <mergeCell ref="BO58:BU59"/>
    <mergeCell ref="BO57:BU57"/>
    <mergeCell ref="BH54:BN54"/>
    <mergeCell ref="AF47:AL47"/>
    <mergeCell ref="AM46:AS46"/>
    <mergeCell ref="AT51:AZ51"/>
    <mergeCell ref="BA59:BG59"/>
    <mergeCell ref="BO50:BU50"/>
    <mergeCell ref="BO49:BU49"/>
    <mergeCell ref="BO48:BU48"/>
    <mergeCell ref="BO47:BU47"/>
    <mergeCell ref="BO51:BU52"/>
    <mergeCell ref="BO53:BU53"/>
    <mergeCell ref="BH51:BN52"/>
    <mergeCell ref="BH53:BN53"/>
    <mergeCell ref="BA52:BG52"/>
    <mergeCell ref="BA51:BG51"/>
    <mergeCell ref="BA50:BG50"/>
    <mergeCell ref="BH48:BN48"/>
    <mergeCell ref="AT48:AZ48"/>
    <mergeCell ref="AT46:AZ46"/>
    <mergeCell ref="BO55:BU55"/>
    <mergeCell ref="BO62:BU63"/>
    <mergeCell ref="BH62:BN63"/>
    <mergeCell ref="BH57:BN57"/>
    <mergeCell ref="BA64:BG65"/>
    <mergeCell ref="BH60:BN61"/>
    <mergeCell ref="BA61:BG61"/>
    <mergeCell ref="BO60:BU61"/>
    <mergeCell ref="AT50:AZ50"/>
    <mergeCell ref="AF51:AL51"/>
    <mergeCell ref="AF62:AL63"/>
    <mergeCell ref="AF64:AL65"/>
    <mergeCell ref="BA60:BG60"/>
    <mergeCell ref="AT64:AZ65"/>
    <mergeCell ref="AM61:AS61"/>
    <mergeCell ref="AT61:AZ61"/>
    <mergeCell ref="AM64:AS65"/>
    <mergeCell ref="AF61:AL61"/>
    <mergeCell ref="AT59:AZ59"/>
    <mergeCell ref="AM59:AS59"/>
    <mergeCell ref="AM60:AS60"/>
    <mergeCell ref="AF59:AL59"/>
    <mergeCell ref="AM62:AS63"/>
    <mergeCell ref="AT60:AZ60"/>
    <mergeCell ref="AT62:AZ63"/>
    <mergeCell ref="W61:AE61"/>
    <mergeCell ref="W44:AE44"/>
    <mergeCell ref="W46:AE46"/>
    <mergeCell ref="W47:AE47"/>
    <mergeCell ref="W54:AE54"/>
    <mergeCell ref="W57:AE58"/>
    <mergeCell ref="W50:AE50"/>
    <mergeCell ref="W48:AE48"/>
    <mergeCell ref="W53:AE53"/>
    <mergeCell ref="AF60:AL60"/>
    <mergeCell ref="AT47:AZ47"/>
    <mergeCell ref="AM57:AS58"/>
    <mergeCell ref="AF57:AL58"/>
    <mergeCell ref="AF54:AL54"/>
    <mergeCell ref="AF44:AL44"/>
    <mergeCell ref="AF49:AL49"/>
    <mergeCell ref="AF53:AL53"/>
    <mergeCell ref="W49:AE49"/>
    <mergeCell ref="AM54:AS54"/>
    <mergeCell ref="W59:AE59"/>
    <mergeCell ref="W60:AE60"/>
    <mergeCell ref="V34:AF34"/>
    <mergeCell ref="D4:F5"/>
    <mergeCell ref="G4:G5"/>
    <mergeCell ref="H4:M5"/>
    <mergeCell ref="N4:O5"/>
    <mergeCell ref="D7:F8"/>
    <mergeCell ref="G7:G8"/>
    <mergeCell ref="H7:M8"/>
    <mergeCell ref="N7:O8"/>
    <mergeCell ref="N13:N24"/>
    <mergeCell ref="N10:N11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pageSetUpPr fitToPage="1"/>
  </sheetPr>
  <dimension ref="B1:BV85"/>
  <sheetViews>
    <sheetView view="pageBreakPreview" zoomScaleSheetLayoutView="100" workbookViewId="0">
      <selection activeCell="CC57" sqref="CC57"/>
    </sheetView>
  </sheetViews>
  <sheetFormatPr defaultRowHeight="10" x14ac:dyDescent="0.15"/>
  <cols>
    <col min="1" max="1" width="9" style="3"/>
    <col min="2" max="4" width="1.625" style="3" customWidth="1"/>
    <col min="5" max="24" width="1.5" style="3" customWidth="1"/>
    <col min="25" max="28" width="0.75" style="3" customWidth="1"/>
    <col min="29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451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</row>
    <row r="6" spans="2:74" ht="9.1" customHeight="1" x14ac:dyDescent="0.15">
      <c r="BE6" s="73" t="s">
        <v>160</v>
      </c>
      <c r="BF6" s="73"/>
      <c r="BG6" s="73"/>
    </row>
    <row r="7" spans="2:74" ht="9.1" customHeight="1" x14ac:dyDescent="0.15">
      <c r="D7" s="168"/>
      <c r="E7" s="168"/>
      <c r="F7" s="168"/>
      <c r="G7" s="168"/>
      <c r="H7" s="256"/>
      <c r="I7" s="256"/>
      <c r="J7" s="256"/>
      <c r="K7" s="256"/>
      <c r="L7" s="256"/>
      <c r="M7" s="256"/>
      <c r="N7" s="168"/>
      <c r="O7" s="168"/>
      <c r="BC7" s="262" t="s">
        <v>161</v>
      </c>
      <c r="BD7" s="262"/>
      <c r="BE7" s="262"/>
      <c r="BF7" s="262"/>
      <c r="BG7" s="262"/>
      <c r="BH7" s="262"/>
      <c r="BI7" s="262"/>
      <c r="BJ7" s="4"/>
    </row>
    <row r="8" spans="2:74" ht="9.1" customHeight="1" x14ac:dyDescent="0.15">
      <c r="D8" s="168"/>
      <c r="E8" s="168"/>
      <c r="F8" s="168"/>
      <c r="G8" s="168"/>
      <c r="H8" s="256"/>
      <c r="I8" s="256"/>
      <c r="J8" s="256"/>
      <c r="K8" s="256"/>
      <c r="L8" s="256"/>
      <c r="M8" s="256"/>
      <c r="N8" s="168"/>
      <c r="O8" s="168"/>
      <c r="BE8" s="267"/>
      <c r="BF8" s="73"/>
      <c r="BG8" s="73"/>
    </row>
    <row r="9" spans="2:74" ht="9.1" customHeight="1" x14ac:dyDescent="0.15">
      <c r="Q9" s="41"/>
      <c r="R9" s="41"/>
      <c r="S9" s="41"/>
      <c r="T9" s="41"/>
      <c r="U9" s="73" t="s">
        <v>71</v>
      </c>
      <c r="V9" s="73"/>
      <c r="W9" s="73"/>
      <c r="X9" s="73"/>
      <c r="Y9" s="28"/>
      <c r="Z9" s="28"/>
      <c r="AA9" s="28"/>
      <c r="AC9" s="73" t="s">
        <v>69</v>
      </c>
      <c r="AD9" s="73"/>
      <c r="AE9" s="73"/>
      <c r="AF9" s="73"/>
      <c r="AG9" s="41"/>
      <c r="AH9" s="41"/>
      <c r="AI9" s="41"/>
      <c r="AJ9" s="41"/>
      <c r="AK9" s="41"/>
      <c r="AL9" s="41"/>
      <c r="AY9" s="28"/>
      <c r="AZ9" s="73" t="s">
        <v>162</v>
      </c>
      <c r="BA9" s="73"/>
      <c r="BB9" s="73"/>
      <c r="BC9" s="73"/>
      <c r="BE9" s="41"/>
      <c r="BF9" s="41"/>
    </row>
    <row r="10" spans="2:74" ht="9.1" customHeight="1" x14ac:dyDescent="0.15">
      <c r="N10" s="85"/>
      <c r="O10" s="85">
        <v>0.05</v>
      </c>
      <c r="AN10" s="5"/>
      <c r="AO10" s="5"/>
      <c r="AP10" s="85">
        <v>0.05</v>
      </c>
      <c r="BH10" s="5"/>
      <c r="BI10" s="5"/>
      <c r="BJ10" s="85">
        <v>0.05</v>
      </c>
    </row>
    <row r="11" spans="2:74" ht="9.1" customHeight="1" x14ac:dyDescent="0.15">
      <c r="N11" s="85"/>
      <c r="O11" s="85"/>
      <c r="T11" s="99" t="s">
        <v>379</v>
      </c>
      <c r="U11" s="99"/>
      <c r="V11" s="99"/>
      <c r="W11" s="99"/>
      <c r="X11" s="30"/>
      <c r="Y11" s="30"/>
      <c r="Z11" s="30"/>
      <c r="AA11" s="30"/>
      <c r="AB11" s="30"/>
      <c r="AC11" s="30"/>
      <c r="AD11" s="137" t="s">
        <v>102</v>
      </c>
      <c r="AE11" s="137"/>
      <c r="AF11" s="137"/>
      <c r="AG11" s="137"/>
      <c r="AH11" s="137"/>
      <c r="AI11" s="137"/>
      <c r="AJ11" s="137"/>
      <c r="AN11" s="5"/>
      <c r="AO11" s="5"/>
      <c r="AP11" s="85"/>
      <c r="AY11" s="30"/>
      <c r="AZ11" s="30"/>
      <c r="BA11" s="30"/>
      <c r="BB11" s="73" t="s">
        <v>377</v>
      </c>
      <c r="BC11" s="73"/>
      <c r="BD11" s="73"/>
      <c r="BE11" s="73"/>
      <c r="BF11" s="73"/>
      <c r="BG11" s="73"/>
      <c r="BH11" s="73"/>
      <c r="BI11" s="5"/>
      <c r="BJ11" s="85"/>
    </row>
    <row r="12" spans="2:74" ht="9.1" customHeight="1" x14ac:dyDescent="0.15">
      <c r="N12" s="29"/>
      <c r="O12" s="85"/>
      <c r="AN12" s="5"/>
      <c r="AO12" s="5"/>
      <c r="AP12" s="85"/>
      <c r="BH12" s="5"/>
      <c r="BI12" s="5"/>
      <c r="BJ12" s="85"/>
    </row>
    <row r="13" spans="2:74" ht="9.1" customHeight="1" x14ac:dyDescent="0.15">
      <c r="N13" s="85">
        <v>0.7</v>
      </c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  <c r="AH13" s="6"/>
      <c r="AI13" s="6"/>
      <c r="AJ13" s="6"/>
      <c r="AK13" s="6"/>
      <c r="AL13" s="6"/>
      <c r="AM13" s="6"/>
      <c r="AN13" s="5"/>
      <c r="AO13" s="5"/>
      <c r="AP13" s="5"/>
      <c r="AY13" s="8"/>
      <c r="AZ13" s="7"/>
      <c r="BA13" s="7"/>
      <c r="BB13" s="7"/>
      <c r="BC13" s="7"/>
      <c r="BD13" s="7"/>
      <c r="BE13" s="9"/>
      <c r="BF13" s="9"/>
      <c r="BG13" s="9"/>
      <c r="BH13" s="5"/>
      <c r="BI13" s="5"/>
      <c r="BJ13" s="5"/>
    </row>
    <row r="14" spans="2:74" ht="9.1" customHeight="1" x14ac:dyDescent="0.15">
      <c r="N14" s="85"/>
      <c r="U14" s="8"/>
      <c r="V14" s="8"/>
      <c r="W14" s="8"/>
      <c r="X14" s="8"/>
      <c r="Y14" s="8"/>
      <c r="Z14" s="8"/>
      <c r="AA14" s="8"/>
      <c r="AC14" s="268" t="s">
        <v>236</v>
      </c>
      <c r="AD14" s="268"/>
      <c r="AE14" s="268"/>
      <c r="AN14" s="5"/>
      <c r="AO14" s="5"/>
      <c r="AP14" s="85">
        <v>0.15</v>
      </c>
      <c r="AY14" s="8"/>
      <c r="BA14" s="268" t="s">
        <v>236</v>
      </c>
      <c r="BB14" s="268"/>
      <c r="BC14" s="268"/>
      <c r="BD14" s="8"/>
      <c r="BH14" s="5"/>
      <c r="BI14" s="5"/>
      <c r="BJ14" s="85">
        <v>0.15</v>
      </c>
    </row>
    <row r="15" spans="2:74" ht="9.1" customHeight="1" x14ac:dyDescent="0.15">
      <c r="N15" s="85"/>
      <c r="U15" s="10"/>
      <c r="V15" s="10"/>
      <c r="W15" s="11"/>
      <c r="X15" s="11"/>
      <c r="Y15" s="11"/>
      <c r="Z15" s="11"/>
      <c r="AC15" s="73" t="s">
        <v>3</v>
      </c>
      <c r="AD15" s="73"/>
      <c r="AE15" s="73"/>
      <c r="AN15" s="5"/>
      <c r="AO15" s="5"/>
      <c r="AP15" s="85"/>
      <c r="AY15" s="11"/>
      <c r="BA15" s="73" t="s">
        <v>163</v>
      </c>
      <c r="BB15" s="73"/>
      <c r="BC15" s="73"/>
      <c r="BH15" s="5"/>
      <c r="BI15" s="5"/>
      <c r="BJ15" s="85"/>
    </row>
    <row r="16" spans="2:74" ht="9.1" customHeight="1" x14ac:dyDescent="0.15">
      <c r="N16" s="85"/>
      <c r="AN16" s="5"/>
      <c r="AO16" s="5"/>
      <c r="AP16" s="85"/>
      <c r="BH16" s="5"/>
      <c r="BI16" s="5"/>
      <c r="BJ16" s="85"/>
    </row>
    <row r="17" spans="12:64" ht="9.1" customHeight="1" x14ac:dyDescent="0.15">
      <c r="N17" s="85"/>
      <c r="AD17" s="28"/>
      <c r="AE17" s="28"/>
      <c r="AF17" s="28"/>
      <c r="AN17" s="5"/>
      <c r="AO17" s="5"/>
      <c r="AP17" s="85" t="s">
        <v>37</v>
      </c>
      <c r="BB17" s="28"/>
      <c r="BC17" s="28"/>
      <c r="BD17" s="28"/>
      <c r="BH17" s="5"/>
      <c r="BI17" s="5"/>
      <c r="BJ17" s="85" t="s">
        <v>37</v>
      </c>
    </row>
    <row r="18" spans="12:64" ht="9.1" customHeight="1" x14ac:dyDescent="0.15">
      <c r="N18" s="85"/>
      <c r="AN18" s="5"/>
      <c r="AO18" s="5"/>
      <c r="AP18" s="85"/>
      <c r="BH18" s="5"/>
      <c r="BI18" s="5"/>
      <c r="BJ18" s="85"/>
    </row>
    <row r="19" spans="12:64" ht="9.1" customHeight="1" x14ac:dyDescent="0.15">
      <c r="L19" s="86" t="s">
        <v>364</v>
      </c>
      <c r="N19" s="85"/>
      <c r="V19" s="28"/>
      <c r="W19" s="28"/>
      <c r="X19" s="28"/>
      <c r="Y19" s="28"/>
      <c r="Z19" s="28"/>
      <c r="AC19" s="73" t="s">
        <v>378</v>
      </c>
      <c r="AD19" s="73"/>
      <c r="AE19" s="73"/>
      <c r="AF19" s="73"/>
      <c r="AN19" s="5"/>
      <c r="AO19" s="5"/>
      <c r="AP19" s="85"/>
      <c r="AY19" s="28"/>
      <c r="BA19" s="73" t="s">
        <v>378</v>
      </c>
      <c r="BB19" s="73"/>
      <c r="BC19" s="73"/>
      <c r="BD19" s="73"/>
      <c r="BH19" s="5"/>
      <c r="BI19" s="5"/>
      <c r="BJ19" s="85"/>
    </row>
    <row r="20" spans="12:64" ht="9.1" customHeight="1" x14ac:dyDescent="0.15">
      <c r="L20" s="86"/>
      <c r="N20" s="8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"/>
      <c r="AO20" s="5"/>
      <c r="AP20" s="85"/>
      <c r="BB20" s="28"/>
      <c r="BC20" s="28"/>
      <c r="BD20" s="28"/>
      <c r="BE20" s="28"/>
      <c r="BF20" s="28"/>
      <c r="BG20" s="28"/>
      <c r="BH20" s="5"/>
      <c r="BI20" s="5"/>
      <c r="BJ20" s="85"/>
    </row>
    <row r="21" spans="12:64" ht="9.1" customHeight="1" x14ac:dyDescent="0.15">
      <c r="L21" s="86"/>
      <c r="N21" s="85"/>
      <c r="AH21" s="73" t="s">
        <v>229</v>
      </c>
      <c r="AI21" s="73"/>
      <c r="AJ21" s="73"/>
      <c r="AK21" s="73"/>
      <c r="AL21" s="73"/>
      <c r="AM21" s="73"/>
      <c r="AN21" s="5"/>
      <c r="AO21" s="5"/>
      <c r="AP21" s="85"/>
      <c r="AR21" s="86" t="s">
        <v>72</v>
      </c>
      <c r="BH21" s="5"/>
      <c r="BI21" s="5"/>
      <c r="BJ21" s="85"/>
      <c r="BL21" s="86" t="s">
        <v>72</v>
      </c>
    </row>
    <row r="22" spans="12:64" ht="9.1" customHeight="1" x14ac:dyDescent="0.15">
      <c r="L22" s="86"/>
      <c r="N22" s="85"/>
      <c r="AN22" s="5"/>
      <c r="AO22" s="5"/>
      <c r="AP22" s="85"/>
      <c r="AR22" s="86"/>
      <c r="BH22" s="5"/>
      <c r="BI22" s="5"/>
      <c r="BJ22" s="85"/>
      <c r="BL22" s="86"/>
    </row>
    <row r="23" spans="12:64" ht="9.1" customHeight="1" x14ac:dyDescent="0.15">
      <c r="L23" s="86"/>
      <c r="N23" s="85"/>
      <c r="U23" s="10"/>
      <c r="V23" s="10"/>
      <c r="W23" s="10"/>
      <c r="AN23" s="5"/>
      <c r="AO23" s="5"/>
      <c r="AP23" s="85"/>
      <c r="AR23" s="86"/>
      <c r="BH23" s="5"/>
      <c r="BI23" s="5"/>
      <c r="BJ23" s="85"/>
      <c r="BL23" s="86"/>
    </row>
    <row r="24" spans="12:64" ht="9.1" customHeight="1" x14ac:dyDescent="0.15">
      <c r="L24" s="86"/>
      <c r="N24" s="85"/>
      <c r="U24" s="10"/>
      <c r="V24" s="10"/>
      <c r="W24" s="10"/>
      <c r="AN24" s="5"/>
      <c r="AO24" s="5"/>
      <c r="AP24" s="85"/>
      <c r="AR24" s="86"/>
      <c r="BH24" s="5"/>
      <c r="BI24" s="5"/>
      <c r="BJ24" s="85"/>
      <c r="BL24" s="86"/>
    </row>
    <row r="25" spans="12:64" ht="9.1" customHeight="1" x14ac:dyDescent="0.15">
      <c r="L25" s="40"/>
      <c r="U25" s="10"/>
      <c r="V25" s="10"/>
      <c r="W25" s="10"/>
      <c r="AN25" s="5"/>
      <c r="AO25" s="5"/>
      <c r="AP25" s="85"/>
      <c r="AR25" s="86"/>
      <c r="BH25" s="5"/>
      <c r="BI25" s="5"/>
      <c r="BJ25" s="85"/>
      <c r="BL25" s="86"/>
    </row>
    <row r="26" spans="12:64" ht="9.1" customHeight="1" x14ac:dyDescent="0.15">
      <c r="L26" s="40"/>
      <c r="U26" s="10"/>
      <c r="V26" s="10"/>
      <c r="W26" s="10"/>
      <c r="AN26" s="5"/>
      <c r="AO26" s="5"/>
      <c r="AP26" s="85"/>
      <c r="AR26" s="86"/>
      <c r="BH26" s="5"/>
      <c r="BI26" s="5"/>
      <c r="BJ26" s="85"/>
      <c r="BL26" s="86"/>
    </row>
    <row r="27" spans="12:64" ht="9.1" customHeight="1" x14ac:dyDescent="0.15">
      <c r="L27" s="40"/>
      <c r="U27" s="10"/>
      <c r="V27" s="10"/>
      <c r="W27" s="10"/>
      <c r="AN27" s="5"/>
      <c r="AO27" s="5"/>
      <c r="AP27" s="85"/>
      <c r="AR27" s="86"/>
      <c r="BH27" s="5"/>
      <c r="BI27" s="5"/>
      <c r="BJ27" s="85"/>
      <c r="BL27" s="86"/>
    </row>
    <row r="28" spans="12:64" ht="9.1" customHeight="1" x14ac:dyDescent="0.15">
      <c r="L28" s="40"/>
      <c r="U28" s="10"/>
      <c r="V28" s="10"/>
      <c r="W28" s="10"/>
      <c r="AN28" s="5"/>
      <c r="AO28" s="5"/>
      <c r="AP28" s="85"/>
      <c r="AR28" s="86"/>
      <c r="BH28" s="5"/>
      <c r="BI28" s="5"/>
      <c r="BJ28" s="85"/>
      <c r="BL28" s="86"/>
    </row>
    <row r="29" spans="12:64" ht="9.1" customHeight="1" x14ac:dyDescent="0.15">
      <c r="N29" s="261" t="s">
        <v>164</v>
      </c>
      <c r="U29" s="10"/>
      <c r="V29" s="10"/>
      <c r="W29" s="10"/>
      <c r="AD29" s="13"/>
      <c r="AE29" s="13"/>
      <c r="AF29" s="13"/>
      <c r="AG29" s="13"/>
      <c r="AH29" s="13"/>
      <c r="AI29" s="13"/>
      <c r="AJ29" s="13"/>
      <c r="AK29" s="13"/>
      <c r="AL29" s="13"/>
      <c r="AN29" s="5"/>
      <c r="AO29" s="5"/>
      <c r="AP29" s="85"/>
      <c r="AR29" s="86"/>
      <c r="AV29" s="261"/>
      <c r="BB29" s="10"/>
      <c r="BC29" s="10"/>
      <c r="BD29" s="10"/>
      <c r="BE29" s="28"/>
      <c r="BF29" s="28"/>
      <c r="BH29" s="5"/>
      <c r="BI29" s="5"/>
      <c r="BJ29" s="85"/>
      <c r="BL29" s="86"/>
    </row>
    <row r="30" spans="12:64" ht="9.1" customHeight="1" x14ac:dyDescent="0.15">
      <c r="N30" s="261"/>
      <c r="U30" s="10"/>
      <c r="V30" s="10"/>
      <c r="W30" s="10"/>
      <c r="AH30" s="73" t="s">
        <v>1</v>
      </c>
      <c r="AI30" s="73"/>
      <c r="AJ30" s="73"/>
      <c r="AK30" s="73"/>
      <c r="AL30" s="73"/>
      <c r="AM30" s="73"/>
      <c r="AN30" s="5"/>
      <c r="AO30" s="5"/>
      <c r="AP30" s="85"/>
      <c r="AV30" s="261"/>
      <c r="BH30" s="5"/>
      <c r="BI30" s="5"/>
      <c r="BJ30" s="85"/>
    </row>
    <row r="31" spans="12:64" ht="9.1" customHeight="1" x14ac:dyDescent="0.15">
      <c r="N31" s="261"/>
      <c r="U31" s="10"/>
      <c r="V31" s="10"/>
      <c r="W31" s="11"/>
      <c r="X31" s="28"/>
      <c r="Y31" s="28"/>
      <c r="Z31" s="28"/>
      <c r="AA31" s="28"/>
      <c r="AB31" s="28"/>
      <c r="AC31" s="28"/>
      <c r="AD31" s="28"/>
      <c r="AN31" s="5"/>
      <c r="AO31" s="5"/>
      <c r="AP31" s="85"/>
      <c r="AV31" s="261"/>
      <c r="AY31" s="28"/>
      <c r="AZ31" s="28"/>
      <c r="BA31" s="28"/>
      <c r="BB31" s="28"/>
      <c r="BH31" s="5"/>
      <c r="BI31" s="5"/>
      <c r="BJ31" s="85"/>
    </row>
    <row r="32" spans="12:64" ht="9.1" customHeight="1" x14ac:dyDescent="0.15">
      <c r="N32" s="261"/>
      <c r="U32" s="10"/>
      <c r="V32" s="10"/>
      <c r="W32" s="10"/>
      <c r="AN32" s="5"/>
      <c r="AO32" s="5"/>
      <c r="AP32" s="85"/>
      <c r="AV32" s="261"/>
      <c r="BH32" s="5"/>
      <c r="BI32" s="5"/>
      <c r="BJ32" s="85"/>
    </row>
    <row r="33" spans="2:74" ht="9.1" customHeight="1" x14ac:dyDescent="0.15">
      <c r="N33" s="261"/>
      <c r="U33" s="10"/>
      <c r="V33" s="10"/>
      <c r="W33" s="10"/>
      <c r="AN33" s="85">
        <v>0.1</v>
      </c>
      <c r="AO33" s="5"/>
      <c r="AP33" s="85" t="s">
        <v>73</v>
      </c>
      <c r="AV33" s="261"/>
      <c r="BH33" s="85">
        <v>0.1</v>
      </c>
      <c r="BI33" s="5"/>
      <c r="BJ33" s="85" t="s">
        <v>73</v>
      </c>
    </row>
    <row r="34" spans="2:74" ht="9.1" customHeight="1" x14ac:dyDescent="0.15">
      <c r="N34" s="261"/>
      <c r="U34" s="10"/>
      <c r="V34" s="73" t="s">
        <v>441</v>
      </c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N34" s="85"/>
      <c r="AO34" s="5"/>
      <c r="AP34" s="85"/>
      <c r="AV34" s="261"/>
      <c r="AY34" s="28"/>
      <c r="AZ34" s="28"/>
      <c r="BA34" s="28"/>
      <c r="BH34" s="85"/>
      <c r="BI34" s="5"/>
      <c r="BJ34" s="85"/>
    </row>
    <row r="35" spans="2:74" ht="9.1" customHeight="1" x14ac:dyDescent="0.15">
      <c r="AN35" s="85" t="s">
        <v>36</v>
      </c>
      <c r="AO35" s="5"/>
      <c r="AP35" s="85"/>
      <c r="BH35" s="85" t="s">
        <v>36</v>
      </c>
      <c r="BI35" s="5"/>
      <c r="BJ35" s="85"/>
    </row>
    <row r="36" spans="2:74" ht="9.1" customHeight="1" x14ac:dyDescent="0.15">
      <c r="AN36" s="85"/>
      <c r="AO36" s="5"/>
      <c r="AP36" s="85"/>
      <c r="BH36" s="85"/>
      <c r="BI36" s="5"/>
      <c r="BJ36" s="85"/>
    </row>
    <row r="37" spans="2:74" ht="9.1" customHeight="1" x14ac:dyDescent="0.15">
      <c r="AN37" s="85"/>
      <c r="AP37" s="85"/>
      <c r="BH37" s="85"/>
      <c r="BJ37" s="85"/>
    </row>
    <row r="38" spans="2:74" ht="9.1" customHeight="1" x14ac:dyDescent="0.15">
      <c r="AN38" s="85"/>
      <c r="AP38" s="85"/>
      <c r="BH38" s="85"/>
      <c r="BJ38" s="85"/>
    </row>
    <row r="39" spans="2:74" ht="9.1" customHeight="1" x14ac:dyDescent="0.15">
      <c r="Y39" s="28"/>
      <c r="Z39" s="28"/>
      <c r="AA39" s="28"/>
      <c r="AB39" s="28"/>
      <c r="AY39" s="28"/>
      <c r="AZ39" s="28"/>
    </row>
    <row r="40" spans="2:74" ht="9.1" customHeight="1" x14ac:dyDescent="0.15"/>
    <row r="41" spans="2:74" ht="9.1" customHeight="1" x14ac:dyDescent="0.15">
      <c r="W41" s="73" t="s">
        <v>178</v>
      </c>
      <c r="X41" s="73"/>
      <c r="Y41" s="73"/>
      <c r="Z41" s="73"/>
      <c r="AA41" s="73"/>
      <c r="AB41" s="73"/>
      <c r="AC41" s="73"/>
      <c r="AD41" s="73"/>
      <c r="AY41" s="73" t="s">
        <v>6</v>
      </c>
      <c r="AZ41" s="73"/>
    </row>
    <row r="42" spans="2:74" ht="24.95" customHeight="1" x14ac:dyDescent="0.15"/>
    <row r="43" spans="2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2:74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8" t="s">
        <v>9</v>
      </c>
      <c r="X44" s="79"/>
      <c r="Y44" s="79"/>
      <c r="Z44" s="79"/>
      <c r="AA44" s="79"/>
      <c r="AB44" s="79"/>
      <c r="AC44" s="79"/>
      <c r="AD44" s="79"/>
      <c r="AE44" s="80"/>
      <c r="AF44" s="78" t="s">
        <v>19</v>
      </c>
      <c r="AG44" s="79"/>
      <c r="AH44" s="79"/>
      <c r="AI44" s="79"/>
      <c r="AJ44" s="79"/>
      <c r="AK44" s="79"/>
      <c r="AL44" s="80"/>
      <c r="AM44" s="87" t="s">
        <v>20</v>
      </c>
      <c r="AN44" s="87"/>
      <c r="AO44" s="87"/>
      <c r="AP44" s="87"/>
      <c r="AQ44" s="87"/>
      <c r="AR44" s="87"/>
      <c r="AS44" s="87"/>
      <c r="AT44" s="87" t="s">
        <v>21</v>
      </c>
      <c r="AU44" s="87"/>
      <c r="AV44" s="87"/>
      <c r="AW44" s="87"/>
      <c r="AX44" s="87"/>
      <c r="AY44" s="87"/>
      <c r="AZ44" s="87"/>
      <c r="BA44" s="87" t="s">
        <v>22</v>
      </c>
      <c r="BB44" s="87"/>
      <c r="BC44" s="87"/>
      <c r="BD44" s="87"/>
      <c r="BE44" s="87"/>
      <c r="BF44" s="87"/>
      <c r="BG44" s="87"/>
      <c r="BH44" s="87" t="s">
        <v>331</v>
      </c>
      <c r="BI44" s="87"/>
      <c r="BJ44" s="87"/>
      <c r="BK44" s="87"/>
      <c r="BL44" s="87"/>
      <c r="BM44" s="87"/>
      <c r="BN44" s="87"/>
      <c r="BO44" s="87" t="s">
        <v>332</v>
      </c>
      <c r="BP44" s="87"/>
      <c r="BQ44" s="87"/>
      <c r="BR44" s="87"/>
      <c r="BS44" s="87"/>
      <c r="BT44" s="87"/>
      <c r="BU44" s="87"/>
    </row>
    <row r="45" spans="2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15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5"/>
      <c r="BP45" s="35"/>
      <c r="BQ45" s="35"/>
      <c r="BR45" s="35"/>
      <c r="BS45" s="35"/>
      <c r="BT45" s="35"/>
      <c r="BU45" s="35"/>
    </row>
    <row r="46" spans="2:74" s="14" customFormat="1" ht="20.149999999999999" customHeight="1" x14ac:dyDescent="0.15">
      <c r="B46" s="269" t="s">
        <v>68</v>
      </c>
      <c r="C46" s="263"/>
      <c r="D46" s="264"/>
      <c r="E46" s="78" t="s">
        <v>174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v>9.2999999999999999E-2</v>
      </c>
      <c r="X46" s="82"/>
      <c r="Y46" s="82"/>
      <c r="Z46" s="82"/>
      <c r="AA46" s="82"/>
      <c r="AB46" s="82"/>
      <c r="AC46" s="82"/>
      <c r="AD46" s="82"/>
      <c r="AE46" s="83"/>
      <c r="AF46" s="81">
        <v>0.11799999999999999</v>
      </c>
      <c r="AG46" s="82"/>
      <c r="AH46" s="82"/>
      <c r="AI46" s="82"/>
      <c r="AJ46" s="82"/>
      <c r="AK46" s="82"/>
      <c r="AL46" s="83"/>
      <c r="AM46" s="75">
        <v>0.16900000000000001</v>
      </c>
      <c r="AN46" s="75"/>
      <c r="AO46" s="75"/>
      <c r="AP46" s="75"/>
      <c r="AQ46" s="75"/>
      <c r="AR46" s="75"/>
      <c r="AS46" s="75"/>
      <c r="AT46" s="75">
        <v>0.22</v>
      </c>
      <c r="AU46" s="75"/>
      <c r="AV46" s="75"/>
      <c r="AW46" s="75"/>
      <c r="AX46" s="75"/>
      <c r="AY46" s="75"/>
      <c r="AZ46" s="75"/>
      <c r="BA46" s="75">
        <v>0.27200000000000002</v>
      </c>
      <c r="BB46" s="75"/>
      <c r="BC46" s="75"/>
      <c r="BD46" s="75"/>
      <c r="BE46" s="75"/>
      <c r="BF46" s="75"/>
      <c r="BG46" s="75"/>
      <c r="BH46" s="75">
        <v>0.32300000000000001</v>
      </c>
      <c r="BI46" s="75"/>
      <c r="BJ46" s="75"/>
      <c r="BK46" s="75"/>
      <c r="BL46" s="75"/>
      <c r="BM46" s="75"/>
      <c r="BN46" s="75"/>
      <c r="BO46" s="75">
        <v>0.374</v>
      </c>
      <c r="BP46" s="75"/>
      <c r="BQ46" s="75"/>
      <c r="BR46" s="75"/>
      <c r="BS46" s="75"/>
      <c r="BT46" s="75"/>
      <c r="BU46" s="75"/>
    </row>
    <row r="47" spans="2:74" s="14" customFormat="1" ht="20.149999999999999" customHeight="1" x14ac:dyDescent="0.15">
      <c r="B47" s="270"/>
      <c r="C47" s="265"/>
      <c r="D47" s="266"/>
      <c r="E47" s="78" t="s">
        <v>178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v>0.6</v>
      </c>
      <c r="X47" s="82"/>
      <c r="Y47" s="82"/>
      <c r="Z47" s="82"/>
      <c r="AA47" s="82"/>
      <c r="AB47" s="82"/>
      <c r="AC47" s="82"/>
      <c r="AD47" s="82"/>
      <c r="AE47" s="83"/>
      <c r="AF47" s="81">
        <v>0.6</v>
      </c>
      <c r="AG47" s="82"/>
      <c r="AH47" s="82"/>
      <c r="AI47" s="82"/>
      <c r="AJ47" s="82"/>
      <c r="AK47" s="82"/>
      <c r="AL47" s="83"/>
      <c r="AM47" s="75">
        <v>0.65</v>
      </c>
      <c r="AN47" s="75"/>
      <c r="AO47" s="75"/>
      <c r="AP47" s="75"/>
      <c r="AQ47" s="75"/>
      <c r="AR47" s="75"/>
      <c r="AS47" s="75"/>
      <c r="AT47" s="75">
        <v>0.7</v>
      </c>
      <c r="AU47" s="75"/>
      <c r="AV47" s="75"/>
      <c r="AW47" s="75"/>
      <c r="AX47" s="75"/>
      <c r="AY47" s="75"/>
      <c r="AZ47" s="75"/>
      <c r="BA47" s="75">
        <v>0.75</v>
      </c>
      <c r="BB47" s="75"/>
      <c r="BC47" s="75"/>
      <c r="BD47" s="75"/>
      <c r="BE47" s="75"/>
      <c r="BF47" s="75"/>
      <c r="BG47" s="75"/>
      <c r="BH47" s="75">
        <v>0.8</v>
      </c>
      <c r="BI47" s="75"/>
      <c r="BJ47" s="75"/>
      <c r="BK47" s="75"/>
      <c r="BL47" s="75"/>
      <c r="BM47" s="75"/>
      <c r="BN47" s="75"/>
      <c r="BO47" s="75">
        <v>0.85</v>
      </c>
      <c r="BP47" s="75"/>
      <c r="BQ47" s="75"/>
      <c r="BR47" s="75"/>
      <c r="BS47" s="75"/>
      <c r="BT47" s="75"/>
      <c r="BU47" s="75"/>
    </row>
    <row r="48" spans="2:74" s="14" customFormat="1" ht="20.149999999999999" customHeight="1" x14ac:dyDescent="0.15">
      <c r="B48" s="270"/>
      <c r="C48" s="265"/>
      <c r="D48" s="266"/>
      <c r="E48" s="78" t="s">
        <v>175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W46+0.1</f>
        <v>0.193</v>
      </c>
      <c r="X48" s="82"/>
      <c r="Y48" s="82"/>
      <c r="Z48" s="82"/>
      <c r="AA48" s="82"/>
      <c r="AB48" s="82"/>
      <c r="AC48" s="82"/>
      <c r="AD48" s="82"/>
      <c r="AE48" s="83"/>
      <c r="AF48" s="81">
        <f>AF46+0.1</f>
        <v>0.218</v>
      </c>
      <c r="AG48" s="82"/>
      <c r="AH48" s="82"/>
      <c r="AI48" s="82"/>
      <c r="AJ48" s="82"/>
      <c r="AK48" s="82"/>
      <c r="AL48" s="83"/>
      <c r="AM48" s="75">
        <f>AM46+0.1</f>
        <v>0.26900000000000002</v>
      </c>
      <c r="AN48" s="75"/>
      <c r="AO48" s="75"/>
      <c r="AP48" s="75"/>
      <c r="AQ48" s="75"/>
      <c r="AR48" s="75"/>
      <c r="AS48" s="75"/>
      <c r="AT48" s="75">
        <f>AT46+0.1</f>
        <v>0.32</v>
      </c>
      <c r="AU48" s="75"/>
      <c r="AV48" s="75"/>
      <c r="AW48" s="75"/>
      <c r="AX48" s="75"/>
      <c r="AY48" s="75"/>
      <c r="AZ48" s="75"/>
      <c r="BA48" s="75">
        <f>BA46+0.1</f>
        <v>0.372</v>
      </c>
      <c r="BB48" s="75"/>
      <c r="BC48" s="75"/>
      <c r="BD48" s="75"/>
      <c r="BE48" s="75"/>
      <c r="BF48" s="75"/>
      <c r="BG48" s="75"/>
      <c r="BH48" s="75">
        <f>BH46+0.1</f>
        <v>0.42300000000000004</v>
      </c>
      <c r="BI48" s="75"/>
      <c r="BJ48" s="75"/>
      <c r="BK48" s="75"/>
      <c r="BL48" s="75"/>
      <c r="BM48" s="75"/>
      <c r="BN48" s="75"/>
      <c r="BO48" s="75">
        <f>BO46+0.1</f>
        <v>0.47399999999999998</v>
      </c>
      <c r="BP48" s="75"/>
      <c r="BQ48" s="75"/>
      <c r="BR48" s="75"/>
      <c r="BS48" s="75"/>
      <c r="BT48" s="75"/>
      <c r="BU48" s="75"/>
    </row>
    <row r="49" spans="2:73" s="14" customFormat="1" ht="20.149999999999999" customHeight="1" x14ac:dyDescent="0.15">
      <c r="B49" s="270"/>
      <c r="C49" s="265"/>
      <c r="D49" s="266"/>
      <c r="E49" s="78" t="s">
        <v>176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W46+W50</f>
        <v>1.2929999999999999</v>
      </c>
      <c r="X49" s="82"/>
      <c r="Y49" s="82"/>
      <c r="Z49" s="82"/>
      <c r="AA49" s="82"/>
      <c r="AB49" s="82"/>
      <c r="AC49" s="82"/>
      <c r="AD49" s="82"/>
      <c r="AE49" s="83"/>
      <c r="AF49" s="81">
        <f>AF46+AF50</f>
        <v>1.3180000000000001</v>
      </c>
      <c r="AG49" s="82"/>
      <c r="AH49" s="82"/>
      <c r="AI49" s="82"/>
      <c r="AJ49" s="82"/>
      <c r="AK49" s="82"/>
      <c r="AL49" s="83"/>
      <c r="AM49" s="81">
        <f>AM46+AM50</f>
        <v>1.369</v>
      </c>
      <c r="AN49" s="82"/>
      <c r="AO49" s="82"/>
      <c r="AP49" s="82"/>
      <c r="AQ49" s="82"/>
      <c r="AR49" s="82"/>
      <c r="AS49" s="83"/>
      <c r="AT49" s="81">
        <f>AT46+AT50</f>
        <v>1.42</v>
      </c>
      <c r="AU49" s="82"/>
      <c r="AV49" s="82"/>
      <c r="AW49" s="82"/>
      <c r="AX49" s="82"/>
      <c r="AY49" s="82"/>
      <c r="AZ49" s="83"/>
      <c r="BA49" s="81">
        <f>BA46+BA50</f>
        <v>1.472</v>
      </c>
      <c r="BB49" s="82"/>
      <c r="BC49" s="82"/>
      <c r="BD49" s="82"/>
      <c r="BE49" s="82"/>
      <c r="BF49" s="82"/>
      <c r="BG49" s="83"/>
      <c r="BH49" s="81">
        <f>BH46+BH50</f>
        <v>1.5229999999999999</v>
      </c>
      <c r="BI49" s="82"/>
      <c r="BJ49" s="82"/>
      <c r="BK49" s="82"/>
      <c r="BL49" s="82"/>
      <c r="BM49" s="82"/>
      <c r="BN49" s="83"/>
      <c r="BO49" s="81">
        <f>BO46+BO50</f>
        <v>1.5739999999999998</v>
      </c>
      <c r="BP49" s="82"/>
      <c r="BQ49" s="82"/>
      <c r="BR49" s="82"/>
      <c r="BS49" s="82"/>
      <c r="BT49" s="82"/>
      <c r="BU49" s="83"/>
    </row>
    <row r="50" spans="2:73" s="14" customFormat="1" ht="20.149999999999999" customHeight="1" x14ac:dyDescent="0.15">
      <c r="B50" s="270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2"/>
      <c r="AE50" s="83"/>
      <c r="AF50" s="81">
        <f>$H$4</f>
        <v>1.2</v>
      </c>
      <c r="AG50" s="82"/>
      <c r="AH50" s="82"/>
      <c r="AI50" s="82"/>
      <c r="AJ50" s="82"/>
      <c r="AK50" s="82"/>
      <c r="AL50" s="83"/>
      <c r="AM50" s="81">
        <f>$H$4</f>
        <v>1.2</v>
      </c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81">
        <f>$H$4</f>
        <v>1.2</v>
      </c>
      <c r="BI50" s="82"/>
      <c r="BJ50" s="82"/>
      <c r="BK50" s="82"/>
      <c r="BL50" s="82"/>
      <c r="BM50" s="82"/>
      <c r="BN50" s="83"/>
      <c r="BO50" s="81">
        <f>$H$4</f>
        <v>1.2</v>
      </c>
      <c r="BP50" s="82"/>
      <c r="BQ50" s="82"/>
      <c r="BR50" s="82"/>
      <c r="BS50" s="82"/>
      <c r="BT50" s="82"/>
      <c r="BU50" s="83"/>
    </row>
    <row r="51" spans="2:73" s="14" customFormat="1" ht="20.149999999999999" customHeight="1" x14ac:dyDescent="0.15">
      <c r="B51" s="100" t="s">
        <v>33</v>
      </c>
      <c r="C51" s="101"/>
      <c r="D51" s="102"/>
      <c r="E51" s="78" t="s">
        <v>350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(W49-W48-0.15-0.05)</f>
        <v>0.8999999999999998</v>
      </c>
      <c r="X51" s="82"/>
      <c r="Y51" s="82"/>
      <c r="Z51" s="82"/>
      <c r="AA51" s="82"/>
      <c r="AB51" s="82"/>
      <c r="AC51" s="82"/>
      <c r="AD51" s="82"/>
      <c r="AE51" s="83"/>
      <c r="AF51" s="81">
        <f>(AF49-AF48-0.15-0.05)</f>
        <v>0.9</v>
      </c>
      <c r="AG51" s="82"/>
      <c r="AH51" s="82"/>
      <c r="AI51" s="82"/>
      <c r="AJ51" s="82"/>
      <c r="AK51" s="82"/>
      <c r="AL51" s="83"/>
      <c r="AM51" s="81">
        <f>(AM49-AM48-0.15-0.05)</f>
        <v>0.9</v>
      </c>
      <c r="AN51" s="82"/>
      <c r="AO51" s="82"/>
      <c r="AP51" s="82"/>
      <c r="AQ51" s="82"/>
      <c r="AR51" s="82"/>
      <c r="AS51" s="83"/>
      <c r="AT51" s="81">
        <f>(AT49-AT48-0.15-0.05)</f>
        <v>0.8999999999999998</v>
      </c>
      <c r="AU51" s="82"/>
      <c r="AV51" s="82"/>
      <c r="AW51" s="82"/>
      <c r="AX51" s="82"/>
      <c r="AY51" s="82"/>
      <c r="AZ51" s="83"/>
      <c r="BA51" s="81">
        <f>(BA49-BA48-0.15-0.05)</f>
        <v>0.9</v>
      </c>
      <c r="BB51" s="82"/>
      <c r="BC51" s="82"/>
      <c r="BD51" s="82"/>
      <c r="BE51" s="82"/>
      <c r="BF51" s="82"/>
      <c r="BG51" s="83"/>
      <c r="BH51" s="81">
        <f>(BH49-BH48-0.15-0.05)</f>
        <v>0.8999999999999998</v>
      </c>
      <c r="BI51" s="82"/>
      <c r="BJ51" s="82"/>
      <c r="BK51" s="82"/>
      <c r="BL51" s="82"/>
      <c r="BM51" s="82"/>
      <c r="BN51" s="83"/>
      <c r="BO51" s="81">
        <f>(BO49-BO48-0.15-0.05)</f>
        <v>0.8999999999999998</v>
      </c>
      <c r="BP51" s="82"/>
      <c r="BQ51" s="82"/>
      <c r="BR51" s="82"/>
      <c r="BS51" s="82"/>
      <c r="BT51" s="82"/>
      <c r="BU51" s="83"/>
    </row>
    <row r="52" spans="2:73" s="14" customFormat="1" ht="20.149999999999999" customHeight="1" x14ac:dyDescent="0.15"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BH52" s="141"/>
      <c r="BI52" s="141"/>
      <c r="BJ52" s="141"/>
      <c r="BK52" s="141"/>
      <c r="BL52" s="141"/>
      <c r="BM52" s="141"/>
      <c r="BN52" s="141"/>
      <c r="BO52" s="141" t="s">
        <v>103</v>
      </c>
      <c r="BP52" s="141"/>
      <c r="BQ52" s="141"/>
      <c r="BR52" s="141"/>
      <c r="BS52" s="141"/>
      <c r="BT52" s="141"/>
      <c r="BU52" s="141"/>
    </row>
    <row r="53" spans="2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78" t="str">
        <f>W44</f>
        <v>φ75</v>
      </c>
      <c r="X53" s="79"/>
      <c r="Y53" s="79"/>
      <c r="Z53" s="79"/>
      <c r="AA53" s="79"/>
      <c r="AB53" s="79"/>
      <c r="AC53" s="79"/>
      <c r="AD53" s="79"/>
      <c r="AE53" s="80"/>
      <c r="AF53" s="78" t="str">
        <f>AF44</f>
        <v>φ100</v>
      </c>
      <c r="AG53" s="79"/>
      <c r="AH53" s="79"/>
      <c r="AI53" s="79"/>
      <c r="AJ53" s="79"/>
      <c r="AK53" s="79"/>
      <c r="AL53" s="80"/>
      <c r="AM53" s="78" t="str">
        <f>AM44</f>
        <v>φ150</v>
      </c>
      <c r="AN53" s="79"/>
      <c r="AO53" s="79"/>
      <c r="AP53" s="79"/>
      <c r="AQ53" s="79"/>
      <c r="AR53" s="79"/>
      <c r="AS53" s="80"/>
      <c r="AT53" s="78" t="str">
        <f>AT44</f>
        <v>φ200</v>
      </c>
      <c r="AU53" s="79"/>
      <c r="AV53" s="79"/>
      <c r="AW53" s="79"/>
      <c r="AX53" s="79"/>
      <c r="AY53" s="79"/>
      <c r="AZ53" s="80"/>
      <c r="BA53" s="78" t="str">
        <f>BA44</f>
        <v>φ250</v>
      </c>
      <c r="BB53" s="79"/>
      <c r="BC53" s="79"/>
      <c r="BD53" s="79"/>
      <c r="BE53" s="79"/>
      <c r="BF53" s="79"/>
      <c r="BG53" s="80"/>
      <c r="BH53" s="78" t="str">
        <f>BH44</f>
        <v>φ300</v>
      </c>
      <c r="BI53" s="79"/>
      <c r="BJ53" s="79"/>
      <c r="BK53" s="79"/>
      <c r="BL53" s="79"/>
      <c r="BM53" s="79"/>
      <c r="BN53" s="80"/>
      <c r="BO53" s="78" t="str">
        <f>BO44</f>
        <v>φ350</v>
      </c>
      <c r="BP53" s="79"/>
      <c r="BQ53" s="79"/>
      <c r="BR53" s="79"/>
      <c r="BS53" s="79"/>
      <c r="BT53" s="79"/>
      <c r="BU53" s="80"/>
    </row>
    <row r="54" spans="2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177</v>
      </c>
      <c r="U54" s="79"/>
      <c r="V54" s="80"/>
      <c r="W54" s="81">
        <v>2</v>
      </c>
      <c r="X54" s="82"/>
      <c r="Y54" s="82"/>
      <c r="Z54" s="82"/>
      <c r="AA54" s="82"/>
      <c r="AB54" s="82"/>
      <c r="AC54" s="82"/>
      <c r="AD54" s="82"/>
      <c r="AE54" s="83"/>
      <c r="AF54" s="81">
        <v>2</v>
      </c>
      <c r="AG54" s="82"/>
      <c r="AH54" s="82"/>
      <c r="AI54" s="82"/>
      <c r="AJ54" s="82"/>
      <c r="AK54" s="82"/>
      <c r="AL54" s="83"/>
      <c r="AM54" s="75">
        <v>2</v>
      </c>
      <c r="AN54" s="75"/>
      <c r="AO54" s="75"/>
      <c r="AP54" s="75"/>
      <c r="AQ54" s="75"/>
      <c r="AR54" s="75"/>
      <c r="AS54" s="75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5">
        <v>2</v>
      </c>
      <c r="BI54" s="75"/>
      <c r="BJ54" s="75"/>
      <c r="BK54" s="75"/>
      <c r="BL54" s="75"/>
      <c r="BM54" s="75"/>
      <c r="BN54" s="75"/>
      <c r="BO54" s="75">
        <v>2</v>
      </c>
      <c r="BP54" s="75"/>
      <c r="BQ54" s="75"/>
      <c r="BR54" s="75"/>
      <c r="BS54" s="75"/>
      <c r="BT54" s="75"/>
      <c r="BU54" s="75"/>
    </row>
    <row r="55" spans="2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81">
        <v>0.6</v>
      </c>
      <c r="X55" s="82"/>
      <c r="Y55" s="82"/>
      <c r="Z55" s="82"/>
      <c r="AA55" s="82"/>
      <c r="AB55" s="82"/>
      <c r="AC55" s="82"/>
      <c r="AD55" s="82"/>
      <c r="AE55" s="83"/>
      <c r="AF55" s="104">
        <v>0.6</v>
      </c>
      <c r="AG55" s="105"/>
      <c r="AH55" s="105"/>
      <c r="AI55" s="105"/>
      <c r="AJ55" s="105"/>
      <c r="AK55" s="105"/>
      <c r="AL55" s="106"/>
      <c r="AM55" s="104">
        <v>0.65</v>
      </c>
      <c r="AN55" s="105"/>
      <c r="AO55" s="105"/>
      <c r="AP55" s="105"/>
      <c r="AQ55" s="105"/>
      <c r="AR55" s="105"/>
      <c r="AS55" s="106"/>
      <c r="AT55" s="104">
        <f>AT47</f>
        <v>0.7</v>
      </c>
      <c r="AU55" s="105"/>
      <c r="AV55" s="105"/>
      <c r="AW55" s="105"/>
      <c r="AX55" s="105"/>
      <c r="AY55" s="105"/>
      <c r="AZ55" s="106"/>
      <c r="BA55" s="104">
        <f>BA47</f>
        <v>0.75</v>
      </c>
      <c r="BB55" s="105"/>
      <c r="BC55" s="105"/>
      <c r="BD55" s="105"/>
      <c r="BE55" s="105"/>
      <c r="BF55" s="105"/>
      <c r="BG55" s="106"/>
      <c r="BH55" s="104">
        <f>BH47</f>
        <v>0.8</v>
      </c>
      <c r="BI55" s="105"/>
      <c r="BJ55" s="105"/>
      <c r="BK55" s="105"/>
      <c r="BL55" s="105"/>
      <c r="BM55" s="105"/>
      <c r="BN55" s="106"/>
      <c r="BO55" s="104">
        <f>BO47</f>
        <v>0.85</v>
      </c>
      <c r="BP55" s="105"/>
      <c r="BQ55" s="105"/>
      <c r="BR55" s="105"/>
      <c r="BS55" s="105"/>
      <c r="BT55" s="105"/>
      <c r="BU55" s="106"/>
    </row>
    <row r="56" spans="2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81"/>
      <c r="X56" s="82"/>
      <c r="Y56" s="82"/>
      <c r="Z56" s="82"/>
      <c r="AA56" s="82"/>
      <c r="AB56" s="82"/>
      <c r="AC56" s="82"/>
      <c r="AD56" s="82"/>
      <c r="AE56" s="83"/>
      <c r="AF56" s="107"/>
      <c r="AG56" s="108"/>
      <c r="AH56" s="108"/>
      <c r="AI56" s="108"/>
      <c r="AJ56" s="108"/>
      <c r="AK56" s="108"/>
      <c r="AL56" s="109"/>
      <c r="AM56" s="107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107"/>
      <c r="BI56" s="108"/>
      <c r="BJ56" s="108"/>
      <c r="BK56" s="108"/>
      <c r="BL56" s="108"/>
      <c r="BM56" s="108"/>
      <c r="BN56" s="109"/>
      <c r="BO56" s="107"/>
      <c r="BP56" s="108"/>
      <c r="BQ56" s="108"/>
      <c r="BR56" s="108"/>
      <c r="BS56" s="108"/>
      <c r="BT56" s="108"/>
      <c r="BU56" s="109"/>
    </row>
    <row r="57" spans="2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81">
        <f>W47*0.05</f>
        <v>0.03</v>
      </c>
      <c r="X57" s="82"/>
      <c r="Y57" s="82"/>
      <c r="Z57" s="82"/>
      <c r="AA57" s="82"/>
      <c r="AB57" s="82"/>
      <c r="AC57" s="82"/>
      <c r="AD57" s="82"/>
      <c r="AE57" s="83"/>
      <c r="AF57" s="104">
        <f>AF47*0.05</f>
        <v>0.03</v>
      </c>
      <c r="AG57" s="105"/>
      <c r="AH57" s="105"/>
      <c r="AI57" s="105"/>
      <c r="AJ57" s="105"/>
      <c r="AK57" s="105"/>
      <c r="AL57" s="106"/>
      <c r="AM57" s="104">
        <f>AM47*0.05</f>
        <v>3.2500000000000001E-2</v>
      </c>
      <c r="AN57" s="105"/>
      <c r="AO57" s="105"/>
      <c r="AP57" s="105"/>
      <c r="AQ57" s="105"/>
      <c r="AR57" s="105"/>
      <c r="AS57" s="106"/>
      <c r="AT57" s="104">
        <f>AT47*0.05</f>
        <v>3.4999999999999996E-2</v>
      </c>
      <c r="AU57" s="105"/>
      <c r="AV57" s="105"/>
      <c r="AW57" s="105"/>
      <c r="AX57" s="105"/>
      <c r="AY57" s="105"/>
      <c r="AZ57" s="106"/>
      <c r="BA57" s="104">
        <f>BA47*0.05</f>
        <v>3.7500000000000006E-2</v>
      </c>
      <c r="BB57" s="105"/>
      <c r="BC57" s="105"/>
      <c r="BD57" s="105"/>
      <c r="BE57" s="105"/>
      <c r="BF57" s="105"/>
      <c r="BG57" s="106"/>
      <c r="BH57" s="104">
        <f>BH47*0.05</f>
        <v>4.0000000000000008E-2</v>
      </c>
      <c r="BI57" s="105"/>
      <c r="BJ57" s="105"/>
      <c r="BK57" s="105"/>
      <c r="BL57" s="105"/>
      <c r="BM57" s="105"/>
      <c r="BN57" s="106"/>
      <c r="BO57" s="104">
        <f>BO47*0.05</f>
        <v>4.2500000000000003E-2</v>
      </c>
      <c r="BP57" s="105"/>
      <c r="BQ57" s="105"/>
      <c r="BR57" s="105"/>
      <c r="BS57" s="105"/>
      <c r="BT57" s="105"/>
      <c r="BU57" s="106"/>
    </row>
    <row r="58" spans="2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81"/>
      <c r="X58" s="82"/>
      <c r="Y58" s="82"/>
      <c r="Z58" s="82"/>
      <c r="AA58" s="82"/>
      <c r="AB58" s="82"/>
      <c r="AC58" s="82"/>
      <c r="AD58" s="82"/>
      <c r="AE58" s="83"/>
      <c r="AF58" s="107"/>
      <c r="AG58" s="108"/>
      <c r="AH58" s="108"/>
      <c r="AI58" s="108"/>
      <c r="AJ58" s="108"/>
      <c r="AK58" s="108"/>
      <c r="AL58" s="109"/>
      <c r="AM58" s="107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107"/>
      <c r="BI58" s="108"/>
      <c r="BJ58" s="108"/>
      <c r="BK58" s="108"/>
      <c r="BL58" s="108"/>
      <c r="BM58" s="108"/>
      <c r="BN58" s="109"/>
      <c r="BO58" s="107"/>
      <c r="BP58" s="108"/>
      <c r="BQ58" s="108"/>
      <c r="BR58" s="108"/>
      <c r="BS58" s="108"/>
      <c r="BT58" s="108"/>
      <c r="BU58" s="109"/>
    </row>
    <row r="59" spans="2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81">
        <f>ROUND(W47*(W49-0.05),3)</f>
        <v>0.746</v>
      </c>
      <c r="X59" s="82"/>
      <c r="Y59" s="82"/>
      <c r="Z59" s="82"/>
      <c r="AA59" s="82"/>
      <c r="AB59" s="82"/>
      <c r="AC59" s="82"/>
      <c r="AD59" s="82"/>
      <c r="AE59" s="83"/>
      <c r="AF59" s="81">
        <f>ROUND(AF47*(AF49-0.05),3)</f>
        <v>0.76100000000000001</v>
      </c>
      <c r="AG59" s="82"/>
      <c r="AH59" s="82"/>
      <c r="AI59" s="82"/>
      <c r="AJ59" s="82"/>
      <c r="AK59" s="82"/>
      <c r="AL59" s="83"/>
      <c r="AM59" s="75">
        <f>ROUND(AM47*(AM49-0.05),3)</f>
        <v>0.85699999999999998</v>
      </c>
      <c r="AN59" s="75"/>
      <c r="AO59" s="75"/>
      <c r="AP59" s="75"/>
      <c r="AQ59" s="75"/>
      <c r="AR59" s="75"/>
      <c r="AS59" s="81"/>
      <c r="AT59" s="75">
        <f>ROUND(AT47*(AT49-0.05),3)</f>
        <v>0.95899999999999996</v>
      </c>
      <c r="AU59" s="75"/>
      <c r="AV59" s="75"/>
      <c r="AW59" s="75"/>
      <c r="AX59" s="75"/>
      <c r="AY59" s="75"/>
      <c r="AZ59" s="81"/>
      <c r="BA59" s="75">
        <f>ROUND(BA47*(BA49-0.05),3)</f>
        <v>1.0669999999999999</v>
      </c>
      <c r="BB59" s="75"/>
      <c r="BC59" s="75"/>
      <c r="BD59" s="75"/>
      <c r="BE59" s="75"/>
      <c r="BF59" s="75"/>
      <c r="BG59" s="81"/>
      <c r="BH59" s="75">
        <f>ROUND(BH47*(BH49-0.05),3)</f>
        <v>1.1779999999999999</v>
      </c>
      <c r="BI59" s="75"/>
      <c r="BJ59" s="75"/>
      <c r="BK59" s="75"/>
      <c r="BL59" s="75"/>
      <c r="BM59" s="75"/>
      <c r="BN59" s="81"/>
      <c r="BO59" s="75">
        <f>ROUND(BO47*(BO49-0.05),3)</f>
        <v>1.2949999999999999</v>
      </c>
      <c r="BP59" s="75"/>
      <c r="BQ59" s="75"/>
      <c r="BR59" s="75"/>
      <c r="BS59" s="75"/>
      <c r="BT59" s="75"/>
      <c r="BU59" s="75"/>
    </row>
    <row r="60" spans="2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81">
        <f>ROUND(W47*W48-W46*W46*PI()/4,3)</f>
        <v>0.109</v>
      </c>
      <c r="X60" s="82"/>
      <c r="Y60" s="82"/>
      <c r="Z60" s="82"/>
      <c r="AA60" s="82"/>
      <c r="AB60" s="82"/>
      <c r="AC60" s="82"/>
      <c r="AD60" s="82"/>
      <c r="AE60" s="83"/>
      <c r="AF60" s="81">
        <f>ROUND(AF47*AF48-AF46*AF46*PI()/4,3)</f>
        <v>0.12</v>
      </c>
      <c r="AG60" s="82"/>
      <c r="AH60" s="82"/>
      <c r="AI60" s="82"/>
      <c r="AJ60" s="82"/>
      <c r="AK60" s="82"/>
      <c r="AL60" s="83"/>
      <c r="AM60" s="75">
        <f>ROUND(AM47*AM48-AM46*AM46*PI()/4,3)</f>
        <v>0.152</v>
      </c>
      <c r="AN60" s="75"/>
      <c r="AO60" s="75"/>
      <c r="AP60" s="75"/>
      <c r="AQ60" s="75"/>
      <c r="AR60" s="75"/>
      <c r="AS60" s="81"/>
      <c r="AT60" s="75">
        <f>ROUND(AT47*AT48-AT46*AT46*PI()/4,3)</f>
        <v>0.186</v>
      </c>
      <c r="AU60" s="75"/>
      <c r="AV60" s="75"/>
      <c r="AW60" s="75"/>
      <c r="AX60" s="75"/>
      <c r="AY60" s="75"/>
      <c r="AZ60" s="81"/>
      <c r="BA60" s="75">
        <f>ROUND(BA47*BA48-BA46*BA46*PI()/4,3)</f>
        <v>0.221</v>
      </c>
      <c r="BB60" s="75"/>
      <c r="BC60" s="75"/>
      <c r="BD60" s="75"/>
      <c r="BE60" s="75"/>
      <c r="BF60" s="75"/>
      <c r="BG60" s="81"/>
      <c r="BH60" s="75">
        <f>ROUND(BH47*BH48-BH46*BH46*PI()/4,3)</f>
        <v>0.25600000000000001</v>
      </c>
      <c r="BI60" s="75"/>
      <c r="BJ60" s="75"/>
      <c r="BK60" s="75"/>
      <c r="BL60" s="75"/>
      <c r="BM60" s="75"/>
      <c r="BN60" s="81"/>
      <c r="BO60" s="75">
        <f>ROUND(BO47*BO48-BO46*BO46*PI()/4,3)</f>
        <v>0.29299999999999998</v>
      </c>
      <c r="BP60" s="75"/>
      <c r="BQ60" s="75"/>
      <c r="BR60" s="75"/>
      <c r="BS60" s="75"/>
      <c r="BT60" s="75"/>
      <c r="BU60" s="75"/>
    </row>
    <row r="61" spans="2:73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81">
        <v>0.6</v>
      </c>
      <c r="X61" s="82"/>
      <c r="Y61" s="82"/>
      <c r="Z61" s="82"/>
      <c r="AA61" s="82"/>
      <c r="AB61" s="82"/>
      <c r="AC61" s="82"/>
      <c r="AD61" s="82"/>
      <c r="AE61" s="83"/>
      <c r="AF61" s="81">
        <v>0.6</v>
      </c>
      <c r="AG61" s="82"/>
      <c r="AH61" s="82"/>
      <c r="AI61" s="82"/>
      <c r="AJ61" s="82"/>
      <c r="AK61" s="82"/>
      <c r="AL61" s="83"/>
      <c r="AM61" s="81">
        <v>0.65</v>
      </c>
      <c r="AN61" s="82"/>
      <c r="AO61" s="82"/>
      <c r="AP61" s="82"/>
      <c r="AQ61" s="82"/>
      <c r="AR61" s="82"/>
      <c r="AS61" s="83"/>
      <c r="AT61" s="81">
        <v>0.7</v>
      </c>
      <c r="AU61" s="82"/>
      <c r="AV61" s="82"/>
      <c r="AW61" s="82"/>
      <c r="AX61" s="82"/>
      <c r="AY61" s="82"/>
      <c r="AZ61" s="83"/>
      <c r="BA61" s="81">
        <v>0.75</v>
      </c>
      <c r="BB61" s="82"/>
      <c r="BC61" s="82"/>
      <c r="BD61" s="82"/>
      <c r="BE61" s="82"/>
      <c r="BF61" s="82"/>
      <c r="BG61" s="83"/>
      <c r="BH61" s="81">
        <v>0.8</v>
      </c>
      <c r="BI61" s="82"/>
      <c r="BJ61" s="82"/>
      <c r="BK61" s="82"/>
      <c r="BL61" s="82"/>
      <c r="BM61" s="82"/>
      <c r="BN61" s="83"/>
      <c r="BO61" s="81">
        <v>0.85</v>
      </c>
      <c r="BP61" s="82"/>
      <c r="BQ61" s="82"/>
      <c r="BR61" s="82"/>
      <c r="BS61" s="82"/>
      <c r="BT61" s="82"/>
      <c r="BU61" s="83"/>
    </row>
    <row r="62" spans="2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81">
        <f>W59</f>
        <v>0.746</v>
      </c>
      <c r="X62" s="82"/>
      <c r="Y62" s="82"/>
      <c r="Z62" s="82"/>
      <c r="AA62" s="82"/>
      <c r="AB62" s="82"/>
      <c r="AC62" s="82"/>
      <c r="AD62" s="82"/>
      <c r="AE62" s="83"/>
      <c r="AF62" s="104">
        <f>AF59</f>
        <v>0.76100000000000001</v>
      </c>
      <c r="AG62" s="105"/>
      <c r="AH62" s="105"/>
      <c r="AI62" s="105"/>
      <c r="AJ62" s="105"/>
      <c r="AK62" s="105"/>
      <c r="AL62" s="106"/>
      <c r="AM62" s="104">
        <f>AM59</f>
        <v>0.85699999999999998</v>
      </c>
      <c r="AN62" s="105"/>
      <c r="AO62" s="105"/>
      <c r="AP62" s="105"/>
      <c r="AQ62" s="105"/>
      <c r="AR62" s="105"/>
      <c r="AS62" s="106"/>
      <c r="AT62" s="104">
        <f>AT59</f>
        <v>0.95899999999999996</v>
      </c>
      <c r="AU62" s="105"/>
      <c r="AV62" s="105"/>
      <c r="AW62" s="105"/>
      <c r="AX62" s="105"/>
      <c r="AY62" s="105"/>
      <c r="AZ62" s="106"/>
      <c r="BA62" s="104">
        <f>BA59</f>
        <v>1.0669999999999999</v>
      </c>
      <c r="BB62" s="105"/>
      <c r="BC62" s="105"/>
      <c r="BD62" s="105"/>
      <c r="BE62" s="105"/>
      <c r="BF62" s="105"/>
      <c r="BG62" s="106"/>
      <c r="BH62" s="104">
        <f>BH59</f>
        <v>1.1779999999999999</v>
      </c>
      <c r="BI62" s="105"/>
      <c r="BJ62" s="105"/>
      <c r="BK62" s="105"/>
      <c r="BL62" s="105"/>
      <c r="BM62" s="105"/>
      <c r="BN62" s="106"/>
      <c r="BO62" s="104">
        <f>BO59</f>
        <v>1.2949999999999999</v>
      </c>
      <c r="BP62" s="105"/>
      <c r="BQ62" s="105"/>
      <c r="BR62" s="105"/>
      <c r="BS62" s="105"/>
      <c r="BT62" s="105"/>
      <c r="BU62" s="106"/>
    </row>
    <row r="63" spans="2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81"/>
      <c r="X63" s="82"/>
      <c r="Y63" s="82"/>
      <c r="Z63" s="82"/>
      <c r="AA63" s="82"/>
      <c r="AB63" s="82"/>
      <c r="AC63" s="82"/>
      <c r="AD63" s="82"/>
      <c r="AE63" s="83"/>
      <c r="AF63" s="107"/>
      <c r="AG63" s="108"/>
      <c r="AH63" s="108"/>
      <c r="AI63" s="108"/>
      <c r="AJ63" s="108"/>
      <c r="AK63" s="108"/>
      <c r="AL63" s="109"/>
      <c r="AM63" s="107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  <c r="BH63" s="107"/>
      <c r="BI63" s="108"/>
      <c r="BJ63" s="108"/>
      <c r="BK63" s="108"/>
      <c r="BL63" s="108"/>
      <c r="BM63" s="108"/>
      <c r="BN63" s="109"/>
      <c r="BO63" s="107"/>
      <c r="BP63" s="108"/>
      <c r="BQ63" s="108"/>
      <c r="BR63" s="108"/>
      <c r="BS63" s="108"/>
      <c r="BT63" s="108"/>
      <c r="BU63" s="109"/>
    </row>
    <row r="64" spans="2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55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81">
        <f>W47</f>
        <v>0.6</v>
      </c>
      <c r="X64" s="82"/>
      <c r="Y64" s="82"/>
      <c r="Z64" s="82"/>
      <c r="AA64" s="82"/>
      <c r="AB64" s="82"/>
      <c r="AC64" s="82"/>
      <c r="AD64" s="82"/>
      <c r="AE64" s="83"/>
      <c r="AF64" s="104">
        <f>AF47</f>
        <v>0.6</v>
      </c>
      <c r="AG64" s="105"/>
      <c r="AH64" s="105"/>
      <c r="AI64" s="105"/>
      <c r="AJ64" s="105"/>
      <c r="AK64" s="105"/>
      <c r="AL64" s="106"/>
      <c r="AM64" s="104">
        <f>AM47</f>
        <v>0.65</v>
      </c>
      <c r="AN64" s="105"/>
      <c r="AO64" s="105"/>
      <c r="AP64" s="105"/>
      <c r="AQ64" s="105"/>
      <c r="AR64" s="105"/>
      <c r="AS64" s="105"/>
      <c r="AT64" s="104">
        <f>AT47</f>
        <v>0.7</v>
      </c>
      <c r="AU64" s="105"/>
      <c r="AV64" s="105"/>
      <c r="AW64" s="105"/>
      <c r="AX64" s="105"/>
      <c r="AY64" s="105"/>
      <c r="AZ64" s="105"/>
      <c r="BA64" s="104">
        <f>BA47</f>
        <v>0.75</v>
      </c>
      <c r="BB64" s="105"/>
      <c r="BC64" s="105"/>
      <c r="BD64" s="105"/>
      <c r="BE64" s="105"/>
      <c r="BF64" s="105"/>
      <c r="BG64" s="105"/>
      <c r="BH64" s="104">
        <f>BH47</f>
        <v>0.8</v>
      </c>
      <c r="BI64" s="105"/>
      <c r="BJ64" s="105"/>
      <c r="BK64" s="105"/>
      <c r="BL64" s="105"/>
      <c r="BM64" s="105"/>
      <c r="BN64" s="105"/>
      <c r="BO64" s="104">
        <f>BO47</f>
        <v>0.85</v>
      </c>
      <c r="BP64" s="105"/>
      <c r="BQ64" s="105"/>
      <c r="BR64" s="105"/>
      <c r="BS64" s="105"/>
      <c r="BT64" s="105"/>
      <c r="BU64" s="106"/>
    </row>
    <row r="65" spans="2:73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50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81"/>
      <c r="X65" s="82"/>
      <c r="Y65" s="82"/>
      <c r="Z65" s="82"/>
      <c r="AA65" s="82"/>
      <c r="AB65" s="82"/>
      <c r="AC65" s="82"/>
      <c r="AD65" s="82"/>
      <c r="AE65" s="83"/>
      <c r="AF65" s="107"/>
      <c r="AG65" s="108"/>
      <c r="AH65" s="108"/>
      <c r="AI65" s="108"/>
      <c r="AJ65" s="108"/>
      <c r="AK65" s="108"/>
      <c r="AL65" s="109"/>
      <c r="AM65" s="107"/>
      <c r="AN65" s="108"/>
      <c r="AO65" s="108"/>
      <c r="AP65" s="108"/>
      <c r="AQ65" s="108"/>
      <c r="AR65" s="108"/>
      <c r="AS65" s="108"/>
      <c r="AT65" s="107"/>
      <c r="AU65" s="108"/>
      <c r="AV65" s="108"/>
      <c r="AW65" s="108"/>
      <c r="AX65" s="108"/>
      <c r="AY65" s="108"/>
      <c r="AZ65" s="108"/>
      <c r="BA65" s="107"/>
      <c r="BB65" s="108"/>
      <c r="BC65" s="108"/>
      <c r="BD65" s="108"/>
      <c r="BE65" s="108"/>
      <c r="BF65" s="108"/>
      <c r="BG65" s="108"/>
      <c r="BH65" s="107"/>
      <c r="BI65" s="108"/>
      <c r="BJ65" s="108"/>
      <c r="BK65" s="108"/>
      <c r="BL65" s="108"/>
      <c r="BM65" s="108"/>
      <c r="BN65" s="108"/>
      <c r="BO65" s="107"/>
      <c r="BP65" s="108"/>
      <c r="BQ65" s="108"/>
      <c r="BR65" s="108"/>
      <c r="BS65" s="108"/>
      <c r="BT65" s="108"/>
      <c r="BU65" s="109"/>
    </row>
    <row r="66" spans="2:73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102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81">
        <f>W64</f>
        <v>0.6</v>
      </c>
      <c r="X66" s="82"/>
      <c r="Y66" s="82"/>
      <c r="Z66" s="82"/>
      <c r="AA66" s="82"/>
      <c r="AB66" s="82"/>
      <c r="AC66" s="82"/>
      <c r="AD66" s="82"/>
      <c r="AE66" s="83"/>
      <c r="AF66" s="104">
        <f>AF64</f>
        <v>0.6</v>
      </c>
      <c r="AG66" s="105"/>
      <c r="AH66" s="105"/>
      <c r="AI66" s="105"/>
      <c r="AJ66" s="105"/>
      <c r="AK66" s="105"/>
      <c r="AL66" s="106"/>
      <c r="AM66" s="104">
        <f>AM64</f>
        <v>0.65</v>
      </c>
      <c r="AN66" s="105"/>
      <c r="AO66" s="105"/>
      <c r="AP66" s="105"/>
      <c r="AQ66" s="105"/>
      <c r="AR66" s="105"/>
      <c r="AS66" s="105"/>
      <c r="AT66" s="104">
        <f>AT64</f>
        <v>0.7</v>
      </c>
      <c r="AU66" s="105"/>
      <c r="AV66" s="105"/>
      <c r="AW66" s="105"/>
      <c r="AX66" s="105"/>
      <c r="AY66" s="105"/>
      <c r="AZ66" s="105"/>
      <c r="BA66" s="104">
        <f>BA64</f>
        <v>0.75</v>
      </c>
      <c r="BB66" s="105"/>
      <c r="BC66" s="105"/>
      <c r="BD66" s="105"/>
      <c r="BE66" s="105"/>
      <c r="BF66" s="105"/>
      <c r="BG66" s="105"/>
      <c r="BH66" s="104">
        <f>BH64</f>
        <v>0.8</v>
      </c>
      <c r="BI66" s="105"/>
      <c r="BJ66" s="105"/>
      <c r="BK66" s="105"/>
      <c r="BL66" s="105"/>
      <c r="BM66" s="105"/>
      <c r="BN66" s="105"/>
      <c r="BO66" s="104">
        <f>BO64</f>
        <v>0.85</v>
      </c>
      <c r="BP66" s="105"/>
      <c r="BQ66" s="105"/>
      <c r="BR66" s="105"/>
      <c r="BS66" s="105"/>
      <c r="BT66" s="105"/>
      <c r="BU66" s="106"/>
    </row>
    <row r="67" spans="2:73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30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81"/>
      <c r="X67" s="82"/>
      <c r="Y67" s="82"/>
      <c r="Z67" s="82"/>
      <c r="AA67" s="82"/>
      <c r="AB67" s="82"/>
      <c r="AC67" s="82"/>
      <c r="AD67" s="82"/>
      <c r="AE67" s="83"/>
      <c r="AF67" s="107"/>
      <c r="AG67" s="108"/>
      <c r="AH67" s="108"/>
      <c r="AI67" s="108"/>
      <c r="AJ67" s="108"/>
      <c r="AK67" s="108"/>
      <c r="AL67" s="109"/>
      <c r="AM67" s="107"/>
      <c r="AN67" s="108"/>
      <c r="AO67" s="108"/>
      <c r="AP67" s="108"/>
      <c r="AQ67" s="108"/>
      <c r="AR67" s="108"/>
      <c r="AS67" s="108"/>
      <c r="AT67" s="107"/>
      <c r="AU67" s="108"/>
      <c r="AV67" s="108"/>
      <c r="AW67" s="108"/>
      <c r="AX67" s="108"/>
      <c r="AY67" s="108"/>
      <c r="AZ67" s="108"/>
      <c r="BA67" s="107"/>
      <c r="BB67" s="108"/>
      <c r="BC67" s="108"/>
      <c r="BD67" s="108"/>
      <c r="BE67" s="108"/>
      <c r="BF67" s="108"/>
      <c r="BG67" s="108"/>
      <c r="BH67" s="107"/>
      <c r="BI67" s="108"/>
      <c r="BJ67" s="108"/>
      <c r="BK67" s="108"/>
      <c r="BL67" s="108"/>
      <c r="BM67" s="108"/>
      <c r="BN67" s="108"/>
      <c r="BO67" s="107"/>
      <c r="BP67" s="108"/>
      <c r="BQ67" s="108"/>
      <c r="BR67" s="108"/>
      <c r="BS67" s="108"/>
      <c r="BT67" s="108"/>
      <c r="BU67" s="109"/>
    </row>
    <row r="68" spans="2:73" s="14" customFormat="1" ht="20.149999999999999" customHeight="1" x14ac:dyDescent="0.15"/>
    <row r="69" spans="2:73" s="14" customFormat="1" ht="20.149999999999999" customHeight="1" x14ac:dyDescent="0.15"/>
    <row r="70" spans="2:73" s="14" customFormat="1" ht="20.149999999999999" customHeight="1" x14ac:dyDescent="0.15"/>
    <row r="71" spans="2:73" s="14" customFormat="1" ht="20.149999999999999" customHeight="1" x14ac:dyDescent="0.15"/>
    <row r="72" spans="2:73" s="14" customFormat="1" ht="20.149999999999999" customHeight="1" x14ac:dyDescent="0.15"/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15" customHeight="1" x14ac:dyDescent="0.15"/>
    <row r="76" spans="2:73" s="14" customFormat="1" ht="15" customHeight="1" x14ac:dyDescent="0.15"/>
    <row r="77" spans="2:73" s="14" customFormat="1" ht="15" customHeight="1" x14ac:dyDescent="0.15"/>
    <row r="78" spans="2:73" s="14" customFormat="1" ht="15" customHeight="1" x14ac:dyDescent="0.15"/>
    <row r="79" spans="2:73" s="14" customFormat="1" ht="15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ht="15" customHeight="1" x14ac:dyDescent="0.15"/>
  </sheetData>
  <mergeCells count="216">
    <mergeCell ref="BH53:BN53"/>
    <mergeCell ref="BH54:BN54"/>
    <mergeCell ref="AF60:AL60"/>
    <mergeCell ref="W61:AE61"/>
    <mergeCell ref="N10:N11"/>
    <mergeCell ref="AV29:AV34"/>
    <mergeCell ref="N13:N24"/>
    <mergeCell ref="AP10:AP12"/>
    <mergeCell ref="AP17:AP32"/>
    <mergeCell ref="K59:S59"/>
    <mergeCell ref="K58:S58"/>
    <mergeCell ref="AF57:AL58"/>
    <mergeCell ref="BH60:BN60"/>
    <mergeCell ref="AM60:AS60"/>
    <mergeCell ref="K57:S57"/>
    <mergeCell ref="AF59:AL59"/>
    <mergeCell ref="AF54:AL54"/>
    <mergeCell ref="L19:L24"/>
    <mergeCell ref="W48:AE48"/>
    <mergeCell ref="AT46:AZ46"/>
    <mergeCell ref="K56:S56"/>
    <mergeCell ref="AM47:AS47"/>
    <mergeCell ref="AF47:AL47"/>
    <mergeCell ref="AF55:AL56"/>
    <mergeCell ref="BO66:BU67"/>
    <mergeCell ref="BH66:BN67"/>
    <mergeCell ref="BH61:BN61"/>
    <mergeCell ref="BA64:BG65"/>
    <mergeCell ref="BH64:BN65"/>
    <mergeCell ref="T57:V58"/>
    <mergeCell ref="BA59:BG59"/>
    <mergeCell ref="BA60:BG60"/>
    <mergeCell ref="W44:AE44"/>
    <mergeCell ref="W46:AE46"/>
    <mergeCell ref="W47:AE47"/>
    <mergeCell ref="AT59:AZ59"/>
    <mergeCell ref="AT60:AZ60"/>
    <mergeCell ref="T53:V53"/>
    <mergeCell ref="BA61:BG61"/>
    <mergeCell ref="BO64:BU65"/>
    <mergeCell ref="BA62:BG63"/>
    <mergeCell ref="T59:V59"/>
    <mergeCell ref="AT66:AZ67"/>
    <mergeCell ref="AM57:AS58"/>
    <mergeCell ref="W57:AE58"/>
    <mergeCell ref="BH62:BN63"/>
    <mergeCell ref="BO62:BU63"/>
    <mergeCell ref="BO61:BU61"/>
    <mergeCell ref="AM62:AS63"/>
    <mergeCell ref="AF62:AL63"/>
    <mergeCell ref="AF64:AL65"/>
    <mergeCell ref="AM61:AS61"/>
    <mergeCell ref="W62:AE63"/>
    <mergeCell ref="W64:AE65"/>
    <mergeCell ref="BA66:BG67"/>
    <mergeCell ref="K67:S67"/>
    <mergeCell ref="T61:V61"/>
    <mergeCell ref="AF61:AL61"/>
    <mergeCell ref="AT62:AZ63"/>
    <mergeCell ref="AT64:AZ65"/>
    <mergeCell ref="AT61:AZ61"/>
    <mergeCell ref="B66:J67"/>
    <mergeCell ref="K66:S66"/>
    <mergeCell ref="T66:V67"/>
    <mergeCell ref="AM59:AS59"/>
    <mergeCell ref="K61:S61"/>
    <mergeCell ref="K64:S64"/>
    <mergeCell ref="T64:V65"/>
    <mergeCell ref="K65:S65"/>
    <mergeCell ref="K62:S62"/>
    <mergeCell ref="B62:J63"/>
    <mergeCell ref="T62:V63"/>
    <mergeCell ref="K63:S63"/>
    <mergeCell ref="W60:AE60"/>
    <mergeCell ref="W59:AE59"/>
    <mergeCell ref="W66:AE67"/>
    <mergeCell ref="AM66:AS67"/>
    <mergeCell ref="AF66:AL67"/>
    <mergeCell ref="B60:J60"/>
    <mergeCell ref="K60:S60"/>
    <mergeCell ref="T60:V60"/>
    <mergeCell ref="B59:J59"/>
    <mergeCell ref="B64:J65"/>
    <mergeCell ref="B61:J61"/>
    <mergeCell ref="AM64:AS65"/>
    <mergeCell ref="AM55:AS56"/>
    <mergeCell ref="AT55:AZ56"/>
    <mergeCell ref="E49:V49"/>
    <mergeCell ref="W49:AE49"/>
    <mergeCell ref="B55:J56"/>
    <mergeCell ref="K55:S55"/>
    <mergeCell ref="T55:V56"/>
    <mergeCell ref="W55:AE56"/>
    <mergeCell ref="W54:AE54"/>
    <mergeCell ref="W53:AE53"/>
    <mergeCell ref="B53:J53"/>
    <mergeCell ref="E50:V50"/>
    <mergeCell ref="K53:S53"/>
    <mergeCell ref="BA53:BG53"/>
    <mergeCell ref="BA54:BG54"/>
    <mergeCell ref="BO53:BU53"/>
    <mergeCell ref="BA47:BG47"/>
    <mergeCell ref="BA49:BG49"/>
    <mergeCell ref="BA15:BC15"/>
    <mergeCell ref="B1:BV1"/>
    <mergeCell ref="AT44:AZ44"/>
    <mergeCell ref="BA44:BG44"/>
    <mergeCell ref="BH44:BN44"/>
    <mergeCell ref="BO44:BU44"/>
    <mergeCell ref="AR21:AR29"/>
    <mergeCell ref="BE8:BG8"/>
    <mergeCell ref="AN35:AN38"/>
    <mergeCell ref="AM44:AS44"/>
    <mergeCell ref="B2:BV2"/>
    <mergeCell ref="AP14:AP16"/>
    <mergeCell ref="AN33:AN34"/>
    <mergeCell ref="AP33:AP38"/>
    <mergeCell ref="AH21:AM21"/>
    <mergeCell ref="AC15:AE15"/>
    <mergeCell ref="AC19:AF19"/>
    <mergeCell ref="AC14:AE14"/>
    <mergeCell ref="BE6:BG6"/>
    <mergeCell ref="BA55:BG56"/>
    <mergeCell ref="BH55:BN56"/>
    <mergeCell ref="AT54:AZ54"/>
    <mergeCell ref="BC7:BI7"/>
    <mergeCell ref="BO60:BU60"/>
    <mergeCell ref="BO57:BU58"/>
    <mergeCell ref="BO59:BU59"/>
    <mergeCell ref="BH57:BN58"/>
    <mergeCell ref="BH59:BN59"/>
    <mergeCell ref="BJ17:BJ32"/>
    <mergeCell ref="BO47:BU47"/>
    <mergeCell ref="BL21:BL29"/>
    <mergeCell ref="BO51:BU51"/>
    <mergeCell ref="BO50:BU50"/>
    <mergeCell ref="BO54:BU54"/>
    <mergeCell ref="BO52:BU52"/>
    <mergeCell ref="BA50:BG50"/>
    <mergeCell ref="BH50:BN50"/>
    <mergeCell ref="BA57:BG58"/>
    <mergeCell ref="BH46:BN46"/>
    <mergeCell ref="BH49:BN49"/>
    <mergeCell ref="BA46:BG46"/>
    <mergeCell ref="BH47:BN47"/>
    <mergeCell ref="BH52:BN52"/>
    <mergeCell ref="BJ10:BJ12"/>
    <mergeCell ref="BJ14:BJ16"/>
    <mergeCell ref="B44:V44"/>
    <mergeCell ref="BO48:BU48"/>
    <mergeCell ref="BO49:BU49"/>
    <mergeCell ref="AT49:AZ49"/>
    <mergeCell ref="BH48:BN48"/>
    <mergeCell ref="AT57:AZ58"/>
    <mergeCell ref="B54:J54"/>
    <mergeCell ref="K54:S54"/>
    <mergeCell ref="T54:V54"/>
    <mergeCell ref="AM48:AS48"/>
    <mergeCell ref="AM49:AS49"/>
    <mergeCell ref="AM53:AS53"/>
    <mergeCell ref="AM54:AS54"/>
    <mergeCell ref="W50:AE50"/>
    <mergeCell ref="AF50:AL50"/>
    <mergeCell ref="AM50:AS50"/>
    <mergeCell ref="AF53:AL53"/>
    <mergeCell ref="BA51:BG51"/>
    <mergeCell ref="BH51:BN51"/>
    <mergeCell ref="AT53:AZ53"/>
    <mergeCell ref="B57:J58"/>
    <mergeCell ref="BO55:BU56"/>
    <mergeCell ref="BO46:BU46"/>
    <mergeCell ref="AY41:AZ41"/>
    <mergeCell ref="BH33:BH34"/>
    <mergeCell ref="BH35:BH38"/>
    <mergeCell ref="E46:V46"/>
    <mergeCell ref="W41:AD41"/>
    <mergeCell ref="N29:N34"/>
    <mergeCell ref="AM46:AS46"/>
    <mergeCell ref="AF44:AL44"/>
    <mergeCell ref="AF46:AL46"/>
    <mergeCell ref="B43:BV43"/>
    <mergeCell ref="BJ33:BJ38"/>
    <mergeCell ref="O10:O12"/>
    <mergeCell ref="AC9:AF9"/>
    <mergeCell ref="BA14:BC14"/>
    <mergeCell ref="BA19:BD19"/>
    <mergeCell ref="AT48:AZ48"/>
    <mergeCell ref="BA48:BG48"/>
    <mergeCell ref="AT47:AZ47"/>
    <mergeCell ref="V34:AF34"/>
    <mergeCell ref="AD11:AJ11"/>
    <mergeCell ref="BB11:BH11"/>
    <mergeCell ref="N7:O8"/>
    <mergeCell ref="AF51:AL51"/>
    <mergeCell ref="AM51:AS51"/>
    <mergeCell ref="AT51:AZ51"/>
    <mergeCell ref="D4:F5"/>
    <mergeCell ref="G4:G5"/>
    <mergeCell ref="H4:M5"/>
    <mergeCell ref="N4:O5"/>
    <mergeCell ref="D7:F8"/>
    <mergeCell ref="G7:G8"/>
    <mergeCell ref="H7:M8"/>
    <mergeCell ref="B46:D50"/>
    <mergeCell ref="E48:V48"/>
    <mergeCell ref="E47:V47"/>
    <mergeCell ref="AF49:AL49"/>
    <mergeCell ref="AF48:AL48"/>
    <mergeCell ref="B51:D51"/>
    <mergeCell ref="E51:V51"/>
    <mergeCell ref="W51:AE51"/>
    <mergeCell ref="AT50:AZ50"/>
    <mergeCell ref="U9:X9"/>
    <mergeCell ref="T11:W11"/>
    <mergeCell ref="AZ9:BC9"/>
    <mergeCell ref="AH30:AM30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>
    <tabColor theme="0" tint="-0.14999847407452621"/>
    <pageSetUpPr fitToPage="1"/>
  </sheetPr>
  <dimension ref="A1:BV85"/>
  <sheetViews>
    <sheetView view="pageBreakPreview" zoomScale="85" zoomScaleSheetLayoutView="85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24" width="1.5" style="3" customWidth="1"/>
    <col min="25" max="28" width="0.75" style="3" customWidth="1"/>
    <col min="29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408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</row>
    <row r="6" spans="2:74" ht="9.1" customHeight="1" x14ac:dyDescent="0.15">
      <c r="BE6" s="73" t="s">
        <v>224</v>
      </c>
      <c r="BF6" s="73"/>
      <c r="BG6" s="73"/>
    </row>
    <row r="7" spans="2:74" ht="9.1" customHeight="1" x14ac:dyDescent="0.15">
      <c r="BC7" s="262" t="s">
        <v>161</v>
      </c>
      <c r="BD7" s="262"/>
      <c r="BE7" s="262"/>
      <c r="BF7" s="262"/>
      <c r="BG7" s="262"/>
      <c r="BH7" s="262"/>
      <c r="BI7" s="262"/>
      <c r="BJ7" s="4"/>
    </row>
    <row r="8" spans="2:74" ht="9.1" customHeight="1" x14ac:dyDescent="0.15">
      <c r="BE8" s="267"/>
      <c r="BF8" s="73"/>
      <c r="BG8" s="73"/>
    </row>
    <row r="9" spans="2:74" ht="9.1" customHeight="1" x14ac:dyDescent="0.15">
      <c r="Q9" s="41"/>
      <c r="R9" s="41"/>
      <c r="S9" s="41"/>
      <c r="T9" s="41"/>
      <c r="U9" s="73" t="s">
        <v>71</v>
      </c>
      <c r="V9" s="73"/>
      <c r="W9" s="73"/>
      <c r="X9" s="73"/>
      <c r="Y9" s="28"/>
      <c r="Z9" s="28"/>
      <c r="AA9" s="28"/>
      <c r="AC9" s="73" t="s">
        <v>69</v>
      </c>
      <c r="AD9" s="73"/>
      <c r="AE9" s="73"/>
      <c r="AF9" s="73"/>
      <c r="AG9" s="41"/>
      <c r="AH9" s="41"/>
      <c r="AI9" s="41"/>
      <c r="AJ9" s="41"/>
      <c r="AK9" s="41"/>
      <c r="AL9" s="41"/>
      <c r="AY9" s="28"/>
      <c r="AZ9" s="73" t="s">
        <v>162</v>
      </c>
      <c r="BA9" s="73"/>
      <c r="BB9" s="73"/>
      <c r="BC9" s="73"/>
      <c r="BE9" s="41"/>
      <c r="BF9" s="41"/>
    </row>
    <row r="10" spans="2:74" ht="9.1" customHeight="1" x14ac:dyDescent="0.15">
      <c r="N10" s="85"/>
      <c r="O10" s="85">
        <v>0.05</v>
      </c>
      <c r="AN10" s="5"/>
      <c r="AO10" s="5"/>
      <c r="AP10" s="85">
        <v>0.05</v>
      </c>
      <c r="BH10" s="5"/>
      <c r="BI10" s="5"/>
      <c r="BJ10" s="85">
        <v>0.05</v>
      </c>
    </row>
    <row r="11" spans="2:74" ht="9.1" customHeight="1" x14ac:dyDescent="0.15">
      <c r="N11" s="85"/>
      <c r="O11" s="85"/>
      <c r="T11" s="99" t="s">
        <v>379</v>
      </c>
      <c r="U11" s="99"/>
      <c r="V11" s="99"/>
      <c r="W11" s="99"/>
      <c r="X11" s="30"/>
      <c r="Y11" s="30"/>
      <c r="Z11" s="30"/>
      <c r="AA11" s="30"/>
      <c r="AB11" s="30"/>
      <c r="AC11" s="30"/>
      <c r="AD11" s="137" t="s">
        <v>102</v>
      </c>
      <c r="AE11" s="137"/>
      <c r="AF11" s="137"/>
      <c r="AG11" s="137"/>
      <c r="AH11" s="137"/>
      <c r="AI11" s="137"/>
      <c r="AJ11" s="137"/>
      <c r="AN11" s="5"/>
      <c r="AO11" s="5"/>
      <c r="AP11" s="85"/>
      <c r="AY11" s="30"/>
      <c r="AZ11" s="30"/>
      <c r="BA11" s="30"/>
      <c r="BB11" s="137" t="s">
        <v>377</v>
      </c>
      <c r="BC11" s="137"/>
      <c r="BD11" s="137"/>
      <c r="BE11" s="137"/>
      <c r="BF11" s="137"/>
      <c r="BG11" s="137"/>
      <c r="BH11" s="137"/>
      <c r="BI11" s="137"/>
      <c r="BJ11" s="85"/>
    </row>
    <row r="12" spans="2:74" ht="9.1" customHeight="1" x14ac:dyDescent="0.15">
      <c r="N12" s="29"/>
      <c r="O12" s="85"/>
      <c r="AN12" s="5"/>
      <c r="AO12" s="5"/>
      <c r="AP12" s="85"/>
      <c r="BH12" s="5"/>
      <c r="BI12" s="5"/>
      <c r="BJ12" s="85"/>
    </row>
    <row r="13" spans="2:74" ht="9.1" customHeight="1" x14ac:dyDescent="0.15">
      <c r="N13" s="85">
        <v>0.7</v>
      </c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  <c r="AH13" s="6"/>
      <c r="AI13" s="6"/>
      <c r="AJ13" s="6"/>
      <c r="AK13" s="6"/>
      <c r="AL13" s="6"/>
      <c r="AM13" s="6"/>
      <c r="AN13" s="5"/>
      <c r="AO13" s="5"/>
      <c r="AP13" s="5"/>
      <c r="AY13" s="8"/>
      <c r="AZ13" s="7"/>
      <c r="BA13" s="7"/>
      <c r="BB13" s="7"/>
      <c r="BC13" s="7"/>
      <c r="BD13" s="7"/>
      <c r="BE13" s="9"/>
      <c r="BF13" s="9"/>
      <c r="BG13" s="9"/>
      <c r="BH13" s="5"/>
      <c r="BI13" s="5"/>
      <c r="BJ13" s="5"/>
    </row>
    <row r="14" spans="2:74" ht="9.1" customHeight="1" x14ac:dyDescent="0.15">
      <c r="N14" s="85"/>
      <c r="U14" s="8"/>
      <c r="V14" s="8"/>
      <c r="W14" s="8"/>
      <c r="X14" s="8"/>
      <c r="Y14" s="8"/>
      <c r="Z14" s="8"/>
      <c r="AA14" s="8"/>
      <c r="AC14" s="268" t="s">
        <v>236</v>
      </c>
      <c r="AD14" s="268"/>
      <c r="AE14" s="268"/>
      <c r="AN14" s="5"/>
      <c r="AO14" s="5"/>
      <c r="AP14" s="85">
        <v>0.15</v>
      </c>
      <c r="AY14" s="8"/>
      <c r="BA14" s="268" t="s">
        <v>236</v>
      </c>
      <c r="BB14" s="268"/>
      <c r="BC14" s="268"/>
      <c r="BD14" s="8"/>
      <c r="BH14" s="5"/>
      <c r="BI14" s="5"/>
      <c r="BJ14" s="85">
        <v>0.15</v>
      </c>
    </row>
    <row r="15" spans="2:74" ht="9.1" customHeight="1" x14ac:dyDescent="0.15">
      <c r="N15" s="85"/>
      <c r="U15" s="10"/>
      <c r="V15" s="10"/>
      <c r="W15" s="11"/>
      <c r="X15" s="11"/>
      <c r="Y15" s="11"/>
      <c r="Z15" s="11"/>
      <c r="AC15" s="73" t="s">
        <v>3</v>
      </c>
      <c r="AD15" s="73"/>
      <c r="AE15" s="73"/>
      <c r="AN15" s="5"/>
      <c r="AO15" s="5"/>
      <c r="AP15" s="85"/>
      <c r="AY15" s="11"/>
      <c r="BA15" s="73" t="s">
        <v>226</v>
      </c>
      <c r="BB15" s="73"/>
      <c r="BC15" s="73"/>
      <c r="BH15" s="5"/>
      <c r="BI15" s="5"/>
      <c r="BJ15" s="85"/>
    </row>
    <row r="16" spans="2:74" ht="9.1" customHeight="1" x14ac:dyDescent="0.15">
      <c r="N16" s="85"/>
      <c r="AN16" s="5"/>
      <c r="AO16" s="5"/>
      <c r="AP16" s="85"/>
      <c r="BH16" s="5"/>
      <c r="BI16" s="5"/>
      <c r="BJ16" s="85"/>
    </row>
    <row r="17" spans="12:64" ht="9.1" customHeight="1" x14ac:dyDescent="0.15">
      <c r="N17" s="85"/>
      <c r="AD17" s="28"/>
      <c r="AE17" s="28"/>
      <c r="AF17" s="28"/>
      <c r="AN17" s="5"/>
      <c r="AO17" s="5"/>
      <c r="AP17" s="85" t="s">
        <v>37</v>
      </c>
      <c r="BB17" s="28"/>
      <c r="BC17" s="28"/>
      <c r="BD17" s="28"/>
      <c r="BH17" s="5"/>
      <c r="BI17" s="5"/>
      <c r="BJ17" s="85" t="s">
        <v>37</v>
      </c>
    </row>
    <row r="18" spans="12:64" ht="9.1" customHeight="1" x14ac:dyDescent="0.15">
      <c r="N18" s="85"/>
      <c r="AN18" s="5"/>
      <c r="AO18" s="5"/>
      <c r="AP18" s="85"/>
      <c r="BH18" s="5"/>
      <c r="BI18" s="5"/>
      <c r="BJ18" s="85"/>
    </row>
    <row r="19" spans="12:64" ht="9.1" customHeight="1" x14ac:dyDescent="0.15">
      <c r="L19" s="86" t="s">
        <v>351</v>
      </c>
      <c r="N19" s="85"/>
      <c r="V19" s="28"/>
      <c r="W19" s="28"/>
      <c r="X19" s="28"/>
      <c r="Y19" s="28"/>
      <c r="Z19" s="28"/>
      <c r="AC19" s="73" t="s">
        <v>378</v>
      </c>
      <c r="AD19" s="73"/>
      <c r="AE19" s="73"/>
      <c r="AF19" s="73"/>
      <c r="AN19" s="5"/>
      <c r="AO19" s="5"/>
      <c r="AP19" s="85"/>
      <c r="AY19" s="28"/>
      <c r="BA19" s="73" t="s">
        <v>378</v>
      </c>
      <c r="BB19" s="73"/>
      <c r="BC19" s="73"/>
      <c r="BD19" s="73"/>
      <c r="BH19" s="5"/>
      <c r="BI19" s="5"/>
      <c r="BJ19" s="85"/>
    </row>
    <row r="20" spans="12:64" ht="9.1" customHeight="1" x14ac:dyDescent="0.15">
      <c r="L20" s="86"/>
      <c r="N20" s="8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"/>
      <c r="AO20" s="5"/>
      <c r="AP20" s="85"/>
      <c r="BB20" s="28"/>
      <c r="BC20" s="28"/>
      <c r="BD20" s="28"/>
      <c r="BE20" s="28"/>
      <c r="BF20" s="28"/>
      <c r="BG20" s="28"/>
      <c r="BH20" s="5"/>
      <c r="BI20" s="5"/>
      <c r="BJ20" s="85"/>
    </row>
    <row r="21" spans="12:64" ht="9.1" customHeight="1" x14ac:dyDescent="0.15">
      <c r="L21" s="86"/>
      <c r="N21" s="85"/>
      <c r="AH21" s="73" t="s">
        <v>229</v>
      </c>
      <c r="AI21" s="73"/>
      <c r="AJ21" s="73"/>
      <c r="AK21" s="73"/>
      <c r="AL21" s="73"/>
      <c r="AM21" s="73"/>
      <c r="AN21" s="5"/>
      <c r="AO21" s="5"/>
      <c r="AP21" s="85"/>
      <c r="AR21" s="86" t="s">
        <v>212</v>
      </c>
      <c r="BH21" s="5"/>
      <c r="BI21" s="5"/>
      <c r="BJ21" s="85"/>
      <c r="BL21" s="86" t="s">
        <v>212</v>
      </c>
    </row>
    <row r="22" spans="12:64" ht="9.1" customHeight="1" x14ac:dyDescent="0.15">
      <c r="L22" s="86"/>
      <c r="N22" s="85"/>
      <c r="AN22" s="5"/>
      <c r="AO22" s="5"/>
      <c r="AP22" s="85"/>
      <c r="AR22" s="86"/>
      <c r="BH22" s="5"/>
      <c r="BI22" s="5"/>
      <c r="BJ22" s="85"/>
      <c r="BL22" s="86"/>
    </row>
    <row r="23" spans="12:64" ht="9.1" customHeight="1" x14ac:dyDescent="0.15">
      <c r="L23" s="86"/>
      <c r="N23" s="85"/>
      <c r="U23" s="10"/>
      <c r="V23" s="10"/>
      <c r="W23" s="10"/>
      <c r="AN23" s="5"/>
      <c r="AO23" s="5"/>
      <c r="AP23" s="85"/>
      <c r="AR23" s="86"/>
      <c r="BH23" s="5"/>
      <c r="BI23" s="5"/>
      <c r="BJ23" s="85"/>
      <c r="BL23" s="86"/>
    </row>
    <row r="24" spans="12:64" ht="9.1" customHeight="1" x14ac:dyDescent="0.15">
      <c r="L24" s="86"/>
      <c r="N24" s="85"/>
      <c r="U24" s="10"/>
      <c r="V24" s="10"/>
      <c r="W24" s="10"/>
      <c r="AN24" s="5"/>
      <c r="AO24" s="5"/>
      <c r="AP24" s="85"/>
      <c r="AR24" s="86"/>
      <c r="BH24" s="5"/>
      <c r="BI24" s="5"/>
      <c r="BJ24" s="85"/>
      <c r="BL24" s="86"/>
    </row>
    <row r="25" spans="12:64" ht="9.1" customHeight="1" x14ac:dyDescent="0.15">
      <c r="L25" s="40"/>
      <c r="U25" s="10"/>
      <c r="V25" s="10"/>
      <c r="W25" s="10"/>
      <c r="AN25" s="5"/>
      <c r="AO25" s="5"/>
      <c r="AP25" s="85"/>
      <c r="AR25" s="86"/>
      <c r="BH25" s="5"/>
      <c r="BI25" s="5"/>
      <c r="BJ25" s="85"/>
      <c r="BL25" s="86"/>
    </row>
    <row r="26" spans="12:64" ht="9.1" customHeight="1" x14ac:dyDescent="0.15">
      <c r="L26" s="40"/>
      <c r="U26" s="10"/>
      <c r="V26" s="10"/>
      <c r="W26" s="10"/>
      <c r="AH26" s="73" t="s">
        <v>1</v>
      </c>
      <c r="AI26" s="73"/>
      <c r="AJ26" s="73"/>
      <c r="AK26" s="73"/>
      <c r="AL26" s="73"/>
      <c r="AM26" s="73"/>
      <c r="AN26" s="5"/>
      <c r="AO26" s="5"/>
      <c r="AP26" s="85"/>
      <c r="AR26" s="86"/>
      <c r="BH26" s="5"/>
      <c r="BI26" s="5"/>
      <c r="BJ26" s="85"/>
      <c r="BL26" s="86"/>
    </row>
    <row r="27" spans="12:64" ht="9.1" customHeight="1" x14ac:dyDescent="0.15">
      <c r="L27" s="40"/>
      <c r="U27" s="10"/>
      <c r="V27" s="10"/>
      <c r="W27" s="10"/>
      <c r="AN27" s="5"/>
      <c r="AO27" s="5"/>
      <c r="AP27" s="85"/>
      <c r="AR27" s="86"/>
      <c r="BH27" s="5"/>
      <c r="BI27" s="5"/>
      <c r="BJ27" s="85"/>
      <c r="BL27" s="86"/>
    </row>
    <row r="28" spans="12:64" ht="9.1" customHeight="1" x14ac:dyDescent="0.15">
      <c r="L28" s="40"/>
      <c r="U28" s="10"/>
      <c r="V28" s="10"/>
      <c r="W28" s="10"/>
      <c r="AN28" s="5"/>
      <c r="AO28" s="5"/>
      <c r="AP28" s="85"/>
      <c r="AR28" s="86"/>
      <c r="BH28" s="5"/>
      <c r="BI28" s="5"/>
      <c r="BJ28" s="85"/>
      <c r="BL28" s="86"/>
    </row>
    <row r="29" spans="12:64" ht="9.1" customHeight="1" x14ac:dyDescent="0.15">
      <c r="N29" s="261" t="s">
        <v>227</v>
      </c>
      <c r="U29" s="10"/>
      <c r="V29" s="10"/>
      <c r="W29" s="10"/>
      <c r="AD29" s="13"/>
      <c r="AE29" s="13"/>
      <c r="AF29" s="13"/>
      <c r="AG29" s="13"/>
      <c r="AH29" s="13"/>
      <c r="AI29" s="13"/>
      <c r="AJ29" s="13"/>
      <c r="AK29" s="13"/>
      <c r="AL29" s="13"/>
      <c r="AN29" s="5"/>
      <c r="AO29" s="5"/>
      <c r="AP29" s="85"/>
      <c r="AR29" s="86"/>
      <c r="AV29" s="261"/>
      <c r="BB29" s="10"/>
      <c r="BC29" s="10"/>
      <c r="BD29" s="10"/>
      <c r="BE29" s="28"/>
      <c r="BF29" s="28"/>
      <c r="BH29" s="5"/>
      <c r="BI29" s="5"/>
      <c r="BJ29" s="85"/>
      <c r="BL29" s="86"/>
    </row>
    <row r="30" spans="12:64" ht="9.1" customHeight="1" x14ac:dyDescent="0.15">
      <c r="N30" s="261"/>
      <c r="U30" s="10"/>
      <c r="V30" s="10"/>
      <c r="W30" s="10"/>
      <c r="AN30" s="5"/>
      <c r="AO30" s="5"/>
      <c r="AP30" s="85"/>
      <c r="AV30" s="261"/>
      <c r="BH30" s="5"/>
      <c r="BI30" s="5"/>
      <c r="BJ30" s="85"/>
    </row>
    <row r="31" spans="12:64" ht="9.1" customHeight="1" x14ac:dyDescent="0.15">
      <c r="N31" s="261"/>
      <c r="U31" s="10"/>
      <c r="V31" s="10"/>
      <c r="W31" s="11"/>
      <c r="X31" s="28"/>
      <c r="Y31" s="28"/>
      <c r="Z31" s="28"/>
      <c r="AA31" s="28"/>
      <c r="AB31" s="28"/>
      <c r="AC31" s="28"/>
      <c r="AD31" s="28"/>
      <c r="AN31" s="85">
        <v>0.2</v>
      </c>
      <c r="AO31" s="5"/>
      <c r="AP31" s="85" t="s">
        <v>235</v>
      </c>
      <c r="AV31" s="261"/>
      <c r="AY31" s="28"/>
      <c r="AZ31" s="28"/>
      <c r="BA31" s="28"/>
      <c r="BB31" s="28"/>
      <c r="BH31" s="85">
        <v>0.2</v>
      </c>
      <c r="BI31" s="5"/>
      <c r="BJ31" s="85" t="s">
        <v>62</v>
      </c>
    </row>
    <row r="32" spans="12:64" ht="9.1" customHeight="1" x14ac:dyDescent="0.15">
      <c r="N32" s="261"/>
      <c r="U32" s="10"/>
      <c r="V32" s="10"/>
      <c r="W32" s="10"/>
      <c r="AN32" s="85"/>
      <c r="AO32" s="5"/>
      <c r="AP32" s="85"/>
      <c r="AV32" s="261"/>
      <c r="BH32" s="85"/>
      <c r="BI32" s="5"/>
      <c r="BJ32" s="85"/>
    </row>
    <row r="33" spans="1:74" ht="9.1" customHeight="1" x14ac:dyDescent="0.15">
      <c r="N33" s="261"/>
      <c r="U33" s="10"/>
      <c r="V33" s="10"/>
      <c r="W33" s="10"/>
      <c r="AN33" s="85"/>
      <c r="AO33" s="5"/>
      <c r="AP33" s="85"/>
      <c r="AV33" s="261"/>
      <c r="BH33" s="85"/>
      <c r="BI33" s="5"/>
      <c r="BJ33" s="85"/>
    </row>
    <row r="34" spans="1:74" ht="9.1" customHeight="1" x14ac:dyDescent="0.15">
      <c r="N34" s="261"/>
      <c r="U34" s="73" t="s">
        <v>441</v>
      </c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N34" s="85"/>
      <c r="AO34" s="5"/>
      <c r="AP34" s="85"/>
      <c r="AV34" s="261"/>
      <c r="AY34" s="28"/>
      <c r="AZ34" s="28"/>
      <c r="BA34" s="28"/>
      <c r="BC34" s="73"/>
      <c r="BD34" s="73"/>
      <c r="BH34" s="85"/>
      <c r="BI34" s="5"/>
      <c r="BJ34" s="85"/>
    </row>
    <row r="35" spans="1:74" ht="9.1" customHeight="1" x14ac:dyDescent="0.15">
      <c r="AN35" s="85" t="s">
        <v>179</v>
      </c>
      <c r="AO35" s="5"/>
      <c r="AP35" s="85"/>
      <c r="BH35" s="85" t="s">
        <v>179</v>
      </c>
      <c r="BI35" s="5"/>
      <c r="BJ35" s="85"/>
    </row>
    <row r="36" spans="1:74" ht="9.1" customHeight="1" x14ac:dyDescent="0.15">
      <c r="AN36" s="85"/>
      <c r="AO36" s="5"/>
      <c r="AP36" s="85"/>
      <c r="BH36" s="85"/>
      <c r="BI36" s="5"/>
      <c r="BJ36" s="85"/>
    </row>
    <row r="37" spans="1:74" ht="9.1" customHeight="1" x14ac:dyDescent="0.15">
      <c r="AN37" s="85">
        <v>0.1</v>
      </c>
      <c r="AP37" s="85"/>
      <c r="BH37" s="85">
        <v>0.1</v>
      </c>
      <c r="BJ37" s="85"/>
    </row>
    <row r="38" spans="1:74" ht="9.1" customHeight="1" x14ac:dyDescent="0.15">
      <c r="AN38" s="85"/>
      <c r="AP38" s="85"/>
      <c r="BH38" s="85"/>
      <c r="BJ38" s="85"/>
    </row>
    <row r="39" spans="1:74" ht="9.1" customHeight="1" x14ac:dyDescent="0.15">
      <c r="Y39" s="28"/>
      <c r="Z39" s="28"/>
      <c r="AA39" s="28"/>
      <c r="AB39" s="28"/>
      <c r="AY39" s="28"/>
      <c r="AZ39" s="28"/>
    </row>
    <row r="40" spans="1:74" ht="9.1" customHeight="1" x14ac:dyDescent="0.15"/>
    <row r="41" spans="1:74" ht="9.1" customHeight="1" x14ac:dyDescent="0.15">
      <c r="W41" s="73" t="s">
        <v>213</v>
      </c>
      <c r="X41" s="73"/>
      <c r="Y41" s="73"/>
      <c r="Z41" s="73"/>
      <c r="AA41" s="73"/>
      <c r="AB41" s="73"/>
      <c r="AC41" s="73"/>
      <c r="AD41" s="73"/>
      <c r="AY41" s="73" t="s">
        <v>225</v>
      </c>
      <c r="AZ41" s="73"/>
    </row>
    <row r="42" spans="1:74" ht="24.95" customHeight="1" x14ac:dyDescent="0.15"/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A44" s="55"/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8" t="s">
        <v>57</v>
      </c>
      <c r="X44" s="79"/>
      <c r="Y44" s="79"/>
      <c r="Z44" s="79"/>
      <c r="AA44" s="79"/>
      <c r="AB44" s="79"/>
      <c r="AC44" s="79"/>
      <c r="AD44" s="79"/>
      <c r="AE44" s="80"/>
      <c r="AF44" s="78" t="s">
        <v>250</v>
      </c>
      <c r="AG44" s="79"/>
      <c r="AH44" s="79"/>
      <c r="AI44" s="79"/>
      <c r="AJ44" s="79"/>
      <c r="AK44" s="79"/>
      <c r="AL44" s="80"/>
      <c r="AM44" s="78" t="s">
        <v>251</v>
      </c>
      <c r="AN44" s="79"/>
      <c r="AO44" s="79"/>
      <c r="AP44" s="79"/>
      <c r="AQ44" s="79"/>
      <c r="AR44" s="79"/>
      <c r="AS44" s="80"/>
      <c r="AT44" s="87" t="s">
        <v>252</v>
      </c>
      <c r="AU44" s="87"/>
      <c r="AV44" s="87"/>
      <c r="AW44" s="87"/>
      <c r="AX44" s="87"/>
      <c r="AY44" s="87"/>
      <c r="AZ44" s="87"/>
      <c r="BA44" s="87" t="s">
        <v>253</v>
      </c>
      <c r="BB44" s="87"/>
      <c r="BC44" s="87"/>
      <c r="BD44" s="87"/>
      <c r="BE44" s="87"/>
      <c r="BF44" s="87"/>
      <c r="BG44" s="87"/>
      <c r="BH44" s="87" t="s">
        <v>254</v>
      </c>
      <c r="BI44" s="87"/>
      <c r="BJ44" s="87"/>
      <c r="BK44" s="87"/>
      <c r="BL44" s="87"/>
      <c r="BM44" s="87"/>
      <c r="BN44" s="87"/>
      <c r="BO44" s="87" t="s">
        <v>19</v>
      </c>
      <c r="BP44" s="87"/>
      <c r="BQ44" s="87"/>
      <c r="BR44" s="87"/>
      <c r="BS44" s="87"/>
      <c r="BT44" s="87"/>
      <c r="BU44" s="87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15"/>
      <c r="AE45" s="31"/>
      <c r="AF45" s="31"/>
      <c r="AG45" s="31"/>
      <c r="AH45" s="31"/>
      <c r="AI45" s="31"/>
      <c r="AJ45" s="31"/>
      <c r="AK45" s="31"/>
      <c r="AL45" s="15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5"/>
      <c r="BP45" s="35"/>
      <c r="BQ45" s="35"/>
      <c r="BR45" s="35"/>
      <c r="BS45" s="35"/>
      <c r="BT45" s="35"/>
      <c r="BU45" s="35"/>
    </row>
    <row r="46" spans="1:74" s="14" customFormat="1" ht="20.149999999999999" customHeight="1" x14ac:dyDescent="0.15">
      <c r="B46" s="269" t="s">
        <v>68</v>
      </c>
      <c r="C46" s="263"/>
      <c r="D46" s="264"/>
      <c r="E46" s="78" t="s">
        <v>245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v>2.5999999999999999E-2</v>
      </c>
      <c r="X46" s="82"/>
      <c r="Y46" s="82"/>
      <c r="Z46" s="82"/>
      <c r="AA46" s="82"/>
      <c r="AB46" s="82"/>
      <c r="AC46" s="82"/>
      <c r="AD46" s="82"/>
      <c r="AE46" s="83"/>
      <c r="AF46" s="81">
        <v>3.2000000000000001E-2</v>
      </c>
      <c r="AG46" s="82"/>
      <c r="AH46" s="82"/>
      <c r="AI46" s="82"/>
      <c r="AJ46" s="82"/>
      <c r="AK46" s="82"/>
      <c r="AL46" s="83"/>
      <c r="AM46" s="81">
        <v>3.7999999999999999E-2</v>
      </c>
      <c r="AN46" s="82"/>
      <c r="AO46" s="82"/>
      <c r="AP46" s="82"/>
      <c r="AQ46" s="82"/>
      <c r="AR46" s="82"/>
      <c r="AS46" s="83"/>
      <c r="AT46" s="75">
        <v>4.8000000000000001E-2</v>
      </c>
      <c r="AU46" s="75"/>
      <c r="AV46" s="75"/>
      <c r="AW46" s="75"/>
      <c r="AX46" s="75"/>
      <c r="AY46" s="75"/>
      <c r="AZ46" s="75"/>
      <c r="BA46" s="75">
        <v>0.06</v>
      </c>
      <c r="BB46" s="75"/>
      <c r="BC46" s="75"/>
      <c r="BD46" s="75"/>
      <c r="BE46" s="75"/>
      <c r="BF46" s="75"/>
      <c r="BG46" s="75"/>
      <c r="BH46" s="75">
        <v>8.8999999999999996E-2</v>
      </c>
      <c r="BI46" s="75"/>
      <c r="BJ46" s="75"/>
      <c r="BK46" s="75"/>
      <c r="BL46" s="75"/>
      <c r="BM46" s="75"/>
      <c r="BN46" s="75"/>
      <c r="BO46" s="75">
        <v>0.114</v>
      </c>
      <c r="BP46" s="75"/>
      <c r="BQ46" s="75"/>
      <c r="BR46" s="75"/>
      <c r="BS46" s="75"/>
      <c r="BT46" s="75"/>
      <c r="BU46" s="75"/>
    </row>
    <row r="47" spans="1:74" s="14" customFormat="1" ht="20.149999999999999" customHeight="1" x14ac:dyDescent="0.15">
      <c r="B47" s="270"/>
      <c r="C47" s="265"/>
      <c r="D47" s="266"/>
      <c r="E47" s="78" t="s">
        <v>246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v>0.6</v>
      </c>
      <c r="X47" s="82"/>
      <c r="Y47" s="82"/>
      <c r="Z47" s="82"/>
      <c r="AA47" s="82"/>
      <c r="AB47" s="82"/>
      <c r="AC47" s="82"/>
      <c r="AD47" s="82"/>
      <c r="AE47" s="83"/>
      <c r="AF47" s="81">
        <v>0.6</v>
      </c>
      <c r="AG47" s="82"/>
      <c r="AH47" s="82"/>
      <c r="AI47" s="82"/>
      <c r="AJ47" s="82"/>
      <c r="AK47" s="82"/>
      <c r="AL47" s="83"/>
      <c r="AM47" s="81">
        <v>0.6</v>
      </c>
      <c r="AN47" s="82"/>
      <c r="AO47" s="82"/>
      <c r="AP47" s="82"/>
      <c r="AQ47" s="82"/>
      <c r="AR47" s="82"/>
      <c r="AS47" s="83"/>
      <c r="AT47" s="75">
        <v>0.6</v>
      </c>
      <c r="AU47" s="75"/>
      <c r="AV47" s="75"/>
      <c r="AW47" s="75"/>
      <c r="AX47" s="75"/>
      <c r="AY47" s="75"/>
      <c r="AZ47" s="75"/>
      <c r="BA47" s="75">
        <v>0.6</v>
      </c>
      <c r="BB47" s="75"/>
      <c r="BC47" s="75"/>
      <c r="BD47" s="75"/>
      <c r="BE47" s="75"/>
      <c r="BF47" s="75"/>
      <c r="BG47" s="75"/>
      <c r="BH47" s="75">
        <v>0.6</v>
      </c>
      <c r="BI47" s="75"/>
      <c r="BJ47" s="75"/>
      <c r="BK47" s="75"/>
      <c r="BL47" s="75"/>
      <c r="BM47" s="75"/>
      <c r="BN47" s="75"/>
      <c r="BO47" s="75">
        <v>0.6</v>
      </c>
      <c r="BP47" s="75"/>
      <c r="BQ47" s="75"/>
      <c r="BR47" s="75"/>
      <c r="BS47" s="75"/>
      <c r="BT47" s="75"/>
      <c r="BU47" s="75"/>
    </row>
    <row r="48" spans="1:74" s="14" customFormat="1" ht="20.149999999999999" customHeight="1" x14ac:dyDescent="0.15">
      <c r="B48" s="270"/>
      <c r="C48" s="265"/>
      <c r="D48" s="266"/>
      <c r="E48" s="78" t="s">
        <v>247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W46+0.3</f>
        <v>0.32600000000000001</v>
      </c>
      <c r="X48" s="82"/>
      <c r="Y48" s="82"/>
      <c r="Z48" s="82"/>
      <c r="AA48" s="82"/>
      <c r="AB48" s="82"/>
      <c r="AC48" s="82"/>
      <c r="AD48" s="82"/>
      <c r="AE48" s="83"/>
      <c r="AF48" s="81">
        <f>AF46+0.3</f>
        <v>0.33199999999999996</v>
      </c>
      <c r="AG48" s="82"/>
      <c r="AH48" s="82"/>
      <c r="AI48" s="82"/>
      <c r="AJ48" s="82"/>
      <c r="AK48" s="82"/>
      <c r="AL48" s="83"/>
      <c r="AM48" s="81">
        <f>AM46+0.3</f>
        <v>0.33799999999999997</v>
      </c>
      <c r="AN48" s="82"/>
      <c r="AO48" s="82"/>
      <c r="AP48" s="82"/>
      <c r="AQ48" s="82"/>
      <c r="AR48" s="82"/>
      <c r="AS48" s="83"/>
      <c r="AT48" s="75">
        <f>AT46+0.3</f>
        <v>0.34799999999999998</v>
      </c>
      <c r="AU48" s="75"/>
      <c r="AV48" s="75"/>
      <c r="AW48" s="75"/>
      <c r="AX48" s="75"/>
      <c r="AY48" s="75"/>
      <c r="AZ48" s="75"/>
      <c r="BA48" s="75">
        <f>BA46+0.3</f>
        <v>0.36</v>
      </c>
      <c r="BB48" s="75"/>
      <c r="BC48" s="75"/>
      <c r="BD48" s="75"/>
      <c r="BE48" s="75"/>
      <c r="BF48" s="75"/>
      <c r="BG48" s="75"/>
      <c r="BH48" s="75">
        <f>BH46+0.3</f>
        <v>0.38900000000000001</v>
      </c>
      <c r="BI48" s="75"/>
      <c r="BJ48" s="75"/>
      <c r="BK48" s="75"/>
      <c r="BL48" s="75"/>
      <c r="BM48" s="75"/>
      <c r="BN48" s="75"/>
      <c r="BO48" s="75">
        <f>BO46+0.3</f>
        <v>0.41399999999999998</v>
      </c>
      <c r="BP48" s="75"/>
      <c r="BQ48" s="75"/>
      <c r="BR48" s="75"/>
      <c r="BS48" s="75"/>
      <c r="BT48" s="75"/>
      <c r="BU48" s="75"/>
    </row>
    <row r="49" spans="2:73" s="14" customFormat="1" ht="20.149999999999999" customHeight="1" x14ac:dyDescent="0.15">
      <c r="B49" s="270"/>
      <c r="C49" s="265"/>
      <c r="D49" s="266"/>
      <c r="E49" s="78" t="s">
        <v>248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W46+W50+0.1</f>
        <v>1.3260000000000001</v>
      </c>
      <c r="X49" s="82"/>
      <c r="Y49" s="82"/>
      <c r="Z49" s="82"/>
      <c r="AA49" s="82"/>
      <c r="AB49" s="82"/>
      <c r="AC49" s="82"/>
      <c r="AD49" s="82"/>
      <c r="AE49" s="83"/>
      <c r="AF49" s="81">
        <f>AF46+AF50+0.1</f>
        <v>1.3320000000000001</v>
      </c>
      <c r="AG49" s="82"/>
      <c r="AH49" s="82"/>
      <c r="AI49" s="82"/>
      <c r="AJ49" s="82"/>
      <c r="AK49" s="82"/>
      <c r="AL49" s="83"/>
      <c r="AM49" s="81">
        <f>AM46+AM50+0.1</f>
        <v>1.3380000000000001</v>
      </c>
      <c r="AN49" s="82"/>
      <c r="AO49" s="82"/>
      <c r="AP49" s="82"/>
      <c r="AQ49" s="82"/>
      <c r="AR49" s="82"/>
      <c r="AS49" s="83"/>
      <c r="AT49" s="81">
        <f>AT46+AT50+0.1</f>
        <v>1.3480000000000001</v>
      </c>
      <c r="AU49" s="82"/>
      <c r="AV49" s="82"/>
      <c r="AW49" s="82"/>
      <c r="AX49" s="82"/>
      <c r="AY49" s="82"/>
      <c r="AZ49" s="83"/>
      <c r="BA49" s="81">
        <f>BA46+BA50+0.1</f>
        <v>1.36</v>
      </c>
      <c r="BB49" s="82"/>
      <c r="BC49" s="82"/>
      <c r="BD49" s="82"/>
      <c r="BE49" s="82"/>
      <c r="BF49" s="82"/>
      <c r="BG49" s="83"/>
      <c r="BH49" s="81">
        <f>BH46+BH50+0.1</f>
        <v>1.389</v>
      </c>
      <c r="BI49" s="82"/>
      <c r="BJ49" s="82"/>
      <c r="BK49" s="82"/>
      <c r="BL49" s="82"/>
      <c r="BM49" s="82"/>
      <c r="BN49" s="83"/>
      <c r="BO49" s="81">
        <f>BO46+BO50+0.1</f>
        <v>1.4140000000000001</v>
      </c>
      <c r="BP49" s="82"/>
      <c r="BQ49" s="82"/>
      <c r="BR49" s="82"/>
      <c r="BS49" s="82"/>
      <c r="BT49" s="82"/>
      <c r="BU49" s="83"/>
    </row>
    <row r="50" spans="2:73" s="14" customFormat="1" ht="20.149999999999999" customHeight="1" x14ac:dyDescent="0.15">
      <c r="B50" s="270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2"/>
      <c r="AE50" s="83"/>
      <c r="AF50" s="81">
        <f>$H$4</f>
        <v>1.2</v>
      </c>
      <c r="AG50" s="82"/>
      <c r="AH50" s="82"/>
      <c r="AI50" s="82"/>
      <c r="AJ50" s="82"/>
      <c r="AK50" s="82"/>
      <c r="AL50" s="83"/>
      <c r="AM50" s="81">
        <f>$H$4</f>
        <v>1.2</v>
      </c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81">
        <f>$H$4</f>
        <v>1.2</v>
      </c>
      <c r="BI50" s="82"/>
      <c r="BJ50" s="82"/>
      <c r="BK50" s="82"/>
      <c r="BL50" s="82"/>
      <c r="BM50" s="82"/>
      <c r="BN50" s="83"/>
      <c r="BO50" s="81">
        <f>$H$4</f>
        <v>1.2</v>
      </c>
      <c r="BP50" s="82"/>
      <c r="BQ50" s="82"/>
      <c r="BR50" s="82"/>
      <c r="BS50" s="82"/>
      <c r="BT50" s="82"/>
      <c r="BU50" s="83"/>
    </row>
    <row r="51" spans="2:73" s="14" customFormat="1" ht="20.149999999999999" customHeight="1" x14ac:dyDescent="0.15">
      <c r="B51" s="100" t="s">
        <v>33</v>
      </c>
      <c r="C51" s="101"/>
      <c r="D51" s="102"/>
      <c r="E51" s="78" t="s">
        <v>350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(W49-W48-0.15-0.05)</f>
        <v>0.79999999999999993</v>
      </c>
      <c r="X51" s="82"/>
      <c r="Y51" s="82"/>
      <c r="Z51" s="82"/>
      <c r="AA51" s="82"/>
      <c r="AB51" s="82"/>
      <c r="AC51" s="82"/>
      <c r="AD51" s="82"/>
      <c r="AE51" s="83"/>
      <c r="AF51" s="81">
        <f>(AF49-AF48-0.15-0.05)</f>
        <v>0.79999999999999993</v>
      </c>
      <c r="AG51" s="82"/>
      <c r="AH51" s="82"/>
      <c r="AI51" s="82"/>
      <c r="AJ51" s="82"/>
      <c r="AK51" s="82"/>
      <c r="AL51" s="83"/>
      <c r="AM51" s="81">
        <f>(AM49-AM48-0.15-0.05)</f>
        <v>0.79999999999999993</v>
      </c>
      <c r="AN51" s="82"/>
      <c r="AO51" s="82"/>
      <c r="AP51" s="82"/>
      <c r="AQ51" s="82"/>
      <c r="AR51" s="82"/>
      <c r="AS51" s="83"/>
      <c r="AT51" s="81">
        <f>(AT49-AT48-0.15-0.05)</f>
        <v>0.79999999999999993</v>
      </c>
      <c r="AU51" s="82"/>
      <c r="AV51" s="82"/>
      <c r="AW51" s="82"/>
      <c r="AX51" s="82"/>
      <c r="AY51" s="82"/>
      <c r="AZ51" s="83"/>
      <c r="BA51" s="81">
        <f>(BA49-BA48-0.15-0.05)</f>
        <v>0.79999999999999993</v>
      </c>
      <c r="BB51" s="82"/>
      <c r="BC51" s="82"/>
      <c r="BD51" s="82"/>
      <c r="BE51" s="82"/>
      <c r="BF51" s="82"/>
      <c r="BG51" s="83"/>
      <c r="BH51" s="81">
        <f>(BH49-BH48-0.15-0.05)</f>
        <v>0.79999999999999993</v>
      </c>
      <c r="BI51" s="82"/>
      <c r="BJ51" s="82"/>
      <c r="BK51" s="82"/>
      <c r="BL51" s="82"/>
      <c r="BM51" s="82"/>
      <c r="BN51" s="83"/>
      <c r="BO51" s="81">
        <f>(BO49-BO48-0.15-0.05)</f>
        <v>0.80000000000000016</v>
      </c>
      <c r="BP51" s="82"/>
      <c r="BQ51" s="82"/>
      <c r="BR51" s="82"/>
      <c r="BS51" s="82"/>
      <c r="BT51" s="82"/>
      <c r="BU51" s="83"/>
    </row>
    <row r="52" spans="2:73" s="14" customFormat="1" ht="20.149999999999999" customHeight="1" x14ac:dyDescent="0.15"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BH52" s="141" t="s">
        <v>103</v>
      </c>
      <c r="BI52" s="141"/>
      <c r="BJ52" s="141"/>
      <c r="BK52" s="141"/>
      <c r="BL52" s="141"/>
      <c r="BM52" s="141"/>
      <c r="BN52" s="141"/>
      <c r="BO52" s="271"/>
      <c r="BP52" s="271"/>
      <c r="BQ52" s="271"/>
      <c r="BR52" s="271"/>
      <c r="BS52" s="271"/>
      <c r="BT52" s="271"/>
      <c r="BU52" s="271"/>
    </row>
    <row r="53" spans="2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78" t="s">
        <v>57</v>
      </c>
      <c r="X53" s="79"/>
      <c r="Y53" s="79"/>
      <c r="Z53" s="79"/>
      <c r="AA53" s="79"/>
      <c r="AB53" s="79"/>
      <c r="AC53" s="79"/>
      <c r="AD53" s="79"/>
      <c r="AE53" s="80"/>
      <c r="AF53" s="78" t="s">
        <v>250</v>
      </c>
      <c r="AG53" s="79"/>
      <c r="AH53" s="79"/>
      <c r="AI53" s="79"/>
      <c r="AJ53" s="79"/>
      <c r="AK53" s="79"/>
      <c r="AL53" s="80"/>
      <c r="AM53" s="78" t="s">
        <v>251</v>
      </c>
      <c r="AN53" s="79"/>
      <c r="AO53" s="79"/>
      <c r="AP53" s="79"/>
      <c r="AQ53" s="79"/>
      <c r="AR53" s="79"/>
      <c r="AS53" s="80"/>
      <c r="AT53" s="87" t="s">
        <v>252</v>
      </c>
      <c r="AU53" s="87"/>
      <c r="AV53" s="87"/>
      <c r="AW53" s="87"/>
      <c r="AX53" s="87"/>
      <c r="AY53" s="87"/>
      <c r="AZ53" s="87"/>
      <c r="BA53" s="87" t="s">
        <v>253</v>
      </c>
      <c r="BB53" s="87"/>
      <c r="BC53" s="87"/>
      <c r="BD53" s="87"/>
      <c r="BE53" s="87"/>
      <c r="BF53" s="87"/>
      <c r="BG53" s="87"/>
      <c r="BH53" s="87" t="s">
        <v>254</v>
      </c>
      <c r="BI53" s="87"/>
      <c r="BJ53" s="87"/>
      <c r="BK53" s="87"/>
      <c r="BL53" s="87"/>
      <c r="BM53" s="87"/>
      <c r="BN53" s="87"/>
      <c r="BO53" s="87" t="s">
        <v>324</v>
      </c>
      <c r="BP53" s="87"/>
      <c r="BQ53" s="87"/>
      <c r="BR53" s="87"/>
      <c r="BS53" s="87"/>
      <c r="BT53" s="87"/>
      <c r="BU53" s="87"/>
    </row>
    <row r="54" spans="2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249</v>
      </c>
      <c r="U54" s="79"/>
      <c r="V54" s="80"/>
      <c r="W54" s="81">
        <v>2</v>
      </c>
      <c r="X54" s="82"/>
      <c r="Y54" s="82"/>
      <c r="Z54" s="82"/>
      <c r="AA54" s="82"/>
      <c r="AB54" s="82"/>
      <c r="AC54" s="82"/>
      <c r="AD54" s="82"/>
      <c r="AE54" s="83"/>
      <c r="AF54" s="81">
        <v>2</v>
      </c>
      <c r="AG54" s="82"/>
      <c r="AH54" s="82"/>
      <c r="AI54" s="82"/>
      <c r="AJ54" s="82"/>
      <c r="AK54" s="82"/>
      <c r="AL54" s="83"/>
      <c r="AM54" s="81">
        <v>2</v>
      </c>
      <c r="AN54" s="82"/>
      <c r="AO54" s="82"/>
      <c r="AP54" s="82"/>
      <c r="AQ54" s="82"/>
      <c r="AR54" s="82"/>
      <c r="AS54" s="83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5">
        <v>2</v>
      </c>
      <c r="BI54" s="75"/>
      <c r="BJ54" s="75"/>
      <c r="BK54" s="75"/>
      <c r="BL54" s="75"/>
      <c r="BM54" s="75"/>
      <c r="BN54" s="75"/>
      <c r="BO54" s="75">
        <v>2</v>
      </c>
      <c r="BP54" s="75"/>
      <c r="BQ54" s="75"/>
      <c r="BR54" s="75"/>
      <c r="BS54" s="75"/>
      <c r="BT54" s="75"/>
      <c r="BU54" s="75"/>
    </row>
    <row r="55" spans="2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81">
        <v>0.6</v>
      </c>
      <c r="X55" s="82"/>
      <c r="Y55" s="82"/>
      <c r="Z55" s="82"/>
      <c r="AA55" s="82"/>
      <c r="AB55" s="82"/>
      <c r="AC55" s="82"/>
      <c r="AD55" s="82"/>
      <c r="AE55" s="83"/>
      <c r="AF55" s="81">
        <v>0.6</v>
      </c>
      <c r="AG55" s="82"/>
      <c r="AH55" s="82"/>
      <c r="AI55" s="82"/>
      <c r="AJ55" s="82"/>
      <c r="AK55" s="82"/>
      <c r="AL55" s="83"/>
      <c r="AM55" s="104">
        <v>0.6</v>
      </c>
      <c r="AN55" s="105"/>
      <c r="AO55" s="105"/>
      <c r="AP55" s="105"/>
      <c r="AQ55" s="105"/>
      <c r="AR55" s="105"/>
      <c r="AS55" s="106"/>
      <c r="AT55" s="104">
        <v>0.6</v>
      </c>
      <c r="AU55" s="105"/>
      <c r="AV55" s="105"/>
      <c r="AW55" s="105"/>
      <c r="AX55" s="105"/>
      <c r="AY55" s="105"/>
      <c r="AZ55" s="106"/>
      <c r="BA55" s="104">
        <v>0.6</v>
      </c>
      <c r="BB55" s="105"/>
      <c r="BC55" s="105"/>
      <c r="BD55" s="105"/>
      <c r="BE55" s="105"/>
      <c r="BF55" s="105"/>
      <c r="BG55" s="106"/>
      <c r="BH55" s="104">
        <v>0.6</v>
      </c>
      <c r="BI55" s="105"/>
      <c r="BJ55" s="105"/>
      <c r="BK55" s="105"/>
      <c r="BL55" s="105"/>
      <c r="BM55" s="105"/>
      <c r="BN55" s="106"/>
      <c r="BO55" s="104">
        <v>0.6</v>
      </c>
      <c r="BP55" s="105"/>
      <c r="BQ55" s="105"/>
      <c r="BR55" s="105"/>
      <c r="BS55" s="105"/>
      <c r="BT55" s="105"/>
      <c r="BU55" s="106"/>
    </row>
    <row r="56" spans="2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81"/>
      <c r="X56" s="82"/>
      <c r="Y56" s="82"/>
      <c r="Z56" s="82"/>
      <c r="AA56" s="82"/>
      <c r="AB56" s="82"/>
      <c r="AC56" s="82"/>
      <c r="AD56" s="82"/>
      <c r="AE56" s="83"/>
      <c r="AF56" s="81"/>
      <c r="AG56" s="82"/>
      <c r="AH56" s="82"/>
      <c r="AI56" s="82"/>
      <c r="AJ56" s="82"/>
      <c r="AK56" s="82"/>
      <c r="AL56" s="83"/>
      <c r="AM56" s="107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107"/>
      <c r="BI56" s="108"/>
      <c r="BJ56" s="108"/>
      <c r="BK56" s="108"/>
      <c r="BL56" s="108"/>
      <c r="BM56" s="108"/>
      <c r="BN56" s="109"/>
      <c r="BO56" s="107"/>
      <c r="BP56" s="108"/>
      <c r="BQ56" s="108"/>
      <c r="BR56" s="108"/>
      <c r="BS56" s="108"/>
      <c r="BT56" s="108"/>
      <c r="BU56" s="109"/>
    </row>
    <row r="57" spans="2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81">
        <f>W47*0.05</f>
        <v>0.03</v>
      </c>
      <c r="X57" s="82"/>
      <c r="Y57" s="82"/>
      <c r="Z57" s="82"/>
      <c r="AA57" s="82"/>
      <c r="AB57" s="82"/>
      <c r="AC57" s="82"/>
      <c r="AD57" s="82"/>
      <c r="AE57" s="83"/>
      <c r="AF57" s="81">
        <f>AF47*0.05</f>
        <v>0.03</v>
      </c>
      <c r="AG57" s="82"/>
      <c r="AH57" s="82"/>
      <c r="AI57" s="82"/>
      <c r="AJ57" s="82"/>
      <c r="AK57" s="82"/>
      <c r="AL57" s="83"/>
      <c r="AM57" s="104">
        <f>AM47*0.05</f>
        <v>0.03</v>
      </c>
      <c r="AN57" s="105"/>
      <c r="AO57" s="105"/>
      <c r="AP57" s="105"/>
      <c r="AQ57" s="105"/>
      <c r="AR57" s="105"/>
      <c r="AS57" s="106"/>
      <c r="AT57" s="104">
        <f>AT47*0.05</f>
        <v>0.03</v>
      </c>
      <c r="AU57" s="105"/>
      <c r="AV57" s="105"/>
      <c r="AW57" s="105"/>
      <c r="AX57" s="105"/>
      <c r="AY57" s="105"/>
      <c r="AZ57" s="106"/>
      <c r="BA57" s="104">
        <f>BA47*0.05</f>
        <v>0.03</v>
      </c>
      <c r="BB57" s="105"/>
      <c r="BC57" s="105"/>
      <c r="BD57" s="105"/>
      <c r="BE57" s="105"/>
      <c r="BF57" s="105"/>
      <c r="BG57" s="106"/>
      <c r="BH57" s="104">
        <f>BH47*0.05</f>
        <v>0.03</v>
      </c>
      <c r="BI57" s="105"/>
      <c r="BJ57" s="105"/>
      <c r="BK57" s="105"/>
      <c r="BL57" s="105"/>
      <c r="BM57" s="105"/>
      <c r="BN57" s="106"/>
      <c r="BO57" s="104">
        <f>BO47*0.05</f>
        <v>0.03</v>
      </c>
      <c r="BP57" s="105"/>
      <c r="BQ57" s="105"/>
      <c r="BR57" s="105"/>
      <c r="BS57" s="105"/>
      <c r="BT57" s="105"/>
      <c r="BU57" s="106"/>
    </row>
    <row r="58" spans="2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81"/>
      <c r="X58" s="82"/>
      <c r="Y58" s="82"/>
      <c r="Z58" s="82"/>
      <c r="AA58" s="82"/>
      <c r="AB58" s="82"/>
      <c r="AC58" s="82"/>
      <c r="AD58" s="82"/>
      <c r="AE58" s="83"/>
      <c r="AF58" s="81"/>
      <c r="AG58" s="82"/>
      <c r="AH58" s="82"/>
      <c r="AI58" s="82"/>
      <c r="AJ58" s="82"/>
      <c r="AK58" s="82"/>
      <c r="AL58" s="83"/>
      <c r="AM58" s="107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107"/>
      <c r="BI58" s="108"/>
      <c r="BJ58" s="108"/>
      <c r="BK58" s="108"/>
      <c r="BL58" s="108"/>
      <c r="BM58" s="108"/>
      <c r="BN58" s="109"/>
      <c r="BO58" s="107"/>
      <c r="BP58" s="108"/>
      <c r="BQ58" s="108"/>
      <c r="BR58" s="108"/>
      <c r="BS58" s="108"/>
      <c r="BT58" s="108"/>
      <c r="BU58" s="109"/>
    </row>
    <row r="59" spans="2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81">
        <f>ROUND(W47*(W49-0.05),3)</f>
        <v>0.76600000000000001</v>
      </c>
      <c r="X59" s="82"/>
      <c r="Y59" s="82"/>
      <c r="Z59" s="82"/>
      <c r="AA59" s="82"/>
      <c r="AB59" s="82"/>
      <c r="AC59" s="82"/>
      <c r="AD59" s="82"/>
      <c r="AE59" s="83"/>
      <c r="AF59" s="81">
        <f>ROUND(AF47*(AF49-0.05),3)</f>
        <v>0.76900000000000002</v>
      </c>
      <c r="AG59" s="82"/>
      <c r="AH59" s="82"/>
      <c r="AI59" s="82"/>
      <c r="AJ59" s="82"/>
      <c r="AK59" s="82"/>
      <c r="AL59" s="83"/>
      <c r="AM59" s="81">
        <f>ROUND(AM47*(AM49-0.05),3)</f>
        <v>0.77300000000000002</v>
      </c>
      <c r="AN59" s="82"/>
      <c r="AO59" s="82"/>
      <c r="AP59" s="82"/>
      <c r="AQ59" s="82"/>
      <c r="AR59" s="82"/>
      <c r="AS59" s="83"/>
      <c r="AT59" s="75">
        <f>ROUND(AT47*(AT49-0.05),3)</f>
        <v>0.77900000000000003</v>
      </c>
      <c r="AU59" s="75"/>
      <c r="AV59" s="75"/>
      <c r="AW59" s="75"/>
      <c r="AX59" s="75"/>
      <c r="AY59" s="75"/>
      <c r="AZ59" s="81"/>
      <c r="BA59" s="75">
        <f>ROUND(BA47*(BA49-0.05),3)</f>
        <v>0.78600000000000003</v>
      </c>
      <c r="BB59" s="75"/>
      <c r="BC59" s="75"/>
      <c r="BD59" s="75"/>
      <c r="BE59" s="75"/>
      <c r="BF59" s="75"/>
      <c r="BG59" s="81"/>
      <c r="BH59" s="75">
        <f>ROUND(BH47*(BH49-0.05),3)</f>
        <v>0.80300000000000005</v>
      </c>
      <c r="BI59" s="75"/>
      <c r="BJ59" s="75"/>
      <c r="BK59" s="75"/>
      <c r="BL59" s="75"/>
      <c r="BM59" s="75"/>
      <c r="BN59" s="81"/>
      <c r="BO59" s="75">
        <f>ROUND(BO47*(BO49-0.05),3)</f>
        <v>0.81799999999999995</v>
      </c>
      <c r="BP59" s="75"/>
      <c r="BQ59" s="75"/>
      <c r="BR59" s="75"/>
      <c r="BS59" s="75"/>
      <c r="BT59" s="75"/>
      <c r="BU59" s="75"/>
    </row>
    <row r="60" spans="2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81">
        <f>ROUND(W47*W48-W46*W46*PI()/4,3)</f>
        <v>0.19500000000000001</v>
      </c>
      <c r="X60" s="82"/>
      <c r="Y60" s="82"/>
      <c r="Z60" s="82"/>
      <c r="AA60" s="82"/>
      <c r="AB60" s="82"/>
      <c r="AC60" s="82"/>
      <c r="AD60" s="82"/>
      <c r="AE60" s="83"/>
      <c r="AF60" s="81">
        <f>ROUND(AF47*AF48-AF46*AF46*PI()/4,3)</f>
        <v>0.19800000000000001</v>
      </c>
      <c r="AG60" s="82"/>
      <c r="AH60" s="82"/>
      <c r="AI60" s="82"/>
      <c r="AJ60" s="82"/>
      <c r="AK60" s="82"/>
      <c r="AL60" s="83"/>
      <c r="AM60" s="81">
        <f>ROUND(AM47*AM48-AM46*AM46*PI()/4,3)</f>
        <v>0.20200000000000001</v>
      </c>
      <c r="AN60" s="82"/>
      <c r="AO60" s="82"/>
      <c r="AP60" s="82"/>
      <c r="AQ60" s="82"/>
      <c r="AR60" s="82"/>
      <c r="AS60" s="83"/>
      <c r="AT60" s="75">
        <f>ROUND(AT47*AT48-AT46*AT46*PI()/4,3)</f>
        <v>0.20699999999999999</v>
      </c>
      <c r="AU60" s="75"/>
      <c r="AV60" s="75"/>
      <c r="AW60" s="75"/>
      <c r="AX60" s="75"/>
      <c r="AY60" s="75"/>
      <c r="AZ60" s="81"/>
      <c r="BA60" s="75">
        <f>ROUND(BA47*BA48-BA46*BA46*PI()/4,3)</f>
        <v>0.21299999999999999</v>
      </c>
      <c r="BB60" s="75"/>
      <c r="BC60" s="75"/>
      <c r="BD60" s="75"/>
      <c r="BE60" s="75"/>
      <c r="BF60" s="75"/>
      <c r="BG60" s="81"/>
      <c r="BH60" s="75">
        <f>ROUND(BH47*BH48-BH46*BH46*PI()/4,3)</f>
        <v>0.22700000000000001</v>
      </c>
      <c r="BI60" s="75"/>
      <c r="BJ60" s="75"/>
      <c r="BK60" s="75"/>
      <c r="BL60" s="75"/>
      <c r="BM60" s="75"/>
      <c r="BN60" s="81"/>
      <c r="BO60" s="75">
        <f>ROUND(BO47*BO48-BO46*BO46*PI()/4,3)</f>
        <v>0.23799999999999999</v>
      </c>
      <c r="BP60" s="75"/>
      <c r="BQ60" s="75"/>
      <c r="BR60" s="75"/>
      <c r="BS60" s="75"/>
      <c r="BT60" s="75"/>
      <c r="BU60" s="75"/>
    </row>
    <row r="61" spans="2:73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81">
        <v>0.6</v>
      </c>
      <c r="X61" s="82"/>
      <c r="Y61" s="82"/>
      <c r="Z61" s="82"/>
      <c r="AA61" s="82"/>
      <c r="AB61" s="82"/>
      <c r="AC61" s="82"/>
      <c r="AD61" s="82"/>
      <c r="AE61" s="83"/>
      <c r="AF61" s="81">
        <v>0.6</v>
      </c>
      <c r="AG61" s="82"/>
      <c r="AH61" s="82"/>
      <c r="AI61" s="82"/>
      <c r="AJ61" s="82"/>
      <c r="AK61" s="82"/>
      <c r="AL61" s="83"/>
      <c r="AM61" s="81">
        <v>0.6</v>
      </c>
      <c r="AN61" s="82"/>
      <c r="AO61" s="82"/>
      <c r="AP61" s="82"/>
      <c r="AQ61" s="82"/>
      <c r="AR61" s="82"/>
      <c r="AS61" s="83"/>
      <c r="AT61" s="81">
        <v>0.6</v>
      </c>
      <c r="AU61" s="82"/>
      <c r="AV61" s="82"/>
      <c r="AW61" s="82"/>
      <c r="AX61" s="82"/>
      <c r="AY61" s="82"/>
      <c r="AZ61" s="83"/>
      <c r="BA61" s="81">
        <v>0.6</v>
      </c>
      <c r="BB61" s="82"/>
      <c r="BC61" s="82"/>
      <c r="BD61" s="82"/>
      <c r="BE61" s="82"/>
      <c r="BF61" s="82"/>
      <c r="BG61" s="83"/>
      <c r="BH61" s="81">
        <v>0.6</v>
      </c>
      <c r="BI61" s="82"/>
      <c r="BJ61" s="82"/>
      <c r="BK61" s="82"/>
      <c r="BL61" s="82"/>
      <c r="BM61" s="82"/>
      <c r="BN61" s="83"/>
      <c r="BO61" s="81">
        <v>0.6</v>
      </c>
      <c r="BP61" s="82"/>
      <c r="BQ61" s="82"/>
      <c r="BR61" s="82"/>
      <c r="BS61" s="82"/>
      <c r="BT61" s="82"/>
      <c r="BU61" s="83"/>
    </row>
    <row r="62" spans="2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81">
        <f>W59</f>
        <v>0.76600000000000001</v>
      </c>
      <c r="X62" s="82"/>
      <c r="Y62" s="82"/>
      <c r="Z62" s="82"/>
      <c r="AA62" s="82"/>
      <c r="AB62" s="82"/>
      <c r="AC62" s="82"/>
      <c r="AD62" s="82"/>
      <c r="AE62" s="83"/>
      <c r="AF62" s="81">
        <f>AF59</f>
        <v>0.76900000000000002</v>
      </c>
      <c r="AG62" s="82"/>
      <c r="AH62" s="82"/>
      <c r="AI62" s="82"/>
      <c r="AJ62" s="82"/>
      <c r="AK62" s="82"/>
      <c r="AL62" s="83"/>
      <c r="AM62" s="104">
        <f>AM59</f>
        <v>0.77300000000000002</v>
      </c>
      <c r="AN62" s="105"/>
      <c r="AO62" s="105"/>
      <c r="AP62" s="105"/>
      <c r="AQ62" s="105"/>
      <c r="AR62" s="105"/>
      <c r="AS62" s="106"/>
      <c r="AT62" s="104">
        <f>AT59</f>
        <v>0.77900000000000003</v>
      </c>
      <c r="AU62" s="105"/>
      <c r="AV62" s="105"/>
      <c r="AW62" s="105"/>
      <c r="AX62" s="105"/>
      <c r="AY62" s="105"/>
      <c r="AZ62" s="106"/>
      <c r="BA62" s="104">
        <f>BA59</f>
        <v>0.78600000000000003</v>
      </c>
      <c r="BB62" s="105"/>
      <c r="BC62" s="105"/>
      <c r="BD62" s="105"/>
      <c r="BE62" s="105"/>
      <c r="BF62" s="105"/>
      <c r="BG62" s="106"/>
      <c r="BH62" s="104">
        <f>BH59</f>
        <v>0.80300000000000005</v>
      </c>
      <c r="BI62" s="105"/>
      <c r="BJ62" s="105"/>
      <c r="BK62" s="105"/>
      <c r="BL62" s="105"/>
      <c r="BM62" s="105"/>
      <c r="BN62" s="106"/>
      <c r="BO62" s="104">
        <f>BO59</f>
        <v>0.81799999999999995</v>
      </c>
      <c r="BP62" s="105"/>
      <c r="BQ62" s="105"/>
      <c r="BR62" s="105"/>
      <c r="BS62" s="105"/>
      <c r="BT62" s="105"/>
      <c r="BU62" s="106"/>
    </row>
    <row r="63" spans="2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81"/>
      <c r="X63" s="82"/>
      <c r="Y63" s="82"/>
      <c r="Z63" s="82"/>
      <c r="AA63" s="82"/>
      <c r="AB63" s="82"/>
      <c r="AC63" s="82"/>
      <c r="AD63" s="82"/>
      <c r="AE63" s="83"/>
      <c r="AF63" s="81"/>
      <c r="AG63" s="82"/>
      <c r="AH63" s="82"/>
      <c r="AI63" s="82"/>
      <c r="AJ63" s="82"/>
      <c r="AK63" s="82"/>
      <c r="AL63" s="83"/>
      <c r="AM63" s="107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  <c r="BH63" s="107"/>
      <c r="BI63" s="108"/>
      <c r="BJ63" s="108"/>
      <c r="BK63" s="108"/>
      <c r="BL63" s="108"/>
      <c r="BM63" s="108"/>
      <c r="BN63" s="109"/>
      <c r="BO63" s="107"/>
      <c r="BP63" s="108"/>
      <c r="BQ63" s="108"/>
      <c r="BR63" s="108"/>
      <c r="BS63" s="108"/>
      <c r="BT63" s="108"/>
      <c r="BU63" s="109"/>
    </row>
    <row r="64" spans="2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187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81">
        <f>W47</f>
        <v>0.6</v>
      </c>
      <c r="X64" s="82"/>
      <c r="Y64" s="82"/>
      <c r="Z64" s="82"/>
      <c r="AA64" s="82"/>
      <c r="AB64" s="82"/>
      <c r="AC64" s="82"/>
      <c r="AD64" s="82"/>
      <c r="AE64" s="83"/>
      <c r="AF64" s="81">
        <f>AF47</f>
        <v>0.6</v>
      </c>
      <c r="AG64" s="82"/>
      <c r="AH64" s="82"/>
      <c r="AI64" s="82"/>
      <c r="AJ64" s="82"/>
      <c r="AK64" s="82"/>
      <c r="AL64" s="83"/>
      <c r="AM64" s="104">
        <f>AM47</f>
        <v>0.6</v>
      </c>
      <c r="AN64" s="105"/>
      <c r="AO64" s="105"/>
      <c r="AP64" s="105"/>
      <c r="AQ64" s="105"/>
      <c r="AR64" s="105"/>
      <c r="AS64" s="106"/>
      <c r="AT64" s="104">
        <f>AT47</f>
        <v>0.6</v>
      </c>
      <c r="AU64" s="105"/>
      <c r="AV64" s="105"/>
      <c r="AW64" s="105"/>
      <c r="AX64" s="105"/>
      <c r="AY64" s="105"/>
      <c r="AZ64" s="105"/>
      <c r="BA64" s="104">
        <f>BA47</f>
        <v>0.6</v>
      </c>
      <c r="BB64" s="105"/>
      <c r="BC64" s="105"/>
      <c r="BD64" s="105"/>
      <c r="BE64" s="105"/>
      <c r="BF64" s="105"/>
      <c r="BG64" s="105"/>
      <c r="BH64" s="104">
        <f>BH47</f>
        <v>0.6</v>
      </c>
      <c r="BI64" s="105"/>
      <c r="BJ64" s="105"/>
      <c r="BK64" s="105"/>
      <c r="BL64" s="105"/>
      <c r="BM64" s="105"/>
      <c r="BN64" s="105"/>
      <c r="BO64" s="104">
        <f>BO47</f>
        <v>0.6</v>
      </c>
      <c r="BP64" s="105"/>
      <c r="BQ64" s="105"/>
      <c r="BR64" s="105"/>
      <c r="BS64" s="105"/>
      <c r="BT64" s="105"/>
      <c r="BU64" s="106"/>
    </row>
    <row r="65" spans="2:73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188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81"/>
      <c r="X65" s="82"/>
      <c r="Y65" s="82"/>
      <c r="Z65" s="82"/>
      <c r="AA65" s="82"/>
      <c r="AB65" s="82"/>
      <c r="AC65" s="82"/>
      <c r="AD65" s="82"/>
      <c r="AE65" s="83"/>
      <c r="AF65" s="81"/>
      <c r="AG65" s="82"/>
      <c r="AH65" s="82"/>
      <c r="AI65" s="82"/>
      <c r="AJ65" s="82"/>
      <c r="AK65" s="82"/>
      <c r="AL65" s="83"/>
      <c r="AM65" s="107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107"/>
      <c r="BB65" s="108"/>
      <c r="BC65" s="108"/>
      <c r="BD65" s="108"/>
      <c r="BE65" s="108"/>
      <c r="BF65" s="108"/>
      <c r="BG65" s="108"/>
      <c r="BH65" s="107"/>
      <c r="BI65" s="108"/>
      <c r="BJ65" s="108"/>
      <c r="BK65" s="108"/>
      <c r="BL65" s="108"/>
      <c r="BM65" s="108"/>
      <c r="BN65" s="108"/>
      <c r="BO65" s="107"/>
      <c r="BP65" s="108"/>
      <c r="BQ65" s="108"/>
      <c r="BR65" s="108"/>
      <c r="BS65" s="108"/>
      <c r="BT65" s="108"/>
      <c r="BU65" s="109"/>
    </row>
    <row r="66" spans="2:73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102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81">
        <f>W64</f>
        <v>0.6</v>
      </c>
      <c r="X66" s="82"/>
      <c r="Y66" s="82"/>
      <c r="Z66" s="82"/>
      <c r="AA66" s="82"/>
      <c r="AB66" s="82"/>
      <c r="AC66" s="82"/>
      <c r="AD66" s="82"/>
      <c r="AE66" s="83"/>
      <c r="AF66" s="81">
        <f>AF64</f>
        <v>0.6</v>
      </c>
      <c r="AG66" s="82"/>
      <c r="AH66" s="82"/>
      <c r="AI66" s="82"/>
      <c r="AJ66" s="82"/>
      <c r="AK66" s="82"/>
      <c r="AL66" s="83"/>
      <c r="AM66" s="104">
        <f>AM64</f>
        <v>0.6</v>
      </c>
      <c r="AN66" s="105"/>
      <c r="AO66" s="105"/>
      <c r="AP66" s="105"/>
      <c r="AQ66" s="105"/>
      <c r="AR66" s="105"/>
      <c r="AS66" s="106"/>
      <c r="AT66" s="104">
        <f>AT64</f>
        <v>0.6</v>
      </c>
      <c r="AU66" s="105"/>
      <c r="AV66" s="105"/>
      <c r="AW66" s="105"/>
      <c r="AX66" s="105"/>
      <c r="AY66" s="105"/>
      <c r="AZ66" s="105"/>
      <c r="BA66" s="104">
        <f>BA64</f>
        <v>0.6</v>
      </c>
      <c r="BB66" s="105"/>
      <c r="BC66" s="105"/>
      <c r="BD66" s="105"/>
      <c r="BE66" s="105"/>
      <c r="BF66" s="105"/>
      <c r="BG66" s="105"/>
      <c r="BH66" s="104">
        <f>BH64</f>
        <v>0.6</v>
      </c>
      <c r="BI66" s="105"/>
      <c r="BJ66" s="105"/>
      <c r="BK66" s="105"/>
      <c r="BL66" s="105"/>
      <c r="BM66" s="105"/>
      <c r="BN66" s="105"/>
      <c r="BO66" s="104">
        <f>BO64</f>
        <v>0.6</v>
      </c>
      <c r="BP66" s="105"/>
      <c r="BQ66" s="105"/>
      <c r="BR66" s="105"/>
      <c r="BS66" s="105"/>
      <c r="BT66" s="105"/>
      <c r="BU66" s="106"/>
    </row>
    <row r="67" spans="2:73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30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81"/>
      <c r="X67" s="82"/>
      <c r="Y67" s="82"/>
      <c r="Z67" s="82"/>
      <c r="AA67" s="82"/>
      <c r="AB67" s="82"/>
      <c r="AC67" s="82"/>
      <c r="AD67" s="82"/>
      <c r="AE67" s="83"/>
      <c r="AF67" s="81"/>
      <c r="AG67" s="82"/>
      <c r="AH67" s="82"/>
      <c r="AI67" s="82"/>
      <c r="AJ67" s="82"/>
      <c r="AK67" s="82"/>
      <c r="AL67" s="83"/>
      <c r="AM67" s="107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8"/>
      <c r="BA67" s="107"/>
      <c r="BB67" s="108"/>
      <c r="BC67" s="108"/>
      <c r="BD67" s="108"/>
      <c r="BE67" s="108"/>
      <c r="BF67" s="108"/>
      <c r="BG67" s="108"/>
      <c r="BH67" s="107"/>
      <c r="BI67" s="108"/>
      <c r="BJ67" s="108"/>
      <c r="BK67" s="108"/>
      <c r="BL67" s="108"/>
      <c r="BM67" s="108"/>
      <c r="BN67" s="108"/>
      <c r="BO67" s="107"/>
      <c r="BP67" s="108"/>
      <c r="BQ67" s="108"/>
      <c r="BR67" s="108"/>
      <c r="BS67" s="108"/>
      <c r="BT67" s="108"/>
      <c r="BU67" s="109"/>
    </row>
    <row r="68" spans="2:73" s="14" customFormat="1" ht="20.149999999999999" customHeight="1" x14ac:dyDescent="0.15"/>
    <row r="69" spans="2:73" s="14" customFormat="1" ht="20.149999999999999" customHeight="1" x14ac:dyDescent="0.15"/>
    <row r="70" spans="2:73" s="14" customFormat="1" ht="20.149999999999999" customHeight="1" x14ac:dyDescent="0.15"/>
    <row r="71" spans="2:73" s="14" customFormat="1" ht="20.149999999999999" customHeight="1" x14ac:dyDescent="0.15"/>
    <row r="72" spans="2:73" s="14" customFormat="1" ht="20.149999999999999" customHeight="1" x14ac:dyDescent="0.15"/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15" customHeight="1" x14ac:dyDescent="0.15"/>
    <row r="76" spans="2:73" s="14" customFormat="1" ht="15" customHeight="1" x14ac:dyDescent="0.15"/>
    <row r="77" spans="2:73" s="14" customFormat="1" ht="15" customHeight="1" x14ac:dyDescent="0.15"/>
    <row r="78" spans="2:73" s="14" customFormat="1" ht="15" customHeight="1" x14ac:dyDescent="0.15"/>
    <row r="79" spans="2:73" s="14" customFormat="1" ht="15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ht="15" customHeight="1" x14ac:dyDescent="0.15"/>
  </sheetData>
  <mergeCells count="215">
    <mergeCell ref="B51:D51"/>
    <mergeCell ref="BH54:BN54"/>
    <mergeCell ref="B55:J56"/>
    <mergeCell ref="K55:S55"/>
    <mergeCell ref="T55:V56"/>
    <mergeCell ref="W55:AE56"/>
    <mergeCell ref="AF55:AL56"/>
    <mergeCell ref="AM55:AS56"/>
    <mergeCell ref="AT55:AZ56"/>
    <mergeCell ref="BA55:BG56"/>
    <mergeCell ref="BH55:BN56"/>
    <mergeCell ref="K56:S56"/>
    <mergeCell ref="BA53:BG53"/>
    <mergeCell ref="B53:J53"/>
    <mergeCell ref="AT53:AZ53"/>
    <mergeCell ref="AT54:AZ54"/>
    <mergeCell ref="BA54:BG54"/>
    <mergeCell ref="B54:J54"/>
    <mergeCell ref="K60:S60"/>
    <mergeCell ref="T60:V60"/>
    <mergeCell ref="B59:J59"/>
    <mergeCell ref="K59:S59"/>
    <mergeCell ref="T59:V59"/>
    <mergeCell ref="B57:J58"/>
    <mergeCell ref="T57:V58"/>
    <mergeCell ref="W60:AE60"/>
    <mergeCell ref="K57:S57"/>
    <mergeCell ref="B60:J60"/>
    <mergeCell ref="B61:J61"/>
    <mergeCell ref="K61:S61"/>
    <mergeCell ref="T61:V61"/>
    <mergeCell ref="K67:S67"/>
    <mergeCell ref="B62:J63"/>
    <mergeCell ref="T62:V63"/>
    <mergeCell ref="K63:S63"/>
    <mergeCell ref="B64:J65"/>
    <mergeCell ref="K64:S64"/>
    <mergeCell ref="T64:V65"/>
    <mergeCell ref="K65:S65"/>
    <mergeCell ref="K62:S62"/>
    <mergeCell ref="B66:J67"/>
    <mergeCell ref="K66:S66"/>
    <mergeCell ref="T66:V67"/>
    <mergeCell ref="BO60:BU60"/>
    <mergeCell ref="BH62:BN63"/>
    <mergeCell ref="AT60:AZ60"/>
    <mergeCell ref="AM61:AS61"/>
    <mergeCell ref="AT61:AZ61"/>
    <mergeCell ref="AF61:AL61"/>
    <mergeCell ref="AT64:AZ65"/>
    <mergeCell ref="AF62:AL63"/>
    <mergeCell ref="AF64:AL65"/>
    <mergeCell ref="AM60:AS60"/>
    <mergeCell ref="AF60:AL60"/>
    <mergeCell ref="W61:AE61"/>
    <mergeCell ref="BH66:BN67"/>
    <mergeCell ref="BH61:BN61"/>
    <mergeCell ref="BA64:BG65"/>
    <mergeCell ref="BH64:BN65"/>
    <mergeCell ref="BA61:BG61"/>
    <mergeCell ref="BO64:BU65"/>
    <mergeCell ref="AT66:AZ67"/>
    <mergeCell ref="AF66:AL67"/>
    <mergeCell ref="BA66:BG67"/>
    <mergeCell ref="AM66:AS67"/>
    <mergeCell ref="BA62:BG63"/>
    <mergeCell ref="AM64:AS65"/>
    <mergeCell ref="AM62:AS63"/>
    <mergeCell ref="AT62:AZ63"/>
    <mergeCell ref="W66:AE67"/>
    <mergeCell ref="W64:AE65"/>
    <mergeCell ref="W62:AE63"/>
    <mergeCell ref="BO66:BU67"/>
    <mergeCell ref="BA57:BG58"/>
    <mergeCell ref="AT57:AZ58"/>
    <mergeCell ref="K58:S58"/>
    <mergeCell ref="AM57:AS58"/>
    <mergeCell ref="K54:S54"/>
    <mergeCell ref="T54:V54"/>
    <mergeCell ref="W57:AE58"/>
    <mergeCell ref="K53:S53"/>
    <mergeCell ref="AT59:AZ59"/>
    <mergeCell ref="W59:AE59"/>
    <mergeCell ref="AM59:AS59"/>
    <mergeCell ref="AM54:AS54"/>
    <mergeCell ref="W54:AE54"/>
    <mergeCell ref="AM53:AS53"/>
    <mergeCell ref="AF57:AL58"/>
    <mergeCell ref="AF54:AL54"/>
    <mergeCell ref="AF59:AL59"/>
    <mergeCell ref="BO47:BU47"/>
    <mergeCell ref="E47:V47"/>
    <mergeCell ref="B2:BV2"/>
    <mergeCell ref="AP14:AP16"/>
    <mergeCell ref="BH46:BN46"/>
    <mergeCell ref="AT47:AZ47"/>
    <mergeCell ref="BA47:BG47"/>
    <mergeCell ref="BH47:BN47"/>
    <mergeCell ref="BO48:BU48"/>
    <mergeCell ref="AN31:AN34"/>
    <mergeCell ref="G4:G5"/>
    <mergeCell ref="H4:M5"/>
    <mergeCell ref="N4:O5"/>
    <mergeCell ref="AY41:AZ41"/>
    <mergeCell ref="BA46:BG46"/>
    <mergeCell ref="B43:BV43"/>
    <mergeCell ref="BL21:BL29"/>
    <mergeCell ref="BE6:BG6"/>
    <mergeCell ref="U9:X9"/>
    <mergeCell ref="BC7:BI7"/>
    <mergeCell ref="AC9:AF9"/>
    <mergeCell ref="AZ9:BC9"/>
    <mergeCell ref="AP17:AP30"/>
    <mergeCell ref="AF44:AL44"/>
    <mergeCell ref="BO49:BU49"/>
    <mergeCell ref="AT49:AZ49"/>
    <mergeCell ref="BH48:BN48"/>
    <mergeCell ref="AT48:AZ48"/>
    <mergeCell ref="BA48:BG48"/>
    <mergeCell ref="BO52:BU52"/>
    <mergeCell ref="T53:V53"/>
    <mergeCell ref="E49:V49"/>
    <mergeCell ref="AF49:AL49"/>
    <mergeCell ref="AF53:AL53"/>
    <mergeCell ref="W49:AE49"/>
    <mergeCell ref="W53:AE53"/>
    <mergeCell ref="E51:V51"/>
    <mergeCell ref="W51:AE51"/>
    <mergeCell ref="AF51:AL51"/>
    <mergeCell ref="E50:V50"/>
    <mergeCell ref="W50:AE50"/>
    <mergeCell ref="AF50:AL50"/>
    <mergeCell ref="AT50:AZ50"/>
    <mergeCell ref="BA50:BG50"/>
    <mergeCell ref="BA51:BG51"/>
    <mergeCell ref="BH51:BN51"/>
    <mergeCell ref="BO50:BU50"/>
    <mergeCell ref="E48:V48"/>
    <mergeCell ref="B1:BV1"/>
    <mergeCell ref="AT44:AZ44"/>
    <mergeCell ref="BA44:BG44"/>
    <mergeCell ref="BH44:BN44"/>
    <mergeCell ref="BO44:BU44"/>
    <mergeCell ref="AR21:AR29"/>
    <mergeCell ref="BE8:BG8"/>
    <mergeCell ref="AM44:AS44"/>
    <mergeCell ref="N10:N11"/>
    <mergeCell ref="BJ31:BJ38"/>
    <mergeCell ref="N13:N24"/>
    <mergeCell ref="B44:V44"/>
    <mergeCell ref="AP31:AP38"/>
    <mergeCell ref="AV29:AV34"/>
    <mergeCell ref="AN37:AN38"/>
    <mergeCell ref="BC34:BD34"/>
    <mergeCell ref="BJ10:BJ12"/>
    <mergeCell ref="BJ14:BJ16"/>
    <mergeCell ref="AC14:AE14"/>
    <mergeCell ref="T11:W11"/>
    <mergeCell ref="O10:O12"/>
    <mergeCell ref="BA15:BC15"/>
    <mergeCell ref="D4:F5"/>
    <mergeCell ref="W44:AE44"/>
    <mergeCell ref="BO57:BU58"/>
    <mergeCell ref="BO62:BU63"/>
    <mergeCell ref="BO61:BU61"/>
    <mergeCell ref="BO59:BU59"/>
    <mergeCell ref="BH57:BN58"/>
    <mergeCell ref="BH60:BN60"/>
    <mergeCell ref="AM46:AS46"/>
    <mergeCell ref="BO53:BU53"/>
    <mergeCell ref="BA59:BG59"/>
    <mergeCell ref="BA60:BG60"/>
    <mergeCell ref="BA49:BG49"/>
    <mergeCell ref="BH49:BN49"/>
    <mergeCell ref="BH59:BN59"/>
    <mergeCell ref="BH52:BN52"/>
    <mergeCell ref="BH50:BN50"/>
    <mergeCell ref="BO46:BU46"/>
    <mergeCell ref="BH53:BN53"/>
    <mergeCell ref="AT46:AZ46"/>
    <mergeCell ref="BO54:BU54"/>
    <mergeCell ref="BO55:BU56"/>
    <mergeCell ref="AM51:AS51"/>
    <mergeCell ref="AT51:AZ51"/>
    <mergeCell ref="BO51:BU51"/>
    <mergeCell ref="AM50:AS50"/>
    <mergeCell ref="AC15:AE15"/>
    <mergeCell ref="BJ17:BJ30"/>
    <mergeCell ref="BH31:BH34"/>
    <mergeCell ref="BH35:BH36"/>
    <mergeCell ref="BH37:BH38"/>
    <mergeCell ref="BA19:BD19"/>
    <mergeCell ref="BA14:BC14"/>
    <mergeCell ref="AP10:AP12"/>
    <mergeCell ref="AH21:AM21"/>
    <mergeCell ref="AD11:AJ11"/>
    <mergeCell ref="BB11:BI11"/>
    <mergeCell ref="B46:D50"/>
    <mergeCell ref="E46:V46"/>
    <mergeCell ref="AF46:AL46"/>
    <mergeCell ref="AF48:AL48"/>
    <mergeCell ref="W48:AE48"/>
    <mergeCell ref="AF47:AL47"/>
    <mergeCell ref="AM47:AS47"/>
    <mergeCell ref="AC19:AF19"/>
    <mergeCell ref="L19:L24"/>
    <mergeCell ref="AH26:AM26"/>
    <mergeCell ref="W41:AD41"/>
    <mergeCell ref="N29:N34"/>
    <mergeCell ref="AN35:AN36"/>
    <mergeCell ref="W46:AE46"/>
    <mergeCell ref="W47:AE47"/>
    <mergeCell ref="AM48:AS48"/>
    <mergeCell ref="AM49:AS49"/>
    <mergeCell ref="U34:AF34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pageSetUpPr fitToPage="1"/>
  </sheetPr>
  <dimension ref="A1:BV85"/>
  <sheetViews>
    <sheetView view="pageBreakPreview" zoomScaleSheetLayoutView="100" workbookViewId="0">
      <selection activeCell="CC57" sqref="CC57"/>
    </sheetView>
  </sheetViews>
  <sheetFormatPr defaultRowHeight="10" x14ac:dyDescent="0.15"/>
  <cols>
    <col min="1" max="1" width="0.25" style="3" customWidth="1"/>
    <col min="2" max="4" width="1.625" style="3" customWidth="1"/>
    <col min="5" max="24" width="1.5" style="3" customWidth="1"/>
    <col min="25" max="28" width="0.75" style="3" customWidth="1"/>
    <col min="29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409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</row>
    <row r="6" spans="2:74" ht="9.1" customHeight="1" x14ac:dyDescent="0.15">
      <c r="BE6" s="73" t="s">
        <v>224</v>
      </c>
      <c r="BF6" s="73"/>
      <c r="BG6" s="73"/>
    </row>
    <row r="7" spans="2:74" ht="9.1" customHeight="1" x14ac:dyDescent="0.15">
      <c r="AY7" s="73"/>
      <c r="AZ7" s="73"/>
      <c r="BC7" s="262" t="s">
        <v>161</v>
      </c>
      <c r="BD7" s="262"/>
      <c r="BE7" s="262"/>
      <c r="BF7" s="262"/>
      <c r="BG7" s="262"/>
      <c r="BH7" s="262"/>
      <c r="BI7" s="262"/>
      <c r="BJ7" s="4"/>
    </row>
    <row r="8" spans="2:74" ht="9.1" customHeight="1" x14ac:dyDescent="0.15">
      <c r="BE8" s="267"/>
      <c r="BF8" s="73"/>
      <c r="BG8" s="73"/>
    </row>
    <row r="9" spans="2:74" ht="9.1" customHeight="1" x14ac:dyDescent="0.15">
      <c r="Q9" s="41"/>
      <c r="R9" s="41"/>
      <c r="S9" s="41"/>
      <c r="T9" s="41"/>
      <c r="U9" s="73" t="s">
        <v>71</v>
      </c>
      <c r="V9" s="73"/>
      <c r="W9" s="73"/>
      <c r="X9" s="73"/>
      <c r="Y9" s="28"/>
      <c r="Z9" s="28"/>
      <c r="AA9" s="28"/>
      <c r="AC9" s="73" t="s">
        <v>69</v>
      </c>
      <c r="AD9" s="73"/>
      <c r="AE9" s="73"/>
      <c r="AF9" s="73"/>
      <c r="AG9" s="41"/>
      <c r="AH9" s="41"/>
      <c r="AI9" s="41"/>
      <c r="AJ9" s="41"/>
      <c r="AK9" s="41"/>
      <c r="AL9" s="41"/>
      <c r="AY9" s="28"/>
      <c r="AZ9" s="73" t="s">
        <v>162</v>
      </c>
      <c r="BA9" s="73"/>
      <c r="BB9" s="73"/>
      <c r="BC9" s="73"/>
      <c r="BE9" s="41"/>
      <c r="BF9" s="41"/>
    </row>
    <row r="10" spans="2:74" ht="9.1" customHeight="1" x14ac:dyDescent="0.15">
      <c r="N10" s="85"/>
      <c r="O10" s="85">
        <v>0.05</v>
      </c>
      <c r="AN10" s="5"/>
      <c r="AO10" s="5"/>
      <c r="AP10" s="85">
        <v>0.05</v>
      </c>
      <c r="BH10" s="5"/>
      <c r="BI10" s="5"/>
      <c r="BJ10" s="85">
        <v>0.05</v>
      </c>
    </row>
    <row r="11" spans="2:74" ht="9.1" customHeight="1" x14ac:dyDescent="0.15">
      <c r="N11" s="85"/>
      <c r="O11" s="85"/>
      <c r="T11" s="99" t="s">
        <v>379</v>
      </c>
      <c r="U11" s="99"/>
      <c r="V11" s="99"/>
      <c r="W11" s="99"/>
      <c r="X11" s="30"/>
      <c r="Y11" s="30"/>
      <c r="Z11" s="30"/>
      <c r="AA11" s="30"/>
      <c r="AB11" s="30"/>
      <c r="AC11" s="30"/>
      <c r="AD11" s="137" t="s">
        <v>102</v>
      </c>
      <c r="AE11" s="137"/>
      <c r="AF11" s="137"/>
      <c r="AG11" s="137"/>
      <c r="AH11" s="137"/>
      <c r="AI11" s="137"/>
      <c r="AJ11" s="137"/>
      <c r="AN11" s="5"/>
      <c r="AO11" s="5"/>
      <c r="AP11" s="85"/>
      <c r="AY11" s="30"/>
      <c r="AZ11" s="30"/>
      <c r="BA11" s="30"/>
      <c r="BB11" s="137" t="s">
        <v>377</v>
      </c>
      <c r="BC11" s="137"/>
      <c r="BD11" s="137"/>
      <c r="BE11" s="137"/>
      <c r="BF11" s="137"/>
      <c r="BG11" s="137"/>
      <c r="BH11" s="137"/>
      <c r="BI11" s="137"/>
      <c r="BJ11" s="85"/>
    </row>
    <row r="12" spans="2:74" ht="9.1" customHeight="1" x14ac:dyDescent="0.15">
      <c r="N12" s="29"/>
      <c r="O12" s="85"/>
      <c r="AN12" s="5"/>
      <c r="AO12" s="5"/>
      <c r="AP12" s="85"/>
      <c r="BH12" s="5"/>
      <c r="BI12" s="5"/>
      <c r="BJ12" s="85"/>
    </row>
    <row r="13" spans="2:74" ht="9.1" customHeight="1" x14ac:dyDescent="0.15">
      <c r="N13" s="85">
        <v>0.7</v>
      </c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  <c r="AH13" s="6"/>
      <c r="AI13" s="6"/>
      <c r="AJ13" s="6"/>
      <c r="AK13" s="6"/>
      <c r="AL13" s="6"/>
      <c r="AM13" s="6"/>
      <c r="AN13" s="5"/>
      <c r="AO13" s="5"/>
      <c r="AP13" s="5"/>
      <c r="AY13" s="8"/>
      <c r="AZ13" s="7"/>
      <c r="BA13" s="7"/>
      <c r="BB13" s="7"/>
      <c r="BC13" s="7"/>
      <c r="BD13" s="7"/>
      <c r="BE13" s="9"/>
      <c r="BF13" s="9"/>
      <c r="BG13" s="9"/>
      <c r="BH13" s="5"/>
      <c r="BI13" s="5"/>
      <c r="BJ13" s="5"/>
    </row>
    <row r="14" spans="2:74" ht="9.1" customHeight="1" x14ac:dyDescent="0.15">
      <c r="N14" s="85"/>
      <c r="U14" s="8"/>
      <c r="V14" s="8"/>
      <c r="W14" s="8"/>
      <c r="X14" s="8"/>
      <c r="Y14" s="8"/>
      <c r="Z14" s="8"/>
      <c r="AA14" s="8"/>
      <c r="AC14" s="268" t="s">
        <v>236</v>
      </c>
      <c r="AD14" s="268"/>
      <c r="AE14" s="268"/>
      <c r="AN14" s="5"/>
      <c r="AO14" s="5"/>
      <c r="AP14" s="85">
        <v>0.15</v>
      </c>
      <c r="AY14" s="8"/>
      <c r="BA14" s="268" t="s">
        <v>236</v>
      </c>
      <c r="BB14" s="268"/>
      <c r="BC14" s="268"/>
      <c r="BD14" s="8"/>
      <c r="BH14" s="5"/>
      <c r="BI14" s="5"/>
      <c r="BJ14" s="85">
        <v>0.15</v>
      </c>
    </row>
    <row r="15" spans="2:74" ht="9.1" customHeight="1" x14ac:dyDescent="0.15">
      <c r="N15" s="85"/>
      <c r="U15" s="10"/>
      <c r="V15" s="10"/>
      <c r="W15" s="11"/>
      <c r="X15" s="11"/>
      <c r="Y15" s="11"/>
      <c r="Z15" s="11"/>
      <c r="AC15" s="73" t="s">
        <v>3</v>
      </c>
      <c r="AD15" s="73"/>
      <c r="AE15" s="73"/>
      <c r="AN15" s="5"/>
      <c r="AO15" s="5"/>
      <c r="AP15" s="85"/>
      <c r="AY15" s="11"/>
      <c r="BA15" s="73" t="s">
        <v>226</v>
      </c>
      <c r="BB15" s="73"/>
      <c r="BC15" s="73"/>
      <c r="BH15" s="5"/>
      <c r="BI15" s="5"/>
      <c r="BJ15" s="85"/>
    </row>
    <row r="16" spans="2:74" ht="9.1" customHeight="1" x14ac:dyDescent="0.15">
      <c r="N16" s="85"/>
      <c r="AN16" s="5"/>
      <c r="AO16" s="5"/>
      <c r="AP16" s="85"/>
      <c r="BH16" s="5"/>
      <c r="BI16" s="5"/>
      <c r="BJ16" s="85"/>
    </row>
    <row r="17" spans="3:64" ht="9.1" customHeight="1" x14ac:dyDescent="0.15">
      <c r="N17" s="85"/>
      <c r="AD17" s="28"/>
      <c r="AE17" s="28"/>
      <c r="AF17" s="28"/>
      <c r="AN17" s="5"/>
      <c r="AO17" s="5"/>
      <c r="AP17" s="85">
        <v>0.8</v>
      </c>
      <c r="BB17" s="28"/>
      <c r="BC17" s="28"/>
      <c r="BD17" s="28"/>
      <c r="BH17" s="5"/>
      <c r="BI17" s="5"/>
      <c r="BJ17" s="85">
        <v>0.8</v>
      </c>
    </row>
    <row r="18" spans="3:64" ht="9.1" customHeight="1" x14ac:dyDescent="0.15">
      <c r="N18" s="85"/>
      <c r="AN18" s="5"/>
      <c r="AO18" s="5"/>
      <c r="AP18" s="85"/>
      <c r="BH18" s="5"/>
      <c r="BI18" s="5"/>
      <c r="BJ18" s="85"/>
    </row>
    <row r="19" spans="3:64" ht="9.1" customHeight="1" x14ac:dyDescent="0.15">
      <c r="L19" s="86" t="s">
        <v>351</v>
      </c>
      <c r="N19" s="85"/>
      <c r="V19" s="28"/>
      <c r="W19" s="28"/>
      <c r="X19" s="28"/>
      <c r="Y19" s="28"/>
      <c r="Z19" s="28"/>
      <c r="AC19" s="73" t="s">
        <v>378</v>
      </c>
      <c r="AD19" s="73"/>
      <c r="AE19" s="73"/>
      <c r="AF19" s="73"/>
      <c r="AN19" s="5"/>
      <c r="AO19" s="5"/>
      <c r="AP19" s="85"/>
      <c r="AY19" s="28"/>
      <c r="BA19" s="73" t="s">
        <v>378</v>
      </c>
      <c r="BB19" s="73"/>
      <c r="BC19" s="73"/>
      <c r="BD19" s="73"/>
      <c r="BH19" s="5"/>
      <c r="BI19" s="5"/>
      <c r="BJ19" s="85"/>
    </row>
    <row r="20" spans="3:64" ht="9.1" customHeight="1" x14ac:dyDescent="0.15">
      <c r="L20" s="86"/>
      <c r="N20" s="8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"/>
      <c r="AO20" s="5"/>
      <c r="AP20" s="85"/>
      <c r="BB20" s="28"/>
      <c r="BC20" s="28"/>
      <c r="BD20" s="28"/>
      <c r="BE20" s="28"/>
      <c r="BF20" s="28"/>
      <c r="BG20" s="28"/>
      <c r="BH20" s="5"/>
      <c r="BI20" s="5"/>
      <c r="BJ20" s="85"/>
    </row>
    <row r="21" spans="3:64" ht="9.1" customHeight="1" x14ac:dyDescent="0.15">
      <c r="L21" s="86"/>
      <c r="N21" s="85"/>
      <c r="AH21" s="73" t="s">
        <v>229</v>
      </c>
      <c r="AI21" s="73"/>
      <c r="AJ21" s="73"/>
      <c r="AK21" s="73"/>
      <c r="AL21" s="73"/>
      <c r="AM21" s="73"/>
      <c r="AN21" s="5"/>
      <c r="AO21" s="5"/>
      <c r="AP21" s="85"/>
      <c r="AR21" s="86" t="s">
        <v>212</v>
      </c>
      <c r="BH21" s="5"/>
      <c r="BI21" s="5"/>
      <c r="BJ21" s="85"/>
      <c r="BL21" s="86" t="s">
        <v>212</v>
      </c>
    </row>
    <row r="22" spans="3:64" ht="9.1" customHeight="1" x14ac:dyDescent="0.15">
      <c r="L22" s="86"/>
      <c r="N22" s="85"/>
      <c r="AN22" s="5"/>
      <c r="AO22" s="5"/>
      <c r="AP22" s="85"/>
      <c r="AR22" s="86"/>
      <c r="BH22" s="5"/>
      <c r="BI22" s="5"/>
      <c r="BJ22" s="85"/>
      <c r="BL22" s="86"/>
    </row>
    <row r="23" spans="3:64" ht="9.1" customHeight="1" x14ac:dyDescent="0.15">
      <c r="L23" s="86"/>
      <c r="N23" s="85"/>
      <c r="U23" s="10"/>
      <c r="V23" s="10"/>
      <c r="W23" s="10"/>
      <c r="AN23" s="5"/>
      <c r="AO23" s="5"/>
      <c r="AP23" s="85"/>
      <c r="AR23" s="86"/>
      <c r="BH23" s="5"/>
      <c r="BI23" s="5"/>
      <c r="BJ23" s="85"/>
      <c r="BL23" s="86"/>
    </row>
    <row r="24" spans="3:64" ht="9.1" customHeight="1" x14ac:dyDescent="0.15">
      <c r="L24" s="86"/>
      <c r="N24" s="85"/>
      <c r="U24" s="10"/>
      <c r="V24" s="10"/>
      <c r="W24" s="10"/>
      <c r="AN24" s="5"/>
      <c r="AO24" s="5"/>
      <c r="AP24" s="85"/>
      <c r="AR24" s="86"/>
      <c r="BH24" s="5"/>
      <c r="BI24" s="5"/>
      <c r="BJ24" s="85"/>
      <c r="BL24" s="86"/>
    </row>
    <row r="25" spans="3:64" ht="9.1" customHeight="1" x14ac:dyDescent="0.15">
      <c r="L25" s="40"/>
      <c r="U25" s="10"/>
      <c r="V25" s="10"/>
      <c r="W25" s="10"/>
      <c r="AN25" s="5"/>
      <c r="AO25" s="5"/>
      <c r="AP25" s="85"/>
      <c r="AR25" s="86"/>
      <c r="BH25" s="5"/>
      <c r="BI25" s="5"/>
      <c r="BJ25" s="85"/>
      <c r="BL25" s="86"/>
    </row>
    <row r="26" spans="3:64" ht="9.1" customHeight="1" x14ac:dyDescent="0.15">
      <c r="L26" s="40"/>
      <c r="U26" s="10"/>
      <c r="V26" s="10"/>
      <c r="W26" s="10"/>
      <c r="AH26" s="73" t="s">
        <v>1</v>
      </c>
      <c r="AI26" s="73"/>
      <c r="AJ26" s="73"/>
      <c r="AK26" s="73"/>
      <c r="AL26" s="73"/>
      <c r="AM26" s="73"/>
      <c r="AN26" s="5"/>
      <c r="AO26" s="5"/>
      <c r="AP26" s="85"/>
      <c r="AR26" s="86"/>
      <c r="BH26" s="5"/>
      <c r="BI26" s="5"/>
      <c r="BJ26" s="85"/>
      <c r="BL26" s="86"/>
    </row>
    <row r="27" spans="3:64" ht="9.1" customHeight="1" x14ac:dyDescent="0.15">
      <c r="L27" s="40"/>
      <c r="U27" s="10"/>
      <c r="V27" s="10"/>
      <c r="W27" s="10"/>
      <c r="AN27" s="5"/>
      <c r="AO27" s="5"/>
      <c r="AP27" s="85"/>
      <c r="AR27" s="86"/>
      <c r="BH27" s="5"/>
      <c r="BI27" s="5"/>
      <c r="BJ27" s="85"/>
      <c r="BL27" s="86"/>
    </row>
    <row r="28" spans="3:64" ht="9.1" customHeight="1" x14ac:dyDescent="0.15">
      <c r="C28" s="12"/>
      <c r="L28" s="40"/>
      <c r="U28" s="10"/>
      <c r="V28" s="10"/>
      <c r="W28" s="10"/>
      <c r="AN28" s="5"/>
      <c r="AO28" s="5"/>
      <c r="AP28" s="85"/>
      <c r="AR28" s="86"/>
      <c r="BH28" s="5"/>
      <c r="BI28" s="5"/>
      <c r="BJ28" s="85"/>
      <c r="BL28" s="86"/>
    </row>
    <row r="29" spans="3:64" ht="9.1" customHeight="1" x14ac:dyDescent="0.15">
      <c r="N29" s="261" t="s">
        <v>227</v>
      </c>
      <c r="U29" s="10"/>
      <c r="V29" s="10"/>
      <c r="W29" s="10"/>
      <c r="AD29" s="13"/>
      <c r="AE29" s="13"/>
      <c r="AF29" s="13"/>
      <c r="AG29" s="13"/>
      <c r="AH29" s="13"/>
      <c r="AI29" s="13"/>
      <c r="AJ29" s="13"/>
      <c r="AK29" s="13"/>
      <c r="AL29" s="13"/>
      <c r="AN29" s="5"/>
      <c r="AO29" s="5"/>
      <c r="AP29" s="85"/>
      <c r="AR29" s="86"/>
      <c r="AV29" s="261"/>
      <c r="BB29" s="10"/>
      <c r="BC29" s="10"/>
      <c r="BD29" s="10"/>
      <c r="BE29" s="28"/>
      <c r="BF29" s="28"/>
      <c r="BH29" s="5"/>
      <c r="BI29" s="5"/>
      <c r="BJ29" s="85"/>
      <c r="BL29" s="86"/>
    </row>
    <row r="30" spans="3:64" ht="9.1" customHeight="1" x14ac:dyDescent="0.15">
      <c r="N30" s="261"/>
      <c r="U30" s="10"/>
      <c r="V30" s="10"/>
      <c r="W30" s="10"/>
      <c r="AN30" s="5"/>
      <c r="AO30" s="5"/>
      <c r="AP30" s="85"/>
      <c r="AV30" s="261"/>
      <c r="BH30" s="5"/>
      <c r="BI30" s="5"/>
      <c r="BJ30" s="85"/>
    </row>
    <row r="31" spans="3:64" ht="9.1" customHeight="1" x14ac:dyDescent="0.15">
      <c r="N31" s="261"/>
      <c r="U31" s="10"/>
      <c r="V31" s="10"/>
      <c r="W31" s="11"/>
      <c r="X31" s="28"/>
      <c r="Y31" s="28"/>
      <c r="Z31" s="28"/>
      <c r="AA31" s="28"/>
      <c r="AB31" s="28"/>
      <c r="AC31" s="28"/>
      <c r="AD31" s="28"/>
      <c r="AN31" s="85">
        <v>0.2</v>
      </c>
      <c r="AO31" s="5"/>
      <c r="AP31" s="85" t="s">
        <v>197</v>
      </c>
      <c r="AV31" s="261"/>
      <c r="AY31" s="28"/>
      <c r="AZ31" s="28"/>
      <c r="BA31" s="28"/>
      <c r="BB31" s="28"/>
      <c r="BH31" s="85">
        <v>0.2</v>
      </c>
      <c r="BI31" s="5"/>
      <c r="BJ31" s="85" t="s">
        <v>197</v>
      </c>
    </row>
    <row r="32" spans="3:64" ht="9.1" customHeight="1" x14ac:dyDescent="0.15">
      <c r="N32" s="261"/>
      <c r="U32" s="10"/>
      <c r="V32" s="10"/>
      <c r="W32" s="10"/>
      <c r="AN32" s="85"/>
      <c r="AO32" s="5"/>
      <c r="AP32" s="85"/>
      <c r="AV32" s="261"/>
      <c r="BH32" s="85"/>
      <c r="BI32" s="5"/>
      <c r="BJ32" s="85"/>
    </row>
    <row r="33" spans="1:74" ht="9.1" customHeight="1" x14ac:dyDescent="0.15">
      <c r="N33" s="261"/>
      <c r="U33" s="10"/>
      <c r="V33" s="10"/>
      <c r="W33" s="10"/>
      <c r="AN33" s="85"/>
      <c r="AO33" s="5"/>
      <c r="AP33" s="85"/>
      <c r="AV33" s="261"/>
      <c r="BH33" s="85"/>
      <c r="BI33" s="5"/>
      <c r="BJ33" s="85"/>
    </row>
    <row r="34" spans="1:74" ht="9.1" customHeight="1" x14ac:dyDescent="0.15">
      <c r="N34" s="261"/>
      <c r="U34" s="10"/>
      <c r="V34" s="73" t="s">
        <v>441</v>
      </c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N34" s="85"/>
      <c r="AO34" s="5"/>
      <c r="AP34" s="85"/>
      <c r="AV34" s="261"/>
      <c r="AY34" s="28"/>
      <c r="AZ34" s="28"/>
      <c r="BA34" s="28"/>
      <c r="BC34" s="73"/>
      <c r="BD34" s="73"/>
      <c r="BH34" s="85"/>
      <c r="BI34" s="5"/>
      <c r="BJ34" s="85"/>
    </row>
    <row r="35" spans="1:74" ht="9.1" customHeight="1" x14ac:dyDescent="0.15">
      <c r="AN35" s="85" t="s">
        <v>179</v>
      </c>
      <c r="AO35" s="5"/>
      <c r="AP35" s="85"/>
      <c r="BH35" s="85" t="s">
        <v>179</v>
      </c>
      <c r="BI35" s="5"/>
      <c r="BJ35" s="85"/>
    </row>
    <row r="36" spans="1:74" ht="9.1" customHeight="1" x14ac:dyDescent="0.15">
      <c r="AN36" s="85"/>
      <c r="AO36" s="5"/>
      <c r="AP36" s="85"/>
      <c r="BH36" s="85"/>
      <c r="BI36" s="5"/>
      <c r="BJ36" s="85"/>
    </row>
    <row r="37" spans="1:74" ht="9.1" customHeight="1" x14ac:dyDescent="0.15">
      <c r="AN37" s="85">
        <v>0.1</v>
      </c>
      <c r="AP37" s="85"/>
      <c r="BH37" s="85">
        <v>0.1</v>
      </c>
      <c r="BJ37" s="85"/>
    </row>
    <row r="38" spans="1:74" ht="9.1" customHeight="1" x14ac:dyDescent="0.15">
      <c r="AN38" s="85"/>
      <c r="AP38" s="85"/>
      <c r="BH38" s="85"/>
      <c r="BJ38" s="85"/>
    </row>
    <row r="39" spans="1:74" ht="9.1" customHeight="1" x14ac:dyDescent="0.15">
      <c r="Y39" s="28"/>
      <c r="Z39" s="28"/>
      <c r="AA39" s="28"/>
      <c r="AB39" s="28"/>
      <c r="AY39" s="28"/>
      <c r="AZ39" s="28"/>
    </row>
    <row r="40" spans="1:74" ht="9.1" customHeight="1" x14ac:dyDescent="0.15"/>
    <row r="41" spans="1:74" ht="9.1" customHeight="1" x14ac:dyDescent="0.15">
      <c r="W41" s="73" t="s">
        <v>213</v>
      </c>
      <c r="X41" s="73"/>
      <c r="Y41" s="73"/>
      <c r="Z41" s="73"/>
      <c r="AA41" s="73"/>
      <c r="AB41" s="73"/>
      <c r="AC41" s="73"/>
      <c r="AD41" s="73"/>
      <c r="AY41" s="73" t="s">
        <v>186</v>
      </c>
      <c r="AZ41" s="73"/>
    </row>
    <row r="42" spans="1:74" ht="24.95" customHeight="1" x14ac:dyDescent="0.15"/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8" t="s">
        <v>198</v>
      </c>
      <c r="X44" s="79"/>
      <c r="Y44" s="79"/>
      <c r="Z44" s="79"/>
      <c r="AA44" s="79"/>
      <c r="AB44" s="79"/>
      <c r="AC44" s="79"/>
      <c r="AD44" s="79"/>
      <c r="AE44" s="80"/>
      <c r="AF44" s="78" t="s">
        <v>199</v>
      </c>
      <c r="AG44" s="79"/>
      <c r="AH44" s="79"/>
      <c r="AI44" s="79"/>
      <c r="AJ44" s="79"/>
      <c r="AK44" s="79"/>
      <c r="AL44" s="80"/>
      <c r="AM44" s="78" t="s">
        <v>200</v>
      </c>
      <c r="AN44" s="79"/>
      <c r="AO44" s="79"/>
      <c r="AP44" s="79"/>
      <c r="AQ44" s="79"/>
      <c r="AR44" s="79"/>
      <c r="AS44" s="80"/>
      <c r="AT44" s="87" t="s">
        <v>201</v>
      </c>
      <c r="AU44" s="87"/>
      <c r="AV44" s="87"/>
      <c r="AW44" s="87"/>
      <c r="AX44" s="87"/>
      <c r="AY44" s="87"/>
      <c r="AZ44" s="87"/>
      <c r="BA44" s="87" t="s">
        <v>202</v>
      </c>
      <c r="BB44" s="87"/>
      <c r="BC44" s="87"/>
      <c r="BD44" s="87"/>
      <c r="BE44" s="87"/>
      <c r="BF44" s="87"/>
      <c r="BG44" s="87"/>
      <c r="BH44" s="89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15"/>
      <c r="AE45" s="31"/>
      <c r="AF45" s="31"/>
      <c r="AG45" s="31"/>
      <c r="AH45" s="31"/>
      <c r="AI45" s="31"/>
      <c r="AJ45" s="31"/>
      <c r="AK45" s="31"/>
      <c r="AL45" s="15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</row>
    <row r="46" spans="1:74" s="14" customFormat="1" ht="20.149999999999999" customHeight="1" x14ac:dyDescent="0.15">
      <c r="A46" s="16"/>
      <c r="B46" s="263" t="s">
        <v>68</v>
      </c>
      <c r="C46" s="263"/>
      <c r="D46" s="264"/>
      <c r="E46" s="78" t="s">
        <v>255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v>2.7E-2</v>
      </c>
      <c r="X46" s="82"/>
      <c r="Y46" s="82"/>
      <c r="Z46" s="82"/>
      <c r="AA46" s="82"/>
      <c r="AB46" s="82"/>
      <c r="AC46" s="82"/>
      <c r="AD46" s="82"/>
      <c r="AE46" s="83"/>
      <c r="AF46" s="81">
        <v>3.4000000000000002E-2</v>
      </c>
      <c r="AG46" s="82"/>
      <c r="AH46" s="82"/>
      <c r="AI46" s="82"/>
      <c r="AJ46" s="82"/>
      <c r="AK46" s="82"/>
      <c r="AL46" s="83"/>
      <c r="AM46" s="81">
        <v>4.2000000000000003E-2</v>
      </c>
      <c r="AN46" s="82"/>
      <c r="AO46" s="82"/>
      <c r="AP46" s="82"/>
      <c r="AQ46" s="82"/>
      <c r="AR46" s="82"/>
      <c r="AS46" s="83"/>
      <c r="AT46" s="81">
        <v>4.8000000000000001E-2</v>
      </c>
      <c r="AU46" s="82"/>
      <c r="AV46" s="82"/>
      <c r="AW46" s="82"/>
      <c r="AX46" s="82"/>
      <c r="AY46" s="82"/>
      <c r="AZ46" s="83"/>
      <c r="BA46" s="81">
        <v>0.06</v>
      </c>
      <c r="BB46" s="82"/>
      <c r="BC46" s="82"/>
      <c r="BD46" s="82"/>
      <c r="BE46" s="82"/>
      <c r="BF46" s="82"/>
      <c r="BG46" s="83"/>
      <c r="BH46" s="77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256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v>0.6</v>
      </c>
      <c r="X47" s="82"/>
      <c r="Y47" s="82"/>
      <c r="Z47" s="82"/>
      <c r="AA47" s="82"/>
      <c r="AB47" s="82"/>
      <c r="AC47" s="82"/>
      <c r="AD47" s="82"/>
      <c r="AE47" s="83"/>
      <c r="AF47" s="81">
        <v>0.6</v>
      </c>
      <c r="AG47" s="82"/>
      <c r="AH47" s="82"/>
      <c r="AI47" s="82"/>
      <c r="AJ47" s="82"/>
      <c r="AK47" s="82"/>
      <c r="AL47" s="83"/>
      <c r="AM47" s="81">
        <v>0.6</v>
      </c>
      <c r="AN47" s="82"/>
      <c r="AO47" s="82"/>
      <c r="AP47" s="82"/>
      <c r="AQ47" s="82"/>
      <c r="AR47" s="82"/>
      <c r="AS47" s="83"/>
      <c r="AT47" s="75">
        <v>0.6</v>
      </c>
      <c r="AU47" s="75"/>
      <c r="AV47" s="75"/>
      <c r="AW47" s="75"/>
      <c r="AX47" s="75"/>
      <c r="AY47" s="75"/>
      <c r="AZ47" s="75"/>
      <c r="BA47" s="75">
        <v>0.6</v>
      </c>
      <c r="BB47" s="75"/>
      <c r="BC47" s="75"/>
      <c r="BD47" s="75"/>
      <c r="BE47" s="75"/>
      <c r="BF47" s="75"/>
      <c r="BG47" s="75"/>
      <c r="BH47" s="89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257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W46+0.3</f>
        <v>0.32700000000000001</v>
      </c>
      <c r="X48" s="82"/>
      <c r="Y48" s="82"/>
      <c r="Z48" s="82"/>
      <c r="AA48" s="82"/>
      <c r="AB48" s="82"/>
      <c r="AC48" s="82"/>
      <c r="AD48" s="82"/>
      <c r="AE48" s="83"/>
      <c r="AF48" s="81">
        <f>AF46+0.3</f>
        <v>0.33399999999999996</v>
      </c>
      <c r="AG48" s="82"/>
      <c r="AH48" s="82"/>
      <c r="AI48" s="82"/>
      <c r="AJ48" s="82"/>
      <c r="AK48" s="82"/>
      <c r="AL48" s="83"/>
      <c r="AM48" s="81">
        <f>AM46+0.3</f>
        <v>0.34199999999999997</v>
      </c>
      <c r="AN48" s="82"/>
      <c r="AO48" s="82"/>
      <c r="AP48" s="82"/>
      <c r="AQ48" s="82"/>
      <c r="AR48" s="82"/>
      <c r="AS48" s="83"/>
      <c r="AT48" s="75">
        <f>AT46+0.3</f>
        <v>0.34799999999999998</v>
      </c>
      <c r="AU48" s="75"/>
      <c r="AV48" s="75"/>
      <c r="AW48" s="75"/>
      <c r="AX48" s="75"/>
      <c r="AY48" s="75"/>
      <c r="AZ48" s="75"/>
      <c r="BA48" s="75">
        <f>BA46+0.3</f>
        <v>0.36</v>
      </c>
      <c r="BB48" s="75"/>
      <c r="BC48" s="75"/>
      <c r="BD48" s="75"/>
      <c r="BE48" s="75"/>
      <c r="BF48" s="75"/>
      <c r="BG48" s="75"/>
      <c r="BH48" s="77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</row>
    <row r="49" spans="1:73" s="14" customFormat="1" ht="20.149999999999999" customHeight="1" x14ac:dyDescent="0.15">
      <c r="A49" s="16"/>
      <c r="B49" s="265"/>
      <c r="C49" s="265"/>
      <c r="D49" s="266"/>
      <c r="E49" s="78" t="s">
        <v>258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W46+W50+0.1</f>
        <v>1.327</v>
      </c>
      <c r="X49" s="82"/>
      <c r="Y49" s="82"/>
      <c r="Z49" s="82"/>
      <c r="AA49" s="82"/>
      <c r="AB49" s="82"/>
      <c r="AC49" s="82"/>
      <c r="AD49" s="82"/>
      <c r="AE49" s="83"/>
      <c r="AF49" s="81">
        <f>AF46+AF50+0.1</f>
        <v>1.3340000000000001</v>
      </c>
      <c r="AG49" s="82"/>
      <c r="AH49" s="82"/>
      <c r="AI49" s="82"/>
      <c r="AJ49" s="82"/>
      <c r="AK49" s="82"/>
      <c r="AL49" s="83"/>
      <c r="AM49" s="81">
        <f>AM46+AM50+0.1</f>
        <v>1.3420000000000001</v>
      </c>
      <c r="AN49" s="82"/>
      <c r="AO49" s="82"/>
      <c r="AP49" s="82"/>
      <c r="AQ49" s="82"/>
      <c r="AR49" s="82"/>
      <c r="AS49" s="83"/>
      <c r="AT49" s="81">
        <f>AT46+AT50+0.1</f>
        <v>1.3480000000000001</v>
      </c>
      <c r="AU49" s="82"/>
      <c r="AV49" s="82"/>
      <c r="AW49" s="82"/>
      <c r="AX49" s="82"/>
      <c r="AY49" s="82"/>
      <c r="AZ49" s="83"/>
      <c r="BA49" s="81">
        <f>BA46+BA50+0.1</f>
        <v>1.36</v>
      </c>
      <c r="BB49" s="82"/>
      <c r="BC49" s="82"/>
      <c r="BD49" s="82"/>
      <c r="BE49" s="82"/>
      <c r="BF49" s="82"/>
      <c r="BG49" s="83"/>
      <c r="BH49" s="77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</row>
    <row r="50" spans="1:73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2"/>
      <c r="AE50" s="83"/>
      <c r="AF50" s="81">
        <f>$H$4</f>
        <v>1.2</v>
      </c>
      <c r="AG50" s="82"/>
      <c r="AH50" s="82"/>
      <c r="AI50" s="82"/>
      <c r="AJ50" s="82"/>
      <c r="AK50" s="82"/>
      <c r="AL50" s="83"/>
      <c r="AM50" s="81">
        <f>$H$4</f>
        <v>1.2</v>
      </c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77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350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(W49-W48-0.15-0.05)</f>
        <v>0.79999999999999993</v>
      </c>
      <c r="X51" s="82"/>
      <c r="Y51" s="82"/>
      <c r="Z51" s="82"/>
      <c r="AA51" s="82"/>
      <c r="AB51" s="82"/>
      <c r="AC51" s="82"/>
      <c r="AD51" s="82"/>
      <c r="AE51" s="83"/>
      <c r="AF51" s="81">
        <f>(AF49-AF48-0.15-0.05)</f>
        <v>0.79999999999999993</v>
      </c>
      <c r="AG51" s="82"/>
      <c r="AH51" s="82"/>
      <c r="AI51" s="82"/>
      <c r="AJ51" s="82"/>
      <c r="AK51" s="82"/>
      <c r="AL51" s="83"/>
      <c r="AM51" s="81">
        <f>(AM49-AM48-0.15-0.05)</f>
        <v>0.79999999999999993</v>
      </c>
      <c r="AN51" s="82"/>
      <c r="AO51" s="82"/>
      <c r="AP51" s="82"/>
      <c r="AQ51" s="82"/>
      <c r="AR51" s="82"/>
      <c r="AS51" s="83"/>
      <c r="AT51" s="81">
        <f>(AT49-AT48-0.15-0.05)</f>
        <v>0.79999999999999993</v>
      </c>
      <c r="AU51" s="82"/>
      <c r="AV51" s="82"/>
      <c r="AW51" s="82"/>
      <c r="AX51" s="82"/>
      <c r="AY51" s="82"/>
      <c r="AZ51" s="83"/>
      <c r="BA51" s="81">
        <f>(BA49-BA48-0.15-0.05)</f>
        <v>0.79999999999999993</v>
      </c>
      <c r="BB51" s="82"/>
      <c r="BC51" s="82"/>
      <c r="BD51" s="82"/>
      <c r="BE51" s="82"/>
      <c r="BF51" s="82"/>
      <c r="BG51" s="83"/>
      <c r="BH51" s="77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</row>
    <row r="52" spans="1:73" s="14" customFormat="1" ht="20.149999999999999" customHeight="1" x14ac:dyDescent="0.15"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BA52" s="141" t="s">
        <v>103</v>
      </c>
      <c r="BB52" s="141"/>
      <c r="BC52" s="141"/>
      <c r="BD52" s="141"/>
      <c r="BE52" s="141"/>
      <c r="BF52" s="141"/>
      <c r="BG52" s="141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78" t="s">
        <v>203</v>
      </c>
      <c r="X53" s="79"/>
      <c r="Y53" s="79"/>
      <c r="Z53" s="79"/>
      <c r="AA53" s="79"/>
      <c r="AB53" s="79"/>
      <c r="AC53" s="79"/>
      <c r="AD53" s="79"/>
      <c r="AE53" s="80"/>
      <c r="AF53" s="78" t="s">
        <v>204</v>
      </c>
      <c r="AG53" s="79"/>
      <c r="AH53" s="79"/>
      <c r="AI53" s="79"/>
      <c r="AJ53" s="79"/>
      <c r="AK53" s="79"/>
      <c r="AL53" s="80"/>
      <c r="AM53" s="78" t="s">
        <v>205</v>
      </c>
      <c r="AN53" s="79"/>
      <c r="AO53" s="79"/>
      <c r="AP53" s="79"/>
      <c r="AQ53" s="79"/>
      <c r="AR53" s="79"/>
      <c r="AS53" s="80"/>
      <c r="AT53" s="87" t="s">
        <v>206</v>
      </c>
      <c r="AU53" s="87"/>
      <c r="AV53" s="87"/>
      <c r="AW53" s="87"/>
      <c r="AX53" s="87"/>
      <c r="AY53" s="87"/>
      <c r="AZ53" s="87"/>
      <c r="BA53" s="87" t="s">
        <v>207</v>
      </c>
      <c r="BB53" s="87"/>
      <c r="BC53" s="87"/>
      <c r="BD53" s="87"/>
      <c r="BE53" s="87"/>
      <c r="BF53" s="87"/>
      <c r="BG53" s="87"/>
      <c r="BH53" s="77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259</v>
      </c>
      <c r="U54" s="79"/>
      <c r="V54" s="80"/>
      <c r="W54" s="81">
        <v>2</v>
      </c>
      <c r="X54" s="82"/>
      <c r="Y54" s="82"/>
      <c r="Z54" s="82"/>
      <c r="AA54" s="82"/>
      <c r="AB54" s="82"/>
      <c r="AC54" s="82"/>
      <c r="AD54" s="82"/>
      <c r="AE54" s="83"/>
      <c r="AF54" s="81">
        <v>2</v>
      </c>
      <c r="AG54" s="82"/>
      <c r="AH54" s="82"/>
      <c r="AI54" s="82"/>
      <c r="AJ54" s="82"/>
      <c r="AK54" s="82"/>
      <c r="AL54" s="83"/>
      <c r="AM54" s="81">
        <v>2</v>
      </c>
      <c r="AN54" s="82"/>
      <c r="AO54" s="82"/>
      <c r="AP54" s="82"/>
      <c r="AQ54" s="82"/>
      <c r="AR54" s="82"/>
      <c r="AS54" s="83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7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81">
        <v>0.6</v>
      </c>
      <c r="X55" s="82"/>
      <c r="Y55" s="82"/>
      <c r="Z55" s="82"/>
      <c r="AA55" s="82"/>
      <c r="AB55" s="82"/>
      <c r="AC55" s="82"/>
      <c r="AD55" s="82"/>
      <c r="AE55" s="83"/>
      <c r="AF55" s="81">
        <v>0.6</v>
      </c>
      <c r="AG55" s="82"/>
      <c r="AH55" s="82"/>
      <c r="AI55" s="82"/>
      <c r="AJ55" s="82"/>
      <c r="AK55" s="82"/>
      <c r="AL55" s="83"/>
      <c r="AM55" s="104">
        <v>0.6</v>
      </c>
      <c r="AN55" s="105"/>
      <c r="AO55" s="105"/>
      <c r="AP55" s="105"/>
      <c r="AQ55" s="105"/>
      <c r="AR55" s="105"/>
      <c r="AS55" s="106"/>
      <c r="AT55" s="104">
        <v>0.6</v>
      </c>
      <c r="AU55" s="105"/>
      <c r="AV55" s="105"/>
      <c r="AW55" s="105"/>
      <c r="AX55" s="105"/>
      <c r="AY55" s="105"/>
      <c r="AZ55" s="106"/>
      <c r="BA55" s="104">
        <v>0.6</v>
      </c>
      <c r="BB55" s="105"/>
      <c r="BC55" s="105"/>
      <c r="BD55" s="105"/>
      <c r="BE55" s="105"/>
      <c r="BF55" s="105"/>
      <c r="BG55" s="106"/>
      <c r="BH55" s="77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81"/>
      <c r="X56" s="82"/>
      <c r="Y56" s="82"/>
      <c r="Z56" s="82"/>
      <c r="AA56" s="82"/>
      <c r="AB56" s="82"/>
      <c r="AC56" s="82"/>
      <c r="AD56" s="82"/>
      <c r="AE56" s="83"/>
      <c r="AF56" s="81"/>
      <c r="AG56" s="82"/>
      <c r="AH56" s="82"/>
      <c r="AI56" s="82"/>
      <c r="AJ56" s="82"/>
      <c r="AK56" s="82"/>
      <c r="AL56" s="83"/>
      <c r="AM56" s="107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77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81">
        <f>W47*0.05</f>
        <v>0.03</v>
      </c>
      <c r="X57" s="82"/>
      <c r="Y57" s="82"/>
      <c r="Z57" s="82"/>
      <c r="AA57" s="82"/>
      <c r="AB57" s="82"/>
      <c r="AC57" s="82"/>
      <c r="AD57" s="82"/>
      <c r="AE57" s="83"/>
      <c r="AF57" s="81">
        <f>AF47*0.05</f>
        <v>0.03</v>
      </c>
      <c r="AG57" s="82"/>
      <c r="AH57" s="82"/>
      <c r="AI57" s="82"/>
      <c r="AJ57" s="82"/>
      <c r="AK57" s="82"/>
      <c r="AL57" s="83"/>
      <c r="AM57" s="104">
        <f>AM47*0.05</f>
        <v>0.03</v>
      </c>
      <c r="AN57" s="105"/>
      <c r="AO57" s="105"/>
      <c r="AP57" s="105"/>
      <c r="AQ57" s="105"/>
      <c r="AR57" s="105"/>
      <c r="AS57" s="106"/>
      <c r="AT57" s="104">
        <f>AT47*0.05</f>
        <v>0.03</v>
      </c>
      <c r="AU57" s="105"/>
      <c r="AV57" s="105"/>
      <c r="AW57" s="105"/>
      <c r="AX57" s="105"/>
      <c r="AY57" s="105"/>
      <c r="AZ57" s="106"/>
      <c r="BA57" s="104">
        <f>BA47*0.05</f>
        <v>0.03</v>
      </c>
      <c r="BB57" s="105"/>
      <c r="BC57" s="105"/>
      <c r="BD57" s="105"/>
      <c r="BE57" s="105"/>
      <c r="BF57" s="105"/>
      <c r="BG57" s="106"/>
      <c r="BH57" s="77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81"/>
      <c r="X58" s="82"/>
      <c r="Y58" s="82"/>
      <c r="Z58" s="82"/>
      <c r="AA58" s="82"/>
      <c r="AB58" s="82"/>
      <c r="AC58" s="82"/>
      <c r="AD58" s="82"/>
      <c r="AE58" s="83"/>
      <c r="AF58" s="81"/>
      <c r="AG58" s="82"/>
      <c r="AH58" s="82"/>
      <c r="AI58" s="82"/>
      <c r="AJ58" s="82"/>
      <c r="AK58" s="82"/>
      <c r="AL58" s="83"/>
      <c r="AM58" s="107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77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81">
        <f>ROUND(W47*(W49-0.05),3)</f>
        <v>0.76600000000000001</v>
      </c>
      <c r="X59" s="82"/>
      <c r="Y59" s="82"/>
      <c r="Z59" s="82"/>
      <c r="AA59" s="82"/>
      <c r="AB59" s="82"/>
      <c r="AC59" s="82"/>
      <c r="AD59" s="82"/>
      <c r="AE59" s="83"/>
      <c r="AF59" s="81">
        <f>ROUND(AF47*(AF49-0.05),3)</f>
        <v>0.77</v>
      </c>
      <c r="AG59" s="82"/>
      <c r="AH59" s="82"/>
      <c r="AI59" s="82"/>
      <c r="AJ59" s="82"/>
      <c r="AK59" s="82"/>
      <c r="AL59" s="83"/>
      <c r="AM59" s="81">
        <f>ROUND(AM47*(AM49-0.05),3)</f>
        <v>0.77500000000000002</v>
      </c>
      <c r="AN59" s="82"/>
      <c r="AO59" s="82"/>
      <c r="AP59" s="82"/>
      <c r="AQ59" s="82"/>
      <c r="AR59" s="82"/>
      <c r="AS59" s="83"/>
      <c r="AT59" s="75">
        <f>ROUND(AT47*(AT49-0.05),3)</f>
        <v>0.77900000000000003</v>
      </c>
      <c r="AU59" s="75"/>
      <c r="AV59" s="75"/>
      <c r="AW59" s="75"/>
      <c r="AX59" s="75"/>
      <c r="AY59" s="75"/>
      <c r="AZ59" s="81"/>
      <c r="BA59" s="75">
        <f>ROUND(BA47*(BA49-0.05),3)</f>
        <v>0.78600000000000003</v>
      </c>
      <c r="BB59" s="75"/>
      <c r="BC59" s="75"/>
      <c r="BD59" s="75"/>
      <c r="BE59" s="75"/>
      <c r="BF59" s="75"/>
      <c r="BG59" s="81"/>
      <c r="BH59" s="77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81">
        <f>ROUND(W47*W48-W46*W46*PI()/4,3)</f>
        <v>0.19600000000000001</v>
      </c>
      <c r="X60" s="82"/>
      <c r="Y60" s="82"/>
      <c r="Z60" s="82"/>
      <c r="AA60" s="82"/>
      <c r="AB60" s="82"/>
      <c r="AC60" s="82"/>
      <c r="AD60" s="82"/>
      <c r="AE60" s="83"/>
      <c r="AF60" s="81">
        <f>ROUND(AF47*AF48-AF46*AF46*PI()/4,3)</f>
        <v>0.19900000000000001</v>
      </c>
      <c r="AG60" s="82"/>
      <c r="AH60" s="82"/>
      <c r="AI60" s="82"/>
      <c r="AJ60" s="82"/>
      <c r="AK60" s="82"/>
      <c r="AL60" s="83"/>
      <c r="AM60" s="81">
        <f>ROUND(AM47*AM48-AM46*AM46*PI()/4,3)</f>
        <v>0.20399999999999999</v>
      </c>
      <c r="AN60" s="82"/>
      <c r="AO60" s="82"/>
      <c r="AP60" s="82"/>
      <c r="AQ60" s="82"/>
      <c r="AR60" s="82"/>
      <c r="AS60" s="83"/>
      <c r="AT60" s="75">
        <f>ROUND(AT47*AT48-AT46*AT46*PI()/4,3)</f>
        <v>0.20699999999999999</v>
      </c>
      <c r="AU60" s="75"/>
      <c r="AV60" s="75"/>
      <c r="AW60" s="75"/>
      <c r="AX60" s="75"/>
      <c r="AY60" s="75"/>
      <c r="AZ60" s="81"/>
      <c r="BA60" s="75">
        <f>ROUND(BA47*BA48-BA46*BA46*PI()/4,3)</f>
        <v>0.21299999999999999</v>
      </c>
      <c r="BB60" s="75"/>
      <c r="BC60" s="75"/>
      <c r="BD60" s="75"/>
      <c r="BE60" s="75"/>
      <c r="BF60" s="75"/>
      <c r="BG60" s="81"/>
      <c r="BH60" s="77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</row>
    <row r="61" spans="1:73" s="14" customFormat="1" ht="28" customHeight="1" x14ac:dyDescent="0.15">
      <c r="B61" s="78" t="s">
        <v>389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81">
        <v>0.6</v>
      </c>
      <c r="X61" s="82"/>
      <c r="Y61" s="82"/>
      <c r="Z61" s="82"/>
      <c r="AA61" s="82"/>
      <c r="AB61" s="82"/>
      <c r="AC61" s="82"/>
      <c r="AD61" s="82"/>
      <c r="AE61" s="83"/>
      <c r="AF61" s="81">
        <v>0.6</v>
      </c>
      <c r="AG61" s="82"/>
      <c r="AH61" s="82"/>
      <c r="AI61" s="82"/>
      <c r="AJ61" s="82"/>
      <c r="AK61" s="82"/>
      <c r="AL61" s="83"/>
      <c r="AM61" s="81">
        <v>0.6</v>
      </c>
      <c r="AN61" s="82"/>
      <c r="AO61" s="82"/>
      <c r="AP61" s="82"/>
      <c r="AQ61" s="82"/>
      <c r="AR61" s="82"/>
      <c r="AS61" s="83"/>
      <c r="AT61" s="81">
        <v>0.6</v>
      </c>
      <c r="AU61" s="82"/>
      <c r="AV61" s="82"/>
      <c r="AW61" s="82"/>
      <c r="AX61" s="82"/>
      <c r="AY61" s="82"/>
      <c r="AZ61" s="83"/>
      <c r="BA61" s="81">
        <v>0.6</v>
      </c>
      <c r="BB61" s="82"/>
      <c r="BC61" s="82"/>
      <c r="BD61" s="82"/>
      <c r="BE61" s="82"/>
      <c r="BF61" s="82"/>
      <c r="BG61" s="83"/>
      <c r="BH61" s="77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</row>
    <row r="62" spans="1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81">
        <f>W59</f>
        <v>0.76600000000000001</v>
      </c>
      <c r="X62" s="82"/>
      <c r="Y62" s="82"/>
      <c r="Z62" s="82"/>
      <c r="AA62" s="82"/>
      <c r="AB62" s="82"/>
      <c r="AC62" s="82"/>
      <c r="AD62" s="82"/>
      <c r="AE62" s="83"/>
      <c r="AF62" s="81">
        <f>AF59</f>
        <v>0.77</v>
      </c>
      <c r="AG62" s="82"/>
      <c r="AH62" s="82"/>
      <c r="AI62" s="82"/>
      <c r="AJ62" s="82"/>
      <c r="AK62" s="82"/>
      <c r="AL62" s="83"/>
      <c r="AM62" s="104">
        <f>AM59</f>
        <v>0.77500000000000002</v>
      </c>
      <c r="AN62" s="105"/>
      <c r="AO62" s="105"/>
      <c r="AP62" s="105"/>
      <c r="AQ62" s="105"/>
      <c r="AR62" s="105"/>
      <c r="AS62" s="106"/>
      <c r="AT62" s="104">
        <f>AT59</f>
        <v>0.77900000000000003</v>
      </c>
      <c r="AU62" s="105"/>
      <c r="AV62" s="105"/>
      <c r="AW62" s="105"/>
      <c r="AX62" s="105"/>
      <c r="AY62" s="105"/>
      <c r="AZ62" s="106"/>
      <c r="BA62" s="104">
        <f>BA59</f>
        <v>0.78600000000000003</v>
      </c>
      <c r="BB62" s="105"/>
      <c r="BC62" s="105"/>
      <c r="BD62" s="105"/>
      <c r="BE62" s="105"/>
      <c r="BF62" s="105"/>
      <c r="BG62" s="106"/>
      <c r="BH62" s="17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81"/>
      <c r="X63" s="82"/>
      <c r="Y63" s="82"/>
      <c r="Z63" s="82"/>
      <c r="AA63" s="82"/>
      <c r="AB63" s="82"/>
      <c r="AC63" s="82"/>
      <c r="AD63" s="82"/>
      <c r="AE63" s="83"/>
      <c r="AF63" s="81"/>
      <c r="AG63" s="82"/>
      <c r="AH63" s="82"/>
      <c r="AI63" s="82"/>
      <c r="AJ63" s="82"/>
      <c r="AK63" s="82"/>
      <c r="AL63" s="83"/>
      <c r="AM63" s="107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</row>
    <row r="64" spans="1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272" t="s">
        <v>187</v>
      </c>
      <c r="L64" s="273"/>
      <c r="M64" s="273"/>
      <c r="N64" s="273"/>
      <c r="O64" s="273"/>
      <c r="P64" s="273"/>
      <c r="Q64" s="273"/>
      <c r="R64" s="273"/>
      <c r="S64" s="274"/>
      <c r="T64" s="113" t="s">
        <v>433</v>
      </c>
      <c r="U64" s="114"/>
      <c r="V64" s="115"/>
      <c r="W64" s="107">
        <f>W47</f>
        <v>0.6</v>
      </c>
      <c r="X64" s="108"/>
      <c r="Y64" s="108"/>
      <c r="Z64" s="108"/>
      <c r="AA64" s="108"/>
      <c r="AB64" s="108"/>
      <c r="AC64" s="108"/>
      <c r="AD64" s="108"/>
      <c r="AE64" s="109"/>
      <c r="AF64" s="107">
        <f>AF47</f>
        <v>0.6</v>
      </c>
      <c r="AG64" s="108"/>
      <c r="AH64" s="108"/>
      <c r="AI64" s="108"/>
      <c r="AJ64" s="108"/>
      <c r="AK64" s="108"/>
      <c r="AL64" s="109"/>
      <c r="AM64" s="77">
        <f>AM47</f>
        <v>0.6</v>
      </c>
      <c r="AN64" s="74"/>
      <c r="AO64" s="74"/>
      <c r="AP64" s="74"/>
      <c r="AQ64" s="74"/>
      <c r="AR64" s="74"/>
      <c r="AS64" s="162"/>
      <c r="AT64" s="77">
        <f>AT47</f>
        <v>0.6</v>
      </c>
      <c r="AU64" s="74"/>
      <c r="AV64" s="74"/>
      <c r="AW64" s="74"/>
      <c r="AX64" s="74"/>
      <c r="AY64" s="74"/>
      <c r="AZ64" s="74"/>
      <c r="BA64" s="235">
        <f>BA47</f>
        <v>0.6</v>
      </c>
      <c r="BB64" s="105"/>
      <c r="BC64" s="105"/>
      <c r="BD64" s="105"/>
      <c r="BE64" s="105"/>
      <c r="BF64" s="105"/>
      <c r="BG64" s="236"/>
    </row>
    <row r="65" spans="2:73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188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81"/>
      <c r="X65" s="82"/>
      <c r="Y65" s="82"/>
      <c r="Z65" s="82"/>
      <c r="AA65" s="82"/>
      <c r="AB65" s="82"/>
      <c r="AC65" s="82"/>
      <c r="AD65" s="82"/>
      <c r="AE65" s="83"/>
      <c r="AF65" s="81"/>
      <c r="AG65" s="82"/>
      <c r="AH65" s="82"/>
      <c r="AI65" s="82"/>
      <c r="AJ65" s="82"/>
      <c r="AK65" s="82"/>
      <c r="AL65" s="83"/>
      <c r="AM65" s="107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242"/>
      <c r="BB65" s="108"/>
      <c r="BC65" s="108"/>
      <c r="BD65" s="108"/>
      <c r="BE65" s="108"/>
      <c r="BF65" s="108"/>
      <c r="BG65" s="158"/>
    </row>
    <row r="66" spans="2:73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102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81">
        <f>W64</f>
        <v>0.6</v>
      </c>
      <c r="X66" s="82"/>
      <c r="Y66" s="82"/>
      <c r="Z66" s="82"/>
      <c r="AA66" s="82"/>
      <c r="AB66" s="82"/>
      <c r="AC66" s="82"/>
      <c r="AD66" s="82"/>
      <c r="AE66" s="83"/>
      <c r="AF66" s="81">
        <f>AF64</f>
        <v>0.6</v>
      </c>
      <c r="AG66" s="82"/>
      <c r="AH66" s="82"/>
      <c r="AI66" s="82"/>
      <c r="AJ66" s="82"/>
      <c r="AK66" s="82"/>
      <c r="AL66" s="83"/>
      <c r="AM66" s="104">
        <f>AM64</f>
        <v>0.6</v>
      </c>
      <c r="AN66" s="105"/>
      <c r="AO66" s="105"/>
      <c r="AP66" s="105"/>
      <c r="AQ66" s="105"/>
      <c r="AR66" s="105"/>
      <c r="AS66" s="106"/>
      <c r="AT66" s="104">
        <f>AT64</f>
        <v>0.6</v>
      </c>
      <c r="AU66" s="105"/>
      <c r="AV66" s="105"/>
      <c r="AW66" s="105"/>
      <c r="AX66" s="105"/>
      <c r="AY66" s="105"/>
      <c r="AZ66" s="105"/>
      <c r="BA66" s="235">
        <f>BA64</f>
        <v>0.6</v>
      </c>
      <c r="BB66" s="105"/>
      <c r="BC66" s="105"/>
      <c r="BD66" s="105"/>
      <c r="BE66" s="105"/>
      <c r="BF66" s="105"/>
      <c r="BG66" s="236"/>
    </row>
    <row r="67" spans="2:73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30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81"/>
      <c r="X67" s="82"/>
      <c r="Y67" s="82"/>
      <c r="Z67" s="82"/>
      <c r="AA67" s="82"/>
      <c r="AB67" s="82"/>
      <c r="AC67" s="82"/>
      <c r="AD67" s="82"/>
      <c r="AE67" s="83"/>
      <c r="AF67" s="81"/>
      <c r="AG67" s="82"/>
      <c r="AH67" s="82"/>
      <c r="AI67" s="82"/>
      <c r="AJ67" s="82"/>
      <c r="AK67" s="82"/>
      <c r="AL67" s="83"/>
      <c r="AM67" s="107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8"/>
      <c r="BA67" s="147"/>
      <c r="BB67" s="148"/>
      <c r="BC67" s="148"/>
      <c r="BD67" s="148"/>
      <c r="BE67" s="148"/>
      <c r="BF67" s="148"/>
      <c r="BG67" s="149"/>
    </row>
    <row r="68" spans="2:73" s="14" customFormat="1" ht="20.149999999999999" customHeight="1" x14ac:dyDescent="0.15"/>
    <row r="69" spans="2:73" s="14" customFormat="1" ht="20.149999999999999" customHeight="1" x14ac:dyDescent="0.15"/>
    <row r="70" spans="2:73" s="14" customFormat="1" ht="20.149999999999999" customHeight="1" x14ac:dyDescent="0.15"/>
    <row r="71" spans="2:73" s="14" customFormat="1" ht="20.149999999999999" customHeight="1" x14ac:dyDescent="0.15"/>
    <row r="72" spans="2:73" s="14" customFormat="1" ht="20.149999999999999" customHeight="1" x14ac:dyDescent="0.15"/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15" customHeight="1" x14ac:dyDescent="0.15"/>
    <row r="76" spans="2:73" s="14" customFormat="1" ht="15" customHeight="1" x14ac:dyDescent="0.15"/>
    <row r="77" spans="2:73" s="14" customFormat="1" ht="15" customHeight="1" x14ac:dyDescent="0.15"/>
    <row r="78" spans="2:73" s="14" customFormat="1" ht="15" customHeight="1" x14ac:dyDescent="0.15"/>
    <row r="79" spans="2:73" s="14" customFormat="1" ht="15" customHeight="1" x14ac:dyDescent="0.15"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</row>
    <row r="80" spans="2:73" s="14" customFormat="1" ht="15" customHeight="1" x14ac:dyDescent="0.15"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</row>
    <row r="81" spans="60:73" s="14" customFormat="1" ht="15" customHeight="1" x14ac:dyDescent="0.15"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60:73" s="14" customFormat="1" ht="15" customHeight="1" x14ac:dyDescent="0.15"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60:73" s="14" customFormat="1" ht="15" customHeight="1" x14ac:dyDescent="0.15"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  <row r="84" spans="60:73" s="14" customFormat="1" ht="15" customHeight="1" x14ac:dyDescent="0.15"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</row>
    <row r="85" spans="60:73" ht="15" customHeight="1" x14ac:dyDescent="0.15"/>
  </sheetData>
  <mergeCells count="203">
    <mergeCell ref="BO49:BU50"/>
    <mergeCell ref="BO54:BU57"/>
    <mergeCell ref="BO53:BU53"/>
    <mergeCell ref="BO51:BU51"/>
    <mergeCell ref="BH49:BN50"/>
    <mergeCell ref="BH53:BN53"/>
    <mergeCell ref="W46:AE46"/>
    <mergeCell ref="AN37:AN38"/>
    <mergeCell ref="W41:AD41"/>
    <mergeCell ref="AF44:AL44"/>
    <mergeCell ref="BO52:BU52"/>
    <mergeCell ref="AT53:AZ53"/>
    <mergeCell ref="BO47:BU47"/>
    <mergeCell ref="AT49:AZ49"/>
    <mergeCell ref="AT48:AZ48"/>
    <mergeCell ref="BA48:BG48"/>
    <mergeCell ref="BO46:BU46"/>
    <mergeCell ref="BA46:BG46"/>
    <mergeCell ref="BH37:BH38"/>
    <mergeCell ref="B43:BV43"/>
    <mergeCell ref="BJ31:BJ38"/>
    <mergeCell ref="W44:AE44"/>
    <mergeCell ref="BC34:BD34"/>
    <mergeCell ref="AT47:AZ47"/>
    <mergeCell ref="BA47:BG47"/>
    <mergeCell ref="B1:BV1"/>
    <mergeCell ref="AT44:AZ44"/>
    <mergeCell ref="BA44:BG44"/>
    <mergeCell ref="BH44:BN44"/>
    <mergeCell ref="BO44:BU44"/>
    <mergeCell ref="AR21:AR29"/>
    <mergeCell ref="BE8:BG8"/>
    <mergeCell ref="AM44:AS44"/>
    <mergeCell ref="T11:W11"/>
    <mergeCell ref="L19:L24"/>
    <mergeCell ref="AN35:AN36"/>
    <mergeCell ref="AN31:AN34"/>
    <mergeCell ref="AY7:AZ7"/>
    <mergeCell ref="BA15:BC15"/>
    <mergeCell ref="AV29:AV34"/>
    <mergeCell ref="BJ17:BJ30"/>
    <mergeCell ref="BH35:BH36"/>
    <mergeCell ref="BE6:BG6"/>
    <mergeCell ref="BJ10:BJ12"/>
    <mergeCell ref="BJ14:BJ16"/>
    <mergeCell ref="BL21:BL29"/>
    <mergeCell ref="B2:BV2"/>
    <mergeCell ref="N10:N11"/>
    <mergeCell ref="AP17:AP30"/>
    <mergeCell ref="AP31:AP38"/>
    <mergeCell ref="AF46:AL46"/>
    <mergeCell ref="E46:V46"/>
    <mergeCell ref="BB11:BI11"/>
    <mergeCell ref="N13:N24"/>
    <mergeCell ref="AY41:AZ41"/>
    <mergeCell ref="AT46:AZ46"/>
    <mergeCell ref="BH46:BN46"/>
    <mergeCell ref="BA19:BD19"/>
    <mergeCell ref="BH31:BH34"/>
    <mergeCell ref="V34:AF34"/>
    <mergeCell ref="BH51:BN51"/>
    <mergeCell ref="BH52:BN52"/>
    <mergeCell ref="BA53:BG53"/>
    <mergeCell ref="BA50:BG50"/>
    <mergeCell ref="K57:S57"/>
    <mergeCell ref="AT54:AZ54"/>
    <mergeCell ref="BA54:BG54"/>
    <mergeCell ref="BA57:BG58"/>
    <mergeCell ref="AT57:AZ58"/>
    <mergeCell ref="BA52:BG52"/>
    <mergeCell ref="AT50:AZ50"/>
    <mergeCell ref="K54:S54"/>
    <mergeCell ref="T54:V54"/>
    <mergeCell ref="AT51:AZ51"/>
    <mergeCell ref="BA51:BG51"/>
    <mergeCell ref="K55:S55"/>
    <mergeCell ref="T55:V56"/>
    <mergeCell ref="W55:AE56"/>
    <mergeCell ref="AF55:AL56"/>
    <mergeCell ref="AM55:AS56"/>
    <mergeCell ref="AT55:AZ56"/>
    <mergeCell ref="BA55:BG56"/>
    <mergeCell ref="K56:S56"/>
    <mergeCell ref="AM54:AS54"/>
    <mergeCell ref="BO48:BU48"/>
    <mergeCell ref="B60:J60"/>
    <mergeCell ref="K60:S60"/>
    <mergeCell ref="T60:V60"/>
    <mergeCell ref="B59:J59"/>
    <mergeCell ref="K59:S59"/>
    <mergeCell ref="T59:V59"/>
    <mergeCell ref="B57:J58"/>
    <mergeCell ref="T57:V58"/>
    <mergeCell ref="BA59:BG59"/>
    <mergeCell ref="BA60:BG60"/>
    <mergeCell ref="BH48:BN48"/>
    <mergeCell ref="BA49:BG49"/>
    <mergeCell ref="K58:S58"/>
    <mergeCell ref="AM57:AS58"/>
    <mergeCell ref="T53:V53"/>
    <mergeCell ref="E49:V49"/>
    <mergeCell ref="B54:J54"/>
    <mergeCell ref="B53:J53"/>
    <mergeCell ref="AF48:AL48"/>
    <mergeCell ref="B51:D51"/>
    <mergeCell ref="E51:V51"/>
    <mergeCell ref="W51:AE51"/>
    <mergeCell ref="BH54:BN57"/>
    <mergeCell ref="B61:J61"/>
    <mergeCell ref="K61:S61"/>
    <mergeCell ref="T61:V61"/>
    <mergeCell ref="W48:AE48"/>
    <mergeCell ref="W61:AE61"/>
    <mergeCell ref="B66:J67"/>
    <mergeCell ref="K66:S66"/>
    <mergeCell ref="BA66:BG67"/>
    <mergeCell ref="BA61:BG61"/>
    <mergeCell ref="W64:AE65"/>
    <mergeCell ref="W62:AE63"/>
    <mergeCell ref="B64:J65"/>
    <mergeCell ref="K64:S64"/>
    <mergeCell ref="T64:V65"/>
    <mergeCell ref="K65:S65"/>
    <mergeCell ref="K62:S62"/>
    <mergeCell ref="B62:J63"/>
    <mergeCell ref="T62:V63"/>
    <mergeCell ref="K63:S63"/>
    <mergeCell ref="K67:S67"/>
    <mergeCell ref="K53:S53"/>
    <mergeCell ref="E48:V48"/>
    <mergeCell ref="E50:V50"/>
    <mergeCell ref="B55:J56"/>
    <mergeCell ref="T66:V67"/>
    <mergeCell ref="AT61:AZ61"/>
    <mergeCell ref="W66:AE67"/>
    <mergeCell ref="AM66:AS67"/>
    <mergeCell ref="BA62:BG63"/>
    <mergeCell ref="AM64:AS65"/>
    <mergeCell ref="AM62:AS63"/>
    <mergeCell ref="AF62:AL63"/>
    <mergeCell ref="AF64:AL65"/>
    <mergeCell ref="AF66:AL67"/>
    <mergeCell ref="AF61:AL61"/>
    <mergeCell ref="AM61:AS61"/>
    <mergeCell ref="AT66:AZ67"/>
    <mergeCell ref="AT59:AZ59"/>
    <mergeCell ref="AM59:AS59"/>
    <mergeCell ref="AM60:AS60"/>
    <mergeCell ref="AF59:AL59"/>
    <mergeCell ref="AF60:AL60"/>
    <mergeCell ref="BO60:BU61"/>
    <mergeCell ref="BH60:BN61"/>
    <mergeCell ref="BA64:BG65"/>
    <mergeCell ref="BH58:BN59"/>
    <mergeCell ref="BO58:BU59"/>
    <mergeCell ref="AT60:AZ60"/>
    <mergeCell ref="AT62:AZ63"/>
    <mergeCell ref="AT64:AZ65"/>
    <mergeCell ref="W59:AE59"/>
    <mergeCell ref="W60:AE60"/>
    <mergeCell ref="W47:AE47"/>
    <mergeCell ref="W54:AE54"/>
    <mergeCell ref="W57:AE58"/>
    <mergeCell ref="AF47:AL47"/>
    <mergeCell ref="AF57:AL58"/>
    <mergeCell ref="AF54:AL54"/>
    <mergeCell ref="AM51:AS51"/>
    <mergeCell ref="W50:AE50"/>
    <mergeCell ref="AF50:AL50"/>
    <mergeCell ref="AM50:AS50"/>
    <mergeCell ref="AM47:AS47"/>
    <mergeCell ref="AM48:AS48"/>
    <mergeCell ref="AM49:AS49"/>
    <mergeCell ref="AF53:AL53"/>
    <mergeCell ref="W49:AE49"/>
    <mergeCell ref="W53:AE53"/>
    <mergeCell ref="AM53:AS53"/>
    <mergeCell ref="AF51:AL51"/>
    <mergeCell ref="AF49:AL49"/>
    <mergeCell ref="BC7:BI7"/>
    <mergeCell ref="BA14:BC14"/>
    <mergeCell ref="AC9:AF9"/>
    <mergeCell ref="AZ9:BC9"/>
    <mergeCell ref="AC14:AE14"/>
    <mergeCell ref="U9:X9"/>
    <mergeCell ref="B46:D50"/>
    <mergeCell ref="D4:F5"/>
    <mergeCell ref="G4:G5"/>
    <mergeCell ref="H4:M5"/>
    <mergeCell ref="N4:O5"/>
    <mergeCell ref="N29:N34"/>
    <mergeCell ref="O10:O12"/>
    <mergeCell ref="AD11:AJ11"/>
    <mergeCell ref="AP14:AP16"/>
    <mergeCell ref="B44:V44"/>
    <mergeCell ref="AM46:AS46"/>
    <mergeCell ref="AH26:AM26"/>
    <mergeCell ref="BH47:BN47"/>
    <mergeCell ref="E47:V47"/>
    <mergeCell ref="AP10:AP12"/>
    <mergeCell ref="AH21:AM21"/>
    <mergeCell ref="AC15:AE15"/>
    <mergeCell ref="AC19:AF19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pageSetUpPr fitToPage="1"/>
  </sheetPr>
  <dimension ref="A1:BV85"/>
  <sheetViews>
    <sheetView view="pageBreakPreview" zoomScaleSheetLayoutView="100" workbookViewId="0">
      <selection activeCell="CC57" sqref="CC57"/>
    </sheetView>
  </sheetViews>
  <sheetFormatPr defaultRowHeight="10" x14ac:dyDescent="0.15"/>
  <cols>
    <col min="1" max="1" width="0.25" style="3" customWidth="1"/>
    <col min="2" max="4" width="1.625" style="3" customWidth="1"/>
    <col min="5" max="24" width="1.5" style="3" customWidth="1"/>
    <col min="25" max="28" width="0.75" style="3" customWidth="1"/>
    <col min="29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410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</row>
    <row r="6" spans="2:74" ht="9.1" customHeight="1" x14ac:dyDescent="0.15">
      <c r="BE6" s="73" t="s">
        <v>160</v>
      </c>
      <c r="BF6" s="73"/>
      <c r="BG6" s="73"/>
    </row>
    <row r="7" spans="2:74" ht="9.1" customHeight="1" x14ac:dyDescent="0.15">
      <c r="AY7" s="73"/>
      <c r="AZ7" s="73"/>
      <c r="BC7" s="262" t="s">
        <v>161</v>
      </c>
      <c r="BD7" s="262"/>
      <c r="BE7" s="262"/>
      <c r="BF7" s="262"/>
      <c r="BG7" s="262"/>
      <c r="BH7" s="262"/>
      <c r="BI7" s="262"/>
      <c r="BJ7" s="4"/>
    </row>
    <row r="8" spans="2:74" ht="9.1" customHeight="1" x14ac:dyDescent="0.15">
      <c r="BE8" s="267"/>
      <c r="BF8" s="73"/>
      <c r="BG8" s="73"/>
    </row>
    <row r="9" spans="2:74" ht="9.1" customHeight="1" x14ac:dyDescent="0.15">
      <c r="Q9" s="41"/>
      <c r="R9" s="41"/>
      <c r="S9" s="41"/>
      <c r="T9" s="41"/>
      <c r="U9" s="73" t="s">
        <v>71</v>
      </c>
      <c r="V9" s="73"/>
      <c r="W9" s="73"/>
      <c r="X9" s="73"/>
      <c r="Y9" s="28"/>
      <c r="Z9" s="28"/>
      <c r="AA9" s="28"/>
      <c r="AC9" s="73" t="s">
        <v>69</v>
      </c>
      <c r="AD9" s="73"/>
      <c r="AE9" s="73"/>
      <c r="AF9" s="73"/>
      <c r="AG9" s="41"/>
      <c r="AH9" s="41"/>
      <c r="AI9" s="41"/>
      <c r="AJ9" s="41"/>
      <c r="AK9" s="41"/>
      <c r="AL9" s="41"/>
      <c r="AY9" s="28"/>
      <c r="AZ9" s="73" t="s">
        <v>162</v>
      </c>
      <c r="BA9" s="73"/>
      <c r="BB9" s="73"/>
      <c r="BC9" s="73"/>
      <c r="BE9" s="41"/>
      <c r="BF9" s="41"/>
    </row>
    <row r="10" spans="2:74" ht="9.1" customHeight="1" x14ac:dyDescent="0.15">
      <c r="N10" s="85"/>
      <c r="O10" s="85">
        <v>0.05</v>
      </c>
      <c r="AN10" s="5"/>
      <c r="AO10" s="5"/>
      <c r="AP10" s="85">
        <v>0.05</v>
      </c>
      <c r="BH10" s="5"/>
      <c r="BI10" s="5"/>
      <c r="BJ10" s="85">
        <v>0.05</v>
      </c>
    </row>
    <row r="11" spans="2:74" ht="9.1" customHeight="1" x14ac:dyDescent="0.15">
      <c r="N11" s="85"/>
      <c r="O11" s="85"/>
      <c r="T11" s="99" t="s">
        <v>379</v>
      </c>
      <c r="U11" s="99"/>
      <c r="V11" s="99"/>
      <c r="W11" s="99"/>
      <c r="X11" s="30"/>
      <c r="Y11" s="30"/>
      <c r="Z11" s="30"/>
      <c r="AA11" s="30"/>
      <c r="AB11" s="30"/>
      <c r="AC11" s="30"/>
      <c r="AD11" s="137" t="s">
        <v>102</v>
      </c>
      <c r="AE11" s="137"/>
      <c r="AF11" s="137"/>
      <c r="AG11" s="137"/>
      <c r="AH11" s="137"/>
      <c r="AI11" s="137"/>
      <c r="AJ11" s="137"/>
      <c r="AN11" s="5"/>
      <c r="AO11" s="5"/>
      <c r="AP11" s="85"/>
      <c r="AY11" s="30"/>
      <c r="AZ11" s="30"/>
      <c r="BA11" s="30"/>
      <c r="BB11" s="137" t="s">
        <v>377</v>
      </c>
      <c r="BC11" s="137"/>
      <c r="BD11" s="137"/>
      <c r="BE11" s="137"/>
      <c r="BF11" s="137"/>
      <c r="BG11" s="137"/>
      <c r="BH11" s="137"/>
      <c r="BI11" s="137"/>
      <c r="BJ11" s="85"/>
    </row>
    <row r="12" spans="2:74" ht="9.1" customHeight="1" x14ac:dyDescent="0.15">
      <c r="N12" s="29"/>
      <c r="O12" s="85"/>
      <c r="AN12" s="5"/>
      <c r="AO12" s="5"/>
      <c r="AP12" s="85"/>
      <c r="BH12" s="5"/>
      <c r="BI12" s="5"/>
      <c r="BJ12" s="85"/>
    </row>
    <row r="13" spans="2:74" ht="9.1" customHeight="1" x14ac:dyDescent="0.15">
      <c r="N13" s="85">
        <v>0.7</v>
      </c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  <c r="AH13" s="6"/>
      <c r="AI13" s="6"/>
      <c r="AJ13" s="6"/>
      <c r="AK13" s="6"/>
      <c r="AL13" s="6"/>
      <c r="AM13" s="6"/>
      <c r="AN13" s="5"/>
      <c r="AO13" s="5"/>
      <c r="AP13" s="5"/>
      <c r="AY13" s="8"/>
      <c r="AZ13" s="7"/>
      <c r="BA13" s="7"/>
      <c r="BB13" s="7"/>
      <c r="BC13" s="7"/>
      <c r="BD13" s="7"/>
      <c r="BE13" s="9"/>
      <c r="BF13" s="9"/>
      <c r="BG13" s="9"/>
      <c r="BH13" s="5"/>
      <c r="BI13" s="5"/>
      <c r="BJ13" s="5"/>
    </row>
    <row r="14" spans="2:74" ht="9.1" customHeight="1" x14ac:dyDescent="0.15">
      <c r="N14" s="85"/>
      <c r="U14" s="8"/>
      <c r="V14" s="8"/>
      <c r="W14" s="8"/>
      <c r="X14" s="8"/>
      <c r="Y14" s="8"/>
      <c r="Z14" s="8"/>
      <c r="AA14" s="8"/>
      <c r="AC14" s="268" t="s">
        <v>236</v>
      </c>
      <c r="AD14" s="268"/>
      <c r="AE14" s="268"/>
      <c r="AN14" s="5"/>
      <c r="AO14" s="5"/>
      <c r="AP14" s="85">
        <v>0.15</v>
      </c>
      <c r="AY14" s="8"/>
      <c r="BA14" s="268" t="s">
        <v>236</v>
      </c>
      <c r="BB14" s="268"/>
      <c r="BC14" s="268"/>
      <c r="BD14" s="8"/>
      <c r="BH14" s="5"/>
      <c r="BI14" s="5"/>
      <c r="BJ14" s="85">
        <v>0.15</v>
      </c>
    </row>
    <row r="15" spans="2:74" ht="9.1" customHeight="1" x14ac:dyDescent="0.15">
      <c r="N15" s="85"/>
      <c r="U15" s="10"/>
      <c r="V15" s="10"/>
      <c r="W15" s="11"/>
      <c r="X15" s="11"/>
      <c r="Y15" s="11"/>
      <c r="Z15" s="11"/>
      <c r="AC15" s="73" t="s">
        <v>3</v>
      </c>
      <c r="AD15" s="73"/>
      <c r="AE15" s="73"/>
      <c r="AN15" s="5"/>
      <c r="AO15" s="5"/>
      <c r="AP15" s="85"/>
      <c r="AY15" s="11"/>
      <c r="BA15" s="73" t="s">
        <v>157</v>
      </c>
      <c r="BB15" s="73"/>
      <c r="BC15" s="73"/>
      <c r="BH15" s="5"/>
      <c r="BI15" s="5"/>
      <c r="BJ15" s="85"/>
    </row>
    <row r="16" spans="2:74" ht="9.1" customHeight="1" x14ac:dyDescent="0.15">
      <c r="N16" s="85"/>
      <c r="AN16" s="5"/>
      <c r="AO16" s="5"/>
      <c r="AP16" s="85"/>
      <c r="BH16" s="5"/>
      <c r="BI16" s="5"/>
      <c r="BJ16" s="85"/>
    </row>
    <row r="17" spans="3:64" ht="9.1" customHeight="1" x14ac:dyDescent="0.15">
      <c r="N17" s="85"/>
      <c r="AD17" s="28"/>
      <c r="AE17" s="28"/>
      <c r="AF17" s="28"/>
      <c r="AN17" s="5"/>
      <c r="AO17" s="5"/>
      <c r="AP17" s="85">
        <v>0.9</v>
      </c>
      <c r="BB17" s="28"/>
      <c r="BC17" s="28"/>
      <c r="BD17" s="28"/>
      <c r="BH17" s="5"/>
      <c r="BI17" s="5"/>
      <c r="BJ17" s="85">
        <v>0.9</v>
      </c>
    </row>
    <row r="18" spans="3:64" ht="9.1" customHeight="1" x14ac:dyDescent="0.15">
      <c r="N18" s="85"/>
      <c r="AN18" s="5"/>
      <c r="AO18" s="5"/>
      <c r="AP18" s="85"/>
      <c r="BH18" s="5"/>
      <c r="BI18" s="5"/>
      <c r="BJ18" s="85"/>
    </row>
    <row r="19" spans="3:64" ht="9.1" customHeight="1" x14ac:dyDescent="0.15">
      <c r="L19" s="86" t="s">
        <v>351</v>
      </c>
      <c r="N19" s="85"/>
      <c r="V19" s="28"/>
      <c r="W19" s="28"/>
      <c r="X19" s="28"/>
      <c r="Y19" s="28"/>
      <c r="Z19" s="28"/>
      <c r="AC19" s="73" t="s">
        <v>378</v>
      </c>
      <c r="AD19" s="73"/>
      <c r="AE19" s="73"/>
      <c r="AF19" s="73"/>
      <c r="AN19" s="5"/>
      <c r="AO19" s="5"/>
      <c r="AP19" s="85"/>
      <c r="AY19" s="28"/>
      <c r="BA19" s="73" t="s">
        <v>378</v>
      </c>
      <c r="BB19" s="73"/>
      <c r="BC19" s="73"/>
      <c r="BD19" s="73"/>
      <c r="BH19" s="5"/>
      <c r="BI19" s="5"/>
      <c r="BJ19" s="85"/>
    </row>
    <row r="20" spans="3:64" ht="9.1" customHeight="1" x14ac:dyDescent="0.15">
      <c r="L20" s="86"/>
      <c r="N20" s="8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"/>
      <c r="AO20" s="5"/>
      <c r="AP20" s="85"/>
      <c r="BB20" s="28"/>
      <c r="BC20" s="28"/>
      <c r="BD20" s="28"/>
      <c r="BE20" s="28"/>
      <c r="BF20" s="28"/>
      <c r="BG20" s="28"/>
      <c r="BH20" s="5"/>
      <c r="BI20" s="5"/>
      <c r="BJ20" s="85"/>
    </row>
    <row r="21" spans="3:64" ht="9.1" customHeight="1" x14ac:dyDescent="0.15">
      <c r="L21" s="86"/>
      <c r="N21" s="85"/>
      <c r="AH21" s="73" t="s">
        <v>229</v>
      </c>
      <c r="AI21" s="73"/>
      <c r="AJ21" s="73"/>
      <c r="AK21" s="73"/>
      <c r="AL21" s="73"/>
      <c r="AM21" s="73"/>
      <c r="AN21" s="5"/>
      <c r="AO21" s="5"/>
      <c r="AP21" s="85"/>
      <c r="AR21" s="86" t="s">
        <v>7</v>
      </c>
      <c r="BH21" s="5"/>
      <c r="BI21" s="5"/>
      <c r="BJ21" s="85"/>
      <c r="BL21" s="86" t="s">
        <v>7</v>
      </c>
    </row>
    <row r="22" spans="3:64" ht="9.1" customHeight="1" x14ac:dyDescent="0.15">
      <c r="L22" s="86"/>
      <c r="N22" s="85"/>
      <c r="AN22" s="5"/>
      <c r="AO22" s="5"/>
      <c r="AP22" s="85"/>
      <c r="AR22" s="86"/>
      <c r="BH22" s="5"/>
      <c r="BI22" s="5"/>
      <c r="BJ22" s="85"/>
      <c r="BL22" s="86"/>
    </row>
    <row r="23" spans="3:64" ht="9.1" customHeight="1" x14ac:dyDescent="0.15">
      <c r="L23" s="86"/>
      <c r="N23" s="85"/>
      <c r="U23" s="10"/>
      <c r="V23" s="10"/>
      <c r="W23" s="10"/>
      <c r="AN23" s="5"/>
      <c r="AO23" s="5"/>
      <c r="AP23" s="85"/>
      <c r="AR23" s="86"/>
      <c r="BH23" s="5"/>
      <c r="BI23" s="5"/>
      <c r="BJ23" s="85"/>
      <c r="BL23" s="86"/>
    </row>
    <row r="24" spans="3:64" ht="9.1" customHeight="1" x14ac:dyDescent="0.15">
      <c r="L24" s="86"/>
      <c r="N24" s="85"/>
      <c r="U24" s="10"/>
      <c r="V24" s="10"/>
      <c r="W24" s="10"/>
      <c r="AN24" s="5"/>
      <c r="AO24" s="5"/>
      <c r="AP24" s="85"/>
      <c r="AR24" s="86"/>
      <c r="BH24" s="5"/>
      <c r="BI24" s="5"/>
      <c r="BJ24" s="85"/>
      <c r="BL24" s="86"/>
    </row>
    <row r="25" spans="3:64" ht="9.1" customHeight="1" x14ac:dyDescent="0.15">
      <c r="L25" s="40"/>
      <c r="U25" s="10"/>
      <c r="V25" s="10"/>
      <c r="W25" s="10"/>
      <c r="AN25" s="5"/>
      <c r="AO25" s="5"/>
      <c r="AP25" s="85"/>
      <c r="AR25" s="86"/>
      <c r="BH25" s="5"/>
      <c r="BI25" s="5"/>
      <c r="BJ25" s="85"/>
      <c r="BL25" s="86"/>
    </row>
    <row r="26" spans="3:64" ht="9.1" customHeight="1" x14ac:dyDescent="0.15">
      <c r="L26" s="40"/>
      <c r="U26" s="10"/>
      <c r="V26" s="10"/>
      <c r="W26" s="10"/>
      <c r="AH26" s="73" t="s">
        <v>1</v>
      </c>
      <c r="AI26" s="73"/>
      <c r="AJ26" s="73"/>
      <c r="AK26" s="73"/>
      <c r="AL26" s="73"/>
      <c r="AM26" s="73"/>
      <c r="AN26" s="5"/>
      <c r="AO26" s="5"/>
      <c r="AP26" s="85"/>
      <c r="AR26" s="86"/>
      <c r="BH26" s="5"/>
      <c r="BI26" s="5"/>
      <c r="BJ26" s="85"/>
      <c r="BL26" s="86"/>
    </row>
    <row r="27" spans="3:64" ht="9.1" customHeight="1" x14ac:dyDescent="0.15">
      <c r="L27" s="40"/>
      <c r="U27" s="10"/>
      <c r="V27" s="10"/>
      <c r="W27" s="10"/>
      <c r="AN27" s="5"/>
      <c r="AO27" s="5"/>
      <c r="AP27" s="85"/>
      <c r="AR27" s="86"/>
      <c r="BH27" s="5"/>
      <c r="BI27" s="5"/>
      <c r="BJ27" s="85"/>
      <c r="BL27" s="86"/>
    </row>
    <row r="28" spans="3:64" ht="9.1" customHeight="1" x14ac:dyDescent="0.15">
      <c r="C28" s="12"/>
      <c r="L28" s="40"/>
      <c r="U28" s="10"/>
      <c r="V28" s="10"/>
      <c r="W28" s="10"/>
      <c r="AN28" s="5"/>
      <c r="AO28" s="5"/>
      <c r="AP28" s="85"/>
      <c r="AR28" s="86"/>
      <c r="BH28" s="5"/>
      <c r="BI28" s="5"/>
      <c r="BJ28" s="85"/>
      <c r="BL28" s="86"/>
    </row>
    <row r="29" spans="3:64" ht="9.1" customHeight="1" x14ac:dyDescent="0.15">
      <c r="N29" s="261" t="s">
        <v>164</v>
      </c>
      <c r="U29" s="10"/>
      <c r="V29" s="10"/>
      <c r="W29" s="10"/>
      <c r="AD29" s="13"/>
      <c r="AE29" s="13"/>
      <c r="AF29" s="13"/>
      <c r="AG29" s="13"/>
      <c r="AH29" s="13"/>
      <c r="AI29" s="13"/>
      <c r="AJ29" s="13"/>
      <c r="AK29" s="13"/>
      <c r="AL29" s="13"/>
      <c r="AN29" s="5"/>
      <c r="AO29" s="5"/>
      <c r="AP29" s="85"/>
      <c r="AR29" s="86"/>
      <c r="AV29" s="261"/>
      <c r="BB29" s="10"/>
      <c r="BC29" s="10"/>
      <c r="BD29" s="10"/>
      <c r="BE29" s="28"/>
      <c r="BF29" s="28"/>
      <c r="BH29" s="5"/>
      <c r="BI29" s="5"/>
      <c r="BJ29" s="85"/>
      <c r="BL29" s="86"/>
    </row>
    <row r="30" spans="3:64" ht="9.1" customHeight="1" x14ac:dyDescent="0.15">
      <c r="N30" s="261"/>
      <c r="U30" s="10"/>
      <c r="V30" s="10"/>
      <c r="W30" s="10"/>
      <c r="AN30" s="5"/>
      <c r="AO30" s="5"/>
      <c r="AP30" s="85"/>
      <c r="AV30" s="261"/>
      <c r="BH30" s="5"/>
      <c r="BI30" s="5"/>
      <c r="BJ30" s="85"/>
    </row>
    <row r="31" spans="3:64" ht="9.1" customHeight="1" x14ac:dyDescent="0.15">
      <c r="N31" s="261"/>
      <c r="U31" s="10"/>
      <c r="V31" s="10"/>
      <c r="W31" s="11"/>
      <c r="X31" s="28"/>
      <c r="Y31" s="28"/>
      <c r="Z31" s="28"/>
      <c r="AA31" s="28"/>
      <c r="AB31" s="28"/>
      <c r="AC31" s="28"/>
      <c r="AD31" s="28"/>
      <c r="AN31" s="85">
        <v>0.1</v>
      </c>
      <c r="AO31" s="5"/>
      <c r="AP31" s="85" t="s">
        <v>374</v>
      </c>
      <c r="AV31" s="261"/>
      <c r="AY31" s="28"/>
      <c r="AZ31" s="28"/>
      <c r="BA31" s="28"/>
      <c r="BB31" s="28"/>
      <c r="BH31" s="85">
        <v>0.1</v>
      </c>
      <c r="BI31" s="5"/>
      <c r="BJ31" s="85" t="s">
        <v>374</v>
      </c>
    </row>
    <row r="32" spans="3:64" ht="9.1" customHeight="1" x14ac:dyDescent="0.15">
      <c r="N32" s="261"/>
      <c r="U32" s="10"/>
      <c r="V32" s="10"/>
      <c r="W32" s="10"/>
      <c r="AN32" s="85"/>
      <c r="AO32" s="5"/>
      <c r="AP32" s="85"/>
      <c r="AV32" s="261"/>
      <c r="BH32" s="85"/>
      <c r="BI32" s="5"/>
      <c r="BJ32" s="85"/>
    </row>
    <row r="33" spans="1:74" ht="9.1" customHeight="1" x14ac:dyDescent="0.15">
      <c r="N33" s="261"/>
      <c r="U33" s="10"/>
      <c r="V33" s="10"/>
      <c r="W33" s="10"/>
      <c r="AN33" s="85"/>
      <c r="AO33" s="5"/>
      <c r="AP33" s="85"/>
      <c r="AV33" s="261"/>
      <c r="BH33" s="85"/>
      <c r="BI33" s="5"/>
      <c r="BJ33" s="85"/>
    </row>
    <row r="34" spans="1:74" ht="9.1" customHeight="1" x14ac:dyDescent="0.15">
      <c r="N34" s="261"/>
      <c r="U34" s="73" t="s">
        <v>441</v>
      </c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N34" s="85"/>
      <c r="AO34" s="5"/>
      <c r="AP34" s="85"/>
      <c r="AV34" s="261"/>
      <c r="AY34" s="28"/>
      <c r="AZ34" s="28"/>
      <c r="BA34" s="28"/>
      <c r="BC34" s="73"/>
      <c r="BD34" s="73"/>
      <c r="BH34" s="85"/>
      <c r="BI34" s="5"/>
      <c r="BJ34" s="85"/>
    </row>
    <row r="35" spans="1:74" ht="9.1" customHeight="1" x14ac:dyDescent="0.15">
      <c r="AN35" s="85" t="s">
        <v>0</v>
      </c>
      <c r="AO35" s="5"/>
      <c r="AP35" s="85"/>
      <c r="BH35" s="85" t="s">
        <v>0</v>
      </c>
      <c r="BI35" s="5"/>
      <c r="BJ35" s="85"/>
    </row>
    <row r="36" spans="1:74" ht="9.1" customHeight="1" x14ac:dyDescent="0.15">
      <c r="AN36" s="85"/>
      <c r="AO36" s="5"/>
      <c r="AP36" s="85"/>
      <c r="BH36" s="85"/>
      <c r="BI36" s="5"/>
      <c r="BJ36" s="85"/>
    </row>
    <row r="37" spans="1:74" ht="9.1" customHeight="1" x14ac:dyDescent="0.15">
      <c r="AN37" s="85">
        <v>0.1</v>
      </c>
      <c r="AP37" s="85"/>
      <c r="BH37" s="85">
        <v>0.1</v>
      </c>
      <c r="BJ37" s="85"/>
    </row>
    <row r="38" spans="1:74" ht="9.1" customHeight="1" x14ac:dyDescent="0.15">
      <c r="AN38" s="85"/>
      <c r="AP38" s="85"/>
      <c r="BH38" s="85"/>
      <c r="BJ38" s="85"/>
    </row>
    <row r="39" spans="1:74" ht="9.1" customHeight="1" x14ac:dyDescent="0.15">
      <c r="Y39" s="28"/>
      <c r="Z39" s="28"/>
      <c r="AA39" s="28"/>
      <c r="AB39" s="28"/>
      <c r="AY39" s="28"/>
      <c r="AZ39" s="28"/>
    </row>
    <row r="40" spans="1:74" ht="9.1" customHeight="1" x14ac:dyDescent="0.15"/>
    <row r="41" spans="1:74" ht="9.1" customHeight="1" x14ac:dyDescent="0.15">
      <c r="W41" s="73" t="s">
        <v>6</v>
      </c>
      <c r="X41" s="73"/>
      <c r="Y41" s="73"/>
      <c r="Z41" s="73"/>
      <c r="AA41" s="73"/>
      <c r="AB41" s="73"/>
      <c r="AC41" s="73"/>
      <c r="AD41" s="73"/>
      <c r="AY41" s="73" t="s">
        <v>6</v>
      </c>
      <c r="AZ41" s="73"/>
    </row>
    <row r="42" spans="1:74" ht="24.95" customHeight="1" x14ac:dyDescent="0.15"/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8" t="s">
        <v>61</v>
      </c>
      <c r="X44" s="79"/>
      <c r="Y44" s="79"/>
      <c r="Z44" s="79"/>
      <c r="AA44" s="79"/>
      <c r="AB44" s="79"/>
      <c r="AC44" s="79"/>
      <c r="AD44" s="79"/>
      <c r="AE44" s="80"/>
      <c r="AF44" s="78" t="s">
        <v>9</v>
      </c>
      <c r="AG44" s="79"/>
      <c r="AH44" s="79"/>
      <c r="AI44" s="79"/>
      <c r="AJ44" s="79"/>
      <c r="AK44" s="79"/>
      <c r="AL44" s="80"/>
      <c r="AM44" s="78" t="s">
        <v>19</v>
      </c>
      <c r="AN44" s="79"/>
      <c r="AO44" s="79"/>
      <c r="AP44" s="79"/>
      <c r="AQ44" s="79"/>
      <c r="AR44" s="79"/>
      <c r="AS44" s="80"/>
      <c r="AT44" s="87" t="s">
        <v>20</v>
      </c>
      <c r="AU44" s="87"/>
      <c r="AV44" s="87"/>
      <c r="AW44" s="87"/>
      <c r="AX44" s="87"/>
      <c r="AY44" s="87"/>
      <c r="AZ44" s="87"/>
      <c r="BA44" s="87" t="s">
        <v>21</v>
      </c>
      <c r="BB44" s="87"/>
      <c r="BC44" s="87"/>
      <c r="BD44" s="87"/>
      <c r="BE44" s="87"/>
      <c r="BF44" s="87"/>
      <c r="BG44" s="87"/>
      <c r="BH44" s="87" t="s">
        <v>22</v>
      </c>
      <c r="BI44" s="87"/>
      <c r="BJ44" s="87"/>
      <c r="BK44" s="87"/>
      <c r="BL44" s="87"/>
      <c r="BM44" s="87"/>
      <c r="BN44" s="87"/>
      <c r="BO44" s="87" t="s">
        <v>15</v>
      </c>
      <c r="BP44" s="87"/>
      <c r="BQ44" s="87"/>
      <c r="BR44" s="87"/>
      <c r="BS44" s="87"/>
      <c r="BT44" s="87"/>
      <c r="BU44" s="87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15"/>
      <c r="AE45" s="31"/>
      <c r="AF45" s="31"/>
      <c r="AG45" s="31"/>
      <c r="AH45" s="31"/>
      <c r="AI45" s="31"/>
      <c r="AJ45" s="31"/>
      <c r="AK45" s="31"/>
      <c r="AL45" s="15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</row>
    <row r="46" spans="1:74" s="14" customFormat="1" ht="20.149999999999999" customHeight="1" x14ac:dyDescent="0.15">
      <c r="A46" s="16"/>
      <c r="B46" s="263" t="s">
        <v>68</v>
      </c>
      <c r="C46" s="263"/>
      <c r="D46" s="264"/>
      <c r="E46" s="78" t="s">
        <v>0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v>6.3E-2</v>
      </c>
      <c r="X46" s="82"/>
      <c r="Y46" s="82"/>
      <c r="Z46" s="82"/>
      <c r="AA46" s="82"/>
      <c r="AB46" s="82"/>
      <c r="AC46" s="82"/>
      <c r="AD46" s="82"/>
      <c r="AE46" s="83"/>
      <c r="AF46" s="81">
        <v>0.09</v>
      </c>
      <c r="AG46" s="82"/>
      <c r="AH46" s="82"/>
      <c r="AI46" s="82"/>
      <c r="AJ46" s="82"/>
      <c r="AK46" s="82"/>
      <c r="AL46" s="83"/>
      <c r="AM46" s="81">
        <v>0.125</v>
      </c>
      <c r="AN46" s="82"/>
      <c r="AO46" s="82"/>
      <c r="AP46" s="82"/>
      <c r="AQ46" s="82"/>
      <c r="AR46" s="82"/>
      <c r="AS46" s="83"/>
      <c r="AT46" s="81">
        <v>0.18</v>
      </c>
      <c r="AU46" s="82"/>
      <c r="AV46" s="82"/>
      <c r="AW46" s="82"/>
      <c r="AX46" s="82"/>
      <c r="AY46" s="82"/>
      <c r="AZ46" s="83"/>
      <c r="BA46" s="81">
        <v>0.25</v>
      </c>
      <c r="BB46" s="82"/>
      <c r="BC46" s="82"/>
      <c r="BD46" s="82"/>
      <c r="BE46" s="82"/>
      <c r="BF46" s="82"/>
      <c r="BG46" s="83"/>
      <c r="BH46" s="81">
        <v>0.315</v>
      </c>
      <c r="BI46" s="82"/>
      <c r="BJ46" s="82"/>
      <c r="BK46" s="82"/>
      <c r="BL46" s="82"/>
      <c r="BM46" s="82"/>
      <c r="BN46" s="83"/>
      <c r="BO46" s="81">
        <v>0.35499999999999998</v>
      </c>
      <c r="BP46" s="82"/>
      <c r="BQ46" s="82"/>
      <c r="BR46" s="82"/>
      <c r="BS46" s="82"/>
      <c r="BT46" s="82"/>
      <c r="BU46" s="83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6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v>0.6</v>
      </c>
      <c r="X47" s="82"/>
      <c r="Y47" s="82"/>
      <c r="Z47" s="82"/>
      <c r="AA47" s="82"/>
      <c r="AB47" s="82"/>
      <c r="AC47" s="82"/>
      <c r="AD47" s="82"/>
      <c r="AE47" s="83"/>
      <c r="AF47" s="81">
        <v>0.6</v>
      </c>
      <c r="AG47" s="82"/>
      <c r="AH47" s="82"/>
      <c r="AI47" s="82"/>
      <c r="AJ47" s="82"/>
      <c r="AK47" s="82"/>
      <c r="AL47" s="83"/>
      <c r="AM47" s="81">
        <v>0.6</v>
      </c>
      <c r="AN47" s="82"/>
      <c r="AO47" s="82"/>
      <c r="AP47" s="82"/>
      <c r="AQ47" s="82"/>
      <c r="AR47" s="82"/>
      <c r="AS47" s="83"/>
      <c r="AT47" s="75">
        <v>0.6</v>
      </c>
      <c r="AU47" s="75"/>
      <c r="AV47" s="75"/>
      <c r="AW47" s="75"/>
      <c r="AX47" s="75"/>
      <c r="AY47" s="75"/>
      <c r="AZ47" s="75"/>
      <c r="BA47" s="75">
        <v>0.6</v>
      </c>
      <c r="BB47" s="75"/>
      <c r="BC47" s="75"/>
      <c r="BD47" s="75"/>
      <c r="BE47" s="75"/>
      <c r="BF47" s="75"/>
      <c r="BG47" s="75"/>
      <c r="BH47" s="75">
        <v>0.6</v>
      </c>
      <c r="BI47" s="75"/>
      <c r="BJ47" s="75"/>
      <c r="BK47" s="75"/>
      <c r="BL47" s="75"/>
      <c r="BM47" s="75"/>
      <c r="BN47" s="75"/>
      <c r="BO47" s="75">
        <v>0.6</v>
      </c>
      <c r="BP47" s="75"/>
      <c r="BQ47" s="75"/>
      <c r="BR47" s="75"/>
      <c r="BS47" s="75"/>
      <c r="BT47" s="75"/>
      <c r="BU47" s="75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18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W46+0.2</f>
        <v>0.26300000000000001</v>
      </c>
      <c r="X48" s="82"/>
      <c r="Y48" s="82"/>
      <c r="Z48" s="82"/>
      <c r="AA48" s="82"/>
      <c r="AB48" s="82"/>
      <c r="AC48" s="82"/>
      <c r="AD48" s="82"/>
      <c r="AE48" s="83"/>
      <c r="AF48" s="81">
        <f>AF46+0.2</f>
        <v>0.29000000000000004</v>
      </c>
      <c r="AG48" s="82"/>
      <c r="AH48" s="82"/>
      <c r="AI48" s="82"/>
      <c r="AJ48" s="82"/>
      <c r="AK48" s="82"/>
      <c r="AL48" s="83"/>
      <c r="AM48" s="81">
        <f>AM46+0.2</f>
        <v>0.32500000000000001</v>
      </c>
      <c r="AN48" s="82"/>
      <c r="AO48" s="82"/>
      <c r="AP48" s="82"/>
      <c r="AQ48" s="82"/>
      <c r="AR48" s="82"/>
      <c r="AS48" s="83"/>
      <c r="AT48" s="75">
        <f>AT46+0.2</f>
        <v>0.38</v>
      </c>
      <c r="AU48" s="75"/>
      <c r="AV48" s="75"/>
      <c r="AW48" s="75"/>
      <c r="AX48" s="75"/>
      <c r="AY48" s="75"/>
      <c r="AZ48" s="75"/>
      <c r="BA48" s="75">
        <f>BA46+0.2</f>
        <v>0.45</v>
      </c>
      <c r="BB48" s="75"/>
      <c r="BC48" s="75"/>
      <c r="BD48" s="75"/>
      <c r="BE48" s="75"/>
      <c r="BF48" s="75"/>
      <c r="BG48" s="75"/>
      <c r="BH48" s="75">
        <f>BH46+0.2</f>
        <v>0.51500000000000001</v>
      </c>
      <c r="BI48" s="75"/>
      <c r="BJ48" s="75"/>
      <c r="BK48" s="75"/>
      <c r="BL48" s="75"/>
      <c r="BM48" s="75"/>
      <c r="BN48" s="75"/>
      <c r="BO48" s="75">
        <f>BO46+0.2</f>
        <v>0.55499999999999994</v>
      </c>
      <c r="BP48" s="75"/>
      <c r="BQ48" s="75"/>
      <c r="BR48" s="75"/>
      <c r="BS48" s="75"/>
      <c r="BT48" s="75"/>
      <c r="BU48" s="75"/>
    </row>
    <row r="49" spans="1:73" s="14" customFormat="1" ht="20.149999999999999" customHeight="1" x14ac:dyDescent="0.15">
      <c r="A49" s="16"/>
      <c r="B49" s="265"/>
      <c r="C49" s="265"/>
      <c r="D49" s="266"/>
      <c r="E49" s="78" t="s">
        <v>7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W46+W50+0.1</f>
        <v>1.363</v>
      </c>
      <c r="X49" s="82"/>
      <c r="Y49" s="82"/>
      <c r="Z49" s="82"/>
      <c r="AA49" s="82"/>
      <c r="AB49" s="82"/>
      <c r="AC49" s="82"/>
      <c r="AD49" s="82"/>
      <c r="AE49" s="83"/>
      <c r="AF49" s="81">
        <f>AF46+AF50+0.1</f>
        <v>1.3900000000000001</v>
      </c>
      <c r="AG49" s="82"/>
      <c r="AH49" s="82"/>
      <c r="AI49" s="82"/>
      <c r="AJ49" s="82"/>
      <c r="AK49" s="82"/>
      <c r="AL49" s="83"/>
      <c r="AM49" s="81">
        <f>AM46+AM50+0.1</f>
        <v>1.425</v>
      </c>
      <c r="AN49" s="82"/>
      <c r="AO49" s="82"/>
      <c r="AP49" s="82"/>
      <c r="AQ49" s="82"/>
      <c r="AR49" s="82"/>
      <c r="AS49" s="83"/>
      <c r="AT49" s="81">
        <f>AT46+AT50+0.1</f>
        <v>1.48</v>
      </c>
      <c r="AU49" s="82"/>
      <c r="AV49" s="82"/>
      <c r="AW49" s="82"/>
      <c r="AX49" s="82"/>
      <c r="AY49" s="82"/>
      <c r="AZ49" s="83"/>
      <c r="BA49" s="81">
        <f>BA46+BA50+0.1</f>
        <v>1.55</v>
      </c>
      <c r="BB49" s="82"/>
      <c r="BC49" s="82"/>
      <c r="BD49" s="82"/>
      <c r="BE49" s="82"/>
      <c r="BF49" s="82"/>
      <c r="BG49" s="83"/>
      <c r="BH49" s="81">
        <f>BH46+BH50+0.1</f>
        <v>1.615</v>
      </c>
      <c r="BI49" s="82"/>
      <c r="BJ49" s="82"/>
      <c r="BK49" s="82"/>
      <c r="BL49" s="82"/>
      <c r="BM49" s="82"/>
      <c r="BN49" s="83"/>
      <c r="BO49" s="81">
        <f>BO46+BO50+0.1</f>
        <v>1.655</v>
      </c>
      <c r="BP49" s="82"/>
      <c r="BQ49" s="82"/>
      <c r="BR49" s="82"/>
      <c r="BS49" s="82"/>
      <c r="BT49" s="82"/>
      <c r="BU49" s="83"/>
    </row>
    <row r="50" spans="1:73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2"/>
      <c r="AE50" s="83"/>
      <c r="AF50" s="81">
        <f>$H$4</f>
        <v>1.2</v>
      </c>
      <c r="AG50" s="82"/>
      <c r="AH50" s="82"/>
      <c r="AI50" s="82"/>
      <c r="AJ50" s="82"/>
      <c r="AK50" s="82"/>
      <c r="AL50" s="83"/>
      <c r="AM50" s="81">
        <f>$H$4</f>
        <v>1.2</v>
      </c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81">
        <f>$H$4</f>
        <v>1.2</v>
      </c>
      <c r="BI50" s="82"/>
      <c r="BJ50" s="82"/>
      <c r="BK50" s="82"/>
      <c r="BL50" s="82"/>
      <c r="BM50" s="82"/>
      <c r="BN50" s="83"/>
      <c r="BO50" s="81">
        <f>$H$4</f>
        <v>1.2</v>
      </c>
      <c r="BP50" s="82"/>
      <c r="BQ50" s="82"/>
      <c r="BR50" s="82"/>
      <c r="BS50" s="82"/>
      <c r="BT50" s="82"/>
      <c r="BU50" s="83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(W49-W48-0.15-0.05)</f>
        <v>0.9</v>
      </c>
      <c r="X51" s="82"/>
      <c r="Y51" s="82"/>
      <c r="Z51" s="82"/>
      <c r="AA51" s="82"/>
      <c r="AB51" s="82"/>
      <c r="AC51" s="82"/>
      <c r="AD51" s="82"/>
      <c r="AE51" s="83"/>
      <c r="AF51" s="81">
        <f>(AF49-AF48-0.15-0.05)</f>
        <v>0.9</v>
      </c>
      <c r="AG51" s="82"/>
      <c r="AH51" s="82"/>
      <c r="AI51" s="82"/>
      <c r="AJ51" s="82"/>
      <c r="AK51" s="82"/>
      <c r="AL51" s="83"/>
      <c r="AM51" s="81">
        <f>(AM49-AM48-0.15-0.05)</f>
        <v>0.9</v>
      </c>
      <c r="AN51" s="82"/>
      <c r="AO51" s="82"/>
      <c r="AP51" s="82"/>
      <c r="AQ51" s="82"/>
      <c r="AR51" s="82"/>
      <c r="AS51" s="83"/>
      <c r="AT51" s="81">
        <f>(AT49-AT48-0.15-0.05)</f>
        <v>0.9</v>
      </c>
      <c r="AU51" s="82"/>
      <c r="AV51" s="82"/>
      <c r="AW51" s="82"/>
      <c r="AX51" s="82"/>
      <c r="AY51" s="82"/>
      <c r="AZ51" s="83"/>
      <c r="BA51" s="81">
        <f>(BA49-BA48-0.15-0.05)</f>
        <v>0.9</v>
      </c>
      <c r="BB51" s="82"/>
      <c r="BC51" s="82"/>
      <c r="BD51" s="82"/>
      <c r="BE51" s="82"/>
      <c r="BF51" s="82"/>
      <c r="BG51" s="83"/>
      <c r="BH51" s="81">
        <f>(BH49-BH48-0.15-0.05)</f>
        <v>0.9</v>
      </c>
      <c r="BI51" s="82"/>
      <c r="BJ51" s="82"/>
      <c r="BK51" s="82"/>
      <c r="BL51" s="82"/>
      <c r="BM51" s="82"/>
      <c r="BN51" s="83"/>
      <c r="BO51" s="81">
        <f>(BO49-BO48-0.15-0.05)</f>
        <v>0.9</v>
      </c>
      <c r="BP51" s="82"/>
      <c r="BQ51" s="82"/>
      <c r="BR51" s="82"/>
      <c r="BS51" s="82"/>
      <c r="BT51" s="82"/>
      <c r="BU51" s="83"/>
    </row>
    <row r="52" spans="1:73" s="14" customFormat="1" ht="20.149999999999999" customHeight="1" x14ac:dyDescent="0.15"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 t="s">
        <v>103</v>
      </c>
      <c r="BP52" s="141"/>
      <c r="BQ52" s="141"/>
      <c r="BR52" s="141"/>
      <c r="BS52" s="141"/>
      <c r="BT52" s="141"/>
      <c r="BU52" s="141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78" t="str">
        <f>W44</f>
        <v>φ50</v>
      </c>
      <c r="X53" s="79"/>
      <c r="Y53" s="79"/>
      <c r="Z53" s="79"/>
      <c r="AA53" s="79"/>
      <c r="AB53" s="79"/>
      <c r="AC53" s="79"/>
      <c r="AD53" s="79"/>
      <c r="AE53" s="80"/>
      <c r="AF53" s="78" t="str">
        <f>AF44</f>
        <v>φ75</v>
      </c>
      <c r="AG53" s="79"/>
      <c r="AH53" s="79"/>
      <c r="AI53" s="79"/>
      <c r="AJ53" s="79"/>
      <c r="AK53" s="79"/>
      <c r="AL53" s="80"/>
      <c r="AM53" s="78" t="str">
        <f>AM44</f>
        <v>φ100</v>
      </c>
      <c r="AN53" s="79"/>
      <c r="AO53" s="79"/>
      <c r="AP53" s="79"/>
      <c r="AQ53" s="79"/>
      <c r="AR53" s="79"/>
      <c r="AS53" s="80"/>
      <c r="AT53" s="87" t="str">
        <f>AT44</f>
        <v>φ150</v>
      </c>
      <c r="AU53" s="87"/>
      <c r="AV53" s="87"/>
      <c r="AW53" s="87"/>
      <c r="AX53" s="87"/>
      <c r="AY53" s="87"/>
      <c r="AZ53" s="87"/>
      <c r="BA53" s="87" t="str">
        <f>BA44</f>
        <v>φ200</v>
      </c>
      <c r="BB53" s="87"/>
      <c r="BC53" s="87"/>
      <c r="BD53" s="87"/>
      <c r="BE53" s="87"/>
      <c r="BF53" s="87"/>
      <c r="BG53" s="87"/>
      <c r="BH53" s="87" t="str">
        <f>BH44</f>
        <v>φ250</v>
      </c>
      <c r="BI53" s="87"/>
      <c r="BJ53" s="87"/>
      <c r="BK53" s="87"/>
      <c r="BL53" s="87"/>
      <c r="BM53" s="87"/>
      <c r="BN53" s="87"/>
      <c r="BO53" s="87" t="str">
        <f>BO44</f>
        <v>φ300</v>
      </c>
      <c r="BP53" s="87"/>
      <c r="BQ53" s="87"/>
      <c r="BR53" s="87"/>
      <c r="BS53" s="87"/>
      <c r="BT53" s="87"/>
      <c r="BU53" s="87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23</v>
      </c>
      <c r="U54" s="79"/>
      <c r="V54" s="80"/>
      <c r="W54" s="81">
        <v>2</v>
      </c>
      <c r="X54" s="82"/>
      <c r="Y54" s="82"/>
      <c r="Z54" s="82"/>
      <c r="AA54" s="82"/>
      <c r="AB54" s="82"/>
      <c r="AC54" s="82"/>
      <c r="AD54" s="82"/>
      <c r="AE54" s="83"/>
      <c r="AF54" s="81">
        <v>2</v>
      </c>
      <c r="AG54" s="82"/>
      <c r="AH54" s="82"/>
      <c r="AI54" s="82"/>
      <c r="AJ54" s="82"/>
      <c r="AK54" s="82"/>
      <c r="AL54" s="83"/>
      <c r="AM54" s="81">
        <v>2</v>
      </c>
      <c r="AN54" s="82"/>
      <c r="AO54" s="82"/>
      <c r="AP54" s="82"/>
      <c r="AQ54" s="82"/>
      <c r="AR54" s="82"/>
      <c r="AS54" s="83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5">
        <v>2</v>
      </c>
      <c r="BI54" s="75"/>
      <c r="BJ54" s="75"/>
      <c r="BK54" s="75"/>
      <c r="BL54" s="75"/>
      <c r="BM54" s="75"/>
      <c r="BN54" s="75"/>
      <c r="BO54" s="75">
        <v>2</v>
      </c>
      <c r="BP54" s="75"/>
      <c r="BQ54" s="75"/>
      <c r="BR54" s="75"/>
      <c r="BS54" s="75"/>
      <c r="BT54" s="75"/>
      <c r="BU54" s="75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81">
        <v>0.6</v>
      </c>
      <c r="X55" s="82"/>
      <c r="Y55" s="82"/>
      <c r="Z55" s="82"/>
      <c r="AA55" s="82"/>
      <c r="AB55" s="82"/>
      <c r="AC55" s="82"/>
      <c r="AD55" s="82"/>
      <c r="AE55" s="83"/>
      <c r="AF55" s="81">
        <v>0.6</v>
      </c>
      <c r="AG55" s="82"/>
      <c r="AH55" s="82"/>
      <c r="AI55" s="82"/>
      <c r="AJ55" s="82"/>
      <c r="AK55" s="82"/>
      <c r="AL55" s="83"/>
      <c r="AM55" s="104">
        <v>0.6</v>
      </c>
      <c r="AN55" s="105"/>
      <c r="AO55" s="105"/>
      <c r="AP55" s="105"/>
      <c r="AQ55" s="105"/>
      <c r="AR55" s="105"/>
      <c r="AS55" s="106"/>
      <c r="AT55" s="104">
        <v>0.6</v>
      </c>
      <c r="AU55" s="105"/>
      <c r="AV55" s="105"/>
      <c r="AW55" s="105"/>
      <c r="AX55" s="105"/>
      <c r="AY55" s="105"/>
      <c r="AZ55" s="106"/>
      <c r="BA55" s="104">
        <v>0.6</v>
      </c>
      <c r="BB55" s="105"/>
      <c r="BC55" s="105"/>
      <c r="BD55" s="105"/>
      <c r="BE55" s="105"/>
      <c r="BF55" s="105"/>
      <c r="BG55" s="106"/>
      <c r="BH55" s="104">
        <v>0.6</v>
      </c>
      <c r="BI55" s="105"/>
      <c r="BJ55" s="105"/>
      <c r="BK55" s="105"/>
      <c r="BL55" s="105"/>
      <c r="BM55" s="105"/>
      <c r="BN55" s="106"/>
      <c r="BO55" s="104">
        <v>0.6</v>
      </c>
      <c r="BP55" s="105"/>
      <c r="BQ55" s="105"/>
      <c r="BR55" s="105"/>
      <c r="BS55" s="105"/>
      <c r="BT55" s="105"/>
      <c r="BU55" s="106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81"/>
      <c r="X56" s="82"/>
      <c r="Y56" s="82"/>
      <c r="Z56" s="82"/>
      <c r="AA56" s="82"/>
      <c r="AB56" s="82"/>
      <c r="AC56" s="82"/>
      <c r="AD56" s="82"/>
      <c r="AE56" s="83"/>
      <c r="AF56" s="81"/>
      <c r="AG56" s="82"/>
      <c r="AH56" s="82"/>
      <c r="AI56" s="82"/>
      <c r="AJ56" s="82"/>
      <c r="AK56" s="82"/>
      <c r="AL56" s="83"/>
      <c r="AM56" s="107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107"/>
      <c r="BI56" s="108"/>
      <c r="BJ56" s="108"/>
      <c r="BK56" s="108"/>
      <c r="BL56" s="108"/>
      <c r="BM56" s="108"/>
      <c r="BN56" s="109"/>
      <c r="BO56" s="107"/>
      <c r="BP56" s="108"/>
      <c r="BQ56" s="108"/>
      <c r="BR56" s="108"/>
      <c r="BS56" s="108"/>
      <c r="BT56" s="108"/>
      <c r="BU56" s="109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81">
        <f>W47*0.05</f>
        <v>0.03</v>
      </c>
      <c r="X57" s="82"/>
      <c r="Y57" s="82"/>
      <c r="Z57" s="82"/>
      <c r="AA57" s="82"/>
      <c r="AB57" s="82"/>
      <c r="AC57" s="82"/>
      <c r="AD57" s="82"/>
      <c r="AE57" s="83"/>
      <c r="AF57" s="81">
        <f>AF47*0.05</f>
        <v>0.03</v>
      </c>
      <c r="AG57" s="82"/>
      <c r="AH57" s="82"/>
      <c r="AI57" s="82"/>
      <c r="AJ57" s="82"/>
      <c r="AK57" s="82"/>
      <c r="AL57" s="83"/>
      <c r="AM57" s="104">
        <f>AM47*0.05</f>
        <v>0.03</v>
      </c>
      <c r="AN57" s="105"/>
      <c r="AO57" s="105"/>
      <c r="AP57" s="105"/>
      <c r="AQ57" s="105"/>
      <c r="AR57" s="105"/>
      <c r="AS57" s="106"/>
      <c r="AT57" s="104">
        <f>AT47*0.05</f>
        <v>0.03</v>
      </c>
      <c r="AU57" s="105"/>
      <c r="AV57" s="105"/>
      <c r="AW57" s="105"/>
      <c r="AX57" s="105"/>
      <c r="AY57" s="105"/>
      <c r="AZ57" s="106"/>
      <c r="BA57" s="104">
        <f>BA47*0.05</f>
        <v>0.03</v>
      </c>
      <c r="BB57" s="105"/>
      <c r="BC57" s="105"/>
      <c r="BD57" s="105"/>
      <c r="BE57" s="105"/>
      <c r="BF57" s="105"/>
      <c r="BG57" s="106"/>
      <c r="BH57" s="104">
        <f>BH47*0.05</f>
        <v>0.03</v>
      </c>
      <c r="BI57" s="105"/>
      <c r="BJ57" s="105"/>
      <c r="BK57" s="105"/>
      <c r="BL57" s="105"/>
      <c r="BM57" s="105"/>
      <c r="BN57" s="106"/>
      <c r="BO57" s="104">
        <f>BO47*0.05</f>
        <v>0.03</v>
      </c>
      <c r="BP57" s="105"/>
      <c r="BQ57" s="105"/>
      <c r="BR57" s="105"/>
      <c r="BS57" s="105"/>
      <c r="BT57" s="105"/>
      <c r="BU57" s="106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81"/>
      <c r="X58" s="82"/>
      <c r="Y58" s="82"/>
      <c r="Z58" s="82"/>
      <c r="AA58" s="82"/>
      <c r="AB58" s="82"/>
      <c r="AC58" s="82"/>
      <c r="AD58" s="82"/>
      <c r="AE58" s="83"/>
      <c r="AF58" s="81"/>
      <c r="AG58" s="82"/>
      <c r="AH58" s="82"/>
      <c r="AI58" s="82"/>
      <c r="AJ58" s="82"/>
      <c r="AK58" s="82"/>
      <c r="AL58" s="83"/>
      <c r="AM58" s="107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107"/>
      <c r="BI58" s="108"/>
      <c r="BJ58" s="108"/>
      <c r="BK58" s="108"/>
      <c r="BL58" s="108"/>
      <c r="BM58" s="108"/>
      <c r="BN58" s="109"/>
      <c r="BO58" s="107"/>
      <c r="BP58" s="108"/>
      <c r="BQ58" s="108"/>
      <c r="BR58" s="108"/>
      <c r="BS58" s="108"/>
      <c r="BT58" s="108"/>
      <c r="BU58" s="109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81">
        <f>ROUND(W47*(W49-0.05),3)</f>
        <v>0.78800000000000003</v>
      </c>
      <c r="X59" s="82"/>
      <c r="Y59" s="82"/>
      <c r="Z59" s="82"/>
      <c r="AA59" s="82"/>
      <c r="AB59" s="82"/>
      <c r="AC59" s="82"/>
      <c r="AD59" s="82"/>
      <c r="AE59" s="83"/>
      <c r="AF59" s="81">
        <f>ROUND(AF47*(AF49-0.05),3)</f>
        <v>0.80400000000000005</v>
      </c>
      <c r="AG59" s="82"/>
      <c r="AH59" s="82"/>
      <c r="AI59" s="82"/>
      <c r="AJ59" s="82"/>
      <c r="AK59" s="82"/>
      <c r="AL59" s="83"/>
      <c r="AM59" s="81">
        <f>ROUND(AM47*(AM49-0.05),3)</f>
        <v>0.82499999999999996</v>
      </c>
      <c r="AN59" s="82"/>
      <c r="AO59" s="82"/>
      <c r="AP59" s="82"/>
      <c r="AQ59" s="82"/>
      <c r="AR59" s="82"/>
      <c r="AS59" s="83"/>
      <c r="AT59" s="75">
        <f>ROUND(AT47*(AT49-0.05),3)</f>
        <v>0.85799999999999998</v>
      </c>
      <c r="AU59" s="75"/>
      <c r="AV59" s="75"/>
      <c r="AW59" s="75"/>
      <c r="AX59" s="75"/>
      <c r="AY59" s="75"/>
      <c r="AZ59" s="81"/>
      <c r="BA59" s="75">
        <f>ROUND(BA47*(BA49-0.05),3)</f>
        <v>0.9</v>
      </c>
      <c r="BB59" s="75"/>
      <c r="BC59" s="75"/>
      <c r="BD59" s="75"/>
      <c r="BE59" s="75"/>
      <c r="BF59" s="75"/>
      <c r="BG59" s="81"/>
      <c r="BH59" s="75">
        <f>ROUND(BH47*(BH49-0.05),3)</f>
        <v>0.93899999999999995</v>
      </c>
      <c r="BI59" s="75"/>
      <c r="BJ59" s="75"/>
      <c r="BK59" s="75"/>
      <c r="BL59" s="75"/>
      <c r="BM59" s="75"/>
      <c r="BN59" s="81"/>
      <c r="BO59" s="75">
        <f>ROUND(BO47*(BO49-0.05),3)</f>
        <v>0.96299999999999997</v>
      </c>
      <c r="BP59" s="75"/>
      <c r="BQ59" s="75"/>
      <c r="BR59" s="75"/>
      <c r="BS59" s="75"/>
      <c r="BT59" s="75"/>
      <c r="BU59" s="75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81">
        <f>ROUND(W47*W48-W46*W46*PI()/4,3)</f>
        <v>0.155</v>
      </c>
      <c r="X60" s="82"/>
      <c r="Y60" s="82"/>
      <c r="Z60" s="82"/>
      <c r="AA60" s="82"/>
      <c r="AB60" s="82"/>
      <c r="AC60" s="82"/>
      <c r="AD60" s="82"/>
      <c r="AE60" s="83"/>
      <c r="AF60" s="81">
        <f>ROUND(AF47*AF48-AF46*AF46*PI()/4,3)</f>
        <v>0.16800000000000001</v>
      </c>
      <c r="AG60" s="82"/>
      <c r="AH60" s="82"/>
      <c r="AI60" s="82"/>
      <c r="AJ60" s="82"/>
      <c r="AK60" s="82"/>
      <c r="AL60" s="83"/>
      <c r="AM60" s="81">
        <f>ROUND(AM47*AM48-AM46*AM46*PI()/4,3)</f>
        <v>0.183</v>
      </c>
      <c r="AN60" s="82"/>
      <c r="AO60" s="82"/>
      <c r="AP60" s="82"/>
      <c r="AQ60" s="82"/>
      <c r="AR60" s="82"/>
      <c r="AS60" s="83"/>
      <c r="AT60" s="75">
        <f>ROUND(AT47*AT48-AT46*AT46*PI()/4,3)</f>
        <v>0.20300000000000001</v>
      </c>
      <c r="AU60" s="75"/>
      <c r="AV60" s="75"/>
      <c r="AW60" s="75"/>
      <c r="AX60" s="75"/>
      <c r="AY60" s="75"/>
      <c r="AZ60" s="81"/>
      <c r="BA60" s="75">
        <f>ROUND(BA47*BA48-BA46*BA46*PI()/4,3)</f>
        <v>0.221</v>
      </c>
      <c r="BB60" s="75"/>
      <c r="BC60" s="75"/>
      <c r="BD60" s="75"/>
      <c r="BE60" s="75"/>
      <c r="BF60" s="75"/>
      <c r="BG60" s="81"/>
      <c r="BH60" s="75">
        <f>ROUND(BH47*BH48-BH46*BH46*PI()/4,3)</f>
        <v>0.23100000000000001</v>
      </c>
      <c r="BI60" s="75"/>
      <c r="BJ60" s="75"/>
      <c r="BK60" s="75"/>
      <c r="BL60" s="75"/>
      <c r="BM60" s="75"/>
      <c r="BN60" s="81"/>
      <c r="BO60" s="75">
        <f>ROUND(BO47*BO48-BO46*BO46*PI()/4,3)</f>
        <v>0.23400000000000001</v>
      </c>
      <c r="BP60" s="75"/>
      <c r="BQ60" s="75"/>
      <c r="BR60" s="75"/>
      <c r="BS60" s="75"/>
      <c r="BT60" s="75"/>
      <c r="BU60" s="75"/>
    </row>
    <row r="61" spans="1:73" s="14" customFormat="1" ht="28" customHeight="1" x14ac:dyDescent="0.15">
      <c r="B61" s="78" t="s">
        <v>389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81">
        <v>0.6</v>
      </c>
      <c r="X61" s="82"/>
      <c r="Y61" s="82"/>
      <c r="Z61" s="82"/>
      <c r="AA61" s="82"/>
      <c r="AB61" s="82"/>
      <c r="AC61" s="82"/>
      <c r="AD61" s="82"/>
      <c r="AE61" s="83"/>
      <c r="AF61" s="81">
        <v>0.6</v>
      </c>
      <c r="AG61" s="82"/>
      <c r="AH61" s="82"/>
      <c r="AI61" s="82"/>
      <c r="AJ61" s="82"/>
      <c r="AK61" s="82"/>
      <c r="AL61" s="83"/>
      <c r="AM61" s="81">
        <v>0.6</v>
      </c>
      <c r="AN61" s="82"/>
      <c r="AO61" s="82"/>
      <c r="AP61" s="82"/>
      <c r="AQ61" s="82"/>
      <c r="AR61" s="82"/>
      <c r="AS61" s="83"/>
      <c r="AT61" s="81">
        <v>0.6</v>
      </c>
      <c r="AU61" s="82"/>
      <c r="AV61" s="82"/>
      <c r="AW61" s="82"/>
      <c r="AX61" s="82"/>
      <c r="AY61" s="82"/>
      <c r="AZ61" s="83"/>
      <c r="BA61" s="81">
        <v>0.6</v>
      </c>
      <c r="BB61" s="82"/>
      <c r="BC61" s="82"/>
      <c r="BD61" s="82"/>
      <c r="BE61" s="82"/>
      <c r="BF61" s="82"/>
      <c r="BG61" s="83"/>
      <c r="BH61" s="81">
        <v>0.6</v>
      </c>
      <c r="BI61" s="82"/>
      <c r="BJ61" s="82"/>
      <c r="BK61" s="82"/>
      <c r="BL61" s="82"/>
      <c r="BM61" s="82"/>
      <c r="BN61" s="83"/>
      <c r="BO61" s="81">
        <v>0.6</v>
      </c>
      <c r="BP61" s="82"/>
      <c r="BQ61" s="82"/>
      <c r="BR61" s="82"/>
      <c r="BS61" s="82"/>
      <c r="BT61" s="82"/>
      <c r="BU61" s="83"/>
    </row>
    <row r="62" spans="1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81">
        <f>W59</f>
        <v>0.78800000000000003</v>
      </c>
      <c r="X62" s="82"/>
      <c r="Y62" s="82"/>
      <c r="Z62" s="82"/>
      <c r="AA62" s="82"/>
      <c r="AB62" s="82"/>
      <c r="AC62" s="82"/>
      <c r="AD62" s="82"/>
      <c r="AE62" s="83"/>
      <c r="AF62" s="81">
        <f>AF59</f>
        <v>0.80400000000000005</v>
      </c>
      <c r="AG62" s="82"/>
      <c r="AH62" s="82"/>
      <c r="AI62" s="82"/>
      <c r="AJ62" s="82"/>
      <c r="AK62" s="82"/>
      <c r="AL62" s="83"/>
      <c r="AM62" s="104">
        <f>AM59</f>
        <v>0.82499999999999996</v>
      </c>
      <c r="AN62" s="105"/>
      <c r="AO62" s="105"/>
      <c r="AP62" s="105"/>
      <c r="AQ62" s="105"/>
      <c r="AR62" s="105"/>
      <c r="AS62" s="106"/>
      <c r="AT62" s="104">
        <f>AT59</f>
        <v>0.85799999999999998</v>
      </c>
      <c r="AU62" s="105"/>
      <c r="AV62" s="105"/>
      <c r="AW62" s="105"/>
      <c r="AX62" s="105"/>
      <c r="AY62" s="105"/>
      <c r="AZ62" s="106"/>
      <c r="BA62" s="104">
        <f>BA59</f>
        <v>0.9</v>
      </c>
      <c r="BB62" s="105"/>
      <c r="BC62" s="105"/>
      <c r="BD62" s="105"/>
      <c r="BE62" s="105"/>
      <c r="BF62" s="105"/>
      <c r="BG62" s="106"/>
      <c r="BH62" s="104">
        <f>BH59</f>
        <v>0.93899999999999995</v>
      </c>
      <c r="BI62" s="105"/>
      <c r="BJ62" s="105"/>
      <c r="BK62" s="105"/>
      <c r="BL62" s="105"/>
      <c r="BM62" s="105"/>
      <c r="BN62" s="106"/>
      <c r="BO62" s="104">
        <f>BO59</f>
        <v>0.96299999999999997</v>
      </c>
      <c r="BP62" s="105"/>
      <c r="BQ62" s="105"/>
      <c r="BR62" s="105"/>
      <c r="BS62" s="105"/>
      <c r="BT62" s="105"/>
      <c r="BU62" s="106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81"/>
      <c r="X63" s="82"/>
      <c r="Y63" s="82"/>
      <c r="Z63" s="82"/>
      <c r="AA63" s="82"/>
      <c r="AB63" s="82"/>
      <c r="AC63" s="82"/>
      <c r="AD63" s="82"/>
      <c r="AE63" s="83"/>
      <c r="AF63" s="81"/>
      <c r="AG63" s="82"/>
      <c r="AH63" s="82"/>
      <c r="AI63" s="82"/>
      <c r="AJ63" s="82"/>
      <c r="AK63" s="82"/>
      <c r="AL63" s="83"/>
      <c r="AM63" s="107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  <c r="BH63" s="107"/>
      <c r="BI63" s="108"/>
      <c r="BJ63" s="108"/>
      <c r="BK63" s="108"/>
      <c r="BL63" s="108"/>
      <c r="BM63" s="108"/>
      <c r="BN63" s="109"/>
      <c r="BO63" s="107"/>
      <c r="BP63" s="108"/>
      <c r="BQ63" s="108"/>
      <c r="BR63" s="108"/>
      <c r="BS63" s="108"/>
      <c r="BT63" s="108"/>
      <c r="BU63" s="109"/>
    </row>
    <row r="64" spans="1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272" t="s">
        <v>51</v>
      </c>
      <c r="L64" s="273"/>
      <c r="M64" s="273"/>
      <c r="N64" s="273"/>
      <c r="O64" s="273"/>
      <c r="P64" s="273"/>
      <c r="Q64" s="273"/>
      <c r="R64" s="273"/>
      <c r="S64" s="274"/>
      <c r="T64" s="113" t="s">
        <v>433</v>
      </c>
      <c r="U64" s="114"/>
      <c r="V64" s="115"/>
      <c r="W64" s="107">
        <f>W47</f>
        <v>0.6</v>
      </c>
      <c r="X64" s="108"/>
      <c r="Y64" s="108"/>
      <c r="Z64" s="108"/>
      <c r="AA64" s="108"/>
      <c r="AB64" s="108"/>
      <c r="AC64" s="108"/>
      <c r="AD64" s="108"/>
      <c r="AE64" s="109"/>
      <c r="AF64" s="107">
        <f>AF47</f>
        <v>0.6</v>
      </c>
      <c r="AG64" s="108"/>
      <c r="AH64" s="108"/>
      <c r="AI64" s="108"/>
      <c r="AJ64" s="108"/>
      <c r="AK64" s="108"/>
      <c r="AL64" s="109"/>
      <c r="AM64" s="77">
        <f>AM47</f>
        <v>0.6</v>
      </c>
      <c r="AN64" s="74"/>
      <c r="AO64" s="74"/>
      <c r="AP64" s="74"/>
      <c r="AQ64" s="74"/>
      <c r="AR64" s="74"/>
      <c r="AS64" s="162"/>
      <c r="AT64" s="77">
        <f>AT47</f>
        <v>0.6</v>
      </c>
      <c r="AU64" s="74"/>
      <c r="AV64" s="74"/>
      <c r="AW64" s="74"/>
      <c r="AX64" s="74"/>
      <c r="AY64" s="74"/>
      <c r="AZ64" s="74"/>
      <c r="BA64" s="235">
        <f>BA47</f>
        <v>0.6</v>
      </c>
      <c r="BB64" s="105"/>
      <c r="BC64" s="105"/>
      <c r="BD64" s="105"/>
      <c r="BE64" s="105"/>
      <c r="BF64" s="105"/>
      <c r="BG64" s="236"/>
      <c r="BH64" s="235">
        <f>BH47</f>
        <v>0.6</v>
      </c>
      <c r="BI64" s="105"/>
      <c r="BJ64" s="105"/>
      <c r="BK64" s="105"/>
      <c r="BL64" s="105"/>
      <c r="BM64" s="105"/>
      <c r="BN64" s="236"/>
      <c r="BO64" s="235">
        <f>BO47</f>
        <v>0.6</v>
      </c>
      <c r="BP64" s="105"/>
      <c r="BQ64" s="105"/>
      <c r="BR64" s="105"/>
      <c r="BS64" s="105"/>
      <c r="BT64" s="105"/>
      <c r="BU64" s="106"/>
    </row>
    <row r="65" spans="2:73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29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81"/>
      <c r="X65" s="82"/>
      <c r="Y65" s="82"/>
      <c r="Z65" s="82"/>
      <c r="AA65" s="82"/>
      <c r="AB65" s="82"/>
      <c r="AC65" s="82"/>
      <c r="AD65" s="82"/>
      <c r="AE65" s="83"/>
      <c r="AF65" s="81"/>
      <c r="AG65" s="82"/>
      <c r="AH65" s="82"/>
      <c r="AI65" s="82"/>
      <c r="AJ65" s="82"/>
      <c r="AK65" s="82"/>
      <c r="AL65" s="83"/>
      <c r="AM65" s="107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242"/>
      <c r="BB65" s="108"/>
      <c r="BC65" s="108"/>
      <c r="BD65" s="108"/>
      <c r="BE65" s="108"/>
      <c r="BF65" s="108"/>
      <c r="BG65" s="158"/>
      <c r="BH65" s="242"/>
      <c r="BI65" s="108"/>
      <c r="BJ65" s="108"/>
      <c r="BK65" s="108"/>
      <c r="BL65" s="108"/>
      <c r="BM65" s="108"/>
      <c r="BN65" s="158"/>
      <c r="BO65" s="242"/>
      <c r="BP65" s="108"/>
      <c r="BQ65" s="108"/>
      <c r="BR65" s="108"/>
      <c r="BS65" s="108"/>
      <c r="BT65" s="108"/>
      <c r="BU65" s="109"/>
    </row>
    <row r="66" spans="2:73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102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81">
        <f>W64</f>
        <v>0.6</v>
      </c>
      <c r="X66" s="82"/>
      <c r="Y66" s="82"/>
      <c r="Z66" s="82"/>
      <c r="AA66" s="82"/>
      <c r="AB66" s="82"/>
      <c r="AC66" s="82"/>
      <c r="AD66" s="82"/>
      <c r="AE66" s="83"/>
      <c r="AF66" s="81">
        <f>AF64</f>
        <v>0.6</v>
      </c>
      <c r="AG66" s="82"/>
      <c r="AH66" s="82"/>
      <c r="AI66" s="82"/>
      <c r="AJ66" s="82"/>
      <c r="AK66" s="82"/>
      <c r="AL66" s="83"/>
      <c r="AM66" s="104">
        <f>AM64</f>
        <v>0.6</v>
      </c>
      <c r="AN66" s="105"/>
      <c r="AO66" s="105"/>
      <c r="AP66" s="105"/>
      <c r="AQ66" s="105"/>
      <c r="AR66" s="105"/>
      <c r="AS66" s="106"/>
      <c r="AT66" s="104">
        <f>AT64</f>
        <v>0.6</v>
      </c>
      <c r="AU66" s="105"/>
      <c r="AV66" s="105"/>
      <c r="AW66" s="105"/>
      <c r="AX66" s="105"/>
      <c r="AY66" s="105"/>
      <c r="AZ66" s="105"/>
      <c r="BA66" s="235">
        <f>BA64</f>
        <v>0.6</v>
      </c>
      <c r="BB66" s="105"/>
      <c r="BC66" s="105"/>
      <c r="BD66" s="105"/>
      <c r="BE66" s="105"/>
      <c r="BF66" s="105"/>
      <c r="BG66" s="236"/>
      <c r="BH66" s="235">
        <f>BH64</f>
        <v>0.6</v>
      </c>
      <c r="BI66" s="105"/>
      <c r="BJ66" s="105"/>
      <c r="BK66" s="105"/>
      <c r="BL66" s="105"/>
      <c r="BM66" s="105"/>
      <c r="BN66" s="236"/>
      <c r="BO66" s="235">
        <f>BO64</f>
        <v>0.6</v>
      </c>
      <c r="BP66" s="105"/>
      <c r="BQ66" s="105"/>
      <c r="BR66" s="105"/>
      <c r="BS66" s="105"/>
      <c r="BT66" s="105"/>
      <c r="BU66" s="106"/>
    </row>
    <row r="67" spans="2:73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30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81"/>
      <c r="X67" s="82"/>
      <c r="Y67" s="82"/>
      <c r="Z67" s="82"/>
      <c r="AA67" s="82"/>
      <c r="AB67" s="82"/>
      <c r="AC67" s="82"/>
      <c r="AD67" s="82"/>
      <c r="AE67" s="83"/>
      <c r="AF67" s="81"/>
      <c r="AG67" s="82"/>
      <c r="AH67" s="82"/>
      <c r="AI67" s="82"/>
      <c r="AJ67" s="82"/>
      <c r="AK67" s="82"/>
      <c r="AL67" s="83"/>
      <c r="AM67" s="107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8"/>
      <c r="BA67" s="147"/>
      <c r="BB67" s="148"/>
      <c r="BC67" s="148"/>
      <c r="BD67" s="148"/>
      <c r="BE67" s="148"/>
      <c r="BF67" s="148"/>
      <c r="BG67" s="149"/>
      <c r="BH67" s="147"/>
      <c r="BI67" s="148"/>
      <c r="BJ67" s="148"/>
      <c r="BK67" s="148"/>
      <c r="BL67" s="148"/>
      <c r="BM67" s="148"/>
      <c r="BN67" s="149"/>
      <c r="BO67" s="147"/>
      <c r="BP67" s="148"/>
      <c r="BQ67" s="148"/>
      <c r="BR67" s="148"/>
      <c r="BS67" s="148"/>
      <c r="BT67" s="148"/>
      <c r="BU67" s="234"/>
    </row>
    <row r="68" spans="2:73" s="14" customFormat="1" ht="20.149999999999999" customHeight="1" x14ac:dyDescent="0.15"/>
    <row r="69" spans="2:73" s="14" customFormat="1" ht="20.149999999999999" customHeight="1" x14ac:dyDescent="0.15"/>
    <row r="70" spans="2:73" s="14" customFormat="1" ht="20.149999999999999" customHeight="1" x14ac:dyDescent="0.15"/>
    <row r="71" spans="2:73" s="14" customFormat="1" ht="20.149999999999999" customHeight="1" x14ac:dyDescent="0.15"/>
    <row r="72" spans="2:73" s="14" customFormat="1" ht="20.149999999999999" customHeight="1" x14ac:dyDescent="0.15"/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15" customHeight="1" x14ac:dyDescent="0.15"/>
    <row r="76" spans="2:73" s="14" customFormat="1" ht="15" customHeight="1" x14ac:dyDescent="0.15"/>
    <row r="77" spans="2:73" s="14" customFormat="1" ht="15" customHeight="1" x14ac:dyDescent="0.15"/>
    <row r="78" spans="2:73" s="14" customFormat="1" ht="15" customHeight="1" x14ac:dyDescent="0.15"/>
    <row r="79" spans="2:73" s="14" customFormat="1" ht="15" customHeight="1" x14ac:dyDescent="0.15"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</row>
    <row r="80" spans="2:73" s="14" customFormat="1" ht="15" customHeight="1" x14ac:dyDescent="0.15"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</row>
    <row r="81" spans="60:73" s="14" customFormat="1" ht="15" customHeight="1" x14ac:dyDescent="0.15"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60:73" s="14" customFormat="1" ht="15" customHeight="1" x14ac:dyDescent="0.15"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60:73" s="14" customFormat="1" ht="15" customHeight="1" x14ac:dyDescent="0.15"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  <row r="84" spans="60:73" s="14" customFormat="1" ht="15" customHeight="1" x14ac:dyDescent="0.15"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</row>
    <row r="85" spans="60:73" ht="15" customHeight="1" x14ac:dyDescent="0.15"/>
  </sheetData>
  <mergeCells count="217">
    <mergeCell ref="BO62:BU63"/>
    <mergeCell ref="BO64:BU65"/>
    <mergeCell ref="BO66:BU67"/>
    <mergeCell ref="BH64:BN65"/>
    <mergeCell ref="BH66:BN67"/>
    <mergeCell ref="BO49:BU49"/>
    <mergeCell ref="BO50:BU50"/>
    <mergeCell ref="BO54:BU54"/>
    <mergeCell ref="BO55:BU56"/>
    <mergeCell ref="BO57:BU58"/>
    <mergeCell ref="BO59:BU59"/>
    <mergeCell ref="BO60:BU60"/>
    <mergeCell ref="BO61:BU61"/>
    <mergeCell ref="BO53:BU53"/>
    <mergeCell ref="K67:S67"/>
    <mergeCell ref="BH49:BN49"/>
    <mergeCell ref="BH50:BN50"/>
    <mergeCell ref="BH54:BN54"/>
    <mergeCell ref="BH55:BN56"/>
    <mergeCell ref="BH57:BN58"/>
    <mergeCell ref="BH59:BN59"/>
    <mergeCell ref="BH60:BN60"/>
    <mergeCell ref="BH61:BN61"/>
    <mergeCell ref="BH62:BN63"/>
    <mergeCell ref="BA64:BG65"/>
    <mergeCell ref="K65:S65"/>
    <mergeCell ref="BA57:BG58"/>
    <mergeCell ref="K58:S58"/>
    <mergeCell ref="AT55:AZ56"/>
    <mergeCell ref="BA55:BG56"/>
    <mergeCell ref="K56:S56"/>
    <mergeCell ref="AT53:AZ53"/>
    <mergeCell ref="BA53:BG53"/>
    <mergeCell ref="BH53:BN53"/>
    <mergeCell ref="E50:V50"/>
    <mergeCell ref="W50:AE50"/>
    <mergeCell ref="AF50:AL50"/>
    <mergeCell ref="AM50:AS50"/>
    <mergeCell ref="B66:J67"/>
    <mergeCell ref="K66:S66"/>
    <mergeCell ref="T66:V67"/>
    <mergeCell ref="W66:AE67"/>
    <mergeCell ref="AF66:AL67"/>
    <mergeCell ref="AM66:AS67"/>
    <mergeCell ref="AT66:AZ67"/>
    <mergeCell ref="BA66:BG67"/>
    <mergeCell ref="AT62:AZ63"/>
    <mergeCell ref="BA62:BG63"/>
    <mergeCell ref="K63:S63"/>
    <mergeCell ref="B64:J65"/>
    <mergeCell ref="K64:S64"/>
    <mergeCell ref="T64:V65"/>
    <mergeCell ref="W64:AE65"/>
    <mergeCell ref="AF64:AL65"/>
    <mergeCell ref="AM64:AS65"/>
    <mergeCell ref="AT64:AZ65"/>
    <mergeCell ref="B62:J63"/>
    <mergeCell ref="K62:S62"/>
    <mergeCell ref="T62:V63"/>
    <mergeCell ref="W62:AE63"/>
    <mergeCell ref="AF62:AL63"/>
    <mergeCell ref="AM62:AS63"/>
    <mergeCell ref="B61:J61"/>
    <mergeCell ref="K61:S61"/>
    <mergeCell ref="T61:V61"/>
    <mergeCell ref="W61:AE61"/>
    <mergeCell ref="AF61:AL61"/>
    <mergeCell ref="AM61:AS61"/>
    <mergeCell ref="AT61:AZ61"/>
    <mergeCell ref="BA61:BG61"/>
    <mergeCell ref="AT59:AZ59"/>
    <mergeCell ref="BA59:BG59"/>
    <mergeCell ref="B60:J60"/>
    <mergeCell ref="K60:S60"/>
    <mergeCell ref="T60:V60"/>
    <mergeCell ref="W60:AE60"/>
    <mergeCell ref="AF60:AL60"/>
    <mergeCell ref="AM60:AS60"/>
    <mergeCell ref="AT60:AZ60"/>
    <mergeCell ref="BA60:BG60"/>
    <mergeCell ref="B59:J59"/>
    <mergeCell ref="K59:S59"/>
    <mergeCell ref="T59:V59"/>
    <mergeCell ref="W59:AE59"/>
    <mergeCell ref="AF59:AL59"/>
    <mergeCell ref="AM59:AS59"/>
    <mergeCell ref="B57:J58"/>
    <mergeCell ref="K57:S57"/>
    <mergeCell ref="T57:V58"/>
    <mergeCell ref="W57:AE58"/>
    <mergeCell ref="AF57:AL58"/>
    <mergeCell ref="AM57:AS58"/>
    <mergeCell ref="AT57:AZ58"/>
    <mergeCell ref="AT54:AZ54"/>
    <mergeCell ref="BA54:BG54"/>
    <mergeCell ref="B55:J56"/>
    <mergeCell ref="K55:S55"/>
    <mergeCell ref="T55:V56"/>
    <mergeCell ref="W55:AE56"/>
    <mergeCell ref="AF55:AL56"/>
    <mergeCell ref="AM55:AS56"/>
    <mergeCell ref="B54:J54"/>
    <mergeCell ref="K54:S54"/>
    <mergeCell ref="T54:V54"/>
    <mergeCell ref="W54:AE54"/>
    <mergeCell ref="AF54:AL54"/>
    <mergeCell ref="AM54:AS54"/>
    <mergeCell ref="B53:J53"/>
    <mergeCell ref="K53:S53"/>
    <mergeCell ref="T53:V53"/>
    <mergeCell ref="W53:AE53"/>
    <mergeCell ref="AF53:AL53"/>
    <mergeCell ref="AM53:AS53"/>
    <mergeCell ref="BA51:BG51"/>
    <mergeCell ref="BH51:BN51"/>
    <mergeCell ref="BO51:BU51"/>
    <mergeCell ref="BA52:BG52"/>
    <mergeCell ref="BH52:BN52"/>
    <mergeCell ref="BO52:BU52"/>
    <mergeCell ref="B51:D51"/>
    <mergeCell ref="E51:V51"/>
    <mergeCell ref="W51:AE51"/>
    <mergeCell ref="AF51:AL51"/>
    <mergeCell ref="AM51:AS51"/>
    <mergeCell ref="AT51:AZ51"/>
    <mergeCell ref="AT50:AZ50"/>
    <mergeCell ref="BA50:BG50"/>
    <mergeCell ref="E49:V49"/>
    <mergeCell ref="W49:AE49"/>
    <mergeCell ref="AF49:AL49"/>
    <mergeCell ref="AM49:AS49"/>
    <mergeCell ref="AT49:AZ49"/>
    <mergeCell ref="BA49:BG49"/>
    <mergeCell ref="BH47:BN47"/>
    <mergeCell ref="B46:D50"/>
    <mergeCell ref="E46:V46"/>
    <mergeCell ref="W46:AE46"/>
    <mergeCell ref="AF46:AL46"/>
    <mergeCell ref="AM46:AS46"/>
    <mergeCell ref="AT46:AZ46"/>
    <mergeCell ref="BA46:BG46"/>
    <mergeCell ref="BH46:BN46"/>
    <mergeCell ref="BO46:BU46"/>
    <mergeCell ref="BO47:BU47"/>
    <mergeCell ref="E48:V48"/>
    <mergeCell ref="W48:AE48"/>
    <mergeCell ref="AF48:AL48"/>
    <mergeCell ref="AM48:AS48"/>
    <mergeCell ref="AT48:AZ48"/>
    <mergeCell ref="BA48:BG48"/>
    <mergeCell ref="BH48:BN48"/>
    <mergeCell ref="BO48:BU48"/>
    <mergeCell ref="E47:V47"/>
    <mergeCell ref="W47:AE47"/>
    <mergeCell ref="AF47:AL47"/>
    <mergeCell ref="AM47:AS47"/>
    <mergeCell ref="AT47:AZ47"/>
    <mergeCell ref="BA47:BG47"/>
    <mergeCell ref="W41:AD41"/>
    <mergeCell ref="AY41:AZ41"/>
    <mergeCell ref="B43:BV43"/>
    <mergeCell ref="B44:V44"/>
    <mergeCell ref="W44:AE44"/>
    <mergeCell ref="AF44:AL44"/>
    <mergeCell ref="AM44:AS44"/>
    <mergeCell ref="AT44:AZ44"/>
    <mergeCell ref="BA44:BG44"/>
    <mergeCell ref="BH44:BN44"/>
    <mergeCell ref="BO44:BU44"/>
    <mergeCell ref="AH21:AM21"/>
    <mergeCell ref="AR21:AR29"/>
    <mergeCell ref="BL21:BL29"/>
    <mergeCell ref="AH26:AM26"/>
    <mergeCell ref="N29:N34"/>
    <mergeCell ref="AV29:AV34"/>
    <mergeCell ref="AN31:AN34"/>
    <mergeCell ref="N13:N24"/>
    <mergeCell ref="AC14:AE14"/>
    <mergeCell ref="AP14:AP16"/>
    <mergeCell ref="BA14:BC14"/>
    <mergeCell ref="BJ14:BJ16"/>
    <mergeCell ref="AC15:AE15"/>
    <mergeCell ref="BA15:BC15"/>
    <mergeCell ref="AP17:AP30"/>
    <mergeCell ref="BJ17:BJ30"/>
    <mergeCell ref="AP31:AP38"/>
    <mergeCell ref="BH31:BH34"/>
    <mergeCell ref="BJ31:BJ38"/>
    <mergeCell ref="BC34:BD34"/>
    <mergeCell ref="AN35:AN36"/>
    <mergeCell ref="BH35:BH36"/>
    <mergeCell ref="AN37:AN38"/>
    <mergeCell ref="BH37:BH38"/>
    <mergeCell ref="U34:AF34"/>
    <mergeCell ref="B1:BV1"/>
    <mergeCell ref="B2:BV2"/>
    <mergeCell ref="D4:F5"/>
    <mergeCell ref="G4:G5"/>
    <mergeCell ref="H4:M5"/>
    <mergeCell ref="N4:O5"/>
    <mergeCell ref="N10:N11"/>
    <mergeCell ref="O10:O12"/>
    <mergeCell ref="AP10:AP12"/>
    <mergeCell ref="BJ10:BJ12"/>
    <mergeCell ref="T11:W11"/>
    <mergeCell ref="AD11:AJ11"/>
    <mergeCell ref="BB11:BI11"/>
    <mergeCell ref="BE6:BG6"/>
    <mergeCell ref="AY7:AZ7"/>
    <mergeCell ref="BC7:BI7"/>
    <mergeCell ref="BE8:BG8"/>
    <mergeCell ref="U9:X9"/>
    <mergeCell ref="AC9:AF9"/>
    <mergeCell ref="AZ9:BC9"/>
    <mergeCell ref="L19:L24"/>
    <mergeCell ref="AC19:AF19"/>
    <mergeCell ref="BA19:BD19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>
    <pageSetUpPr fitToPage="1"/>
  </sheetPr>
  <dimension ref="A1:BV85"/>
  <sheetViews>
    <sheetView view="pageBreakPreview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24" width="1.5" style="3" customWidth="1"/>
    <col min="25" max="28" width="0.75" style="3" customWidth="1"/>
    <col min="29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452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  <c r="BE5" s="73" t="s">
        <v>224</v>
      </c>
      <c r="BF5" s="73"/>
      <c r="BG5" s="73"/>
    </row>
    <row r="6" spans="2:74" ht="9.1" customHeight="1" x14ac:dyDescent="0.15">
      <c r="BC6" s="262" t="s">
        <v>161</v>
      </c>
      <c r="BD6" s="262"/>
      <c r="BE6" s="262"/>
      <c r="BF6" s="262"/>
      <c r="BG6" s="262"/>
      <c r="BH6" s="262"/>
      <c r="BI6" s="262"/>
      <c r="BJ6" s="4"/>
    </row>
    <row r="7" spans="2:74" ht="9.1" customHeight="1" x14ac:dyDescent="0.15">
      <c r="BE7" s="267"/>
      <c r="BF7" s="73"/>
      <c r="BG7" s="73"/>
    </row>
    <row r="8" spans="2:74" ht="9.1" customHeight="1" x14ac:dyDescent="0.15">
      <c r="Q8" s="41"/>
      <c r="R8" s="41"/>
      <c r="S8" s="41"/>
      <c r="T8" s="41"/>
      <c r="U8" s="73" t="s">
        <v>71</v>
      </c>
      <c r="V8" s="73"/>
      <c r="W8" s="73"/>
      <c r="X8" s="73"/>
      <c r="Y8" s="28"/>
      <c r="Z8" s="28"/>
      <c r="AA8" s="28"/>
      <c r="AC8" s="73" t="s">
        <v>69</v>
      </c>
      <c r="AD8" s="73"/>
      <c r="AE8" s="73"/>
      <c r="AF8" s="73"/>
      <c r="AG8" s="41"/>
      <c r="AH8" s="41"/>
      <c r="AI8" s="41"/>
      <c r="AJ8" s="41"/>
      <c r="AK8" s="41"/>
      <c r="AL8" s="41"/>
      <c r="AY8" s="28"/>
      <c r="AZ8" s="73" t="s">
        <v>162</v>
      </c>
      <c r="BA8" s="73"/>
      <c r="BB8" s="73"/>
      <c r="BC8" s="73"/>
      <c r="BE8" s="41"/>
      <c r="BF8" s="41"/>
    </row>
    <row r="9" spans="2:74" ht="9.1" customHeight="1" x14ac:dyDescent="0.15">
      <c r="Q9" s="41"/>
      <c r="R9" s="41"/>
      <c r="S9" s="41"/>
      <c r="T9" s="41"/>
      <c r="U9" s="28"/>
      <c r="V9" s="28"/>
      <c r="W9" s="28"/>
      <c r="X9" s="28"/>
      <c r="Y9" s="28"/>
      <c r="Z9" s="28"/>
      <c r="AA9" s="28"/>
      <c r="AC9" s="28"/>
      <c r="AD9" s="28"/>
      <c r="AE9" s="28"/>
      <c r="AF9" s="28"/>
      <c r="AG9" s="41"/>
      <c r="AH9" s="41"/>
      <c r="AI9" s="41"/>
      <c r="AJ9" s="41"/>
      <c r="AK9" s="41"/>
      <c r="AL9" s="41"/>
      <c r="AY9" s="28"/>
      <c r="AZ9" s="28"/>
      <c r="BA9" s="28"/>
      <c r="BB9" s="28"/>
      <c r="BC9" s="28"/>
      <c r="BE9" s="41"/>
      <c r="BF9" s="41"/>
    </row>
    <row r="10" spans="2:74" ht="9.1" customHeight="1" x14ac:dyDescent="0.15">
      <c r="N10" s="85"/>
      <c r="O10" s="85">
        <v>0.1</v>
      </c>
      <c r="AN10" s="5"/>
      <c r="AO10" s="5"/>
      <c r="AP10" s="85">
        <v>0.05</v>
      </c>
      <c r="BB10" s="137" t="s">
        <v>377</v>
      </c>
      <c r="BC10" s="137"/>
      <c r="BD10" s="137"/>
      <c r="BE10" s="137"/>
      <c r="BF10" s="137"/>
      <c r="BG10" s="137"/>
      <c r="BH10" s="137"/>
      <c r="BI10" s="137"/>
      <c r="BJ10" s="85">
        <v>0.05</v>
      </c>
    </row>
    <row r="11" spans="2:74" ht="9.1" customHeight="1" x14ac:dyDescent="0.15">
      <c r="N11" s="85"/>
      <c r="O11" s="85"/>
      <c r="T11" s="99" t="s">
        <v>379</v>
      </c>
      <c r="U11" s="99"/>
      <c r="V11" s="99"/>
      <c r="W11" s="99"/>
      <c r="X11" s="30"/>
      <c r="Y11" s="30"/>
      <c r="Z11" s="30"/>
      <c r="AA11" s="30"/>
      <c r="AB11" s="30"/>
      <c r="AC11" s="30"/>
      <c r="AD11" s="137" t="s">
        <v>102</v>
      </c>
      <c r="AE11" s="137"/>
      <c r="AF11" s="137"/>
      <c r="AG11" s="137"/>
      <c r="AH11" s="137"/>
      <c r="AI11" s="137"/>
      <c r="AJ11" s="137"/>
      <c r="AN11" s="5"/>
      <c r="AO11" s="5"/>
      <c r="AP11" s="85"/>
      <c r="AY11" s="30"/>
      <c r="AZ11" s="30"/>
      <c r="BA11" s="30"/>
      <c r="BB11" s="137" t="s">
        <v>166</v>
      </c>
      <c r="BC11" s="137"/>
      <c r="BD11" s="137"/>
      <c r="BE11" s="137"/>
      <c r="BF11" s="137"/>
      <c r="BG11" s="137"/>
      <c r="BH11" s="137"/>
      <c r="BI11" s="5"/>
      <c r="BJ11" s="85"/>
    </row>
    <row r="12" spans="2:74" ht="9.1" customHeight="1" x14ac:dyDescent="0.15">
      <c r="N12" s="29"/>
      <c r="O12" s="85"/>
      <c r="AN12" s="5"/>
      <c r="AO12" s="5"/>
      <c r="AP12" s="85"/>
      <c r="BH12" s="5"/>
      <c r="BI12" s="5"/>
      <c r="BJ12" s="85"/>
    </row>
    <row r="13" spans="2:74" ht="9.1" customHeight="1" x14ac:dyDescent="0.15">
      <c r="N13" s="85">
        <v>0.7</v>
      </c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  <c r="AH13" s="6"/>
      <c r="AI13" s="6"/>
      <c r="AJ13" s="6"/>
      <c r="AK13" s="6"/>
      <c r="AL13" s="6"/>
      <c r="AM13" s="6"/>
      <c r="AN13" s="5"/>
      <c r="AO13" s="5"/>
      <c r="AP13" s="5"/>
      <c r="AY13" s="8"/>
      <c r="AZ13" s="7"/>
      <c r="BA13" s="7"/>
      <c r="BB13" s="7"/>
      <c r="BC13" s="7"/>
      <c r="BD13" s="7"/>
      <c r="BE13" s="9"/>
      <c r="BF13" s="9"/>
      <c r="BG13" s="9"/>
      <c r="BH13" s="5"/>
      <c r="BI13" s="5"/>
      <c r="BJ13" s="5"/>
      <c r="BK13" s="85">
        <v>0.05</v>
      </c>
    </row>
    <row r="14" spans="2:74" ht="9.1" customHeight="1" x14ac:dyDescent="0.15">
      <c r="N14" s="85"/>
      <c r="U14" s="275"/>
      <c r="V14" s="275"/>
      <c r="W14" s="275"/>
      <c r="X14" s="275"/>
      <c r="Y14" s="275"/>
      <c r="Z14" s="275"/>
      <c r="AA14" s="8"/>
      <c r="AC14" s="268" t="s">
        <v>236</v>
      </c>
      <c r="AD14" s="268"/>
      <c r="AE14" s="268"/>
      <c r="AN14" s="5"/>
      <c r="AO14" s="5"/>
      <c r="AP14" s="85">
        <v>0.2</v>
      </c>
      <c r="AY14" s="8"/>
      <c r="AZ14" s="20"/>
      <c r="BA14" s="20"/>
      <c r="BB14" s="20"/>
      <c r="BC14" s="20"/>
      <c r="BD14" s="54"/>
      <c r="BE14" s="20"/>
      <c r="BF14" s="20"/>
      <c r="BG14" s="20"/>
      <c r="BH14" s="5"/>
      <c r="BI14" s="5"/>
      <c r="BJ14" s="22"/>
      <c r="BK14" s="85"/>
    </row>
    <row r="15" spans="2:74" ht="9.1" customHeight="1" x14ac:dyDescent="0.15">
      <c r="N15" s="85"/>
      <c r="U15" s="10"/>
      <c r="V15" s="10"/>
      <c r="W15" s="11"/>
      <c r="X15" s="11"/>
      <c r="Y15" s="11"/>
      <c r="Z15" s="11"/>
      <c r="AC15" s="73" t="s">
        <v>3</v>
      </c>
      <c r="AD15" s="73"/>
      <c r="AE15" s="73"/>
      <c r="AN15" s="5"/>
      <c r="AO15" s="5"/>
      <c r="AP15" s="85"/>
      <c r="AY15" s="11"/>
      <c r="BA15" s="268" t="s">
        <v>236</v>
      </c>
      <c r="BB15" s="268"/>
      <c r="BC15" s="268"/>
      <c r="BH15" s="5"/>
      <c r="BI15" s="5"/>
      <c r="BJ15" s="85">
        <v>0.15</v>
      </c>
      <c r="BK15" s="85"/>
    </row>
    <row r="16" spans="2:74" ht="9.1" customHeight="1" x14ac:dyDescent="0.15">
      <c r="N16" s="85"/>
      <c r="AN16" s="5"/>
      <c r="AO16" s="5"/>
      <c r="AP16" s="85"/>
      <c r="BA16" s="73" t="s">
        <v>265</v>
      </c>
      <c r="BB16" s="73"/>
      <c r="BC16" s="73"/>
      <c r="BH16" s="5"/>
      <c r="BI16" s="5"/>
      <c r="BJ16" s="85"/>
    </row>
    <row r="17" spans="12:64" ht="9.1" customHeight="1" x14ac:dyDescent="0.15">
      <c r="N17" s="85"/>
      <c r="AD17" s="28"/>
      <c r="AE17" s="28"/>
      <c r="AF17" s="28"/>
      <c r="AN17" s="5"/>
      <c r="AO17" s="5"/>
      <c r="AP17" s="85"/>
      <c r="BB17" s="28"/>
      <c r="BC17" s="28"/>
      <c r="BD17" s="28"/>
      <c r="BH17" s="5"/>
      <c r="BI17" s="5"/>
      <c r="BJ17" s="85"/>
    </row>
    <row r="18" spans="12:64" ht="9.1" customHeight="1" x14ac:dyDescent="0.15">
      <c r="N18" s="85"/>
      <c r="AN18" s="5"/>
      <c r="AO18" s="5"/>
      <c r="AP18" s="85" t="s">
        <v>37</v>
      </c>
      <c r="BH18" s="5"/>
      <c r="BI18" s="5"/>
      <c r="BJ18" s="85" t="s">
        <v>37</v>
      </c>
    </row>
    <row r="19" spans="12:64" ht="9.1" customHeight="1" x14ac:dyDescent="0.15">
      <c r="L19" s="86" t="s">
        <v>369</v>
      </c>
      <c r="N19" s="85"/>
      <c r="V19" s="28"/>
      <c r="W19" s="28"/>
      <c r="X19" s="28"/>
      <c r="Y19" s="28"/>
      <c r="Z19" s="28"/>
      <c r="AC19" s="73" t="s">
        <v>378</v>
      </c>
      <c r="AD19" s="73"/>
      <c r="AE19" s="73"/>
      <c r="AF19" s="73"/>
      <c r="AN19" s="5"/>
      <c r="AO19" s="5"/>
      <c r="AP19" s="85"/>
      <c r="AY19" s="28"/>
      <c r="BA19" s="73" t="s">
        <v>378</v>
      </c>
      <c r="BB19" s="73"/>
      <c r="BC19" s="73"/>
      <c r="BD19" s="73"/>
      <c r="BH19" s="5"/>
      <c r="BI19" s="5"/>
      <c r="BJ19" s="85"/>
    </row>
    <row r="20" spans="12:64" ht="9.1" customHeight="1" x14ac:dyDescent="0.15">
      <c r="L20" s="86"/>
      <c r="N20" s="8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"/>
      <c r="AO20" s="5"/>
      <c r="AP20" s="85"/>
      <c r="BB20" s="28"/>
      <c r="BC20" s="28"/>
      <c r="BD20" s="28"/>
      <c r="BE20" s="28"/>
      <c r="BF20" s="28"/>
      <c r="BG20" s="28"/>
      <c r="BH20" s="5"/>
      <c r="BI20" s="5"/>
      <c r="BJ20" s="85"/>
    </row>
    <row r="21" spans="12:64" ht="9.1" customHeight="1" x14ac:dyDescent="0.15">
      <c r="L21" s="86"/>
      <c r="N21" s="85"/>
      <c r="AH21" s="73" t="s">
        <v>229</v>
      </c>
      <c r="AI21" s="73"/>
      <c r="AJ21" s="73"/>
      <c r="AK21" s="73"/>
      <c r="AL21" s="73"/>
      <c r="AM21" s="73"/>
      <c r="AN21" s="5"/>
      <c r="AO21" s="5"/>
      <c r="AP21" s="85"/>
      <c r="AR21" s="86" t="s">
        <v>212</v>
      </c>
      <c r="BH21" s="5"/>
      <c r="BI21" s="5"/>
      <c r="BJ21" s="85"/>
      <c r="BL21" s="86" t="s">
        <v>212</v>
      </c>
    </row>
    <row r="22" spans="12:64" ht="9.1" customHeight="1" x14ac:dyDescent="0.15">
      <c r="L22" s="86"/>
      <c r="N22" s="85"/>
      <c r="AN22" s="5"/>
      <c r="AO22" s="5"/>
      <c r="AP22" s="85"/>
      <c r="AR22" s="86"/>
      <c r="BH22" s="5"/>
      <c r="BI22" s="5"/>
      <c r="BJ22" s="85"/>
      <c r="BL22" s="86"/>
    </row>
    <row r="23" spans="12:64" ht="9.1" customHeight="1" x14ac:dyDescent="0.15">
      <c r="L23" s="86"/>
      <c r="N23" s="85"/>
      <c r="U23" s="10"/>
      <c r="V23" s="10"/>
      <c r="W23" s="10"/>
      <c r="AN23" s="5"/>
      <c r="AO23" s="5"/>
      <c r="AP23" s="85"/>
      <c r="AR23" s="86"/>
      <c r="BH23" s="5"/>
      <c r="BI23" s="5"/>
      <c r="BJ23" s="85"/>
      <c r="BL23" s="86"/>
    </row>
    <row r="24" spans="12:64" ht="9.1" customHeight="1" x14ac:dyDescent="0.15">
      <c r="L24" s="86"/>
      <c r="N24" s="85"/>
      <c r="U24" s="10"/>
      <c r="V24" s="10"/>
      <c r="W24" s="10"/>
      <c r="AN24" s="5"/>
      <c r="AO24" s="5"/>
      <c r="AP24" s="85"/>
      <c r="AR24" s="86"/>
      <c r="BH24" s="5"/>
      <c r="BI24" s="5"/>
      <c r="BJ24" s="85"/>
      <c r="BL24" s="86"/>
    </row>
    <row r="25" spans="12:64" ht="9.1" customHeight="1" x14ac:dyDescent="0.15">
      <c r="L25" s="40"/>
      <c r="U25" s="10"/>
      <c r="V25" s="10"/>
      <c r="W25" s="10"/>
      <c r="AN25" s="5"/>
      <c r="AO25" s="5"/>
      <c r="AP25" s="85"/>
      <c r="AR25" s="86"/>
      <c r="BH25" s="5"/>
      <c r="BI25" s="5"/>
      <c r="BJ25" s="85"/>
      <c r="BL25" s="86"/>
    </row>
    <row r="26" spans="12:64" ht="9.1" customHeight="1" x14ac:dyDescent="0.15">
      <c r="L26" s="40"/>
      <c r="U26" s="10"/>
      <c r="V26" s="10"/>
      <c r="W26" s="10"/>
      <c r="AN26" s="5"/>
      <c r="AO26" s="5"/>
      <c r="AP26" s="85"/>
      <c r="AR26" s="86"/>
      <c r="BH26" s="5"/>
      <c r="BI26" s="5"/>
      <c r="BJ26" s="85"/>
      <c r="BL26" s="86"/>
    </row>
    <row r="27" spans="12:64" ht="9.1" customHeight="1" x14ac:dyDescent="0.15">
      <c r="L27" s="40"/>
      <c r="U27" s="10"/>
      <c r="V27" s="10"/>
      <c r="W27" s="10"/>
      <c r="AN27" s="5"/>
      <c r="AO27" s="5"/>
      <c r="AP27" s="85"/>
      <c r="AR27" s="86"/>
      <c r="BH27" s="5"/>
      <c r="BI27" s="5"/>
      <c r="BJ27" s="85"/>
      <c r="BL27" s="86"/>
    </row>
    <row r="28" spans="12:64" ht="9.1" customHeight="1" x14ac:dyDescent="0.15">
      <c r="L28" s="40"/>
      <c r="U28" s="10"/>
      <c r="V28" s="10"/>
      <c r="W28" s="10"/>
      <c r="AN28" s="5"/>
      <c r="AO28" s="5"/>
      <c r="AP28" s="85"/>
      <c r="AR28" s="86"/>
      <c r="BH28" s="5"/>
      <c r="BI28" s="5"/>
      <c r="BJ28" s="85"/>
      <c r="BL28" s="86"/>
    </row>
    <row r="29" spans="12:64" ht="9.1" customHeight="1" x14ac:dyDescent="0.15">
      <c r="N29" s="261" t="s">
        <v>227</v>
      </c>
      <c r="U29" s="10"/>
      <c r="V29" s="10"/>
      <c r="W29" s="10"/>
      <c r="AD29" s="13"/>
      <c r="AE29" s="13"/>
      <c r="AF29" s="13"/>
      <c r="AG29" s="13"/>
      <c r="AH29" s="13"/>
      <c r="AI29" s="13"/>
      <c r="AJ29" s="13"/>
      <c r="AK29" s="13"/>
      <c r="AL29" s="13"/>
      <c r="AN29" s="5"/>
      <c r="AO29" s="5"/>
      <c r="AP29" s="85"/>
      <c r="AR29" s="86"/>
      <c r="AV29" s="261"/>
      <c r="BB29" s="10"/>
      <c r="BC29" s="10"/>
      <c r="BD29" s="10"/>
      <c r="BE29" s="28"/>
      <c r="BF29" s="28"/>
      <c r="BH29" s="5"/>
      <c r="BI29" s="5"/>
      <c r="BJ29" s="85"/>
      <c r="BL29" s="86"/>
    </row>
    <row r="30" spans="12:64" ht="9.1" customHeight="1" x14ac:dyDescent="0.15">
      <c r="N30" s="261"/>
      <c r="U30" s="10"/>
      <c r="V30" s="10"/>
      <c r="W30" s="10"/>
      <c r="AH30" s="73" t="s">
        <v>1</v>
      </c>
      <c r="AI30" s="73"/>
      <c r="AJ30" s="73"/>
      <c r="AK30" s="73"/>
      <c r="AL30" s="73"/>
      <c r="AM30" s="73"/>
      <c r="AN30" s="5"/>
      <c r="AO30" s="5"/>
      <c r="AP30" s="85"/>
      <c r="AV30" s="261"/>
      <c r="BH30" s="5"/>
      <c r="BI30" s="5"/>
      <c r="BJ30" s="85"/>
    </row>
    <row r="31" spans="12:64" ht="9.1" customHeight="1" x14ac:dyDescent="0.15">
      <c r="N31" s="261"/>
      <c r="U31" s="10"/>
      <c r="V31" s="10"/>
      <c r="W31" s="11"/>
      <c r="X31" s="28"/>
      <c r="Y31" s="28"/>
      <c r="Z31" s="28"/>
      <c r="AA31" s="28"/>
      <c r="AB31" s="28"/>
      <c r="AC31" s="28"/>
      <c r="AD31" s="28"/>
      <c r="AN31" s="5"/>
      <c r="AO31" s="5"/>
      <c r="AP31" s="85"/>
      <c r="AV31" s="261"/>
      <c r="AY31" s="28"/>
      <c r="AZ31" s="28"/>
      <c r="BA31" s="28"/>
      <c r="BB31" s="28"/>
      <c r="BH31" s="5"/>
      <c r="BI31" s="5"/>
      <c r="BJ31" s="85"/>
    </row>
    <row r="32" spans="12:64" ht="9.1" customHeight="1" x14ac:dyDescent="0.15">
      <c r="N32" s="261"/>
      <c r="U32" s="10"/>
      <c r="V32" s="10"/>
      <c r="W32" s="10"/>
      <c r="AN32" s="5"/>
      <c r="AO32" s="5"/>
      <c r="AP32" s="85"/>
      <c r="AV32" s="261"/>
      <c r="BH32" s="5"/>
      <c r="BI32" s="5"/>
      <c r="BJ32" s="85"/>
    </row>
    <row r="33" spans="1:74" ht="9.1" customHeight="1" x14ac:dyDescent="0.15">
      <c r="N33" s="261"/>
      <c r="U33" s="10"/>
      <c r="V33" s="10"/>
      <c r="W33" s="10"/>
      <c r="AN33" s="85">
        <v>0.1</v>
      </c>
      <c r="AO33" s="5"/>
      <c r="AP33" s="85" t="s">
        <v>228</v>
      </c>
      <c r="AV33" s="261"/>
      <c r="BH33" s="85">
        <v>0.1</v>
      </c>
      <c r="BI33" s="5"/>
      <c r="BJ33" s="85" t="s">
        <v>228</v>
      </c>
    </row>
    <row r="34" spans="1:74" ht="9.1" customHeight="1" x14ac:dyDescent="0.15">
      <c r="N34" s="261"/>
      <c r="U34" s="73" t="s">
        <v>441</v>
      </c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N34" s="85"/>
      <c r="AO34" s="5"/>
      <c r="AP34" s="85"/>
      <c r="AV34" s="261"/>
      <c r="AY34" s="28"/>
      <c r="AZ34" s="28"/>
      <c r="BA34" s="28"/>
      <c r="BC34" s="73"/>
      <c r="BD34" s="73"/>
      <c r="BH34" s="85"/>
      <c r="BI34" s="5"/>
      <c r="BJ34" s="85"/>
    </row>
    <row r="35" spans="1:74" ht="9.1" customHeight="1" x14ac:dyDescent="0.15">
      <c r="F35" s="12"/>
      <c r="AN35" s="85" t="s">
        <v>179</v>
      </c>
      <c r="AO35" s="5"/>
      <c r="AP35" s="85"/>
      <c r="BH35" s="85" t="s">
        <v>179</v>
      </c>
      <c r="BI35" s="5"/>
      <c r="BJ35" s="85"/>
    </row>
    <row r="36" spans="1:74" ht="9.1" customHeight="1" x14ac:dyDescent="0.15">
      <c r="AN36" s="85"/>
      <c r="AO36" s="5"/>
      <c r="AP36" s="85"/>
      <c r="BH36" s="85"/>
      <c r="BI36" s="5"/>
      <c r="BJ36" s="85"/>
    </row>
    <row r="37" spans="1:74" ht="9.1" customHeight="1" x14ac:dyDescent="0.15">
      <c r="AN37" s="85"/>
      <c r="AP37" s="85"/>
      <c r="BH37" s="85"/>
      <c r="BJ37" s="85"/>
    </row>
    <row r="38" spans="1:74" ht="9.1" customHeight="1" x14ac:dyDescent="0.15">
      <c r="AN38" s="85"/>
      <c r="AP38" s="85"/>
      <c r="BH38" s="85"/>
      <c r="BJ38" s="85"/>
    </row>
    <row r="39" spans="1:74" ht="9.1" customHeight="1" x14ac:dyDescent="0.15">
      <c r="Y39" s="28"/>
      <c r="Z39" s="28"/>
      <c r="AA39" s="28"/>
      <c r="AB39" s="28"/>
      <c r="AY39" s="28"/>
      <c r="AZ39" s="28"/>
    </row>
    <row r="40" spans="1:74" ht="9.1" customHeight="1" x14ac:dyDescent="0.15"/>
    <row r="41" spans="1:74" ht="9.1" customHeight="1" x14ac:dyDescent="0.15">
      <c r="W41" s="73" t="s">
        <v>213</v>
      </c>
      <c r="X41" s="73"/>
      <c r="Y41" s="73"/>
      <c r="Z41" s="73"/>
      <c r="AA41" s="73"/>
      <c r="AB41" s="73"/>
      <c r="AC41" s="73"/>
      <c r="AD41" s="73"/>
      <c r="AY41" s="73" t="s">
        <v>213</v>
      </c>
      <c r="AZ41" s="73"/>
    </row>
    <row r="42" spans="1:74" ht="24.95" customHeight="1" x14ac:dyDescent="0.15"/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8" t="s">
        <v>221</v>
      </c>
      <c r="X44" s="79"/>
      <c r="Y44" s="79"/>
      <c r="Z44" s="79"/>
      <c r="AA44" s="79"/>
      <c r="AB44" s="79"/>
      <c r="AC44" s="79"/>
      <c r="AD44" s="79"/>
      <c r="AE44" s="80"/>
      <c r="AF44" s="78" t="s">
        <v>193</v>
      </c>
      <c r="AG44" s="79"/>
      <c r="AH44" s="79"/>
      <c r="AI44" s="79"/>
      <c r="AJ44" s="79"/>
      <c r="AK44" s="79"/>
      <c r="AL44" s="80"/>
      <c r="AM44" s="78" t="s">
        <v>194</v>
      </c>
      <c r="AN44" s="79"/>
      <c r="AO44" s="79"/>
      <c r="AP44" s="79"/>
      <c r="AQ44" s="79"/>
      <c r="AR44" s="79"/>
      <c r="AS44" s="80"/>
      <c r="AT44" s="87" t="s">
        <v>195</v>
      </c>
      <c r="AU44" s="87"/>
      <c r="AV44" s="87"/>
      <c r="AW44" s="87"/>
      <c r="AX44" s="87"/>
      <c r="AY44" s="87"/>
      <c r="AZ44" s="87"/>
      <c r="BA44" s="87" t="s">
        <v>196</v>
      </c>
      <c r="BB44" s="87"/>
      <c r="BC44" s="87"/>
      <c r="BD44" s="87"/>
      <c r="BE44" s="87"/>
      <c r="BF44" s="87"/>
      <c r="BG44" s="87"/>
      <c r="BH44" s="89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15"/>
      <c r="AE45" s="31"/>
      <c r="AF45" s="31"/>
      <c r="AG45" s="31"/>
      <c r="AH45" s="31"/>
      <c r="AI45" s="31"/>
      <c r="AJ45" s="31"/>
      <c r="AK45" s="31"/>
      <c r="AL45" s="15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</row>
    <row r="46" spans="1:74" s="14" customFormat="1" ht="20.149999999999999" customHeight="1" x14ac:dyDescent="0.15">
      <c r="A46" s="16"/>
      <c r="B46" s="263" t="s">
        <v>68</v>
      </c>
      <c r="C46" s="263"/>
      <c r="D46" s="264"/>
      <c r="E46" s="78" t="s">
        <v>266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v>9.2999999999999999E-2</v>
      </c>
      <c r="X46" s="82"/>
      <c r="Y46" s="82"/>
      <c r="Z46" s="82"/>
      <c r="AA46" s="82"/>
      <c r="AB46" s="82"/>
      <c r="AC46" s="82"/>
      <c r="AD46" s="82"/>
      <c r="AE46" s="83"/>
      <c r="AF46" s="81">
        <v>0.11799999999999999</v>
      </c>
      <c r="AG46" s="82"/>
      <c r="AH46" s="82"/>
      <c r="AI46" s="82"/>
      <c r="AJ46" s="82"/>
      <c r="AK46" s="82"/>
      <c r="AL46" s="83"/>
      <c r="AM46" s="81">
        <v>0.16900000000000001</v>
      </c>
      <c r="AN46" s="82"/>
      <c r="AO46" s="82"/>
      <c r="AP46" s="82"/>
      <c r="AQ46" s="82"/>
      <c r="AR46" s="82"/>
      <c r="AS46" s="83"/>
      <c r="AT46" s="75">
        <v>0.22</v>
      </c>
      <c r="AU46" s="75"/>
      <c r="AV46" s="75"/>
      <c r="AW46" s="75"/>
      <c r="AX46" s="75"/>
      <c r="AY46" s="75"/>
      <c r="AZ46" s="75"/>
      <c r="BA46" s="75">
        <v>0.27200000000000002</v>
      </c>
      <c r="BB46" s="75"/>
      <c r="BC46" s="75"/>
      <c r="BD46" s="75"/>
      <c r="BE46" s="75"/>
      <c r="BF46" s="75"/>
      <c r="BG46" s="75"/>
      <c r="BH46" s="77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267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v>0.6</v>
      </c>
      <c r="X47" s="82"/>
      <c r="Y47" s="82"/>
      <c r="Z47" s="82"/>
      <c r="AA47" s="82"/>
      <c r="AB47" s="82"/>
      <c r="AC47" s="82"/>
      <c r="AD47" s="82"/>
      <c r="AE47" s="83"/>
      <c r="AF47" s="81">
        <v>0.6</v>
      </c>
      <c r="AG47" s="82"/>
      <c r="AH47" s="82"/>
      <c r="AI47" s="82"/>
      <c r="AJ47" s="82"/>
      <c r="AK47" s="82"/>
      <c r="AL47" s="83"/>
      <c r="AM47" s="81">
        <v>0.65</v>
      </c>
      <c r="AN47" s="82"/>
      <c r="AO47" s="82"/>
      <c r="AP47" s="82"/>
      <c r="AQ47" s="82"/>
      <c r="AR47" s="82"/>
      <c r="AS47" s="83"/>
      <c r="AT47" s="75">
        <v>0.7</v>
      </c>
      <c r="AU47" s="75"/>
      <c r="AV47" s="75"/>
      <c r="AW47" s="75"/>
      <c r="AX47" s="75"/>
      <c r="AY47" s="75"/>
      <c r="AZ47" s="75"/>
      <c r="BA47" s="75">
        <v>0.75</v>
      </c>
      <c r="BB47" s="75"/>
      <c r="BC47" s="75"/>
      <c r="BD47" s="75"/>
      <c r="BE47" s="75"/>
      <c r="BF47" s="75"/>
      <c r="BG47" s="75"/>
      <c r="BH47" s="77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268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W46+0.1</f>
        <v>0.193</v>
      </c>
      <c r="X48" s="82"/>
      <c r="Y48" s="82"/>
      <c r="Z48" s="82"/>
      <c r="AA48" s="82"/>
      <c r="AB48" s="82"/>
      <c r="AC48" s="82"/>
      <c r="AD48" s="82"/>
      <c r="AE48" s="83"/>
      <c r="AF48" s="81">
        <f>AF46+0.1</f>
        <v>0.218</v>
      </c>
      <c r="AG48" s="82"/>
      <c r="AH48" s="82"/>
      <c r="AI48" s="82"/>
      <c r="AJ48" s="82"/>
      <c r="AK48" s="82"/>
      <c r="AL48" s="83"/>
      <c r="AM48" s="81">
        <f>AM46+0.1</f>
        <v>0.26900000000000002</v>
      </c>
      <c r="AN48" s="82"/>
      <c r="AO48" s="82"/>
      <c r="AP48" s="82"/>
      <c r="AQ48" s="82"/>
      <c r="AR48" s="82"/>
      <c r="AS48" s="83"/>
      <c r="AT48" s="75">
        <f>AT46+0.1</f>
        <v>0.32</v>
      </c>
      <c r="AU48" s="75"/>
      <c r="AV48" s="75"/>
      <c r="AW48" s="75"/>
      <c r="AX48" s="75"/>
      <c r="AY48" s="75"/>
      <c r="AZ48" s="75"/>
      <c r="BA48" s="75">
        <f>BA46+0.1</f>
        <v>0.372</v>
      </c>
      <c r="BB48" s="75"/>
      <c r="BC48" s="75"/>
      <c r="BD48" s="75"/>
      <c r="BE48" s="75"/>
      <c r="BF48" s="75"/>
      <c r="BG48" s="75"/>
      <c r="BH48" s="77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</row>
    <row r="49" spans="1:73" s="14" customFormat="1" ht="20.149999999999999" customHeight="1" x14ac:dyDescent="0.15">
      <c r="A49" s="16"/>
      <c r="B49" s="265"/>
      <c r="C49" s="265"/>
      <c r="D49" s="266"/>
      <c r="E49" s="78" t="s">
        <v>269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W46+W50</f>
        <v>1.2929999999999999</v>
      </c>
      <c r="X49" s="82"/>
      <c r="Y49" s="82"/>
      <c r="Z49" s="82"/>
      <c r="AA49" s="82"/>
      <c r="AB49" s="82"/>
      <c r="AC49" s="82"/>
      <c r="AD49" s="82"/>
      <c r="AE49" s="83"/>
      <c r="AF49" s="81">
        <f>AF46+AF50</f>
        <v>1.3180000000000001</v>
      </c>
      <c r="AG49" s="82"/>
      <c r="AH49" s="82"/>
      <c r="AI49" s="82"/>
      <c r="AJ49" s="82"/>
      <c r="AK49" s="82"/>
      <c r="AL49" s="83"/>
      <c r="AM49" s="81">
        <f>AM46+AM50</f>
        <v>1.369</v>
      </c>
      <c r="AN49" s="82"/>
      <c r="AO49" s="82"/>
      <c r="AP49" s="82"/>
      <c r="AQ49" s="82"/>
      <c r="AR49" s="82"/>
      <c r="AS49" s="83"/>
      <c r="AT49" s="81">
        <f>AT46+AT50</f>
        <v>1.42</v>
      </c>
      <c r="AU49" s="82"/>
      <c r="AV49" s="82"/>
      <c r="AW49" s="82"/>
      <c r="AX49" s="82"/>
      <c r="AY49" s="82"/>
      <c r="AZ49" s="83"/>
      <c r="BA49" s="81">
        <f>BA46+BA50</f>
        <v>1.472</v>
      </c>
      <c r="BB49" s="82"/>
      <c r="BC49" s="82"/>
      <c r="BD49" s="82"/>
      <c r="BE49" s="82"/>
      <c r="BF49" s="82"/>
      <c r="BG49" s="83"/>
      <c r="BH49" s="77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</row>
    <row r="50" spans="1:73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2"/>
      <c r="AE50" s="83"/>
      <c r="AF50" s="81">
        <f>$H$4</f>
        <v>1.2</v>
      </c>
      <c r="AG50" s="82"/>
      <c r="AH50" s="82"/>
      <c r="AI50" s="82"/>
      <c r="AJ50" s="82"/>
      <c r="AK50" s="82"/>
      <c r="AL50" s="83"/>
      <c r="AM50" s="81">
        <f>$H$4</f>
        <v>1.2</v>
      </c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77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350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(W49-W48-0.2-0.05)</f>
        <v>0.84999999999999987</v>
      </c>
      <c r="X51" s="82"/>
      <c r="Y51" s="82"/>
      <c r="Z51" s="82"/>
      <c r="AA51" s="82"/>
      <c r="AB51" s="82"/>
      <c r="AC51" s="82"/>
      <c r="AD51" s="82"/>
      <c r="AE51" s="83"/>
      <c r="AF51" s="81">
        <f>(AF49-AF48-0.2-0.05)</f>
        <v>0.85000000000000009</v>
      </c>
      <c r="AG51" s="82"/>
      <c r="AH51" s="82"/>
      <c r="AI51" s="82"/>
      <c r="AJ51" s="82"/>
      <c r="AK51" s="82"/>
      <c r="AL51" s="83"/>
      <c r="AM51" s="81">
        <f>(AM49-AM48-0.2-0.05)</f>
        <v>0.85000000000000009</v>
      </c>
      <c r="AN51" s="82"/>
      <c r="AO51" s="82"/>
      <c r="AP51" s="82"/>
      <c r="AQ51" s="82"/>
      <c r="AR51" s="82"/>
      <c r="AS51" s="83"/>
      <c r="AT51" s="81">
        <f>(AT49-AT48-0.2-0.05)</f>
        <v>0.84999999999999987</v>
      </c>
      <c r="AU51" s="82"/>
      <c r="AV51" s="82"/>
      <c r="AW51" s="82"/>
      <c r="AX51" s="82"/>
      <c r="AY51" s="82"/>
      <c r="AZ51" s="83"/>
      <c r="BA51" s="81">
        <f>(BA49-BA48-0.2-0.05)</f>
        <v>0.85000000000000009</v>
      </c>
      <c r="BB51" s="82"/>
      <c r="BC51" s="82"/>
      <c r="BD51" s="82"/>
      <c r="BE51" s="82"/>
      <c r="BF51" s="82"/>
      <c r="BG51" s="83"/>
      <c r="BH51" s="77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</row>
    <row r="52" spans="1:73" s="14" customFormat="1" ht="20.149999999999999" customHeight="1" x14ac:dyDescent="0.15"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BA52" s="141" t="s">
        <v>103</v>
      </c>
      <c r="BB52" s="141"/>
      <c r="BC52" s="141"/>
      <c r="BD52" s="141"/>
      <c r="BE52" s="141"/>
      <c r="BF52" s="141"/>
      <c r="BG52" s="141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78" t="str">
        <f>W44</f>
        <v>φ75</v>
      </c>
      <c r="X53" s="79"/>
      <c r="Y53" s="79"/>
      <c r="Z53" s="79"/>
      <c r="AA53" s="79"/>
      <c r="AB53" s="79"/>
      <c r="AC53" s="79"/>
      <c r="AD53" s="79"/>
      <c r="AE53" s="80"/>
      <c r="AF53" s="78" t="str">
        <f>AF44</f>
        <v>φ100</v>
      </c>
      <c r="AG53" s="79"/>
      <c r="AH53" s="79"/>
      <c r="AI53" s="79"/>
      <c r="AJ53" s="79"/>
      <c r="AK53" s="79"/>
      <c r="AL53" s="80"/>
      <c r="AM53" s="78" t="str">
        <f>AM44</f>
        <v>φ150</v>
      </c>
      <c r="AN53" s="79"/>
      <c r="AO53" s="79"/>
      <c r="AP53" s="79"/>
      <c r="AQ53" s="79"/>
      <c r="AR53" s="79"/>
      <c r="AS53" s="80"/>
      <c r="AT53" s="78" t="str">
        <f>AT44</f>
        <v>φ200</v>
      </c>
      <c r="AU53" s="79"/>
      <c r="AV53" s="79"/>
      <c r="AW53" s="79"/>
      <c r="AX53" s="79"/>
      <c r="AY53" s="79"/>
      <c r="AZ53" s="80"/>
      <c r="BA53" s="78" t="str">
        <f>BA44</f>
        <v>φ250</v>
      </c>
      <c r="BB53" s="79"/>
      <c r="BC53" s="79"/>
      <c r="BD53" s="79"/>
      <c r="BE53" s="79"/>
      <c r="BF53" s="79"/>
      <c r="BG53" s="80"/>
      <c r="BH53" s="77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270</v>
      </c>
      <c r="U54" s="79"/>
      <c r="V54" s="80"/>
      <c r="W54" s="81">
        <v>2</v>
      </c>
      <c r="X54" s="82"/>
      <c r="Y54" s="82"/>
      <c r="Z54" s="82"/>
      <c r="AA54" s="82"/>
      <c r="AB54" s="82"/>
      <c r="AC54" s="82"/>
      <c r="AD54" s="82"/>
      <c r="AE54" s="83"/>
      <c r="AF54" s="81">
        <v>2</v>
      </c>
      <c r="AG54" s="82"/>
      <c r="AH54" s="82"/>
      <c r="AI54" s="82"/>
      <c r="AJ54" s="82"/>
      <c r="AK54" s="82"/>
      <c r="AL54" s="83"/>
      <c r="AM54" s="81">
        <v>2</v>
      </c>
      <c r="AN54" s="82"/>
      <c r="AO54" s="82"/>
      <c r="AP54" s="82"/>
      <c r="AQ54" s="82"/>
      <c r="AR54" s="82"/>
      <c r="AS54" s="83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7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81">
        <f>W47</f>
        <v>0.6</v>
      </c>
      <c r="X55" s="82"/>
      <c r="Y55" s="82"/>
      <c r="Z55" s="82"/>
      <c r="AA55" s="82"/>
      <c r="AB55" s="82"/>
      <c r="AC55" s="82"/>
      <c r="AD55" s="82"/>
      <c r="AE55" s="83"/>
      <c r="AF55" s="81">
        <f>AF47</f>
        <v>0.6</v>
      </c>
      <c r="AG55" s="82"/>
      <c r="AH55" s="82"/>
      <c r="AI55" s="82"/>
      <c r="AJ55" s="82"/>
      <c r="AK55" s="82"/>
      <c r="AL55" s="83"/>
      <c r="AM55" s="104">
        <f>AM47</f>
        <v>0.65</v>
      </c>
      <c r="AN55" s="105"/>
      <c r="AO55" s="105"/>
      <c r="AP55" s="105"/>
      <c r="AQ55" s="105"/>
      <c r="AR55" s="105"/>
      <c r="AS55" s="106"/>
      <c r="AT55" s="104">
        <f>AT47</f>
        <v>0.7</v>
      </c>
      <c r="AU55" s="105"/>
      <c r="AV55" s="105"/>
      <c r="AW55" s="105"/>
      <c r="AX55" s="105"/>
      <c r="AY55" s="105"/>
      <c r="AZ55" s="106"/>
      <c r="BA55" s="104">
        <f>BA47</f>
        <v>0.75</v>
      </c>
      <c r="BB55" s="105"/>
      <c r="BC55" s="105"/>
      <c r="BD55" s="105"/>
      <c r="BE55" s="105"/>
      <c r="BF55" s="105"/>
      <c r="BG55" s="106"/>
      <c r="BH55" s="77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81"/>
      <c r="X56" s="82"/>
      <c r="Y56" s="82"/>
      <c r="Z56" s="82"/>
      <c r="AA56" s="82"/>
      <c r="AB56" s="82"/>
      <c r="AC56" s="82"/>
      <c r="AD56" s="82"/>
      <c r="AE56" s="83"/>
      <c r="AF56" s="81"/>
      <c r="AG56" s="82"/>
      <c r="AH56" s="82"/>
      <c r="AI56" s="82"/>
      <c r="AJ56" s="82"/>
      <c r="AK56" s="82"/>
      <c r="AL56" s="83"/>
      <c r="AM56" s="107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77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81">
        <f>W47*0.1</f>
        <v>0.06</v>
      </c>
      <c r="X57" s="82"/>
      <c r="Y57" s="82"/>
      <c r="Z57" s="82"/>
      <c r="AA57" s="82"/>
      <c r="AB57" s="82"/>
      <c r="AC57" s="82"/>
      <c r="AD57" s="82"/>
      <c r="AE57" s="83"/>
      <c r="AF57" s="81">
        <f>AF47*0.1</f>
        <v>0.06</v>
      </c>
      <c r="AG57" s="82"/>
      <c r="AH57" s="82"/>
      <c r="AI57" s="82"/>
      <c r="AJ57" s="82"/>
      <c r="AK57" s="82"/>
      <c r="AL57" s="83"/>
      <c r="AM57" s="104">
        <f>AM47*0.1</f>
        <v>6.5000000000000002E-2</v>
      </c>
      <c r="AN57" s="105"/>
      <c r="AO57" s="105"/>
      <c r="AP57" s="105"/>
      <c r="AQ57" s="105"/>
      <c r="AR57" s="105"/>
      <c r="AS57" s="106"/>
      <c r="AT57" s="104">
        <f>AT47*0.1</f>
        <v>6.9999999999999993E-2</v>
      </c>
      <c r="AU57" s="105"/>
      <c r="AV57" s="105"/>
      <c r="AW57" s="105"/>
      <c r="AX57" s="105"/>
      <c r="AY57" s="105"/>
      <c r="AZ57" s="106"/>
      <c r="BA57" s="104">
        <f>BA47*0.1</f>
        <v>7.5000000000000011E-2</v>
      </c>
      <c r="BB57" s="105"/>
      <c r="BC57" s="105"/>
      <c r="BD57" s="105"/>
      <c r="BE57" s="105"/>
      <c r="BF57" s="105"/>
      <c r="BG57" s="106"/>
      <c r="BH57" s="77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365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81"/>
      <c r="X58" s="82"/>
      <c r="Y58" s="82"/>
      <c r="Z58" s="82"/>
      <c r="AA58" s="82"/>
      <c r="AB58" s="82"/>
      <c r="AC58" s="82"/>
      <c r="AD58" s="82"/>
      <c r="AE58" s="83"/>
      <c r="AF58" s="81"/>
      <c r="AG58" s="82"/>
      <c r="AH58" s="82"/>
      <c r="AI58" s="82"/>
      <c r="AJ58" s="82"/>
      <c r="AK58" s="82"/>
      <c r="AL58" s="83"/>
      <c r="AM58" s="107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77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81">
        <f>ROUND(W47*(W49-0.1),3)</f>
        <v>0.71599999999999997</v>
      </c>
      <c r="X59" s="82"/>
      <c r="Y59" s="82"/>
      <c r="Z59" s="82"/>
      <c r="AA59" s="82"/>
      <c r="AB59" s="82"/>
      <c r="AC59" s="82"/>
      <c r="AD59" s="82"/>
      <c r="AE59" s="83"/>
      <c r="AF59" s="81">
        <f>ROUND(AF47*(AF49-0.1),3)</f>
        <v>0.73099999999999998</v>
      </c>
      <c r="AG59" s="82"/>
      <c r="AH59" s="82"/>
      <c r="AI59" s="82"/>
      <c r="AJ59" s="82"/>
      <c r="AK59" s="82"/>
      <c r="AL59" s="83"/>
      <c r="AM59" s="81">
        <f>ROUND(AM47*(AM49-0.1),3)</f>
        <v>0.82499999999999996</v>
      </c>
      <c r="AN59" s="82"/>
      <c r="AO59" s="82"/>
      <c r="AP59" s="82"/>
      <c r="AQ59" s="82"/>
      <c r="AR59" s="82"/>
      <c r="AS59" s="83"/>
      <c r="AT59" s="81">
        <f>ROUND(AT47*(AT49-0.1),3)</f>
        <v>0.92400000000000004</v>
      </c>
      <c r="AU59" s="82"/>
      <c r="AV59" s="82"/>
      <c r="AW59" s="82"/>
      <c r="AX59" s="82"/>
      <c r="AY59" s="82"/>
      <c r="AZ59" s="83"/>
      <c r="BA59" s="81">
        <f>ROUND(BA47*(BA49-0.1),3)</f>
        <v>1.0289999999999999</v>
      </c>
      <c r="BB59" s="82"/>
      <c r="BC59" s="82"/>
      <c r="BD59" s="82"/>
      <c r="BE59" s="82"/>
      <c r="BF59" s="82"/>
      <c r="BG59" s="83"/>
      <c r="BH59" s="77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81">
        <f>ROUND(W47*W48-W46*W46*PI()/4,3)</f>
        <v>0.109</v>
      </c>
      <c r="X60" s="82"/>
      <c r="Y60" s="82"/>
      <c r="Z60" s="82"/>
      <c r="AA60" s="82"/>
      <c r="AB60" s="82"/>
      <c r="AC60" s="82"/>
      <c r="AD60" s="82"/>
      <c r="AE60" s="83"/>
      <c r="AF60" s="81">
        <f>ROUND(AF47*AF48-AF46*AF46*PI()/4,3)</f>
        <v>0.12</v>
      </c>
      <c r="AG60" s="82"/>
      <c r="AH60" s="82"/>
      <c r="AI60" s="82"/>
      <c r="AJ60" s="82"/>
      <c r="AK60" s="82"/>
      <c r="AL60" s="83"/>
      <c r="AM60" s="81">
        <f>ROUND(AM47*AM48-AM46*AM46*PI()/4,3)</f>
        <v>0.152</v>
      </c>
      <c r="AN60" s="82"/>
      <c r="AO60" s="82"/>
      <c r="AP60" s="82"/>
      <c r="AQ60" s="82"/>
      <c r="AR60" s="82"/>
      <c r="AS60" s="83"/>
      <c r="AT60" s="75">
        <f>ROUND(AT47*AT48-AT46*AT46*PI()/4,3)</f>
        <v>0.186</v>
      </c>
      <c r="AU60" s="75"/>
      <c r="AV60" s="75"/>
      <c r="AW60" s="75"/>
      <c r="AX60" s="75"/>
      <c r="AY60" s="75"/>
      <c r="AZ60" s="81"/>
      <c r="BA60" s="75">
        <f>ROUND(BA47*BA48-BA46*BA46*PI()/4,3)</f>
        <v>0.221</v>
      </c>
      <c r="BB60" s="75"/>
      <c r="BC60" s="75"/>
      <c r="BD60" s="75"/>
      <c r="BE60" s="75"/>
      <c r="BF60" s="75"/>
      <c r="BG60" s="81"/>
      <c r="BH60" s="77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</row>
    <row r="61" spans="1:73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390</v>
      </c>
      <c r="U61" s="79"/>
      <c r="V61" s="80"/>
      <c r="W61" s="81">
        <f>W55</f>
        <v>0.6</v>
      </c>
      <c r="X61" s="82"/>
      <c r="Y61" s="82"/>
      <c r="Z61" s="82"/>
      <c r="AA61" s="82"/>
      <c r="AB61" s="82"/>
      <c r="AC61" s="82"/>
      <c r="AD61" s="82"/>
      <c r="AE61" s="83"/>
      <c r="AF61" s="81">
        <f>AF55</f>
        <v>0.6</v>
      </c>
      <c r="AG61" s="82"/>
      <c r="AH61" s="82"/>
      <c r="AI61" s="82"/>
      <c r="AJ61" s="82"/>
      <c r="AK61" s="82"/>
      <c r="AL61" s="83"/>
      <c r="AM61" s="81">
        <f>AM55</f>
        <v>0.65</v>
      </c>
      <c r="AN61" s="82"/>
      <c r="AO61" s="82"/>
      <c r="AP61" s="82"/>
      <c r="AQ61" s="82"/>
      <c r="AR61" s="82"/>
      <c r="AS61" s="83"/>
      <c r="AT61" s="81">
        <f>AT55</f>
        <v>0.7</v>
      </c>
      <c r="AU61" s="82"/>
      <c r="AV61" s="82"/>
      <c r="AW61" s="82"/>
      <c r="AX61" s="82"/>
      <c r="AY61" s="82"/>
      <c r="AZ61" s="83"/>
      <c r="BA61" s="81">
        <f>BA55</f>
        <v>0.75</v>
      </c>
      <c r="BB61" s="82"/>
      <c r="BC61" s="82"/>
      <c r="BD61" s="82"/>
      <c r="BE61" s="82"/>
      <c r="BF61" s="82"/>
      <c r="BG61" s="83"/>
      <c r="BH61" s="77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</row>
    <row r="62" spans="1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81">
        <f>W59</f>
        <v>0.71599999999999997</v>
      </c>
      <c r="X62" s="82"/>
      <c r="Y62" s="82"/>
      <c r="Z62" s="82"/>
      <c r="AA62" s="82"/>
      <c r="AB62" s="82"/>
      <c r="AC62" s="82"/>
      <c r="AD62" s="82"/>
      <c r="AE62" s="83"/>
      <c r="AF62" s="81">
        <f>AF59</f>
        <v>0.73099999999999998</v>
      </c>
      <c r="AG62" s="82"/>
      <c r="AH62" s="82"/>
      <c r="AI62" s="82"/>
      <c r="AJ62" s="82"/>
      <c r="AK62" s="82"/>
      <c r="AL62" s="83"/>
      <c r="AM62" s="104">
        <f>AM59</f>
        <v>0.82499999999999996</v>
      </c>
      <c r="AN62" s="105"/>
      <c r="AO62" s="105"/>
      <c r="AP62" s="105"/>
      <c r="AQ62" s="105"/>
      <c r="AR62" s="105"/>
      <c r="AS62" s="106"/>
      <c r="AT62" s="104">
        <f>AT59</f>
        <v>0.92400000000000004</v>
      </c>
      <c r="AU62" s="105"/>
      <c r="AV62" s="105"/>
      <c r="AW62" s="105"/>
      <c r="AX62" s="105"/>
      <c r="AY62" s="105"/>
      <c r="AZ62" s="106"/>
      <c r="BA62" s="104">
        <f>BA59</f>
        <v>1.0289999999999999</v>
      </c>
      <c r="BB62" s="105"/>
      <c r="BC62" s="105"/>
      <c r="BD62" s="105"/>
      <c r="BE62" s="105"/>
      <c r="BF62" s="105"/>
      <c r="BG62" s="106"/>
      <c r="BH62" s="77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81"/>
      <c r="X63" s="82"/>
      <c r="Y63" s="82"/>
      <c r="Z63" s="82"/>
      <c r="AA63" s="82"/>
      <c r="AB63" s="82"/>
      <c r="AC63" s="82"/>
      <c r="AD63" s="82"/>
      <c r="AE63" s="83"/>
      <c r="AF63" s="81"/>
      <c r="AG63" s="82"/>
      <c r="AH63" s="82"/>
      <c r="AI63" s="82"/>
      <c r="AJ63" s="82"/>
      <c r="AK63" s="82"/>
      <c r="AL63" s="83"/>
      <c r="AM63" s="107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77"/>
      <c r="BB63" s="74"/>
      <c r="BC63" s="74"/>
      <c r="BD63" s="74"/>
      <c r="BE63" s="74"/>
      <c r="BF63" s="74"/>
      <c r="BG63" s="162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</row>
    <row r="64" spans="1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187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81">
        <f>W47</f>
        <v>0.6</v>
      </c>
      <c r="X64" s="82"/>
      <c r="Y64" s="82"/>
      <c r="Z64" s="82"/>
      <c r="AA64" s="82"/>
      <c r="AB64" s="82"/>
      <c r="AC64" s="82"/>
      <c r="AD64" s="82"/>
      <c r="AE64" s="83"/>
      <c r="AF64" s="81">
        <f>AF47</f>
        <v>0.6</v>
      </c>
      <c r="AG64" s="82"/>
      <c r="AH64" s="82"/>
      <c r="AI64" s="82"/>
      <c r="AJ64" s="82"/>
      <c r="AK64" s="82"/>
      <c r="AL64" s="83"/>
      <c r="AM64" s="104">
        <f>AM47</f>
        <v>0.65</v>
      </c>
      <c r="AN64" s="105"/>
      <c r="AO64" s="105"/>
      <c r="AP64" s="105"/>
      <c r="AQ64" s="105"/>
      <c r="AR64" s="105"/>
      <c r="AS64" s="106"/>
      <c r="AT64" s="104">
        <f>AT47</f>
        <v>0.7</v>
      </c>
      <c r="AU64" s="105"/>
      <c r="AV64" s="105"/>
      <c r="AW64" s="105"/>
      <c r="AX64" s="105"/>
      <c r="AY64" s="105"/>
      <c r="AZ64" s="105"/>
      <c r="BA64" s="276">
        <f>BA47</f>
        <v>0.75</v>
      </c>
      <c r="BB64" s="231"/>
      <c r="BC64" s="231"/>
      <c r="BD64" s="231"/>
      <c r="BE64" s="231"/>
      <c r="BF64" s="231"/>
      <c r="BG64" s="277"/>
    </row>
    <row r="65" spans="2:73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152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81"/>
      <c r="X65" s="82"/>
      <c r="Y65" s="82"/>
      <c r="Z65" s="82"/>
      <c r="AA65" s="82"/>
      <c r="AB65" s="82"/>
      <c r="AC65" s="82"/>
      <c r="AD65" s="82"/>
      <c r="AE65" s="83"/>
      <c r="AF65" s="81"/>
      <c r="AG65" s="82"/>
      <c r="AH65" s="82"/>
      <c r="AI65" s="82"/>
      <c r="AJ65" s="82"/>
      <c r="AK65" s="82"/>
      <c r="AL65" s="83"/>
      <c r="AM65" s="107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242"/>
      <c r="BB65" s="108"/>
      <c r="BC65" s="108"/>
      <c r="BD65" s="108"/>
      <c r="BE65" s="108"/>
      <c r="BF65" s="108"/>
      <c r="BG65" s="158"/>
    </row>
    <row r="66" spans="2:73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102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81">
        <f>W64</f>
        <v>0.6</v>
      </c>
      <c r="X66" s="82"/>
      <c r="Y66" s="82"/>
      <c r="Z66" s="82"/>
      <c r="AA66" s="82"/>
      <c r="AB66" s="82"/>
      <c r="AC66" s="82"/>
      <c r="AD66" s="82"/>
      <c r="AE66" s="83"/>
      <c r="AF66" s="81">
        <f>AF64</f>
        <v>0.6</v>
      </c>
      <c r="AG66" s="82"/>
      <c r="AH66" s="82"/>
      <c r="AI66" s="82"/>
      <c r="AJ66" s="82"/>
      <c r="AK66" s="82"/>
      <c r="AL66" s="83"/>
      <c r="AM66" s="104">
        <f>AM64</f>
        <v>0.65</v>
      </c>
      <c r="AN66" s="105"/>
      <c r="AO66" s="105"/>
      <c r="AP66" s="105"/>
      <c r="AQ66" s="105"/>
      <c r="AR66" s="105"/>
      <c r="AS66" s="106"/>
      <c r="AT66" s="104">
        <f>AT64</f>
        <v>0.7</v>
      </c>
      <c r="AU66" s="105"/>
      <c r="AV66" s="105"/>
      <c r="AW66" s="105"/>
      <c r="AX66" s="105"/>
      <c r="AY66" s="105"/>
      <c r="AZ66" s="105"/>
      <c r="BA66" s="235">
        <f>BA64</f>
        <v>0.75</v>
      </c>
      <c r="BB66" s="105"/>
      <c r="BC66" s="105"/>
      <c r="BD66" s="105"/>
      <c r="BE66" s="105"/>
      <c r="BF66" s="105"/>
      <c r="BG66" s="236"/>
    </row>
    <row r="67" spans="2:73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30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81"/>
      <c r="X67" s="82"/>
      <c r="Y67" s="82"/>
      <c r="Z67" s="82"/>
      <c r="AA67" s="82"/>
      <c r="AB67" s="82"/>
      <c r="AC67" s="82"/>
      <c r="AD67" s="82"/>
      <c r="AE67" s="83"/>
      <c r="AF67" s="81"/>
      <c r="AG67" s="82"/>
      <c r="AH67" s="82"/>
      <c r="AI67" s="82"/>
      <c r="AJ67" s="82"/>
      <c r="AK67" s="82"/>
      <c r="AL67" s="83"/>
      <c r="AM67" s="107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8"/>
      <c r="BA67" s="147"/>
      <c r="BB67" s="148"/>
      <c r="BC67" s="148"/>
      <c r="BD67" s="148"/>
      <c r="BE67" s="148"/>
      <c r="BF67" s="148"/>
      <c r="BG67" s="149"/>
    </row>
    <row r="68" spans="2:73" s="14" customFormat="1" ht="20.149999999999999" customHeight="1" x14ac:dyDescent="0.15"/>
    <row r="69" spans="2:73" s="14" customFormat="1" ht="20.149999999999999" customHeight="1" x14ac:dyDescent="0.15"/>
    <row r="70" spans="2:73" s="14" customFormat="1" ht="20.149999999999999" customHeight="1" x14ac:dyDescent="0.15"/>
    <row r="71" spans="2:73" s="14" customFormat="1" ht="20.149999999999999" customHeight="1" x14ac:dyDescent="0.15"/>
    <row r="72" spans="2:73" s="14" customFormat="1" ht="20.149999999999999" customHeight="1" x14ac:dyDescent="0.15"/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15" customHeight="1" x14ac:dyDescent="0.15"/>
    <row r="76" spans="2:73" s="14" customFormat="1" ht="15" customHeight="1" x14ac:dyDescent="0.15"/>
    <row r="77" spans="2:73" s="14" customFormat="1" ht="15" customHeight="1" x14ac:dyDescent="0.15"/>
    <row r="78" spans="2:73" s="14" customFormat="1" ht="15" customHeight="1" x14ac:dyDescent="0.15"/>
    <row r="79" spans="2:73" s="14" customFormat="1" ht="15" customHeight="1" x14ac:dyDescent="0.15"/>
    <row r="80" spans="2:73" s="14" customFormat="1" ht="15" customHeight="1" x14ac:dyDescent="0.15"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</row>
    <row r="81" spans="60:73" s="14" customFormat="1" ht="15" customHeight="1" x14ac:dyDescent="0.15"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</row>
    <row r="82" spans="60:73" s="14" customFormat="1" ht="15" customHeight="1" x14ac:dyDescent="0.15"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</row>
    <row r="83" spans="60:73" s="14" customFormat="1" ht="15" customHeight="1" x14ac:dyDescent="0.15"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</row>
    <row r="84" spans="60:73" s="14" customFormat="1" ht="15" customHeight="1" x14ac:dyDescent="0.15"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</row>
    <row r="85" spans="60:73" ht="15" customHeight="1" x14ac:dyDescent="0.15"/>
  </sheetData>
  <mergeCells count="207">
    <mergeCell ref="BH55:BN56"/>
    <mergeCell ref="BO55:BU56"/>
    <mergeCell ref="K56:S56"/>
    <mergeCell ref="BA52:BG52"/>
    <mergeCell ref="BC34:BD34"/>
    <mergeCell ref="BA19:BD19"/>
    <mergeCell ref="BA16:BC16"/>
    <mergeCell ref="AM59:AS59"/>
    <mergeCell ref="AM47:AS47"/>
    <mergeCell ref="BA53:BG53"/>
    <mergeCell ref="AT59:AZ59"/>
    <mergeCell ref="AT53:AZ53"/>
    <mergeCell ref="B43:BV43"/>
    <mergeCell ref="L19:L24"/>
    <mergeCell ref="AP14:AP17"/>
    <mergeCell ref="AC15:AE15"/>
    <mergeCell ref="AC19:AF19"/>
    <mergeCell ref="BK13:BK15"/>
    <mergeCell ref="BH54:BN54"/>
    <mergeCell ref="T59:V59"/>
    <mergeCell ref="BH59:BN60"/>
    <mergeCell ref="AM53:AS53"/>
    <mergeCell ref="B53:J53"/>
    <mergeCell ref="E48:V48"/>
    <mergeCell ref="BO59:BU60"/>
    <mergeCell ref="BA59:BG59"/>
    <mergeCell ref="BA60:BG60"/>
    <mergeCell ref="BH57:BN58"/>
    <mergeCell ref="W60:AE60"/>
    <mergeCell ref="W61:AE61"/>
    <mergeCell ref="K60:S60"/>
    <mergeCell ref="T60:V60"/>
    <mergeCell ref="BA57:BG58"/>
    <mergeCell ref="AT57:AZ58"/>
    <mergeCell ref="K58:S58"/>
    <mergeCell ref="AM57:AS58"/>
    <mergeCell ref="BO57:BU58"/>
    <mergeCell ref="AT66:AZ67"/>
    <mergeCell ref="BA66:BG67"/>
    <mergeCell ref="W62:AE63"/>
    <mergeCell ref="BO61:BU62"/>
    <mergeCell ref="BH61:BN62"/>
    <mergeCell ref="AM66:AS67"/>
    <mergeCell ref="B57:J58"/>
    <mergeCell ref="T57:V58"/>
    <mergeCell ref="AF57:AL58"/>
    <mergeCell ref="T62:V63"/>
    <mergeCell ref="BA62:BG63"/>
    <mergeCell ref="AF66:AL67"/>
    <mergeCell ref="AM64:AS65"/>
    <mergeCell ref="AM62:AS63"/>
    <mergeCell ref="AT60:AZ60"/>
    <mergeCell ref="AT62:AZ63"/>
    <mergeCell ref="AT64:AZ65"/>
    <mergeCell ref="AM61:AS61"/>
    <mergeCell ref="AT61:AZ61"/>
    <mergeCell ref="AM60:AS60"/>
    <mergeCell ref="AF59:AL59"/>
    <mergeCell ref="AF60:AL60"/>
    <mergeCell ref="AF62:AL63"/>
    <mergeCell ref="W59:AE59"/>
    <mergeCell ref="B66:J67"/>
    <mergeCell ref="B60:J60"/>
    <mergeCell ref="AF64:AL65"/>
    <mergeCell ref="W54:AE54"/>
    <mergeCell ref="W57:AE58"/>
    <mergeCell ref="B59:J59"/>
    <mergeCell ref="K59:S59"/>
    <mergeCell ref="AF61:AL61"/>
    <mergeCell ref="B61:J61"/>
    <mergeCell ref="K61:S61"/>
    <mergeCell ref="T61:V61"/>
    <mergeCell ref="K67:S67"/>
    <mergeCell ref="K62:S62"/>
    <mergeCell ref="B62:J63"/>
    <mergeCell ref="K63:S63"/>
    <mergeCell ref="K66:S66"/>
    <mergeCell ref="T66:V67"/>
    <mergeCell ref="W66:AE67"/>
    <mergeCell ref="W55:AE56"/>
    <mergeCell ref="AF55:AL56"/>
    <mergeCell ref="K57:S57"/>
    <mergeCell ref="B55:J56"/>
    <mergeCell ref="K55:S55"/>
    <mergeCell ref="T55:V56"/>
    <mergeCell ref="W64:AE65"/>
    <mergeCell ref="B64:J65"/>
    <mergeCell ref="K64:S64"/>
    <mergeCell ref="T64:V65"/>
    <mergeCell ref="K65:S65"/>
    <mergeCell ref="AM55:AS56"/>
    <mergeCell ref="AT55:AZ56"/>
    <mergeCell ref="BA55:BG56"/>
    <mergeCell ref="B54:J54"/>
    <mergeCell ref="K54:S54"/>
    <mergeCell ref="T54:V54"/>
    <mergeCell ref="BA64:BG65"/>
    <mergeCell ref="AT54:AZ54"/>
    <mergeCell ref="BA54:BG54"/>
    <mergeCell ref="AM54:AS54"/>
    <mergeCell ref="BA61:BG61"/>
    <mergeCell ref="AF54:AL54"/>
    <mergeCell ref="B1:BV1"/>
    <mergeCell ref="AT44:AZ44"/>
    <mergeCell ref="BA44:BG44"/>
    <mergeCell ref="BH44:BN44"/>
    <mergeCell ref="BO44:BU44"/>
    <mergeCell ref="AR21:AR29"/>
    <mergeCell ref="BE7:BG7"/>
    <mergeCell ref="AN35:AN38"/>
    <mergeCell ref="AM44:AS44"/>
    <mergeCell ref="BA15:BC15"/>
    <mergeCell ref="B2:BV2"/>
    <mergeCell ref="AN33:AN34"/>
    <mergeCell ref="AP33:AP38"/>
    <mergeCell ref="B44:V44"/>
    <mergeCell ref="BE5:BG5"/>
    <mergeCell ref="AF44:AL44"/>
    <mergeCell ref="W44:AE44"/>
    <mergeCell ref="BH35:BH38"/>
    <mergeCell ref="AH21:AM21"/>
    <mergeCell ref="BL21:BL29"/>
    <mergeCell ref="T11:W11"/>
    <mergeCell ref="AY41:AZ41"/>
    <mergeCell ref="AV29:AV34"/>
    <mergeCell ref="BH33:BH34"/>
    <mergeCell ref="BA50:BG50"/>
    <mergeCell ref="BH48:BN48"/>
    <mergeCell ref="BO53:BU53"/>
    <mergeCell ref="BO47:BU47"/>
    <mergeCell ref="B51:D51"/>
    <mergeCell ref="E51:V51"/>
    <mergeCell ref="W51:AE51"/>
    <mergeCell ref="AF51:AL51"/>
    <mergeCell ref="AM51:AS51"/>
    <mergeCell ref="E49:V49"/>
    <mergeCell ref="W53:AE53"/>
    <mergeCell ref="K53:S53"/>
    <mergeCell ref="E50:V50"/>
    <mergeCell ref="W50:AE50"/>
    <mergeCell ref="AF50:AL50"/>
    <mergeCell ref="W48:AE48"/>
    <mergeCell ref="T53:V53"/>
    <mergeCell ref="BO50:BU51"/>
    <mergeCell ref="AF47:AL47"/>
    <mergeCell ref="AF48:AL48"/>
    <mergeCell ref="AF49:AL49"/>
    <mergeCell ref="AF53:AL53"/>
    <mergeCell ref="W49:AE49"/>
    <mergeCell ref="W46:AE46"/>
    <mergeCell ref="W47:AE47"/>
    <mergeCell ref="AM46:AS46"/>
    <mergeCell ref="AF46:AL46"/>
    <mergeCell ref="AM48:AS48"/>
    <mergeCell ref="BO54:BU54"/>
    <mergeCell ref="BO52:BU52"/>
    <mergeCell ref="BH50:BN51"/>
    <mergeCell ref="BH53:BN53"/>
    <mergeCell ref="BH52:BN52"/>
    <mergeCell ref="BH46:BN46"/>
    <mergeCell ref="AT47:AZ47"/>
    <mergeCell ref="BA47:BG47"/>
    <mergeCell ref="BA46:BG46"/>
    <mergeCell ref="BH47:BN47"/>
    <mergeCell ref="BO48:BU48"/>
    <mergeCell ref="AT49:AZ49"/>
    <mergeCell ref="AT48:AZ48"/>
    <mergeCell ref="BA48:BG48"/>
    <mergeCell ref="BH49:BN49"/>
    <mergeCell ref="BA49:BG49"/>
    <mergeCell ref="AT51:AZ51"/>
    <mergeCell ref="BA51:BG51"/>
    <mergeCell ref="AT50:AZ50"/>
    <mergeCell ref="BJ33:BJ38"/>
    <mergeCell ref="N10:N11"/>
    <mergeCell ref="BJ18:BJ32"/>
    <mergeCell ref="BJ15:BJ17"/>
    <mergeCell ref="AH30:AM30"/>
    <mergeCell ref="W41:AD41"/>
    <mergeCell ref="N29:N34"/>
    <mergeCell ref="AP18:AP32"/>
    <mergeCell ref="AC14:AE14"/>
    <mergeCell ref="U34:AF34"/>
    <mergeCell ref="D4:F5"/>
    <mergeCell ref="G4:G5"/>
    <mergeCell ref="H4:M5"/>
    <mergeCell ref="N4:O5"/>
    <mergeCell ref="B46:D50"/>
    <mergeCell ref="AM50:AS50"/>
    <mergeCell ref="BO46:BU46"/>
    <mergeCell ref="E46:V46"/>
    <mergeCell ref="E47:V47"/>
    <mergeCell ref="BO49:BU49"/>
    <mergeCell ref="AT46:AZ46"/>
    <mergeCell ref="AZ8:BC8"/>
    <mergeCell ref="BC6:BI6"/>
    <mergeCell ref="U8:X8"/>
    <mergeCell ref="AC8:AF8"/>
    <mergeCell ref="AM49:AS49"/>
    <mergeCell ref="AD11:AJ11"/>
    <mergeCell ref="BB11:BH11"/>
    <mergeCell ref="BB10:BI10"/>
    <mergeCell ref="O10:O12"/>
    <mergeCell ref="BJ10:BJ12"/>
    <mergeCell ref="N13:N24"/>
    <mergeCell ref="AP10:AP12"/>
    <mergeCell ref="U14:Z14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pageSetUpPr fitToPage="1"/>
  </sheetPr>
  <dimension ref="A1:BV85"/>
  <sheetViews>
    <sheetView view="pageBreakPreview" topLeftCell="A55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24" width="1.5" style="3" customWidth="1"/>
    <col min="25" max="28" width="0.75" style="3" customWidth="1"/>
    <col min="29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453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  <c r="BE5" s="73" t="s">
        <v>224</v>
      </c>
      <c r="BF5" s="73"/>
      <c r="BG5" s="73"/>
    </row>
    <row r="6" spans="2:74" ht="9.1" customHeight="1" x14ac:dyDescent="0.15">
      <c r="BC6" s="262" t="s">
        <v>161</v>
      </c>
      <c r="BD6" s="262"/>
      <c r="BE6" s="262"/>
      <c r="BF6" s="262"/>
      <c r="BG6" s="262"/>
      <c r="BH6" s="262"/>
      <c r="BI6" s="262"/>
      <c r="BJ6" s="4"/>
    </row>
    <row r="7" spans="2:74" ht="9.1" customHeight="1" x14ac:dyDescent="0.15">
      <c r="BE7" s="267"/>
      <c r="BF7" s="73"/>
      <c r="BG7" s="73"/>
    </row>
    <row r="8" spans="2:74" ht="9.1" customHeight="1" x14ac:dyDescent="0.15">
      <c r="Q8" s="41"/>
      <c r="R8" s="41"/>
      <c r="S8" s="41"/>
      <c r="T8" s="41"/>
      <c r="U8" s="73" t="s">
        <v>71</v>
      </c>
      <c r="V8" s="73"/>
      <c r="W8" s="73"/>
      <c r="X8" s="73"/>
      <c r="Y8" s="28"/>
      <c r="Z8" s="28"/>
      <c r="AA8" s="28"/>
      <c r="AC8" s="73" t="s">
        <v>69</v>
      </c>
      <c r="AD8" s="73"/>
      <c r="AE8" s="73"/>
      <c r="AF8" s="73"/>
      <c r="AG8" s="41"/>
      <c r="AH8" s="41"/>
      <c r="AI8" s="41"/>
      <c r="AJ8" s="41"/>
      <c r="AK8" s="41"/>
      <c r="AL8" s="41"/>
      <c r="AY8" s="28"/>
      <c r="AZ8" s="73" t="s">
        <v>162</v>
      </c>
      <c r="BA8" s="73"/>
      <c r="BB8" s="73"/>
      <c r="BC8" s="73"/>
      <c r="BE8" s="41"/>
      <c r="BF8" s="41"/>
    </row>
    <row r="9" spans="2:74" ht="9.1" customHeight="1" x14ac:dyDescent="0.15">
      <c r="Q9" s="41"/>
      <c r="R9" s="41"/>
      <c r="S9" s="41"/>
      <c r="T9" s="41"/>
      <c r="U9" s="28"/>
      <c r="V9" s="28"/>
      <c r="W9" s="28"/>
      <c r="X9" s="28"/>
      <c r="Y9" s="28"/>
      <c r="Z9" s="28"/>
      <c r="AA9" s="28"/>
      <c r="AC9" s="28"/>
      <c r="AD9" s="28"/>
      <c r="AE9" s="28"/>
      <c r="AF9" s="28"/>
      <c r="AG9" s="41"/>
      <c r="AH9" s="41"/>
      <c r="AI9" s="41"/>
      <c r="AJ9" s="41"/>
      <c r="AK9" s="41"/>
      <c r="AL9" s="41"/>
      <c r="AY9" s="28"/>
      <c r="AZ9" s="28"/>
      <c r="BA9" s="28"/>
      <c r="BB9" s="28"/>
      <c r="BC9" s="28"/>
      <c r="BE9" s="41"/>
      <c r="BF9" s="41"/>
    </row>
    <row r="10" spans="2:74" ht="9.1" customHeight="1" x14ac:dyDescent="0.15">
      <c r="N10" s="85"/>
      <c r="O10" s="85">
        <v>0.1</v>
      </c>
      <c r="AN10" s="5"/>
      <c r="AO10" s="5"/>
      <c r="AP10" s="85">
        <v>0.05</v>
      </c>
      <c r="BB10" s="137" t="s">
        <v>377</v>
      </c>
      <c r="BC10" s="137"/>
      <c r="BD10" s="137"/>
      <c r="BE10" s="137"/>
      <c r="BF10" s="137"/>
      <c r="BG10" s="137"/>
      <c r="BH10" s="137"/>
      <c r="BI10" s="137"/>
      <c r="BJ10" s="85">
        <v>0.05</v>
      </c>
    </row>
    <row r="11" spans="2:74" ht="9.1" customHeight="1" x14ac:dyDescent="0.15">
      <c r="N11" s="85"/>
      <c r="O11" s="85"/>
      <c r="T11" s="99" t="s">
        <v>379</v>
      </c>
      <c r="U11" s="99"/>
      <c r="V11" s="99"/>
      <c r="W11" s="99"/>
      <c r="X11" s="30"/>
      <c r="Y11" s="30"/>
      <c r="Z11" s="30"/>
      <c r="AA11" s="30"/>
      <c r="AB11" s="30"/>
      <c r="AC11" s="30"/>
      <c r="AD11" s="137" t="s">
        <v>102</v>
      </c>
      <c r="AE11" s="137"/>
      <c r="AF11" s="137"/>
      <c r="AG11" s="137"/>
      <c r="AH11" s="137"/>
      <c r="AI11" s="137"/>
      <c r="AJ11" s="137"/>
      <c r="AK11" s="137"/>
      <c r="AN11" s="5"/>
      <c r="AO11" s="5"/>
      <c r="AP11" s="85"/>
      <c r="AY11" s="30"/>
      <c r="AZ11" s="30"/>
      <c r="BA11" s="30"/>
      <c r="BB11" s="137" t="s">
        <v>166</v>
      </c>
      <c r="BC11" s="137"/>
      <c r="BD11" s="137"/>
      <c r="BE11" s="137"/>
      <c r="BF11" s="137"/>
      <c r="BG11" s="137"/>
      <c r="BH11" s="137"/>
      <c r="BI11" s="5"/>
      <c r="BJ11" s="85"/>
    </row>
    <row r="12" spans="2:74" ht="9.1" customHeight="1" x14ac:dyDescent="0.15">
      <c r="N12" s="29"/>
      <c r="O12" s="85"/>
      <c r="AN12" s="5"/>
      <c r="AO12" s="5"/>
      <c r="AP12" s="85"/>
      <c r="BH12" s="5"/>
      <c r="BI12" s="5"/>
      <c r="BJ12" s="85"/>
    </row>
    <row r="13" spans="2:74" ht="9.1" customHeight="1" x14ac:dyDescent="0.15">
      <c r="N13" s="85">
        <v>0.7</v>
      </c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  <c r="AH13" s="6"/>
      <c r="AI13" s="6"/>
      <c r="AJ13" s="6"/>
      <c r="AK13" s="6"/>
      <c r="AL13" s="6"/>
      <c r="AM13" s="6"/>
      <c r="AN13" s="5"/>
      <c r="AO13" s="5"/>
      <c r="AP13" s="5"/>
      <c r="AY13" s="8"/>
      <c r="AZ13" s="7"/>
      <c r="BA13" s="7"/>
      <c r="BB13" s="7"/>
      <c r="BC13" s="7"/>
      <c r="BD13" s="7"/>
      <c r="BE13" s="9"/>
      <c r="BF13" s="9"/>
      <c r="BG13" s="9"/>
      <c r="BH13" s="5"/>
      <c r="BI13" s="5"/>
      <c r="BJ13" s="5"/>
      <c r="BK13" s="85">
        <v>0.05</v>
      </c>
    </row>
    <row r="14" spans="2:74" ht="9.1" customHeight="1" x14ac:dyDescent="0.15">
      <c r="N14" s="85"/>
      <c r="U14" s="275"/>
      <c r="V14" s="275"/>
      <c r="W14" s="275"/>
      <c r="X14" s="275"/>
      <c r="Y14" s="275"/>
      <c r="Z14" s="275"/>
      <c r="AA14" s="8"/>
      <c r="AC14" s="268" t="s">
        <v>236</v>
      </c>
      <c r="AD14" s="268"/>
      <c r="AE14" s="268"/>
      <c r="AN14" s="5"/>
      <c r="AO14" s="5"/>
      <c r="AP14" s="85">
        <v>0.2</v>
      </c>
      <c r="AY14" s="8"/>
      <c r="AZ14" s="20"/>
      <c r="BA14" s="20"/>
      <c r="BB14" s="20"/>
      <c r="BC14" s="20"/>
      <c r="BD14" s="54"/>
      <c r="BE14" s="20"/>
      <c r="BF14" s="20"/>
      <c r="BG14" s="20"/>
      <c r="BH14" s="5"/>
      <c r="BI14" s="5"/>
      <c r="BJ14" s="22"/>
      <c r="BK14" s="85"/>
    </row>
    <row r="15" spans="2:74" ht="9.1" customHeight="1" x14ac:dyDescent="0.15">
      <c r="N15" s="85"/>
      <c r="U15" s="10"/>
      <c r="V15" s="10"/>
      <c r="W15" s="11"/>
      <c r="X15" s="11"/>
      <c r="Y15" s="11"/>
      <c r="Z15" s="11"/>
      <c r="AC15" s="73" t="s">
        <v>3</v>
      </c>
      <c r="AD15" s="73"/>
      <c r="AE15" s="73"/>
      <c r="AN15" s="5"/>
      <c r="AO15" s="5"/>
      <c r="AP15" s="85"/>
      <c r="AY15" s="11"/>
      <c r="BA15" s="268" t="s">
        <v>236</v>
      </c>
      <c r="BB15" s="268"/>
      <c r="BC15" s="268"/>
      <c r="BH15" s="5"/>
      <c r="BI15" s="5"/>
      <c r="BJ15" s="85">
        <v>0.15</v>
      </c>
      <c r="BK15" s="85"/>
    </row>
    <row r="16" spans="2:74" ht="9.1" customHeight="1" x14ac:dyDescent="0.15">
      <c r="N16" s="85"/>
      <c r="AN16" s="5"/>
      <c r="AO16" s="5"/>
      <c r="AP16" s="85"/>
      <c r="BA16" s="73" t="s">
        <v>226</v>
      </c>
      <c r="BB16" s="73"/>
      <c r="BC16" s="73"/>
      <c r="BH16" s="5"/>
      <c r="BI16" s="5"/>
      <c r="BJ16" s="85"/>
    </row>
    <row r="17" spans="12:64" ht="9.1" customHeight="1" x14ac:dyDescent="0.15">
      <c r="N17" s="85"/>
      <c r="AD17" s="28"/>
      <c r="AE17" s="28"/>
      <c r="AF17" s="28"/>
      <c r="AN17" s="5"/>
      <c r="AO17" s="5"/>
      <c r="AP17" s="85"/>
      <c r="BB17" s="28"/>
      <c r="BC17" s="28"/>
      <c r="BD17" s="28"/>
      <c r="BH17" s="5"/>
      <c r="BI17" s="5"/>
      <c r="BJ17" s="85"/>
    </row>
    <row r="18" spans="12:64" ht="9.1" customHeight="1" x14ac:dyDescent="0.15">
      <c r="N18" s="85"/>
      <c r="AN18" s="5"/>
      <c r="AO18" s="5"/>
      <c r="AP18" s="85" t="s">
        <v>37</v>
      </c>
      <c r="BH18" s="5"/>
      <c r="BI18" s="5"/>
      <c r="BJ18" s="85" t="s">
        <v>37</v>
      </c>
    </row>
    <row r="19" spans="12:64" ht="9.1" customHeight="1" x14ac:dyDescent="0.15">
      <c r="L19" s="86" t="s">
        <v>351</v>
      </c>
      <c r="N19" s="85"/>
      <c r="V19" s="28"/>
      <c r="W19" s="28"/>
      <c r="X19" s="28"/>
      <c r="Y19" s="28"/>
      <c r="Z19" s="28"/>
      <c r="AC19" s="73" t="s">
        <v>378</v>
      </c>
      <c r="AD19" s="73"/>
      <c r="AE19" s="73"/>
      <c r="AF19" s="73"/>
      <c r="AN19" s="5"/>
      <c r="AO19" s="5"/>
      <c r="AP19" s="85"/>
      <c r="AY19" s="28"/>
      <c r="BA19" s="73" t="s">
        <v>378</v>
      </c>
      <c r="BB19" s="73"/>
      <c r="BC19" s="73"/>
      <c r="BD19" s="73"/>
      <c r="BH19" s="5"/>
      <c r="BI19" s="5"/>
      <c r="BJ19" s="85"/>
    </row>
    <row r="20" spans="12:64" ht="9.1" customHeight="1" x14ac:dyDescent="0.15">
      <c r="L20" s="86"/>
      <c r="N20" s="8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"/>
      <c r="AO20" s="5"/>
      <c r="AP20" s="85"/>
      <c r="BB20" s="28"/>
      <c r="BC20" s="28"/>
      <c r="BD20" s="28"/>
      <c r="BE20" s="28"/>
      <c r="BF20" s="28"/>
      <c r="BG20" s="28"/>
      <c r="BH20" s="5"/>
      <c r="BI20" s="5"/>
      <c r="BJ20" s="85"/>
    </row>
    <row r="21" spans="12:64" ht="9.1" customHeight="1" x14ac:dyDescent="0.15">
      <c r="L21" s="86"/>
      <c r="N21" s="85"/>
      <c r="AH21" s="73" t="s">
        <v>229</v>
      </c>
      <c r="AI21" s="73"/>
      <c r="AJ21" s="73"/>
      <c r="AK21" s="73"/>
      <c r="AL21" s="73"/>
      <c r="AM21" s="73"/>
      <c r="AN21" s="5"/>
      <c r="AO21" s="5"/>
      <c r="AP21" s="85"/>
      <c r="AR21" s="86" t="s">
        <v>212</v>
      </c>
      <c r="BH21" s="5"/>
      <c r="BI21" s="5"/>
      <c r="BJ21" s="85"/>
      <c r="BL21" s="86" t="s">
        <v>212</v>
      </c>
    </row>
    <row r="22" spans="12:64" ht="9.1" customHeight="1" x14ac:dyDescent="0.15">
      <c r="L22" s="86"/>
      <c r="N22" s="85"/>
      <c r="AN22" s="5"/>
      <c r="AO22" s="5"/>
      <c r="AP22" s="85"/>
      <c r="AR22" s="86"/>
      <c r="BH22" s="5"/>
      <c r="BI22" s="5"/>
      <c r="BJ22" s="85"/>
      <c r="BL22" s="86"/>
    </row>
    <row r="23" spans="12:64" ht="9.1" customHeight="1" x14ac:dyDescent="0.15">
      <c r="L23" s="86"/>
      <c r="N23" s="85"/>
      <c r="U23" s="10"/>
      <c r="V23" s="10"/>
      <c r="W23" s="10"/>
      <c r="AN23" s="5"/>
      <c r="AO23" s="5"/>
      <c r="AP23" s="85"/>
      <c r="AR23" s="86"/>
      <c r="BH23" s="5"/>
      <c r="BI23" s="5"/>
      <c r="BJ23" s="85"/>
      <c r="BL23" s="86"/>
    </row>
    <row r="24" spans="12:64" ht="9.1" customHeight="1" x14ac:dyDescent="0.15">
      <c r="L24" s="86"/>
      <c r="N24" s="85"/>
      <c r="U24" s="10"/>
      <c r="V24" s="10"/>
      <c r="W24" s="10"/>
      <c r="AN24" s="5"/>
      <c r="AO24" s="5"/>
      <c r="AP24" s="85"/>
      <c r="AR24" s="86"/>
      <c r="BH24" s="5"/>
      <c r="BI24" s="5"/>
      <c r="BJ24" s="85"/>
      <c r="BL24" s="86"/>
    </row>
    <row r="25" spans="12:64" ht="9.1" customHeight="1" x14ac:dyDescent="0.15">
      <c r="L25" s="40"/>
      <c r="U25" s="10"/>
      <c r="V25" s="10"/>
      <c r="W25" s="10"/>
      <c r="AN25" s="5"/>
      <c r="AO25" s="5"/>
      <c r="AP25" s="85"/>
      <c r="AR25" s="86"/>
      <c r="BH25" s="5"/>
      <c r="BI25" s="5"/>
      <c r="BJ25" s="85"/>
      <c r="BL25" s="86"/>
    </row>
    <row r="26" spans="12:64" ht="9.1" customHeight="1" x14ac:dyDescent="0.15">
      <c r="L26" s="40"/>
      <c r="U26" s="10"/>
      <c r="V26" s="10"/>
      <c r="W26" s="10"/>
      <c r="AN26" s="5"/>
      <c r="AO26" s="5"/>
      <c r="AP26" s="85"/>
      <c r="AR26" s="86"/>
      <c r="BH26" s="5"/>
      <c r="BI26" s="5"/>
      <c r="BJ26" s="85"/>
      <c r="BL26" s="86"/>
    </row>
    <row r="27" spans="12:64" ht="9.1" customHeight="1" x14ac:dyDescent="0.15">
      <c r="L27" s="40"/>
      <c r="U27" s="10"/>
      <c r="V27" s="10"/>
      <c r="W27" s="10"/>
      <c r="AN27" s="5"/>
      <c r="AO27" s="5"/>
      <c r="AP27" s="85"/>
      <c r="AR27" s="86"/>
      <c r="BH27" s="5"/>
      <c r="BI27" s="5"/>
      <c r="BJ27" s="85"/>
      <c r="BL27" s="86"/>
    </row>
    <row r="28" spans="12:64" ht="9.1" customHeight="1" x14ac:dyDescent="0.15">
      <c r="L28" s="40"/>
      <c r="U28" s="10"/>
      <c r="V28" s="10"/>
      <c r="W28" s="10"/>
      <c r="AN28" s="5"/>
      <c r="AO28" s="5"/>
      <c r="AP28" s="85"/>
      <c r="AR28" s="86"/>
      <c r="BH28" s="5"/>
      <c r="BI28" s="5"/>
      <c r="BJ28" s="85"/>
      <c r="BL28" s="86"/>
    </row>
    <row r="29" spans="12:64" ht="9.1" customHeight="1" x14ac:dyDescent="0.15">
      <c r="N29" s="261" t="s">
        <v>227</v>
      </c>
      <c r="U29" s="10"/>
      <c r="V29" s="10"/>
      <c r="W29" s="10"/>
      <c r="AD29" s="13"/>
      <c r="AE29" s="13"/>
      <c r="AF29" s="13"/>
      <c r="AG29" s="13"/>
      <c r="AH29" s="13"/>
      <c r="AI29" s="13"/>
      <c r="AJ29" s="13"/>
      <c r="AK29" s="13"/>
      <c r="AL29" s="13"/>
      <c r="AN29" s="5"/>
      <c r="AO29" s="5"/>
      <c r="AP29" s="85"/>
      <c r="AR29" s="86"/>
      <c r="AV29" s="261"/>
      <c r="BB29" s="10"/>
      <c r="BC29" s="10"/>
      <c r="BD29" s="10"/>
      <c r="BE29" s="28"/>
      <c r="BF29" s="28"/>
      <c r="BH29" s="5"/>
      <c r="BI29" s="5"/>
      <c r="BJ29" s="85"/>
      <c r="BL29" s="86"/>
    </row>
    <row r="30" spans="12:64" ht="9.1" customHeight="1" x14ac:dyDescent="0.15">
      <c r="N30" s="261"/>
      <c r="U30" s="10"/>
      <c r="V30" s="10"/>
      <c r="W30" s="10"/>
      <c r="AH30" s="73" t="s">
        <v>1</v>
      </c>
      <c r="AI30" s="73"/>
      <c r="AJ30" s="73"/>
      <c r="AK30" s="73"/>
      <c r="AL30" s="73"/>
      <c r="AM30" s="73"/>
      <c r="AN30" s="5"/>
      <c r="AO30" s="5"/>
      <c r="AP30" s="85"/>
      <c r="AV30" s="261"/>
      <c r="BH30" s="5"/>
      <c r="BI30" s="5"/>
      <c r="BJ30" s="85"/>
    </row>
    <row r="31" spans="12:64" ht="9.1" customHeight="1" x14ac:dyDescent="0.15">
      <c r="N31" s="261"/>
      <c r="U31" s="10"/>
      <c r="V31" s="10"/>
      <c r="W31" s="11"/>
      <c r="X31" s="28"/>
      <c r="Y31" s="28"/>
      <c r="Z31" s="28"/>
      <c r="AA31" s="28"/>
      <c r="AB31" s="28"/>
      <c r="AC31" s="28"/>
      <c r="AD31" s="28"/>
      <c r="AN31" s="5"/>
      <c r="AO31" s="5"/>
      <c r="AP31" s="85"/>
      <c r="AV31" s="261"/>
      <c r="AY31" s="28"/>
      <c r="AZ31" s="28"/>
      <c r="BA31" s="28"/>
      <c r="BB31" s="28"/>
      <c r="BH31" s="5"/>
      <c r="BI31" s="5"/>
      <c r="BJ31" s="85"/>
    </row>
    <row r="32" spans="12:64" ht="9.1" customHeight="1" x14ac:dyDescent="0.15">
      <c r="N32" s="261"/>
      <c r="U32" s="10"/>
      <c r="V32" s="10"/>
      <c r="W32" s="10"/>
      <c r="AN32" s="5"/>
      <c r="AO32" s="5"/>
      <c r="AP32" s="85"/>
      <c r="AV32" s="261"/>
      <c r="BH32" s="5"/>
      <c r="BI32" s="5"/>
      <c r="BJ32" s="85"/>
    </row>
    <row r="33" spans="1:74" ht="9.1" customHeight="1" x14ac:dyDescent="0.15">
      <c r="N33" s="261"/>
      <c r="U33" s="10"/>
      <c r="V33" s="10"/>
      <c r="W33" s="10"/>
      <c r="AN33" s="85">
        <v>0.1</v>
      </c>
      <c r="AO33" s="5"/>
      <c r="AP33" s="85" t="s">
        <v>228</v>
      </c>
      <c r="AV33" s="261"/>
      <c r="BH33" s="85">
        <v>0.1</v>
      </c>
      <c r="BI33" s="5"/>
      <c r="BJ33" s="85" t="s">
        <v>228</v>
      </c>
    </row>
    <row r="34" spans="1:74" ht="9.1" customHeight="1" x14ac:dyDescent="0.15">
      <c r="N34" s="261"/>
      <c r="U34" s="73" t="s">
        <v>441</v>
      </c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N34" s="85"/>
      <c r="AO34" s="5"/>
      <c r="AP34" s="85"/>
      <c r="AV34" s="261"/>
      <c r="AY34" s="28"/>
      <c r="AZ34" s="28"/>
      <c r="BA34" s="28"/>
      <c r="BC34" s="73"/>
      <c r="BD34" s="73"/>
      <c r="BH34" s="85"/>
      <c r="BI34" s="5"/>
      <c r="BJ34" s="85"/>
    </row>
    <row r="35" spans="1:74" ht="9.1" customHeight="1" x14ac:dyDescent="0.15">
      <c r="AN35" s="85" t="s">
        <v>179</v>
      </c>
      <c r="AO35" s="5"/>
      <c r="AP35" s="85"/>
      <c r="BH35" s="85" t="s">
        <v>179</v>
      </c>
      <c r="BI35" s="5"/>
      <c r="BJ35" s="85"/>
    </row>
    <row r="36" spans="1:74" ht="9.1" customHeight="1" x14ac:dyDescent="0.15">
      <c r="AN36" s="85"/>
      <c r="AO36" s="5"/>
      <c r="AP36" s="85"/>
      <c r="BH36" s="85"/>
      <c r="BI36" s="5"/>
      <c r="BJ36" s="85"/>
    </row>
    <row r="37" spans="1:74" ht="9.1" customHeight="1" x14ac:dyDescent="0.15">
      <c r="AN37" s="85"/>
      <c r="AP37" s="85"/>
      <c r="BH37" s="85"/>
      <c r="BJ37" s="85"/>
    </row>
    <row r="38" spans="1:74" ht="9.1" customHeight="1" x14ac:dyDescent="0.15">
      <c r="AN38" s="85"/>
      <c r="AP38" s="85"/>
      <c r="BH38" s="85"/>
      <c r="BJ38" s="85"/>
    </row>
    <row r="39" spans="1:74" ht="9.1" customHeight="1" x14ac:dyDescent="0.15">
      <c r="Y39" s="28"/>
      <c r="Z39" s="28"/>
      <c r="AA39" s="28"/>
      <c r="AB39" s="28"/>
      <c r="AY39" s="28"/>
      <c r="AZ39" s="28"/>
    </row>
    <row r="40" spans="1:74" ht="9.1" customHeight="1" x14ac:dyDescent="0.15"/>
    <row r="41" spans="1:74" ht="9.1" customHeight="1" x14ac:dyDescent="0.15">
      <c r="W41" s="73" t="s">
        <v>213</v>
      </c>
      <c r="X41" s="73"/>
      <c r="Y41" s="73"/>
      <c r="Z41" s="73"/>
      <c r="AA41" s="73"/>
      <c r="AB41" s="73"/>
      <c r="AC41" s="73"/>
      <c r="AD41" s="73"/>
      <c r="AY41" s="73" t="s">
        <v>225</v>
      </c>
      <c r="AZ41" s="73"/>
    </row>
    <row r="42" spans="1:74" ht="24.95" customHeight="1" x14ac:dyDescent="0.15"/>
    <row r="43" spans="1:74" ht="43.5" customHeight="1" x14ac:dyDescent="0.15">
      <c r="B43" s="278" t="s">
        <v>31</v>
      </c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</row>
    <row r="44" spans="1:74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8" t="s">
        <v>9</v>
      </c>
      <c r="X44" s="79"/>
      <c r="Y44" s="79"/>
      <c r="Z44" s="79"/>
      <c r="AA44" s="79"/>
      <c r="AB44" s="79"/>
      <c r="AC44" s="79"/>
      <c r="AD44" s="79"/>
      <c r="AE44" s="80"/>
      <c r="AF44" s="78" t="s">
        <v>19</v>
      </c>
      <c r="AG44" s="79"/>
      <c r="AH44" s="79"/>
      <c r="AI44" s="79"/>
      <c r="AJ44" s="79"/>
      <c r="AK44" s="79"/>
      <c r="AL44" s="80"/>
      <c r="AM44" s="87" t="s">
        <v>20</v>
      </c>
      <c r="AN44" s="87"/>
      <c r="AO44" s="87"/>
      <c r="AP44" s="87"/>
      <c r="AQ44" s="87"/>
      <c r="AR44" s="87"/>
      <c r="AS44" s="87"/>
      <c r="AT44" s="87" t="s">
        <v>21</v>
      </c>
      <c r="AU44" s="87"/>
      <c r="AV44" s="87"/>
      <c r="AW44" s="87"/>
      <c r="AX44" s="87"/>
      <c r="AY44" s="87"/>
      <c r="AZ44" s="87"/>
      <c r="BA44" s="87" t="s">
        <v>22</v>
      </c>
      <c r="BB44" s="87"/>
      <c r="BC44" s="87"/>
      <c r="BD44" s="87"/>
      <c r="BE44" s="87"/>
      <c r="BF44" s="87"/>
      <c r="BG44" s="87"/>
      <c r="BH44" s="87" t="s">
        <v>15</v>
      </c>
      <c r="BI44" s="87"/>
      <c r="BJ44" s="87"/>
      <c r="BK44" s="87"/>
      <c r="BL44" s="87"/>
      <c r="BM44" s="87"/>
      <c r="BN44" s="87"/>
      <c r="BO44" s="87" t="s">
        <v>327</v>
      </c>
      <c r="BP44" s="87"/>
      <c r="BQ44" s="87"/>
      <c r="BR44" s="87"/>
      <c r="BS44" s="87"/>
      <c r="BT44" s="87"/>
      <c r="BU44" s="87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15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</row>
    <row r="46" spans="1:74" s="14" customFormat="1" ht="20.149999999999999" customHeight="1" x14ac:dyDescent="0.15">
      <c r="A46" s="25"/>
      <c r="B46" s="269" t="s">
        <v>68</v>
      </c>
      <c r="C46" s="263"/>
      <c r="D46" s="264"/>
      <c r="E46" s="78" t="s">
        <v>260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v>9.2999999999999999E-2</v>
      </c>
      <c r="X46" s="82"/>
      <c r="Y46" s="82"/>
      <c r="Z46" s="82"/>
      <c r="AA46" s="82"/>
      <c r="AB46" s="82"/>
      <c r="AC46" s="82"/>
      <c r="AD46" s="82"/>
      <c r="AE46" s="83"/>
      <c r="AF46" s="81">
        <v>0.11799999999999999</v>
      </c>
      <c r="AG46" s="82"/>
      <c r="AH46" s="82"/>
      <c r="AI46" s="82"/>
      <c r="AJ46" s="82"/>
      <c r="AK46" s="82"/>
      <c r="AL46" s="83"/>
      <c r="AM46" s="75">
        <v>0.16900000000000001</v>
      </c>
      <c r="AN46" s="75"/>
      <c r="AO46" s="75"/>
      <c r="AP46" s="75"/>
      <c r="AQ46" s="75"/>
      <c r="AR46" s="75"/>
      <c r="AS46" s="75"/>
      <c r="AT46" s="75">
        <v>0.22</v>
      </c>
      <c r="AU46" s="75"/>
      <c r="AV46" s="75"/>
      <c r="AW46" s="75"/>
      <c r="AX46" s="75"/>
      <c r="AY46" s="75"/>
      <c r="AZ46" s="75"/>
      <c r="BA46" s="75">
        <v>0.27200000000000002</v>
      </c>
      <c r="BB46" s="75"/>
      <c r="BC46" s="75"/>
      <c r="BD46" s="75"/>
      <c r="BE46" s="75"/>
      <c r="BF46" s="75"/>
      <c r="BG46" s="75"/>
      <c r="BH46" s="75">
        <v>0.32300000000000001</v>
      </c>
      <c r="BI46" s="75"/>
      <c r="BJ46" s="75"/>
      <c r="BK46" s="75"/>
      <c r="BL46" s="75"/>
      <c r="BM46" s="75"/>
      <c r="BN46" s="75"/>
      <c r="BO46" s="75">
        <v>0.374</v>
      </c>
      <c r="BP46" s="75"/>
      <c r="BQ46" s="75"/>
      <c r="BR46" s="75"/>
      <c r="BS46" s="75"/>
      <c r="BT46" s="75"/>
      <c r="BU46" s="75"/>
    </row>
    <row r="47" spans="1:74" s="14" customFormat="1" ht="20.149999999999999" customHeight="1" x14ac:dyDescent="0.15">
      <c r="B47" s="270"/>
      <c r="C47" s="265"/>
      <c r="D47" s="266"/>
      <c r="E47" s="78" t="s">
        <v>261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v>0.6</v>
      </c>
      <c r="X47" s="82"/>
      <c r="Y47" s="82"/>
      <c r="Z47" s="82"/>
      <c r="AA47" s="82"/>
      <c r="AB47" s="82"/>
      <c r="AC47" s="82"/>
      <c r="AD47" s="82"/>
      <c r="AE47" s="83"/>
      <c r="AF47" s="81">
        <v>0.6</v>
      </c>
      <c r="AG47" s="82"/>
      <c r="AH47" s="82"/>
      <c r="AI47" s="82"/>
      <c r="AJ47" s="82"/>
      <c r="AK47" s="82"/>
      <c r="AL47" s="83"/>
      <c r="AM47" s="75">
        <v>0.65</v>
      </c>
      <c r="AN47" s="75"/>
      <c r="AO47" s="75"/>
      <c r="AP47" s="75"/>
      <c r="AQ47" s="75"/>
      <c r="AR47" s="75"/>
      <c r="AS47" s="75"/>
      <c r="AT47" s="75">
        <v>0.7</v>
      </c>
      <c r="AU47" s="75"/>
      <c r="AV47" s="75"/>
      <c r="AW47" s="75"/>
      <c r="AX47" s="75"/>
      <c r="AY47" s="75"/>
      <c r="AZ47" s="75"/>
      <c r="BA47" s="75">
        <v>0.75</v>
      </c>
      <c r="BB47" s="75"/>
      <c r="BC47" s="75"/>
      <c r="BD47" s="75"/>
      <c r="BE47" s="75"/>
      <c r="BF47" s="75"/>
      <c r="BG47" s="75"/>
      <c r="BH47" s="75">
        <v>0.8</v>
      </c>
      <c r="BI47" s="75"/>
      <c r="BJ47" s="75"/>
      <c r="BK47" s="75"/>
      <c r="BL47" s="75"/>
      <c r="BM47" s="75"/>
      <c r="BN47" s="75"/>
      <c r="BO47" s="75">
        <v>0.85</v>
      </c>
      <c r="BP47" s="75"/>
      <c r="BQ47" s="75"/>
      <c r="BR47" s="75"/>
      <c r="BS47" s="75"/>
      <c r="BT47" s="75"/>
      <c r="BU47" s="75"/>
    </row>
    <row r="48" spans="1:74" s="14" customFormat="1" ht="20.149999999999999" customHeight="1" x14ac:dyDescent="0.15">
      <c r="B48" s="270"/>
      <c r="C48" s="265"/>
      <c r="D48" s="266"/>
      <c r="E48" s="78" t="s">
        <v>262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W46+0.1</f>
        <v>0.193</v>
      </c>
      <c r="X48" s="82"/>
      <c r="Y48" s="82"/>
      <c r="Z48" s="82"/>
      <c r="AA48" s="82"/>
      <c r="AB48" s="82"/>
      <c r="AC48" s="82"/>
      <c r="AD48" s="82"/>
      <c r="AE48" s="83"/>
      <c r="AF48" s="81">
        <f>AF46+0.1</f>
        <v>0.218</v>
      </c>
      <c r="AG48" s="82"/>
      <c r="AH48" s="82"/>
      <c r="AI48" s="82"/>
      <c r="AJ48" s="82"/>
      <c r="AK48" s="82"/>
      <c r="AL48" s="83"/>
      <c r="AM48" s="75">
        <f>AM46+0.1</f>
        <v>0.26900000000000002</v>
      </c>
      <c r="AN48" s="75"/>
      <c r="AO48" s="75"/>
      <c r="AP48" s="75"/>
      <c r="AQ48" s="75"/>
      <c r="AR48" s="75"/>
      <c r="AS48" s="75"/>
      <c r="AT48" s="75">
        <f>AT46+0.1</f>
        <v>0.32</v>
      </c>
      <c r="AU48" s="75"/>
      <c r="AV48" s="75"/>
      <c r="AW48" s="75"/>
      <c r="AX48" s="75"/>
      <c r="AY48" s="75"/>
      <c r="AZ48" s="75"/>
      <c r="BA48" s="75">
        <f>BA46+0.1</f>
        <v>0.372</v>
      </c>
      <c r="BB48" s="75"/>
      <c r="BC48" s="75"/>
      <c r="BD48" s="75"/>
      <c r="BE48" s="75"/>
      <c r="BF48" s="75"/>
      <c r="BG48" s="75"/>
      <c r="BH48" s="75">
        <f>BH46+0.1</f>
        <v>0.42300000000000004</v>
      </c>
      <c r="BI48" s="75"/>
      <c r="BJ48" s="75"/>
      <c r="BK48" s="75"/>
      <c r="BL48" s="75"/>
      <c r="BM48" s="75"/>
      <c r="BN48" s="75"/>
      <c r="BO48" s="75">
        <f>BO46+0.1</f>
        <v>0.47399999999999998</v>
      </c>
      <c r="BP48" s="75"/>
      <c r="BQ48" s="75"/>
      <c r="BR48" s="75"/>
      <c r="BS48" s="75"/>
      <c r="BT48" s="75"/>
      <c r="BU48" s="75"/>
    </row>
    <row r="49" spans="2:73" s="14" customFormat="1" ht="20.149999999999999" customHeight="1" x14ac:dyDescent="0.15">
      <c r="B49" s="270"/>
      <c r="C49" s="265"/>
      <c r="D49" s="266"/>
      <c r="E49" s="78" t="s">
        <v>263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W46+W50</f>
        <v>1.2929999999999999</v>
      </c>
      <c r="X49" s="82"/>
      <c r="Y49" s="82"/>
      <c r="Z49" s="82"/>
      <c r="AA49" s="82"/>
      <c r="AB49" s="82"/>
      <c r="AC49" s="82"/>
      <c r="AD49" s="82"/>
      <c r="AE49" s="83"/>
      <c r="AF49" s="81">
        <f>AF46+AF50</f>
        <v>1.3180000000000001</v>
      </c>
      <c r="AG49" s="82"/>
      <c r="AH49" s="82"/>
      <c r="AI49" s="82"/>
      <c r="AJ49" s="82"/>
      <c r="AK49" s="82"/>
      <c r="AL49" s="83"/>
      <c r="AM49" s="81">
        <f>AM46+AM50</f>
        <v>1.369</v>
      </c>
      <c r="AN49" s="82"/>
      <c r="AO49" s="82"/>
      <c r="AP49" s="82"/>
      <c r="AQ49" s="82"/>
      <c r="AR49" s="82"/>
      <c r="AS49" s="83"/>
      <c r="AT49" s="81">
        <f>AT46+AT50</f>
        <v>1.42</v>
      </c>
      <c r="AU49" s="82"/>
      <c r="AV49" s="82"/>
      <c r="AW49" s="82"/>
      <c r="AX49" s="82"/>
      <c r="AY49" s="82"/>
      <c r="AZ49" s="83"/>
      <c r="BA49" s="81">
        <f>BA46+BA50</f>
        <v>1.472</v>
      </c>
      <c r="BB49" s="82"/>
      <c r="BC49" s="82"/>
      <c r="BD49" s="82"/>
      <c r="BE49" s="82"/>
      <c r="BF49" s="82"/>
      <c r="BG49" s="83"/>
      <c r="BH49" s="81">
        <f>BH46+BH50</f>
        <v>1.5229999999999999</v>
      </c>
      <c r="BI49" s="82"/>
      <c r="BJ49" s="82"/>
      <c r="BK49" s="82"/>
      <c r="BL49" s="82"/>
      <c r="BM49" s="82"/>
      <c r="BN49" s="83"/>
      <c r="BO49" s="81">
        <f>BO46+BO50</f>
        <v>1.5739999999999998</v>
      </c>
      <c r="BP49" s="82"/>
      <c r="BQ49" s="82"/>
      <c r="BR49" s="82"/>
      <c r="BS49" s="82"/>
      <c r="BT49" s="82"/>
      <c r="BU49" s="83"/>
    </row>
    <row r="50" spans="2:73" s="14" customFormat="1" ht="20.149999999999999" customHeight="1" x14ac:dyDescent="0.15">
      <c r="B50" s="270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2"/>
      <c r="AE50" s="83"/>
      <c r="AF50" s="81">
        <f>$H$4</f>
        <v>1.2</v>
      </c>
      <c r="AG50" s="82"/>
      <c r="AH50" s="82"/>
      <c r="AI50" s="82"/>
      <c r="AJ50" s="82"/>
      <c r="AK50" s="82"/>
      <c r="AL50" s="83"/>
      <c r="AM50" s="81">
        <f>$H$4</f>
        <v>1.2</v>
      </c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81">
        <f>$H$4</f>
        <v>1.2</v>
      </c>
      <c r="BI50" s="82"/>
      <c r="BJ50" s="82"/>
      <c r="BK50" s="82"/>
      <c r="BL50" s="82"/>
      <c r="BM50" s="82"/>
      <c r="BN50" s="83"/>
      <c r="BO50" s="81">
        <f>$H$4</f>
        <v>1.2</v>
      </c>
      <c r="BP50" s="82"/>
      <c r="BQ50" s="82"/>
      <c r="BR50" s="82"/>
      <c r="BS50" s="82"/>
      <c r="BT50" s="82"/>
      <c r="BU50" s="83"/>
    </row>
    <row r="51" spans="2:73" s="14" customFormat="1" ht="20.149999999999999" customHeight="1" x14ac:dyDescent="0.15">
      <c r="B51" s="100" t="s">
        <v>33</v>
      </c>
      <c r="C51" s="101"/>
      <c r="D51" s="102"/>
      <c r="E51" s="78" t="s">
        <v>350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(W49-W48-0.2-0.05)</f>
        <v>0.84999999999999987</v>
      </c>
      <c r="X51" s="82"/>
      <c r="Y51" s="82"/>
      <c r="Z51" s="82"/>
      <c r="AA51" s="82"/>
      <c r="AB51" s="82"/>
      <c r="AC51" s="82"/>
      <c r="AD51" s="82"/>
      <c r="AE51" s="83"/>
      <c r="AF51" s="81">
        <f>(AF49-AF48-0.2-0.05)</f>
        <v>0.85000000000000009</v>
      </c>
      <c r="AG51" s="82"/>
      <c r="AH51" s="82"/>
      <c r="AI51" s="82"/>
      <c r="AJ51" s="82"/>
      <c r="AK51" s="82"/>
      <c r="AL51" s="83"/>
      <c r="AM51" s="81">
        <f>(AM49-AM48-0.2-0.05)</f>
        <v>0.85000000000000009</v>
      </c>
      <c r="AN51" s="82"/>
      <c r="AO51" s="82"/>
      <c r="AP51" s="82"/>
      <c r="AQ51" s="82"/>
      <c r="AR51" s="82"/>
      <c r="AS51" s="83"/>
      <c r="AT51" s="81">
        <f>(AT49-AT48-0.2-0.05)</f>
        <v>0.84999999999999987</v>
      </c>
      <c r="AU51" s="82"/>
      <c r="AV51" s="82"/>
      <c r="AW51" s="82"/>
      <c r="AX51" s="82"/>
      <c r="AY51" s="82"/>
      <c r="AZ51" s="83"/>
      <c r="BA51" s="81">
        <f>(BA49-BA48-0.2-0.05)</f>
        <v>0.85000000000000009</v>
      </c>
      <c r="BB51" s="82"/>
      <c r="BC51" s="82"/>
      <c r="BD51" s="82"/>
      <c r="BE51" s="82"/>
      <c r="BF51" s="82"/>
      <c r="BG51" s="83"/>
      <c r="BH51" s="81">
        <f>(BH49-BH48-0.2-0.05)</f>
        <v>0.84999999999999987</v>
      </c>
      <c r="BI51" s="82"/>
      <c r="BJ51" s="82"/>
      <c r="BK51" s="82"/>
      <c r="BL51" s="82"/>
      <c r="BM51" s="82"/>
      <c r="BN51" s="83"/>
      <c r="BO51" s="81">
        <f>(BO49-BO48-0.2-0.05)</f>
        <v>0.84999999999999987</v>
      </c>
      <c r="BP51" s="82"/>
      <c r="BQ51" s="82"/>
      <c r="BR51" s="82"/>
      <c r="BS51" s="82"/>
      <c r="BT51" s="82"/>
      <c r="BU51" s="83"/>
    </row>
    <row r="52" spans="2:73" s="14" customFormat="1" ht="20.149999999999999" customHeight="1" x14ac:dyDescent="0.15">
      <c r="W52" s="15"/>
      <c r="X52" s="15"/>
      <c r="Y52" s="15"/>
      <c r="Z52" s="15"/>
      <c r="AA52" s="15"/>
      <c r="AB52" s="15"/>
      <c r="AC52" s="15"/>
      <c r="AD52" s="15"/>
      <c r="AE52" s="15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 t="s">
        <v>103</v>
      </c>
      <c r="BP52" s="141"/>
      <c r="BQ52" s="141"/>
      <c r="BR52" s="141"/>
      <c r="BS52" s="141"/>
      <c r="BT52" s="141"/>
      <c r="BU52" s="141"/>
    </row>
    <row r="53" spans="2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78" t="str">
        <f>W44</f>
        <v>φ75</v>
      </c>
      <c r="X53" s="79"/>
      <c r="Y53" s="79"/>
      <c r="Z53" s="79"/>
      <c r="AA53" s="79"/>
      <c r="AB53" s="79"/>
      <c r="AC53" s="79"/>
      <c r="AD53" s="79"/>
      <c r="AE53" s="80"/>
      <c r="AF53" s="78" t="str">
        <f>AF44</f>
        <v>φ100</v>
      </c>
      <c r="AG53" s="79"/>
      <c r="AH53" s="79"/>
      <c r="AI53" s="79"/>
      <c r="AJ53" s="79"/>
      <c r="AK53" s="79"/>
      <c r="AL53" s="80"/>
      <c r="AM53" s="78" t="str">
        <f>AM44</f>
        <v>φ150</v>
      </c>
      <c r="AN53" s="79"/>
      <c r="AO53" s="79"/>
      <c r="AP53" s="79"/>
      <c r="AQ53" s="79"/>
      <c r="AR53" s="79"/>
      <c r="AS53" s="80"/>
      <c r="AT53" s="78" t="str">
        <f>AT44</f>
        <v>φ200</v>
      </c>
      <c r="AU53" s="79"/>
      <c r="AV53" s="79"/>
      <c r="AW53" s="79"/>
      <c r="AX53" s="79"/>
      <c r="AY53" s="79"/>
      <c r="AZ53" s="80"/>
      <c r="BA53" s="78" t="str">
        <f>BA44</f>
        <v>φ250</v>
      </c>
      <c r="BB53" s="79"/>
      <c r="BC53" s="79"/>
      <c r="BD53" s="79"/>
      <c r="BE53" s="79"/>
      <c r="BF53" s="79"/>
      <c r="BG53" s="80"/>
      <c r="BH53" s="78" t="str">
        <f>BH44</f>
        <v>φ300</v>
      </c>
      <c r="BI53" s="79"/>
      <c r="BJ53" s="79"/>
      <c r="BK53" s="79"/>
      <c r="BL53" s="79"/>
      <c r="BM53" s="79"/>
      <c r="BN53" s="80"/>
      <c r="BO53" s="78" t="str">
        <f>BO44</f>
        <v>φ350</v>
      </c>
      <c r="BP53" s="79"/>
      <c r="BQ53" s="79"/>
      <c r="BR53" s="79"/>
      <c r="BS53" s="79"/>
      <c r="BT53" s="79"/>
      <c r="BU53" s="80"/>
    </row>
    <row r="54" spans="2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264</v>
      </c>
      <c r="U54" s="79"/>
      <c r="V54" s="80"/>
      <c r="W54" s="81">
        <v>2</v>
      </c>
      <c r="X54" s="82"/>
      <c r="Y54" s="82"/>
      <c r="Z54" s="82"/>
      <c r="AA54" s="82"/>
      <c r="AB54" s="82"/>
      <c r="AC54" s="82"/>
      <c r="AD54" s="82"/>
      <c r="AE54" s="83"/>
      <c r="AF54" s="81">
        <v>2</v>
      </c>
      <c r="AG54" s="82"/>
      <c r="AH54" s="82"/>
      <c r="AI54" s="82"/>
      <c r="AJ54" s="82"/>
      <c r="AK54" s="82"/>
      <c r="AL54" s="83"/>
      <c r="AM54" s="75">
        <v>2</v>
      </c>
      <c r="AN54" s="75"/>
      <c r="AO54" s="75"/>
      <c r="AP54" s="75"/>
      <c r="AQ54" s="75"/>
      <c r="AR54" s="75"/>
      <c r="AS54" s="75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5">
        <v>2</v>
      </c>
      <c r="BI54" s="75"/>
      <c r="BJ54" s="75"/>
      <c r="BK54" s="75"/>
      <c r="BL54" s="75"/>
      <c r="BM54" s="75"/>
      <c r="BN54" s="75"/>
      <c r="BO54" s="75">
        <v>2</v>
      </c>
      <c r="BP54" s="75"/>
      <c r="BQ54" s="75"/>
      <c r="BR54" s="75"/>
      <c r="BS54" s="75"/>
      <c r="BT54" s="75"/>
      <c r="BU54" s="75"/>
    </row>
    <row r="55" spans="2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81">
        <f>W47</f>
        <v>0.6</v>
      </c>
      <c r="X55" s="82"/>
      <c r="Y55" s="82"/>
      <c r="Z55" s="82"/>
      <c r="AA55" s="82"/>
      <c r="AB55" s="82"/>
      <c r="AC55" s="82"/>
      <c r="AD55" s="82"/>
      <c r="AE55" s="83"/>
      <c r="AF55" s="104">
        <f>AF47</f>
        <v>0.6</v>
      </c>
      <c r="AG55" s="105"/>
      <c r="AH55" s="105"/>
      <c r="AI55" s="105"/>
      <c r="AJ55" s="105"/>
      <c r="AK55" s="105"/>
      <c r="AL55" s="106"/>
      <c r="AM55" s="104">
        <f>AM47</f>
        <v>0.65</v>
      </c>
      <c r="AN55" s="105"/>
      <c r="AO55" s="105"/>
      <c r="AP55" s="105"/>
      <c r="AQ55" s="105"/>
      <c r="AR55" s="105"/>
      <c r="AS55" s="106"/>
      <c r="AT55" s="104">
        <f>AT47</f>
        <v>0.7</v>
      </c>
      <c r="AU55" s="105"/>
      <c r="AV55" s="105"/>
      <c r="AW55" s="105"/>
      <c r="AX55" s="105"/>
      <c r="AY55" s="105"/>
      <c r="AZ55" s="106"/>
      <c r="BA55" s="104">
        <f>BA47</f>
        <v>0.75</v>
      </c>
      <c r="BB55" s="105"/>
      <c r="BC55" s="105"/>
      <c r="BD55" s="105"/>
      <c r="BE55" s="105"/>
      <c r="BF55" s="105"/>
      <c r="BG55" s="106"/>
      <c r="BH55" s="104">
        <f>BH47</f>
        <v>0.8</v>
      </c>
      <c r="BI55" s="105"/>
      <c r="BJ55" s="105"/>
      <c r="BK55" s="105"/>
      <c r="BL55" s="105"/>
      <c r="BM55" s="105"/>
      <c r="BN55" s="106"/>
      <c r="BO55" s="104">
        <f>BO47</f>
        <v>0.85</v>
      </c>
      <c r="BP55" s="105"/>
      <c r="BQ55" s="105"/>
      <c r="BR55" s="105"/>
      <c r="BS55" s="105"/>
      <c r="BT55" s="105"/>
      <c r="BU55" s="106"/>
    </row>
    <row r="56" spans="2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81"/>
      <c r="X56" s="82"/>
      <c r="Y56" s="82"/>
      <c r="Z56" s="82"/>
      <c r="AA56" s="82"/>
      <c r="AB56" s="82"/>
      <c r="AC56" s="82"/>
      <c r="AD56" s="82"/>
      <c r="AE56" s="83"/>
      <c r="AF56" s="107"/>
      <c r="AG56" s="108"/>
      <c r="AH56" s="108"/>
      <c r="AI56" s="108"/>
      <c r="AJ56" s="108"/>
      <c r="AK56" s="108"/>
      <c r="AL56" s="109"/>
      <c r="AM56" s="107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107"/>
      <c r="BI56" s="108"/>
      <c r="BJ56" s="108"/>
      <c r="BK56" s="108"/>
      <c r="BL56" s="108"/>
      <c r="BM56" s="108"/>
      <c r="BN56" s="109"/>
      <c r="BO56" s="107"/>
      <c r="BP56" s="108"/>
      <c r="BQ56" s="108"/>
      <c r="BR56" s="108"/>
      <c r="BS56" s="108"/>
      <c r="BT56" s="108"/>
      <c r="BU56" s="109"/>
    </row>
    <row r="57" spans="2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81">
        <f>W47*0.1</f>
        <v>0.06</v>
      </c>
      <c r="X57" s="82"/>
      <c r="Y57" s="82"/>
      <c r="Z57" s="82"/>
      <c r="AA57" s="82"/>
      <c r="AB57" s="82"/>
      <c r="AC57" s="82"/>
      <c r="AD57" s="82"/>
      <c r="AE57" s="83"/>
      <c r="AF57" s="104">
        <f>AF47*0.1</f>
        <v>0.06</v>
      </c>
      <c r="AG57" s="105"/>
      <c r="AH57" s="105"/>
      <c r="AI57" s="105"/>
      <c r="AJ57" s="105"/>
      <c r="AK57" s="105"/>
      <c r="AL57" s="106"/>
      <c r="AM57" s="104">
        <f>AM47*0.1</f>
        <v>6.5000000000000002E-2</v>
      </c>
      <c r="AN57" s="105"/>
      <c r="AO57" s="105"/>
      <c r="AP57" s="105"/>
      <c r="AQ57" s="105"/>
      <c r="AR57" s="105"/>
      <c r="AS57" s="106"/>
      <c r="AT57" s="104">
        <f>AT47*0.1</f>
        <v>6.9999999999999993E-2</v>
      </c>
      <c r="AU57" s="105"/>
      <c r="AV57" s="105"/>
      <c r="AW57" s="105"/>
      <c r="AX57" s="105"/>
      <c r="AY57" s="105"/>
      <c r="AZ57" s="106"/>
      <c r="BA57" s="104">
        <f>BA47*0.1</f>
        <v>7.5000000000000011E-2</v>
      </c>
      <c r="BB57" s="105"/>
      <c r="BC57" s="105"/>
      <c r="BD57" s="105"/>
      <c r="BE57" s="105"/>
      <c r="BF57" s="105"/>
      <c r="BG57" s="106"/>
      <c r="BH57" s="104">
        <f>BH47*0.1</f>
        <v>8.0000000000000016E-2</v>
      </c>
      <c r="BI57" s="105"/>
      <c r="BJ57" s="105"/>
      <c r="BK57" s="105"/>
      <c r="BL57" s="105"/>
      <c r="BM57" s="105"/>
      <c r="BN57" s="106"/>
      <c r="BO57" s="104">
        <f>BO47*0.1</f>
        <v>8.5000000000000006E-2</v>
      </c>
      <c r="BP57" s="105"/>
      <c r="BQ57" s="105"/>
      <c r="BR57" s="105"/>
      <c r="BS57" s="105"/>
      <c r="BT57" s="105"/>
      <c r="BU57" s="106"/>
    </row>
    <row r="58" spans="2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81"/>
      <c r="X58" s="82"/>
      <c r="Y58" s="82"/>
      <c r="Z58" s="82"/>
      <c r="AA58" s="82"/>
      <c r="AB58" s="82"/>
      <c r="AC58" s="82"/>
      <c r="AD58" s="82"/>
      <c r="AE58" s="83"/>
      <c r="AF58" s="107"/>
      <c r="AG58" s="108"/>
      <c r="AH58" s="108"/>
      <c r="AI58" s="108"/>
      <c r="AJ58" s="108"/>
      <c r="AK58" s="108"/>
      <c r="AL58" s="109"/>
      <c r="AM58" s="107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107"/>
      <c r="BI58" s="108"/>
      <c r="BJ58" s="108"/>
      <c r="BK58" s="108"/>
      <c r="BL58" s="108"/>
      <c r="BM58" s="108"/>
      <c r="BN58" s="109"/>
      <c r="BO58" s="107"/>
      <c r="BP58" s="108"/>
      <c r="BQ58" s="108"/>
      <c r="BR58" s="108"/>
      <c r="BS58" s="108"/>
      <c r="BT58" s="108"/>
      <c r="BU58" s="109"/>
    </row>
    <row r="59" spans="2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81">
        <f>ROUND(W47*(W49-0.1),3)</f>
        <v>0.71599999999999997</v>
      </c>
      <c r="X59" s="82"/>
      <c r="Y59" s="82"/>
      <c r="Z59" s="82"/>
      <c r="AA59" s="82"/>
      <c r="AB59" s="82"/>
      <c r="AC59" s="82"/>
      <c r="AD59" s="82"/>
      <c r="AE59" s="83"/>
      <c r="AF59" s="81">
        <f>ROUND(AF47*(AF49-0.1),3)</f>
        <v>0.73099999999999998</v>
      </c>
      <c r="AG59" s="82"/>
      <c r="AH59" s="82"/>
      <c r="AI59" s="82"/>
      <c r="AJ59" s="82"/>
      <c r="AK59" s="82"/>
      <c r="AL59" s="83"/>
      <c r="AM59" s="81">
        <f>ROUND(AM47*(AM49-0.1),3)</f>
        <v>0.82499999999999996</v>
      </c>
      <c r="AN59" s="82"/>
      <c r="AO59" s="82"/>
      <c r="AP59" s="82"/>
      <c r="AQ59" s="82"/>
      <c r="AR59" s="82"/>
      <c r="AS59" s="83"/>
      <c r="AT59" s="81">
        <f>ROUND(AT47*(AT49-0.1),3)</f>
        <v>0.92400000000000004</v>
      </c>
      <c r="AU59" s="82"/>
      <c r="AV59" s="82"/>
      <c r="AW59" s="82"/>
      <c r="AX59" s="82"/>
      <c r="AY59" s="82"/>
      <c r="AZ59" s="83"/>
      <c r="BA59" s="81">
        <f>ROUND(BA47*(BA49-0.1),3)</f>
        <v>1.0289999999999999</v>
      </c>
      <c r="BB59" s="82"/>
      <c r="BC59" s="82"/>
      <c r="BD59" s="82"/>
      <c r="BE59" s="82"/>
      <c r="BF59" s="82"/>
      <c r="BG59" s="83"/>
      <c r="BH59" s="81">
        <f>ROUND(BH47*(BH49-0.1),3)</f>
        <v>1.1379999999999999</v>
      </c>
      <c r="BI59" s="82"/>
      <c r="BJ59" s="82"/>
      <c r="BK59" s="82"/>
      <c r="BL59" s="82"/>
      <c r="BM59" s="82"/>
      <c r="BN59" s="83"/>
      <c r="BO59" s="81">
        <f>ROUND(BO47*(BO49-0.1),3)</f>
        <v>1.2529999999999999</v>
      </c>
      <c r="BP59" s="82"/>
      <c r="BQ59" s="82"/>
      <c r="BR59" s="82"/>
      <c r="BS59" s="82"/>
      <c r="BT59" s="82"/>
      <c r="BU59" s="83"/>
    </row>
    <row r="60" spans="2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81">
        <f>ROUND(W47*W48-W46*W46*PI()/4,3)</f>
        <v>0.109</v>
      </c>
      <c r="X60" s="82"/>
      <c r="Y60" s="82"/>
      <c r="Z60" s="82"/>
      <c r="AA60" s="82"/>
      <c r="AB60" s="82"/>
      <c r="AC60" s="82"/>
      <c r="AD60" s="82"/>
      <c r="AE60" s="83"/>
      <c r="AF60" s="81">
        <f>ROUND(AF47*AF48-AF46*AF46*PI()/4,3)</f>
        <v>0.12</v>
      </c>
      <c r="AG60" s="82"/>
      <c r="AH60" s="82"/>
      <c r="AI60" s="82"/>
      <c r="AJ60" s="82"/>
      <c r="AK60" s="82"/>
      <c r="AL60" s="83"/>
      <c r="AM60" s="75">
        <f>ROUND(AM47*AM48-AM46*AM46*PI()/4,3)</f>
        <v>0.152</v>
      </c>
      <c r="AN60" s="75"/>
      <c r="AO60" s="75"/>
      <c r="AP60" s="75"/>
      <c r="AQ60" s="75"/>
      <c r="AR60" s="75"/>
      <c r="AS60" s="81"/>
      <c r="AT60" s="75">
        <f>ROUND(AT47*AT48-AT46*AT46*PI()/4,3)</f>
        <v>0.186</v>
      </c>
      <c r="AU60" s="75"/>
      <c r="AV60" s="75"/>
      <c r="AW60" s="75"/>
      <c r="AX60" s="75"/>
      <c r="AY60" s="75"/>
      <c r="AZ60" s="81"/>
      <c r="BA60" s="75">
        <f>ROUND(BA47*BA48-BA46*BA46*PI()/4,3)</f>
        <v>0.221</v>
      </c>
      <c r="BB60" s="75"/>
      <c r="BC60" s="75"/>
      <c r="BD60" s="75"/>
      <c r="BE60" s="75"/>
      <c r="BF60" s="75"/>
      <c r="BG60" s="81"/>
      <c r="BH60" s="75">
        <f>ROUND(BH47*BH48-BH46*BH46*PI()/4,3)</f>
        <v>0.25600000000000001</v>
      </c>
      <c r="BI60" s="75"/>
      <c r="BJ60" s="75"/>
      <c r="BK60" s="75"/>
      <c r="BL60" s="75"/>
      <c r="BM60" s="75"/>
      <c r="BN60" s="81"/>
      <c r="BO60" s="75">
        <f>ROUND(BO47*BO48-BO46*BO46*PI()/4,3)</f>
        <v>0.29299999999999998</v>
      </c>
      <c r="BP60" s="75"/>
      <c r="BQ60" s="75"/>
      <c r="BR60" s="75"/>
      <c r="BS60" s="75"/>
      <c r="BT60" s="75"/>
      <c r="BU60" s="75"/>
    </row>
    <row r="61" spans="2:73" s="14" customFormat="1" ht="28" customHeight="1" x14ac:dyDescent="0.15">
      <c r="B61" s="78" t="s">
        <v>439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390</v>
      </c>
      <c r="U61" s="79"/>
      <c r="V61" s="80"/>
      <c r="W61" s="81">
        <f>W47</f>
        <v>0.6</v>
      </c>
      <c r="X61" s="82"/>
      <c r="Y61" s="82"/>
      <c r="Z61" s="82"/>
      <c r="AA61" s="82"/>
      <c r="AB61" s="82"/>
      <c r="AC61" s="82"/>
      <c r="AD61" s="82"/>
      <c r="AE61" s="83"/>
      <c r="AF61" s="81">
        <f>AF47</f>
        <v>0.6</v>
      </c>
      <c r="AG61" s="82"/>
      <c r="AH61" s="82"/>
      <c r="AI61" s="82"/>
      <c r="AJ61" s="82"/>
      <c r="AK61" s="82"/>
      <c r="AL61" s="83"/>
      <c r="AM61" s="81">
        <f>AM47</f>
        <v>0.65</v>
      </c>
      <c r="AN61" s="82"/>
      <c r="AO61" s="82"/>
      <c r="AP61" s="82"/>
      <c r="AQ61" s="82"/>
      <c r="AR61" s="82"/>
      <c r="AS61" s="83"/>
      <c r="AT61" s="81">
        <f>AT47</f>
        <v>0.7</v>
      </c>
      <c r="AU61" s="82"/>
      <c r="AV61" s="82"/>
      <c r="AW61" s="82"/>
      <c r="AX61" s="82"/>
      <c r="AY61" s="82"/>
      <c r="AZ61" s="83"/>
      <c r="BA61" s="81">
        <f>BA47</f>
        <v>0.75</v>
      </c>
      <c r="BB61" s="82"/>
      <c r="BC61" s="82"/>
      <c r="BD61" s="82"/>
      <c r="BE61" s="82"/>
      <c r="BF61" s="82"/>
      <c r="BG61" s="83"/>
      <c r="BH61" s="81">
        <f>BH47</f>
        <v>0.8</v>
      </c>
      <c r="BI61" s="82"/>
      <c r="BJ61" s="82"/>
      <c r="BK61" s="82"/>
      <c r="BL61" s="82"/>
      <c r="BM61" s="82"/>
      <c r="BN61" s="83"/>
      <c r="BO61" s="81">
        <f>BO47</f>
        <v>0.85</v>
      </c>
      <c r="BP61" s="82"/>
      <c r="BQ61" s="82"/>
      <c r="BR61" s="82"/>
      <c r="BS61" s="82"/>
      <c r="BT61" s="82"/>
      <c r="BU61" s="83"/>
    </row>
    <row r="62" spans="2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81">
        <f>W59</f>
        <v>0.71599999999999997</v>
      </c>
      <c r="X62" s="82"/>
      <c r="Y62" s="82"/>
      <c r="Z62" s="82"/>
      <c r="AA62" s="82"/>
      <c r="AB62" s="82"/>
      <c r="AC62" s="82"/>
      <c r="AD62" s="82"/>
      <c r="AE62" s="83"/>
      <c r="AF62" s="104">
        <f>AF59</f>
        <v>0.73099999999999998</v>
      </c>
      <c r="AG62" s="105"/>
      <c r="AH62" s="105"/>
      <c r="AI62" s="105"/>
      <c r="AJ62" s="105"/>
      <c r="AK62" s="105"/>
      <c r="AL62" s="106"/>
      <c r="AM62" s="104">
        <f>AM59</f>
        <v>0.82499999999999996</v>
      </c>
      <c r="AN62" s="105"/>
      <c r="AO62" s="105"/>
      <c r="AP62" s="105"/>
      <c r="AQ62" s="105"/>
      <c r="AR62" s="105"/>
      <c r="AS62" s="106"/>
      <c r="AT62" s="104">
        <f>AT59</f>
        <v>0.92400000000000004</v>
      </c>
      <c r="AU62" s="105"/>
      <c r="AV62" s="105"/>
      <c r="AW62" s="105"/>
      <c r="AX62" s="105"/>
      <c r="AY62" s="105"/>
      <c r="AZ62" s="106"/>
      <c r="BA62" s="104">
        <f>BA59</f>
        <v>1.0289999999999999</v>
      </c>
      <c r="BB62" s="105"/>
      <c r="BC62" s="105"/>
      <c r="BD62" s="105"/>
      <c r="BE62" s="105"/>
      <c r="BF62" s="105"/>
      <c r="BG62" s="106"/>
      <c r="BH62" s="104">
        <f>BH59</f>
        <v>1.1379999999999999</v>
      </c>
      <c r="BI62" s="105"/>
      <c r="BJ62" s="105"/>
      <c r="BK62" s="105"/>
      <c r="BL62" s="105"/>
      <c r="BM62" s="105"/>
      <c r="BN62" s="106"/>
      <c r="BO62" s="104">
        <f>BO59</f>
        <v>1.2529999999999999</v>
      </c>
      <c r="BP62" s="105"/>
      <c r="BQ62" s="105"/>
      <c r="BR62" s="105"/>
      <c r="BS62" s="105"/>
      <c r="BT62" s="105"/>
      <c r="BU62" s="106"/>
    </row>
    <row r="63" spans="2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81"/>
      <c r="X63" s="82"/>
      <c r="Y63" s="82"/>
      <c r="Z63" s="82"/>
      <c r="AA63" s="82"/>
      <c r="AB63" s="82"/>
      <c r="AC63" s="82"/>
      <c r="AD63" s="82"/>
      <c r="AE63" s="83"/>
      <c r="AF63" s="107"/>
      <c r="AG63" s="108"/>
      <c r="AH63" s="108"/>
      <c r="AI63" s="108"/>
      <c r="AJ63" s="108"/>
      <c r="AK63" s="108"/>
      <c r="AL63" s="109"/>
      <c r="AM63" s="107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  <c r="BH63" s="107"/>
      <c r="BI63" s="108"/>
      <c r="BJ63" s="108"/>
      <c r="BK63" s="108"/>
      <c r="BL63" s="108"/>
      <c r="BM63" s="108"/>
      <c r="BN63" s="109"/>
      <c r="BO63" s="107"/>
      <c r="BP63" s="108"/>
      <c r="BQ63" s="108"/>
      <c r="BR63" s="108"/>
      <c r="BS63" s="108"/>
      <c r="BT63" s="108"/>
      <c r="BU63" s="109"/>
    </row>
    <row r="64" spans="2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187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81">
        <f>W47</f>
        <v>0.6</v>
      </c>
      <c r="X64" s="82"/>
      <c r="Y64" s="82"/>
      <c r="Z64" s="82"/>
      <c r="AA64" s="82"/>
      <c r="AB64" s="82"/>
      <c r="AC64" s="82"/>
      <c r="AD64" s="82"/>
      <c r="AE64" s="83"/>
      <c r="AF64" s="104">
        <f>AF47</f>
        <v>0.6</v>
      </c>
      <c r="AG64" s="105"/>
      <c r="AH64" s="105"/>
      <c r="AI64" s="105"/>
      <c r="AJ64" s="105"/>
      <c r="AK64" s="105"/>
      <c r="AL64" s="106"/>
      <c r="AM64" s="104">
        <f>AM47</f>
        <v>0.65</v>
      </c>
      <c r="AN64" s="105"/>
      <c r="AO64" s="105"/>
      <c r="AP64" s="105"/>
      <c r="AQ64" s="105"/>
      <c r="AR64" s="105"/>
      <c r="AS64" s="105"/>
      <c r="AT64" s="104">
        <f>AT47</f>
        <v>0.7</v>
      </c>
      <c r="AU64" s="105"/>
      <c r="AV64" s="105"/>
      <c r="AW64" s="105"/>
      <c r="AX64" s="105"/>
      <c r="AY64" s="105"/>
      <c r="AZ64" s="105"/>
      <c r="BA64" s="104">
        <f>BA47</f>
        <v>0.75</v>
      </c>
      <c r="BB64" s="105"/>
      <c r="BC64" s="105"/>
      <c r="BD64" s="105"/>
      <c r="BE64" s="105"/>
      <c r="BF64" s="105"/>
      <c r="BG64" s="105"/>
      <c r="BH64" s="104">
        <f>BH47</f>
        <v>0.8</v>
      </c>
      <c r="BI64" s="105"/>
      <c r="BJ64" s="105"/>
      <c r="BK64" s="105"/>
      <c r="BL64" s="105"/>
      <c r="BM64" s="105"/>
      <c r="BN64" s="105"/>
      <c r="BO64" s="104">
        <f>BO47</f>
        <v>0.85</v>
      </c>
      <c r="BP64" s="105"/>
      <c r="BQ64" s="105"/>
      <c r="BR64" s="105"/>
      <c r="BS64" s="105"/>
      <c r="BT64" s="105"/>
      <c r="BU64" s="106"/>
    </row>
    <row r="65" spans="2:73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297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81"/>
      <c r="X65" s="82"/>
      <c r="Y65" s="82"/>
      <c r="Z65" s="82"/>
      <c r="AA65" s="82"/>
      <c r="AB65" s="82"/>
      <c r="AC65" s="82"/>
      <c r="AD65" s="82"/>
      <c r="AE65" s="83"/>
      <c r="AF65" s="107"/>
      <c r="AG65" s="108"/>
      <c r="AH65" s="108"/>
      <c r="AI65" s="108"/>
      <c r="AJ65" s="108"/>
      <c r="AK65" s="108"/>
      <c r="AL65" s="109"/>
      <c r="AM65" s="107"/>
      <c r="AN65" s="108"/>
      <c r="AO65" s="108"/>
      <c r="AP65" s="108"/>
      <c r="AQ65" s="108"/>
      <c r="AR65" s="108"/>
      <c r="AS65" s="108"/>
      <c r="AT65" s="107"/>
      <c r="AU65" s="108"/>
      <c r="AV65" s="108"/>
      <c r="AW65" s="108"/>
      <c r="AX65" s="108"/>
      <c r="AY65" s="108"/>
      <c r="AZ65" s="108"/>
      <c r="BA65" s="107"/>
      <c r="BB65" s="108"/>
      <c r="BC65" s="108"/>
      <c r="BD65" s="108"/>
      <c r="BE65" s="108"/>
      <c r="BF65" s="108"/>
      <c r="BG65" s="108"/>
      <c r="BH65" s="107"/>
      <c r="BI65" s="108"/>
      <c r="BJ65" s="108"/>
      <c r="BK65" s="108"/>
      <c r="BL65" s="108"/>
      <c r="BM65" s="108"/>
      <c r="BN65" s="108"/>
      <c r="BO65" s="107"/>
      <c r="BP65" s="108"/>
      <c r="BQ65" s="108"/>
      <c r="BR65" s="108"/>
      <c r="BS65" s="108"/>
      <c r="BT65" s="108"/>
      <c r="BU65" s="109"/>
    </row>
    <row r="66" spans="2:73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102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81">
        <f>W64</f>
        <v>0.6</v>
      </c>
      <c r="X66" s="82"/>
      <c r="Y66" s="82"/>
      <c r="Z66" s="82"/>
      <c r="AA66" s="82"/>
      <c r="AB66" s="82"/>
      <c r="AC66" s="82"/>
      <c r="AD66" s="82"/>
      <c r="AE66" s="83"/>
      <c r="AF66" s="104">
        <f>AF64</f>
        <v>0.6</v>
      </c>
      <c r="AG66" s="105"/>
      <c r="AH66" s="105"/>
      <c r="AI66" s="105"/>
      <c r="AJ66" s="105"/>
      <c r="AK66" s="105"/>
      <c r="AL66" s="106"/>
      <c r="AM66" s="104">
        <f>AM64</f>
        <v>0.65</v>
      </c>
      <c r="AN66" s="105"/>
      <c r="AO66" s="105"/>
      <c r="AP66" s="105"/>
      <c r="AQ66" s="105"/>
      <c r="AR66" s="105"/>
      <c r="AS66" s="105"/>
      <c r="AT66" s="104">
        <f>AT64</f>
        <v>0.7</v>
      </c>
      <c r="AU66" s="105"/>
      <c r="AV66" s="105"/>
      <c r="AW66" s="105"/>
      <c r="AX66" s="105"/>
      <c r="AY66" s="105"/>
      <c r="AZ66" s="105"/>
      <c r="BA66" s="104">
        <f>BA64</f>
        <v>0.75</v>
      </c>
      <c r="BB66" s="105"/>
      <c r="BC66" s="105"/>
      <c r="BD66" s="105"/>
      <c r="BE66" s="105"/>
      <c r="BF66" s="105"/>
      <c r="BG66" s="105"/>
      <c r="BH66" s="104">
        <f>BH64</f>
        <v>0.8</v>
      </c>
      <c r="BI66" s="105"/>
      <c r="BJ66" s="105"/>
      <c r="BK66" s="105"/>
      <c r="BL66" s="105"/>
      <c r="BM66" s="105"/>
      <c r="BN66" s="105"/>
      <c r="BO66" s="104">
        <f>BO64</f>
        <v>0.85</v>
      </c>
      <c r="BP66" s="105"/>
      <c r="BQ66" s="105"/>
      <c r="BR66" s="105"/>
      <c r="BS66" s="105"/>
      <c r="BT66" s="105"/>
      <c r="BU66" s="106"/>
    </row>
    <row r="67" spans="2:73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30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81"/>
      <c r="X67" s="82"/>
      <c r="Y67" s="82"/>
      <c r="Z67" s="82"/>
      <c r="AA67" s="82"/>
      <c r="AB67" s="82"/>
      <c r="AC67" s="82"/>
      <c r="AD67" s="82"/>
      <c r="AE67" s="83"/>
      <c r="AF67" s="107"/>
      <c r="AG67" s="108"/>
      <c r="AH67" s="108"/>
      <c r="AI67" s="108"/>
      <c r="AJ67" s="108"/>
      <c r="AK67" s="108"/>
      <c r="AL67" s="109"/>
      <c r="AM67" s="107"/>
      <c r="AN67" s="108"/>
      <c r="AO67" s="108"/>
      <c r="AP67" s="108"/>
      <c r="AQ67" s="108"/>
      <c r="AR67" s="108"/>
      <c r="AS67" s="108"/>
      <c r="AT67" s="107"/>
      <c r="AU67" s="108"/>
      <c r="AV67" s="108"/>
      <c r="AW67" s="108"/>
      <c r="AX67" s="108"/>
      <c r="AY67" s="108"/>
      <c r="AZ67" s="108"/>
      <c r="BA67" s="107"/>
      <c r="BB67" s="108"/>
      <c r="BC67" s="108"/>
      <c r="BD67" s="108"/>
      <c r="BE67" s="108"/>
      <c r="BF67" s="108"/>
      <c r="BG67" s="108"/>
      <c r="BH67" s="107"/>
      <c r="BI67" s="108"/>
      <c r="BJ67" s="108"/>
      <c r="BK67" s="108"/>
      <c r="BL67" s="108"/>
      <c r="BM67" s="108"/>
      <c r="BN67" s="108"/>
      <c r="BO67" s="107"/>
      <c r="BP67" s="108"/>
      <c r="BQ67" s="108"/>
      <c r="BR67" s="108"/>
      <c r="BS67" s="108"/>
      <c r="BT67" s="108"/>
      <c r="BU67" s="109"/>
    </row>
    <row r="68" spans="2:73" s="14" customFormat="1" ht="20.149999999999999" customHeight="1" x14ac:dyDescent="0.15"/>
    <row r="69" spans="2:73" s="14" customFormat="1" ht="20.149999999999999" customHeight="1" x14ac:dyDescent="0.15"/>
    <row r="70" spans="2:73" s="14" customFormat="1" ht="20.149999999999999" customHeight="1" x14ac:dyDescent="0.15"/>
    <row r="71" spans="2:73" s="14" customFormat="1" ht="20.149999999999999" customHeight="1" x14ac:dyDescent="0.15"/>
    <row r="72" spans="2:73" s="14" customFormat="1" ht="20.149999999999999" customHeight="1" x14ac:dyDescent="0.15"/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15" customHeight="1" x14ac:dyDescent="0.15"/>
    <row r="76" spans="2:73" s="14" customFormat="1" ht="15" customHeight="1" x14ac:dyDescent="0.15"/>
    <row r="77" spans="2:73" s="14" customFormat="1" ht="15" customHeight="1" x14ac:dyDescent="0.15"/>
    <row r="78" spans="2:73" s="14" customFormat="1" ht="15" customHeight="1" x14ac:dyDescent="0.15"/>
    <row r="79" spans="2:73" s="14" customFormat="1" ht="15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ht="15" customHeight="1" x14ac:dyDescent="0.15"/>
  </sheetData>
  <mergeCells count="217">
    <mergeCell ref="BC6:BI6"/>
    <mergeCell ref="AC8:AF8"/>
    <mergeCell ref="AZ8:BC8"/>
    <mergeCell ref="BH33:BH34"/>
    <mergeCell ref="AP10:AP12"/>
    <mergeCell ref="BO46:BU46"/>
    <mergeCell ref="BA16:BC16"/>
    <mergeCell ref="BB11:BH11"/>
    <mergeCell ref="B57:J58"/>
    <mergeCell ref="K57:S57"/>
    <mergeCell ref="T57:V58"/>
    <mergeCell ref="W57:AE58"/>
    <mergeCell ref="AF57:AL58"/>
    <mergeCell ref="AM57:AS58"/>
    <mergeCell ref="AT57:AZ58"/>
    <mergeCell ref="BA57:BG58"/>
    <mergeCell ref="BH57:BN58"/>
    <mergeCell ref="K58:S58"/>
    <mergeCell ref="BO54:BU54"/>
    <mergeCell ref="BO52:BU52"/>
    <mergeCell ref="AT53:AZ53"/>
    <mergeCell ref="BO53:BU53"/>
    <mergeCell ref="BO48:BU48"/>
    <mergeCell ref="BO49:BU49"/>
    <mergeCell ref="BO60:BU60"/>
    <mergeCell ref="BH62:BN63"/>
    <mergeCell ref="BO55:BU56"/>
    <mergeCell ref="BO62:BU63"/>
    <mergeCell ref="BO61:BU61"/>
    <mergeCell ref="BO59:BU59"/>
    <mergeCell ref="BH55:BN56"/>
    <mergeCell ref="BH60:BN60"/>
    <mergeCell ref="BH59:BN59"/>
    <mergeCell ref="BO57:BU58"/>
    <mergeCell ref="B2:BV2"/>
    <mergeCell ref="AN33:AN34"/>
    <mergeCell ref="AP33:AP38"/>
    <mergeCell ref="BH46:BN46"/>
    <mergeCell ref="AT47:AZ47"/>
    <mergeCell ref="BA47:BG47"/>
    <mergeCell ref="B44:V44"/>
    <mergeCell ref="BC34:BD34"/>
    <mergeCell ref="B1:BV1"/>
    <mergeCell ref="AT44:AZ44"/>
    <mergeCell ref="BA44:BG44"/>
    <mergeCell ref="BH44:BN44"/>
    <mergeCell ref="BO44:BU44"/>
    <mergeCell ref="AR21:AR29"/>
    <mergeCell ref="BE7:BG7"/>
    <mergeCell ref="AN35:AN38"/>
    <mergeCell ref="AM44:AS44"/>
    <mergeCell ref="BE5:BG5"/>
    <mergeCell ref="B43:BV43"/>
    <mergeCell ref="BJ33:BJ38"/>
    <mergeCell ref="BJ10:BJ12"/>
    <mergeCell ref="BL21:BL29"/>
    <mergeCell ref="AC14:AE14"/>
    <mergeCell ref="U8:X8"/>
    <mergeCell ref="AT49:AZ49"/>
    <mergeCell ref="AF49:AL49"/>
    <mergeCell ref="AF53:AL53"/>
    <mergeCell ref="BH48:BN48"/>
    <mergeCell ref="AT48:AZ48"/>
    <mergeCell ref="BA48:BG48"/>
    <mergeCell ref="AM48:AS48"/>
    <mergeCell ref="AM49:AS49"/>
    <mergeCell ref="AM53:AS53"/>
    <mergeCell ref="AM54:AS54"/>
    <mergeCell ref="K54:S54"/>
    <mergeCell ref="T54:V54"/>
    <mergeCell ref="K53:S53"/>
    <mergeCell ref="E48:V48"/>
    <mergeCell ref="W47:AE47"/>
    <mergeCell ref="K55:S55"/>
    <mergeCell ref="T53:V53"/>
    <mergeCell ref="E49:V49"/>
    <mergeCell ref="W49:AE49"/>
    <mergeCell ref="B55:J56"/>
    <mergeCell ref="T55:V56"/>
    <mergeCell ref="BA60:BG60"/>
    <mergeCell ref="BH35:BH38"/>
    <mergeCell ref="BH54:BN54"/>
    <mergeCell ref="BA49:BG49"/>
    <mergeCell ref="BH49:BN49"/>
    <mergeCell ref="BA46:BG46"/>
    <mergeCell ref="BH47:BN47"/>
    <mergeCell ref="BH52:BN52"/>
    <mergeCell ref="BH53:BN53"/>
    <mergeCell ref="BA54:BG54"/>
    <mergeCell ref="BA55:BG56"/>
    <mergeCell ref="K63:S63"/>
    <mergeCell ref="B60:J60"/>
    <mergeCell ref="K60:S60"/>
    <mergeCell ref="T60:V60"/>
    <mergeCell ref="B66:J67"/>
    <mergeCell ref="K66:S66"/>
    <mergeCell ref="T66:V67"/>
    <mergeCell ref="K67:S67"/>
    <mergeCell ref="K65:S65"/>
    <mergeCell ref="K62:S62"/>
    <mergeCell ref="B62:J63"/>
    <mergeCell ref="T62:V63"/>
    <mergeCell ref="B64:J65"/>
    <mergeCell ref="K64:S64"/>
    <mergeCell ref="T64:V65"/>
    <mergeCell ref="B61:J61"/>
    <mergeCell ref="K61:S61"/>
    <mergeCell ref="T61:V61"/>
    <mergeCell ref="B59:J59"/>
    <mergeCell ref="K59:S59"/>
    <mergeCell ref="T59:V59"/>
    <mergeCell ref="B53:J53"/>
    <mergeCell ref="B54:J54"/>
    <mergeCell ref="E47:V47"/>
    <mergeCell ref="BA53:BG53"/>
    <mergeCell ref="AF46:AL46"/>
    <mergeCell ref="AF48:AL48"/>
    <mergeCell ref="W48:AE48"/>
    <mergeCell ref="AT46:AZ46"/>
    <mergeCell ref="BA52:BG52"/>
    <mergeCell ref="AM47:AS47"/>
    <mergeCell ref="AF47:AL47"/>
    <mergeCell ref="W53:AE53"/>
    <mergeCell ref="W51:AE51"/>
    <mergeCell ref="BA50:BG50"/>
    <mergeCell ref="BA59:BG59"/>
    <mergeCell ref="AT54:AZ54"/>
    <mergeCell ref="AT55:AZ56"/>
    <mergeCell ref="K56:S56"/>
    <mergeCell ref="AM55:AS56"/>
    <mergeCell ref="AF55:AL56"/>
    <mergeCell ref="AF54:AL54"/>
    <mergeCell ref="AM66:AS67"/>
    <mergeCell ref="AM64:AS65"/>
    <mergeCell ref="AT66:AZ67"/>
    <mergeCell ref="BA62:BG63"/>
    <mergeCell ref="BO66:BU67"/>
    <mergeCell ref="BH66:BN67"/>
    <mergeCell ref="BH61:BN61"/>
    <mergeCell ref="BA64:BG65"/>
    <mergeCell ref="BH64:BN65"/>
    <mergeCell ref="BA61:BG61"/>
    <mergeCell ref="BO64:BU65"/>
    <mergeCell ref="BA66:BG67"/>
    <mergeCell ref="AT59:AZ59"/>
    <mergeCell ref="AM59:AS59"/>
    <mergeCell ref="AM60:AS60"/>
    <mergeCell ref="AF59:AL59"/>
    <mergeCell ref="AF60:AL60"/>
    <mergeCell ref="AM62:AS63"/>
    <mergeCell ref="AT60:AZ60"/>
    <mergeCell ref="AT62:AZ63"/>
    <mergeCell ref="AT64:AZ65"/>
    <mergeCell ref="AM61:AS61"/>
    <mergeCell ref="AT61:AZ61"/>
    <mergeCell ref="W59:AE59"/>
    <mergeCell ref="W60:AE60"/>
    <mergeCell ref="W61:AE61"/>
    <mergeCell ref="W44:AE44"/>
    <mergeCell ref="W46:AE46"/>
    <mergeCell ref="W55:AE56"/>
    <mergeCell ref="AF62:AL63"/>
    <mergeCell ref="AF64:AL65"/>
    <mergeCell ref="AF66:AL67"/>
    <mergeCell ref="AF61:AL61"/>
    <mergeCell ref="W66:AE67"/>
    <mergeCell ref="W64:AE65"/>
    <mergeCell ref="W62:AE63"/>
    <mergeCell ref="W54:AE54"/>
    <mergeCell ref="BB10:BI10"/>
    <mergeCell ref="D4:F5"/>
    <mergeCell ref="G4:G5"/>
    <mergeCell ref="H4:M5"/>
    <mergeCell ref="N4:O5"/>
    <mergeCell ref="B46:D50"/>
    <mergeCell ref="BH50:BN50"/>
    <mergeCell ref="AF51:AL51"/>
    <mergeCell ref="AM51:AS51"/>
    <mergeCell ref="AT51:AZ51"/>
    <mergeCell ref="BA51:BG51"/>
    <mergeCell ref="BH51:BN51"/>
    <mergeCell ref="E50:V50"/>
    <mergeCell ref="W50:AE50"/>
    <mergeCell ref="AF50:AL50"/>
    <mergeCell ref="AM50:AS50"/>
    <mergeCell ref="AT50:AZ50"/>
    <mergeCell ref="E46:V46"/>
    <mergeCell ref="AH30:AM30"/>
    <mergeCell ref="W41:AD41"/>
    <mergeCell ref="N29:N34"/>
    <mergeCell ref="AY41:AZ41"/>
    <mergeCell ref="AM46:AS46"/>
    <mergeCell ref="BJ18:BJ32"/>
    <mergeCell ref="U34:AF34"/>
    <mergeCell ref="N10:N11"/>
    <mergeCell ref="BA15:BC15"/>
    <mergeCell ref="O10:O12"/>
    <mergeCell ref="AC15:AE15"/>
    <mergeCell ref="T11:W11"/>
    <mergeCell ref="AH21:AM21"/>
    <mergeCell ref="BO50:BU50"/>
    <mergeCell ref="B51:D51"/>
    <mergeCell ref="E51:V51"/>
    <mergeCell ref="BO51:BU51"/>
    <mergeCell ref="BO47:BU47"/>
    <mergeCell ref="AC19:AF19"/>
    <mergeCell ref="AF44:AL44"/>
    <mergeCell ref="BA19:BD19"/>
    <mergeCell ref="AV29:AV34"/>
    <mergeCell ref="N13:N24"/>
    <mergeCell ref="U14:Z14"/>
    <mergeCell ref="AP18:AP32"/>
    <mergeCell ref="AP14:AP17"/>
    <mergeCell ref="L19:L24"/>
    <mergeCell ref="BJ15:BJ17"/>
    <mergeCell ref="BK13:BK15"/>
    <mergeCell ref="AD11:AK11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pageSetUpPr fitToPage="1"/>
  </sheetPr>
  <dimension ref="A1:BV85"/>
  <sheetViews>
    <sheetView view="pageBreakPreview" zoomScaleSheetLayoutView="100" workbookViewId="0">
      <selection activeCell="CC57" sqref="CC57"/>
    </sheetView>
  </sheetViews>
  <sheetFormatPr defaultRowHeight="10" x14ac:dyDescent="0.15"/>
  <cols>
    <col min="1" max="1" width="0.25" style="3" customWidth="1"/>
    <col min="2" max="4" width="1.625" style="3" customWidth="1"/>
    <col min="5" max="24" width="1.5" style="3" customWidth="1"/>
    <col min="25" max="28" width="0.75" style="3" customWidth="1"/>
    <col min="29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411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  <c r="BE5" s="73" t="s">
        <v>224</v>
      </c>
      <c r="BF5" s="73"/>
      <c r="BG5" s="73"/>
    </row>
    <row r="6" spans="2:74" ht="9.1" customHeight="1" x14ac:dyDescent="0.15">
      <c r="BC6" s="262" t="s">
        <v>161</v>
      </c>
      <c r="BD6" s="262"/>
      <c r="BE6" s="262"/>
      <c r="BF6" s="262"/>
      <c r="BG6" s="262"/>
      <c r="BH6" s="262"/>
      <c r="BI6" s="262"/>
      <c r="BJ6" s="4"/>
    </row>
    <row r="7" spans="2:74" ht="9.1" customHeight="1" x14ac:dyDescent="0.15">
      <c r="BE7" s="267"/>
      <c r="BF7" s="73"/>
      <c r="BG7" s="73"/>
    </row>
    <row r="8" spans="2:74" ht="9.1" customHeight="1" x14ac:dyDescent="0.15">
      <c r="Q8" s="41"/>
      <c r="R8" s="41"/>
      <c r="S8" s="41"/>
      <c r="T8" s="41"/>
      <c r="U8" s="73" t="s">
        <v>71</v>
      </c>
      <c r="V8" s="73"/>
      <c r="W8" s="73"/>
      <c r="X8" s="73"/>
      <c r="Y8" s="28"/>
      <c r="Z8" s="28"/>
      <c r="AA8" s="28"/>
      <c r="AC8" s="73" t="s">
        <v>69</v>
      </c>
      <c r="AD8" s="73"/>
      <c r="AE8" s="73"/>
      <c r="AF8" s="73"/>
      <c r="AG8" s="41"/>
      <c r="AH8" s="41"/>
      <c r="AI8" s="41"/>
      <c r="AJ8" s="41"/>
      <c r="AK8" s="41"/>
      <c r="AL8" s="41"/>
      <c r="AY8" s="28"/>
      <c r="AZ8" s="73" t="s">
        <v>162</v>
      </c>
      <c r="BA8" s="73"/>
      <c r="BB8" s="73"/>
      <c r="BC8" s="73"/>
      <c r="BE8" s="41"/>
      <c r="BF8" s="41"/>
    </row>
    <row r="9" spans="2:74" ht="9.1" customHeight="1" x14ac:dyDescent="0.15">
      <c r="Q9" s="41"/>
      <c r="R9" s="41"/>
      <c r="S9" s="41"/>
      <c r="T9" s="41"/>
      <c r="U9" s="28"/>
      <c r="V9" s="28"/>
      <c r="W9" s="28"/>
      <c r="X9" s="28"/>
      <c r="Y9" s="28"/>
      <c r="Z9" s="28"/>
      <c r="AA9" s="28"/>
      <c r="AC9" s="28"/>
      <c r="AD9" s="28"/>
      <c r="AE9" s="28"/>
      <c r="AF9" s="28"/>
      <c r="AG9" s="41"/>
      <c r="AH9" s="41"/>
      <c r="AI9" s="41"/>
      <c r="AJ9" s="41"/>
      <c r="AK9" s="41"/>
      <c r="AL9" s="41"/>
      <c r="AY9" s="28"/>
      <c r="AZ9" s="28"/>
      <c r="BA9" s="28"/>
      <c r="BB9" s="28"/>
      <c r="BC9" s="28"/>
      <c r="BE9" s="41"/>
      <c r="BF9" s="41"/>
    </row>
    <row r="10" spans="2:74" ht="9.1" customHeight="1" x14ac:dyDescent="0.15">
      <c r="N10" s="85"/>
      <c r="O10" s="85">
        <v>0.1</v>
      </c>
      <c r="AN10" s="5"/>
      <c r="AO10" s="5"/>
      <c r="AP10" s="85">
        <v>0.05</v>
      </c>
      <c r="BB10" s="137" t="s">
        <v>377</v>
      </c>
      <c r="BC10" s="137"/>
      <c r="BD10" s="137"/>
      <c r="BE10" s="137"/>
      <c r="BF10" s="137"/>
      <c r="BG10" s="137"/>
      <c r="BH10" s="137"/>
      <c r="BI10" s="137"/>
      <c r="BJ10" s="85">
        <v>0.05</v>
      </c>
    </row>
    <row r="11" spans="2:74" ht="9.1" customHeight="1" x14ac:dyDescent="0.15">
      <c r="N11" s="85"/>
      <c r="O11" s="85"/>
      <c r="T11" s="99" t="s">
        <v>379</v>
      </c>
      <c r="U11" s="99"/>
      <c r="V11" s="99"/>
      <c r="W11" s="99"/>
      <c r="X11" s="30"/>
      <c r="Y11" s="30"/>
      <c r="Z11" s="30"/>
      <c r="AA11" s="30"/>
      <c r="AB11" s="30"/>
      <c r="AC11" s="30"/>
      <c r="AD11" s="137" t="s">
        <v>102</v>
      </c>
      <c r="AE11" s="137"/>
      <c r="AF11" s="137"/>
      <c r="AG11" s="137"/>
      <c r="AH11" s="137"/>
      <c r="AI11" s="137"/>
      <c r="AJ11" s="137"/>
      <c r="AK11" s="137"/>
      <c r="AN11" s="5"/>
      <c r="AO11" s="5"/>
      <c r="AP11" s="85"/>
      <c r="AY11" s="30"/>
      <c r="AZ11" s="30"/>
      <c r="BA11" s="30"/>
      <c r="BB11" s="137" t="s">
        <v>166</v>
      </c>
      <c r="BC11" s="137"/>
      <c r="BD11" s="137"/>
      <c r="BE11" s="137"/>
      <c r="BF11" s="137"/>
      <c r="BG11" s="137"/>
      <c r="BH11" s="137"/>
      <c r="BI11" s="5"/>
      <c r="BJ11" s="85"/>
    </row>
    <row r="12" spans="2:74" ht="9.1" customHeight="1" x14ac:dyDescent="0.15">
      <c r="N12" s="29"/>
      <c r="O12" s="85"/>
      <c r="AN12" s="5"/>
      <c r="AO12" s="5"/>
      <c r="AP12" s="85"/>
      <c r="BH12" s="5"/>
      <c r="BI12" s="5"/>
      <c r="BJ12" s="85"/>
    </row>
    <row r="13" spans="2:74" ht="9.1" customHeight="1" x14ac:dyDescent="0.15">
      <c r="N13" s="85">
        <v>0.7</v>
      </c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  <c r="AH13" s="6"/>
      <c r="AI13" s="6"/>
      <c r="AJ13" s="6"/>
      <c r="AK13" s="6"/>
      <c r="AL13" s="6"/>
      <c r="AM13" s="6"/>
      <c r="AN13" s="5"/>
      <c r="AO13" s="5"/>
      <c r="AP13" s="5"/>
      <c r="AY13" s="8"/>
      <c r="AZ13" s="7"/>
      <c r="BA13" s="7"/>
      <c r="BB13" s="7"/>
      <c r="BC13" s="7"/>
      <c r="BD13" s="7"/>
      <c r="BE13" s="9"/>
      <c r="BF13" s="9"/>
      <c r="BG13" s="9"/>
      <c r="BH13" s="5"/>
      <c r="BI13" s="5"/>
      <c r="BJ13" s="5"/>
      <c r="BK13" s="85">
        <v>0.05</v>
      </c>
    </row>
    <row r="14" spans="2:74" ht="9.1" customHeight="1" x14ac:dyDescent="0.15">
      <c r="N14" s="85"/>
      <c r="U14" s="275"/>
      <c r="V14" s="275"/>
      <c r="W14" s="275"/>
      <c r="X14" s="275"/>
      <c r="Y14" s="275"/>
      <c r="Z14" s="275"/>
      <c r="AA14" s="8"/>
      <c r="AC14" s="268" t="s">
        <v>236</v>
      </c>
      <c r="AD14" s="268"/>
      <c r="AE14" s="268"/>
      <c r="AN14" s="5"/>
      <c r="AO14" s="5"/>
      <c r="AP14" s="85">
        <v>0.2</v>
      </c>
      <c r="AY14" s="8"/>
      <c r="AZ14" s="20"/>
      <c r="BA14" s="20"/>
      <c r="BB14" s="20"/>
      <c r="BC14" s="20"/>
      <c r="BD14" s="54"/>
      <c r="BE14" s="20"/>
      <c r="BF14" s="20"/>
      <c r="BG14" s="20"/>
      <c r="BH14" s="5"/>
      <c r="BI14" s="5"/>
      <c r="BJ14" s="22"/>
      <c r="BK14" s="85"/>
    </row>
    <row r="15" spans="2:74" ht="9.1" customHeight="1" x14ac:dyDescent="0.15">
      <c r="N15" s="85"/>
      <c r="U15" s="10"/>
      <c r="V15" s="10"/>
      <c r="W15" s="11"/>
      <c r="X15" s="11"/>
      <c r="Y15" s="11"/>
      <c r="Z15" s="11"/>
      <c r="AC15" s="73" t="s">
        <v>3</v>
      </c>
      <c r="AD15" s="73"/>
      <c r="AE15" s="73"/>
      <c r="AN15" s="5"/>
      <c r="AO15" s="5"/>
      <c r="AP15" s="85"/>
      <c r="AY15" s="11"/>
      <c r="BA15" s="268" t="s">
        <v>236</v>
      </c>
      <c r="BB15" s="268"/>
      <c r="BC15" s="268"/>
      <c r="BH15" s="5"/>
      <c r="BI15" s="5"/>
      <c r="BJ15" s="85">
        <v>0.15</v>
      </c>
      <c r="BK15" s="85"/>
    </row>
    <row r="16" spans="2:74" ht="9.1" customHeight="1" x14ac:dyDescent="0.15">
      <c r="N16" s="85"/>
      <c r="AN16" s="5"/>
      <c r="AO16" s="5"/>
      <c r="AP16" s="85"/>
      <c r="BA16" s="73" t="s">
        <v>265</v>
      </c>
      <c r="BB16" s="73"/>
      <c r="BC16" s="73"/>
      <c r="BH16" s="5"/>
      <c r="BI16" s="5"/>
      <c r="BJ16" s="85"/>
    </row>
    <row r="17" spans="4:64" ht="9.1" customHeight="1" x14ac:dyDescent="0.15">
      <c r="N17" s="85"/>
      <c r="AD17" s="28"/>
      <c r="AE17" s="28"/>
      <c r="AF17" s="28"/>
      <c r="AN17" s="5"/>
      <c r="AO17" s="5"/>
      <c r="AP17" s="85"/>
      <c r="BB17" s="28"/>
      <c r="BC17" s="28"/>
      <c r="BD17" s="28"/>
      <c r="BH17" s="5"/>
      <c r="BI17" s="5"/>
      <c r="BJ17" s="85"/>
    </row>
    <row r="18" spans="4:64" ht="9.1" customHeight="1" x14ac:dyDescent="0.15">
      <c r="N18" s="85"/>
      <c r="AN18" s="5"/>
      <c r="AO18" s="5"/>
      <c r="AP18" s="85" t="s">
        <v>37</v>
      </c>
      <c r="BH18" s="5"/>
      <c r="BI18" s="5"/>
      <c r="BJ18" s="85" t="s">
        <v>37</v>
      </c>
    </row>
    <row r="19" spans="4:64" ht="9.1" customHeight="1" x14ac:dyDescent="0.15">
      <c r="L19" s="86" t="s">
        <v>351</v>
      </c>
      <c r="N19" s="85"/>
      <c r="V19" s="28"/>
      <c r="W19" s="28"/>
      <c r="X19" s="28"/>
      <c r="Y19" s="28"/>
      <c r="Z19" s="28"/>
      <c r="AC19" s="73" t="s">
        <v>378</v>
      </c>
      <c r="AD19" s="73"/>
      <c r="AE19" s="73"/>
      <c r="AF19" s="73"/>
      <c r="AN19" s="5"/>
      <c r="AO19" s="5"/>
      <c r="AP19" s="85"/>
      <c r="AY19" s="28"/>
      <c r="BA19" s="73" t="s">
        <v>378</v>
      </c>
      <c r="BB19" s="73"/>
      <c r="BC19" s="73"/>
      <c r="BD19" s="73"/>
      <c r="BH19" s="5"/>
      <c r="BI19" s="5"/>
      <c r="BJ19" s="85"/>
    </row>
    <row r="20" spans="4:64" ht="9.1" customHeight="1" x14ac:dyDescent="0.15">
      <c r="L20" s="86"/>
      <c r="N20" s="8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"/>
      <c r="AO20" s="5"/>
      <c r="AP20" s="85"/>
      <c r="BB20" s="28"/>
      <c r="BC20" s="28"/>
      <c r="BD20" s="28"/>
      <c r="BE20" s="28"/>
      <c r="BF20" s="28"/>
      <c r="BG20" s="28"/>
      <c r="BH20" s="5"/>
      <c r="BI20" s="5"/>
      <c r="BJ20" s="85"/>
    </row>
    <row r="21" spans="4:64" ht="9.1" customHeight="1" x14ac:dyDescent="0.15">
      <c r="L21" s="86"/>
      <c r="N21" s="85"/>
      <c r="AH21" s="73" t="s">
        <v>229</v>
      </c>
      <c r="AI21" s="73"/>
      <c r="AJ21" s="73"/>
      <c r="AK21" s="73"/>
      <c r="AL21" s="73"/>
      <c r="AM21" s="73"/>
      <c r="AN21" s="5"/>
      <c r="AO21" s="5"/>
      <c r="AP21" s="85"/>
      <c r="AR21" s="86" t="s">
        <v>212</v>
      </c>
      <c r="BH21" s="5"/>
      <c r="BI21" s="5"/>
      <c r="BJ21" s="85"/>
      <c r="BL21" s="86" t="s">
        <v>212</v>
      </c>
    </row>
    <row r="22" spans="4:64" ht="9.1" customHeight="1" x14ac:dyDescent="0.15">
      <c r="L22" s="86"/>
      <c r="N22" s="85"/>
      <c r="AN22" s="5"/>
      <c r="AO22" s="5"/>
      <c r="AP22" s="85"/>
      <c r="AR22" s="86"/>
      <c r="BH22" s="5"/>
      <c r="BI22" s="5"/>
      <c r="BJ22" s="85"/>
      <c r="BL22" s="86"/>
    </row>
    <row r="23" spans="4:64" ht="9.1" customHeight="1" x14ac:dyDescent="0.15">
      <c r="L23" s="86"/>
      <c r="N23" s="85"/>
      <c r="U23" s="10"/>
      <c r="V23" s="10"/>
      <c r="W23" s="10"/>
      <c r="AN23" s="5"/>
      <c r="AO23" s="5"/>
      <c r="AP23" s="85"/>
      <c r="AR23" s="86"/>
      <c r="BH23" s="5"/>
      <c r="BI23" s="5"/>
      <c r="BJ23" s="85"/>
      <c r="BL23" s="86"/>
    </row>
    <row r="24" spans="4:64" ht="9.1" customHeight="1" x14ac:dyDescent="0.15">
      <c r="L24" s="86"/>
      <c r="N24" s="85"/>
      <c r="U24" s="10"/>
      <c r="V24" s="10"/>
      <c r="W24" s="10"/>
      <c r="AN24" s="5"/>
      <c r="AO24" s="5"/>
      <c r="AP24" s="85"/>
      <c r="AR24" s="86"/>
      <c r="BH24" s="5"/>
      <c r="BI24" s="5"/>
      <c r="BJ24" s="85"/>
      <c r="BL24" s="86"/>
    </row>
    <row r="25" spans="4:64" ht="9.1" customHeight="1" x14ac:dyDescent="0.15">
      <c r="L25" s="40"/>
      <c r="U25" s="10"/>
      <c r="V25" s="10"/>
      <c r="W25" s="10"/>
      <c r="AN25" s="5"/>
      <c r="AO25" s="5"/>
      <c r="AP25" s="85"/>
      <c r="AR25" s="86"/>
      <c r="BH25" s="5"/>
      <c r="BI25" s="5"/>
      <c r="BJ25" s="85"/>
      <c r="BL25" s="86"/>
    </row>
    <row r="26" spans="4:64" ht="9.1" customHeight="1" x14ac:dyDescent="0.15">
      <c r="L26" s="40"/>
      <c r="U26" s="10"/>
      <c r="V26" s="10"/>
      <c r="W26" s="10"/>
      <c r="AH26" s="73" t="s">
        <v>1</v>
      </c>
      <c r="AI26" s="73"/>
      <c r="AJ26" s="73"/>
      <c r="AK26" s="73"/>
      <c r="AL26" s="73"/>
      <c r="AM26" s="73"/>
      <c r="AO26" s="5"/>
      <c r="AP26" s="85"/>
      <c r="AR26" s="86"/>
      <c r="BH26" s="5"/>
      <c r="BI26" s="5"/>
      <c r="BJ26" s="85"/>
      <c r="BL26" s="86"/>
    </row>
    <row r="27" spans="4:64" ht="9.1" customHeight="1" x14ac:dyDescent="0.15">
      <c r="L27" s="40"/>
      <c r="U27" s="10"/>
      <c r="V27" s="10"/>
      <c r="W27" s="10"/>
      <c r="AN27" s="5"/>
      <c r="AO27" s="5"/>
      <c r="AP27" s="85"/>
      <c r="AR27" s="86"/>
      <c r="BH27" s="5"/>
      <c r="BI27" s="5"/>
      <c r="BJ27" s="85"/>
      <c r="BL27" s="86"/>
    </row>
    <row r="28" spans="4:64" ht="9.1" customHeight="1" x14ac:dyDescent="0.15">
      <c r="L28" s="40"/>
      <c r="U28" s="10"/>
      <c r="V28" s="10"/>
      <c r="W28" s="10"/>
      <c r="AN28" s="5"/>
      <c r="AO28" s="5"/>
      <c r="AP28" s="85"/>
      <c r="AR28" s="86"/>
      <c r="BH28" s="5"/>
      <c r="BI28" s="5"/>
      <c r="BJ28" s="85"/>
      <c r="BL28" s="86"/>
    </row>
    <row r="29" spans="4:64" ht="9.1" customHeight="1" x14ac:dyDescent="0.15">
      <c r="N29" s="261" t="s">
        <v>227</v>
      </c>
      <c r="U29" s="10"/>
      <c r="V29" s="10"/>
      <c r="W29" s="10"/>
      <c r="AD29" s="13"/>
      <c r="AE29" s="13"/>
      <c r="AF29" s="13"/>
      <c r="AG29" s="13"/>
      <c r="AH29" s="13"/>
      <c r="AI29" s="13"/>
      <c r="AJ29" s="13"/>
      <c r="AK29" s="13"/>
      <c r="AL29" s="13"/>
      <c r="AN29" s="5"/>
      <c r="AO29" s="5"/>
      <c r="AP29" s="85"/>
      <c r="AR29" s="86"/>
      <c r="AV29" s="261"/>
      <c r="BB29" s="10"/>
      <c r="BC29" s="10"/>
      <c r="BD29" s="10"/>
      <c r="BE29" s="28"/>
      <c r="BF29" s="28"/>
      <c r="BH29" s="5"/>
      <c r="BI29" s="5"/>
      <c r="BJ29" s="85"/>
      <c r="BL29" s="86"/>
    </row>
    <row r="30" spans="4:64" ht="9.1" customHeight="1" x14ac:dyDescent="0.15">
      <c r="N30" s="261"/>
      <c r="U30" s="10"/>
      <c r="V30" s="10"/>
      <c r="W30" s="10"/>
      <c r="AN30" s="5"/>
      <c r="AO30" s="5"/>
      <c r="AP30" s="85"/>
      <c r="AV30" s="261"/>
      <c r="BH30" s="5"/>
      <c r="BI30" s="5"/>
      <c r="BJ30" s="85"/>
    </row>
    <row r="31" spans="4:64" ht="9.1" customHeight="1" x14ac:dyDescent="0.15">
      <c r="N31" s="261"/>
      <c r="U31" s="10"/>
      <c r="V31" s="10"/>
      <c r="W31" s="11"/>
      <c r="X31" s="28"/>
      <c r="Y31" s="28"/>
      <c r="Z31" s="28"/>
      <c r="AA31" s="28"/>
      <c r="AB31" s="28"/>
      <c r="AC31" s="28"/>
      <c r="AD31" s="28"/>
      <c r="AN31" s="85">
        <v>0.2</v>
      </c>
      <c r="AO31" s="5"/>
      <c r="AP31" s="85" t="s">
        <v>235</v>
      </c>
      <c r="AV31" s="261"/>
      <c r="AY31" s="28"/>
      <c r="AZ31" s="28"/>
      <c r="BA31" s="28"/>
      <c r="BB31" s="28"/>
      <c r="BH31" s="85">
        <v>0.2</v>
      </c>
      <c r="BI31" s="5"/>
      <c r="BJ31" s="85" t="s">
        <v>235</v>
      </c>
    </row>
    <row r="32" spans="4:64" ht="9.1" customHeight="1" x14ac:dyDescent="0.15">
      <c r="D32" s="12"/>
      <c r="N32" s="261"/>
      <c r="U32" s="10"/>
      <c r="V32" s="10"/>
      <c r="W32" s="10"/>
      <c r="AN32" s="85"/>
      <c r="AO32" s="5"/>
      <c r="AP32" s="85"/>
      <c r="AV32" s="261"/>
      <c r="BH32" s="85"/>
      <c r="BI32" s="5"/>
      <c r="BJ32" s="85"/>
    </row>
    <row r="33" spans="1:74" ht="9.1" customHeight="1" x14ac:dyDescent="0.15">
      <c r="N33" s="261"/>
      <c r="U33" s="10"/>
      <c r="V33" s="73" t="s">
        <v>441</v>
      </c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N33" s="85"/>
      <c r="AO33" s="5"/>
      <c r="AP33" s="85"/>
      <c r="AV33" s="261"/>
      <c r="BH33" s="85"/>
      <c r="BI33" s="5"/>
      <c r="BJ33" s="85"/>
    </row>
    <row r="34" spans="1:74" ht="9.1" customHeight="1" x14ac:dyDescent="0.15">
      <c r="N34" s="261"/>
      <c r="U34" s="10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N34" s="85"/>
      <c r="AO34" s="5"/>
      <c r="AP34" s="85"/>
      <c r="AV34" s="261"/>
      <c r="AY34" s="28"/>
      <c r="AZ34" s="28"/>
      <c r="BA34" s="28"/>
      <c r="BC34" s="73"/>
      <c r="BD34" s="73"/>
      <c r="BH34" s="85"/>
      <c r="BI34" s="5"/>
      <c r="BJ34" s="85"/>
    </row>
    <row r="35" spans="1:74" ht="9.1" customHeight="1" x14ac:dyDescent="0.15">
      <c r="AN35" s="85" t="s">
        <v>179</v>
      </c>
      <c r="AO35" s="5"/>
      <c r="AP35" s="85"/>
      <c r="BH35" s="85" t="s">
        <v>179</v>
      </c>
      <c r="BI35" s="5"/>
      <c r="BJ35" s="85"/>
    </row>
    <row r="36" spans="1:74" ht="9.1" customHeight="1" x14ac:dyDescent="0.15">
      <c r="AN36" s="85"/>
      <c r="AO36" s="5"/>
      <c r="AP36" s="85"/>
      <c r="BH36" s="85"/>
      <c r="BI36" s="5"/>
      <c r="BJ36" s="85"/>
    </row>
    <row r="37" spans="1:74" ht="9.1" customHeight="1" x14ac:dyDescent="0.15">
      <c r="AN37" s="85">
        <v>0.1</v>
      </c>
      <c r="AP37" s="85"/>
      <c r="BH37" s="85">
        <v>0.1</v>
      </c>
      <c r="BJ37" s="85"/>
    </row>
    <row r="38" spans="1:74" ht="9.1" customHeight="1" x14ac:dyDescent="0.15">
      <c r="AN38" s="85"/>
      <c r="AP38" s="85"/>
      <c r="BH38" s="85"/>
      <c r="BJ38" s="85"/>
    </row>
    <row r="39" spans="1:74" ht="9.1" customHeight="1" x14ac:dyDescent="0.15">
      <c r="Y39" s="28"/>
      <c r="Z39" s="28"/>
      <c r="AA39" s="28"/>
      <c r="AB39" s="28"/>
      <c r="AY39" s="28"/>
      <c r="AZ39" s="28"/>
    </row>
    <row r="40" spans="1:74" ht="9.1" customHeight="1" x14ac:dyDescent="0.15"/>
    <row r="41" spans="1:74" ht="9.1" customHeight="1" x14ac:dyDescent="0.15">
      <c r="W41" s="73" t="s">
        <v>213</v>
      </c>
      <c r="X41" s="73"/>
      <c r="Y41" s="73"/>
      <c r="Z41" s="73"/>
      <c r="AA41" s="73"/>
      <c r="AB41" s="73"/>
      <c r="AC41" s="73"/>
      <c r="AD41" s="73"/>
      <c r="AY41" s="73" t="s">
        <v>213</v>
      </c>
      <c r="AZ41" s="73"/>
    </row>
    <row r="42" spans="1:74" ht="24.95" customHeight="1" x14ac:dyDescent="0.15"/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8" t="s">
        <v>57</v>
      </c>
      <c r="X44" s="79"/>
      <c r="Y44" s="79"/>
      <c r="Z44" s="79"/>
      <c r="AA44" s="79"/>
      <c r="AB44" s="79"/>
      <c r="AC44" s="79"/>
      <c r="AD44" s="79"/>
      <c r="AE44" s="80"/>
      <c r="AF44" s="78" t="s">
        <v>58</v>
      </c>
      <c r="AG44" s="79"/>
      <c r="AH44" s="79"/>
      <c r="AI44" s="79"/>
      <c r="AJ44" s="79"/>
      <c r="AK44" s="79"/>
      <c r="AL44" s="80"/>
      <c r="AM44" s="78" t="s">
        <v>59</v>
      </c>
      <c r="AN44" s="79"/>
      <c r="AO44" s="79"/>
      <c r="AP44" s="79"/>
      <c r="AQ44" s="79"/>
      <c r="AR44" s="79"/>
      <c r="AS44" s="80"/>
      <c r="AT44" s="87" t="s">
        <v>60</v>
      </c>
      <c r="AU44" s="87"/>
      <c r="AV44" s="87"/>
      <c r="AW44" s="87"/>
      <c r="AX44" s="87"/>
      <c r="AY44" s="87"/>
      <c r="AZ44" s="87"/>
      <c r="BA44" s="87" t="s">
        <v>61</v>
      </c>
      <c r="BB44" s="87"/>
      <c r="BC44" s="87"/>
      <c r="BD44" s="87"/>
      <c r="BE44" s="87"/>
      <c r="BF44" s="87"/>
      <c r="BG44" s="87"/>
      <c r="BH44" s="87" t="s">
        <v>221</v>
      </c>
      <c r="BI44" s="87"/>
      <c r="BJ44" s="87"/>
      <c r="BK44" s="87"/>
      <c r="BL44" s="87"/>
      <c r="BM44" s="87"/>
      <c r="BN44" s="87"/>
      <c r="BO44" s="87" t="s">
        <v>19</v>
      </c>
      <c r="BP44" s="87"/>
      <c r="BQ44" s="87"/>
      <c r="BR44" s="87"/>
      <c r="BS44" s="87"/>
      <c r="BT44" s="87"/>
      <c r="BU44" s="87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15"/>
      <c r="AE45" s="31"/>
      <c r="AF45" s="31"/>
      <c r="AG45" s="31"/>
      <c r="AH45" s="31"/>
      <c r="AI45" s="31"/>
      <c r="AJ45" s="31"/>
      <c r="AK45" s="31"/>
      <c r="AL45" s="15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</row>
    <row r="46" spans="1:74" s="14" customFormat="1" ht="20.149999999999999" customHeight="1" x14ac:dyDescent="0.15">
      <c r="A46" s="16"/>
      <c r="B46" s="263" t="s">
        <v>68</v>
      </c>
      <c r="C46" s="263"/>
      <c r="D46" s="264"/>
      <c r="E46" s="78" t="s">
        <v>271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v>2.5999999999999999E-2</v>
      </c>
      <c r="X46" s="82"/>
      <c r="Y46" s="82"/>
      <c r="Z46" s="82"/>
      <c r="AA46" s="82"/>
      <c r="AB46" s="82"/>
      <c r="AC46" s="82"/>
      <c r="AD46" s="82"/>
      <c r="AE46" s="83"/>
      <c r="AF46" s="81">
        <v>3.2000000000000001E-2</v>
      </c>
      <c r="AG46" s="82"/>
      <c r="AH46" s="82"/>
      <c r="AI46" s="82"/>
      <c r="AJ46" s="82"/>
      <c r="AK46" s="82"/>
      <c r="AL46" s="83"/>
      <c r="AM46" s="81">
        <v>3.7999999999999999E-2</v>
      </c>
      <c r="AN46" s="82"/>
      <c r="AO46" s="82"/>
      <c r="AP46" s="82"/>
      <c r="AQ46" s="82"/>
      <c r="AR46" s="82"/>
      <c r="AS46" s="83"/>
      <c r="AT46" s="75">
        <v>4.8000000000000001E-2</v>
      </c>
      <c r="AU46" s="75"/>
      <c r="AV46" s="75"/>
      <c r="AW46" s="75"/>
      <c r="AX46" s="75"/>
      <c r="AY46" s="75"/>
      <c r="AZ46" s="75"/>
      <c r="BA46" s="75">
        <v>0.06</v>
      </c>
      <c r="BB46" s="75"/>
      <c r="BC46" s="75"/>
      <c r="BD46" s="75"/>
      <c r="BE46" s="75"/>
      <c r="BF46" s="75"/>
      <c r="BG46" s="75"/>
      <c r="BH46" s="75">
        <v>8.8999999999999996E-2</v>
      </c>
      <c r="BI46" s="75"/>
      <c r="BJ46" s="75"/>
      <c r="BK46" s="75"/>
      <c r="BL46" s="75"/>
      <c r="BM46" s="75"/>
      <c r="BN46" s="75"/>
      <c r="BO46" s="75">
        <v>0.114</v>
      </c>
      <c r="BP46" s="75"/>
      <c r="BQ46" s="75"/>
      <c r="BR46" s="75"/>
      <c r="BS46" s="75"/>
      <c r="BT46" s="75"/>
      <c r="BU46" s="75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272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v>0.6</v>
      </c>
      <c r="X47" s="82"/>
      <c r="Y47" s="82"/>
      <c r="Z47" s="82"/>
      <c r="AA47" s="82"/>
      <c r="AB47" s="82"/>
      <c r="AC47" s="82"/>
      <c r="AD47" s="82"/>
      <c r="AE47" s="83"/>
      <c r="AF47" s="81">
        <v>0.6</v>
      </c>
      <c r="AG47" s="82"/>
      <c r="AH47" s="82"/>
      <c r="AI47" s="82"/>
      <c r="AJ47" s="82"/>
      <c r="AK47" s="82"/>
      <c r="AL47" s="83"/>
      <c r="AM47" s="81">
        <v>0.6</v>
      </c>
      <c r="AN47" s="82"/>
      <c r="AO47" s="82"/>
      <c r="AP47" s="82"/>
      <c r="AQ47" s="82"/>
      <c r="AR47" s="82"/>
      <c r="AS47" s="83"/>
      <c r="AT47" s="75">
        <v>0.6</v>
      </c>
      <c r="AU47" s="75"/>
      <c r="AV47" s="75"/>
      <c r="AW47" s="75"/>
      <c r="AX47" s="75"/>
      <c r="AY47" s="75"/>
      <c r="AZ47" s="75"/>
      <c r="BA47" s="75">
        <v>0.6</v>
      </c>
      <c r="BB47" s="75"/>
      <c r="BC47" s="75"/>
      <c r="BD47" s="75"/>
      <c r="BE47" s="75"/>
      <c r="BF47" s="75"/>
      <c r="BG47" s="75"/>
      <c r="BH47" s="75">
        <v>0.6</v>
      </c>
      <c r="BI47" s="75"/>
      <c r="BJ47" s="75"/>
      <c r="BK47" s="75"/>
      <c r="BL47" s="75"/>
      <c r="BM47" s="75"/>
      <c r="BN47" s="75"/>
      <c r="BO47" s="75">
        <v>0.6</v>
      </c>
      <c r="BP47" s="75"/>
      <c r="BQ47" s="75"/>
      <c r="BR47" s="75"/>
      <c r="BS47" s="75"/>
      <c r="BT47" s="75"/>
      <c r="BU47" s="75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273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W46+0.3</f>
        <v>0.32600000000000001</v>
      </c>
      <c r="X48" s="82"/>
      <c r="Y48" s="82"/>
      <c r="Z48" s="82"/>
      <c r="AA48" s="82"/>
      <c r="AB48" s="82"/>
      <c r="AC48" s="82"/>
      <c r="AD48" s="82"/>
      <c r="AE48" s="83"/>
      <c r="AF48" s="81">
        <f>AF46+0.3</f>
        <v>0.33199999999999996</v>
      </c>
      <c r="AG48" s="82"/>
      <c r="AH48" s="82"/>
      <c r="AI48" s="82"/>
      <c r="AJ48" s="82"/>
      <c r="AK48" s="82"/>
      <c r="AL48" s="83"/>
      <c r="AM48" s="81">
        <f>AM46+0.3</f>
        <v>0.33799999999999997</v>
      </c>
      <c r="AN48" s="82"/>
      <c r="AO48" s="82"/>
      <c r="AP48" s="82"/>
      <c r="AQ48" s="82"/>
      <c r="AR48" s="82"/>
      <c r="AS48" s="83"/>
      <c r="AT48" s="75">
        <f>AT46+0.3</f>
        <v>0.34799999999999998</v>
      </c>
      <c r="AU48" s="75"/>
      <c r="AV48" s="75"/>
      <c r="AW48" s="75"/>
      <c r="AX48" s="75"/>
      <c r="AY48" s="75"/>
      <c r="AZ48" s="75"/>
      <c r="BA48" s="75">
        <f>BA46+0.3</f>
        <v>0.36</v>
      </c>
      <c r="BB48" s="75"/>
      <c r="BC48" s="75"/>
      <c r="BD48" s="75"/>
      <c r="BE48" s="75"/>
      <c r="BF48" s="75"/>
      <c r="BG48" s="75"/>
      <c r="BH48" s="75">
        <f>BH46+0.3</f>
        <v>0.38900000000000001</v>
      </c>
      <c r="BI48" s="75"/>
      <c r="BJ48" s="75"/>
      <c r="BK48" s="75"/>
      <c r="BL48" s="75"/>
      <c r="BM48" s="75"/>
      <c r="BN48" s="75"/>
      <c r="BO48" s="75">
        <f>BO46+0.3</f>
        <v>0.41399999999999998</v>
      </c>
      <c r="BP48" s="75"/>
      <c r="BQ48" s="75"/>
      <c r="BR48" s="75"/>
      <c r="BS48" s="75"/>
      <c r="BT48" s="75"/>
      <c r="BU48" s="75"/>
    </row>
    <row r="49" spans="1:73" s="14" customFormat="1" ht="20.149999999999999" customHeight="1" x14ac:dyDescent="0.15">
      <c r="A49" s="16"/>
      <c r="B49" s="265"/>
      <c r="C49" s="265"/>
      <c r="D49" s="266"/>
      <c r="E49" s="78" t="s">
        <v>274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W46+W50+0.1</f>
        <v>1.3260000000000001</v>
      </c>
      <c r="X49" s="82"/>
      <c r="Y49" s="82"/>
      <c r="Z49" s="82"/>
      <c r="AA49" s="82"/>
      <c r="AB49" s="82"/>
      <c r="AC49" s="82"/>
      <c r="AD49" s="82"/>
      <c r="AE49" s="83"/>
      <c r="AF49" s="81">
        <f>AF46+AF50+0.1</f>
        <v>1.3320000000000001</v>
      </c>
      <c r="AG49" s="82"/>
      <c r="AH49" s="82"/>
      <c r="AI49" s="82"/>
      <c r="AJ49" s="82"/>
      <c r="AK49" s="82"/>
      <c r="AL49" s="83"/>
      <c r="AM49" s="81">
        <f>AM46+AM50+0.1</f>
        <v>1.3380000000000001</v>
      </c>
      <c r="AN49" s="82"/>
      <c r="AO49" s="82"/>
      <c r="AP49" s="82"/>
      <c r="AQ49" s="82"/>
      <c r="AR49" s="82"/>
      <c r="AS49" s="83"/>
      <c r="AT49" s="81">
        <f>AT46+AT50+0.1</f>
        <v>1.3480000000000001</v>
      </c>
      <c r="AU49" s="82"/>
      <c r="AV49" s="82"/>
      <c r="AW49" s="82"/>
      <c r="AX49" s="82"/>
      <c r="AY49" s="82"/>
      <c r="AZ49" s="83"/>
      <c r="BA49" s="81">
        <f>BA46+BA50+0.1</f>
        <v>1.36</v>
      </c>
      <c r="BB49" s="82"/>
      <c r="BC49" s="82"/>
      <c r="BD49" s="82"/>
      <c r="BE49" s="82"/>
      <c r="BF49" s="82"/>
      <c r="BG49" s="83"/>
      <c r="BH49" s="81">
        <f>BH46+BH50+0.1</f>
        <v>1.389</v>
      </c>
      <c r="BI49" s="82"/>
      <c r="BJ49" s="82"/>
      <c r="BK49" s="82"/>
      <c r="BL49" s="82"/>
      <c r="BM49" s="82"/>
      <c r="BN49" s="83"/>
      <c r="BO49" s="81">
        <f>BO46+BO50+0.1</f>
        <v>1.4140000000000001</v>
      </c>
      <c r="BP49" s="82"/>
      <c r="BQ49" s="82"/>
      <c r="BR49" s="82"/>
      <c r="BS49" s="82"/>
      <c r="BT49" s="82"/>
      <c r="BU49" s="83"/>
    </row>
    <row r="50" spans="1:73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2"/>
      <c r="AE50" s="83"/>
      <c r="AF50" s="81">
        <f>$H$4</f>
        <v>1.2</v>
      </c>
      <c r="AG50" s="82"/>
      <c r="AH50" s="82"/>
      <c r="AI50" s="82"/>
      <c r="AJ50" s="82"/>
      <c r="AK50" s="82"/>
      <c r="AL50" s="83"/>
      <c r="AM50" s="81">
        <f>$H$4</f>
        <v>1.2</v>
      </c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81">
        <f>$H$4</f>
        <v>1.2</v>
      </c>
      <c r="BI50" s="82"/>
      <c r="BJ50" s="82"/>
      <c r="BK50" s="82"/>
      <c r="BL50" s="82"/>
      <c r="BM50" s="82"/>
      <c r="BN50" s="83"/>
      <c r="BO50" s="81">
        <f>$H$4</f>
        <v>1.2</v>
      </c>
      <c r="BP50" s="82"/>
      <c r="BQ50" s="82"/>
      <c r="BR50" s="82"/>
      <c r="BS50" s="82"/>
      <c r="BT50" s="82"/>
      <c r="BU50" s="83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350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(W49-W48-0.2-0.05)</f>
        <v>0.75</v>
      </c>
      <c r="X51" s="82"/>
      <c r="Y51" s="82"/>
      <c r="Z51" s="82"/>
      <c r="AA51" s="82"/>
      <c r="AB51" s="82"/>
      <c r="AC51" s="82"/>
      <c r="AD51" s="82"/>
      <c r="AE51" s="83"/>
      <c r="AF51" s="81">
        <f>(AF49-AF48-0.2-0.05)</f>
        <v>0.75</v>
      </c>
      <c r="AG51" s="82"/>
      <c r="AH51" s="82"/>
      <c r="AI51" s="82"/>
      <c r="AJ51" s="82"/>
      <c r="AK51" s="82"/>
      <c r="AL51" s="83"/>
      <c r="AM51" s="81">
        <f>(AM49-AM48-0.2-0.05)</f>
        <v>0.75</v>
      </c>
      <c r="AN51" s="82"/>
      <c r="AO51" s="82"/>
      <c r="AP51" s="82"/>
      <c r="AQ51" s="82"/>
      <c r="AR51" s="82"/>
      <c r="AS51" s="83"/>
      <c r="AT51" s="81">
        <f>(AT49-AT48-0.2-0.05)</f>
        <v>0.75</v>
      </c>
      <c r="AU51" s="82"/>
      <c r="AV51" s="82"/>
      <c r="AW51" s="82"/>
      <c r="AX51" s="82"/>
      <c r="AY51" s="82"/>
      <c r="AZ51" s="83"/>
      <c r="BA51" s="81">
        <f>(BA49-BA48-0.2-0.05)</f>
        <v>0.75</v>
      </c>
      <c r="BB51" s="82"/>
      <c r="BC51" s="82"/>
      <c r="BD51" s="82"/>
      <c r="BE51" s="82"/>
      <c r="BF51" s="82"/>
      <c r="BG51" s="83"/>
      <c r="BH51" s="81">
        <f>(BH49-BH48-0.2-0.05)</f>
        <v>0.75</v>
      </c>
      <c r="BI51" s="82"/>
      <c r="BJ51" s="82"/>
      <c r="BK51" s="82"/>
      <c r="BL51" s="82"/>
      <c r="BM51" s="82"/>
      <c r="BN51" s="83"/>
      <c r="BO51" s="81">
        <f>(BO49-BO48-0.2-0.05)</f>
        <v>0.75000000000000022</v>
      </c>
      <c r="BP51" s="82"/>
      <c r="BQ51" s="82"/>
      <c r="BR51" s="82"/>
      <c r="BS51" s="82"/>
      <c r="BT51" s="82"/>
      <c r="BU51" s="83"/>
    </row>
    <row r="52" spans="1:73" s="14" customFormat="1" ht="20.149999999999999" customHeight="1" x14ac:dyDescent="0.15"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BH52" s="141"/>
      <c r="BI52" s="141"/>
      <c r="BJ52" s="141"/>
      <c r="BK52" s="141"/>
      <c r="BL52" s="141"/>
      <c r="BM52" s="141"/>
      <c r="BN52" s="141"/>
      <c r="BO52" s="141" t="s">
        <v>103</v>
      </c>
      <c r="BP52" s="141"/>
      <c r="BQ52" s="141"/>
      <c r="BR52" s="141"/>
      <c r="BS52" s="141"/>
      <c r="BT52" s="141"/>
      <c r="BU52" s="141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87" t="str">
        <f>W44</f>
        <v>φ20</v>
      </c>
      <c r="X53" s="87"/>
      <c r="Y53" s="87"/>
      <c r="Z53" s="87"/>
      <c r="AA53" s="87"/>
      <c r="AB53" s="87"/>
      <c r="AC53" s="87"/>
      <c r="AD53" s="87"/>
      <c r="AE53" s="87"/>
      <c r="AF53" s="87" t="str">
        <f>AF44</f>
        <v>φ25</v>
      </c>
      <c r="AG53" s="87"/>
      <c r="AH53" s="87"/>
      <c r="AI53" s="87"/>
      <c r="AJ53" s="87"/>
      <c r="AK53" s="87"/>
      <c r="AL53" s="87"/>
      <c r="AM53" s="87" t="str">
        <f>AM44</f>
        <v>φ30</v>
      </c>
      <c r="AN53" s="87"/>
      <c r="AO53" s="87"/>
      <c r="AP53" s="87"/>
      <c r="AQ53" s="87"/>
      <c r="AR53" s="87"/>
      <c r="AS53" s="87"/>
      <c r="AT53" s="87" t="str">
        <f>AT44</f>
        <v>φ40</v>
      </c>
      <c r="AU53" s="87"/>
      <c r="AV53" s="87"/>
      <c r="AW53" s="87"/>
      <c r="AX53" s="87"/>
      <c r="AY53" s="87"/>
      <c r="AZ53" s="87"/>
      <c r="BA53" s="87" t="str">
        <f>BA44</f>
        <v>φ50</v>
      </c>
      <c r="BB53" s="87"/>
      <c r="BC53" s="87"/>
      <c r="BD53" s="87"/>
      <c r="BE53" s="87"/>
      <c r="BF53" s="87"/>
      <c r="BG53" s="87"/>
      <c r="BH53" s="87" t="str">
        <f>BH44</f>
        <v>φ75</v>
      </c>
      <c r="BI53" s="87"/>
      <c r="BJ53" s="87"/>
      <c r="BK53" s="87"/>
      <c r="BL53" s="87"/>
      <c r="BM53" s="87"/>
      <c r="BN53" s="87"/>
      <c r="BO53" s="87" t="str">
        <f>BO44</f>
        <v>φ100</v>
      </c>
      <c r="BP53" s="87"/>
      <c r="BQ53" s="87"/>
      <c r="BR53" s="87"/>
      <c r="BS53" s="87"/>
      <c r="BT53" s="87"/>
      <c r="BU53" s="87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275</v>
      </c>
      <c r="U54" s="79"/>
      <c r="V54" s="80"/>
      <c r="W54" s="75">
        <v>2</v>
      </c>
      <c r="X54" s="75"/>
      <c r="Y54" s="75"/>
      <c r="Z54" s="75"/>
      <c r="AA54" s="75"/>
      <c r="AB54" s="75"/>
      <c r="AC54" s="75"/>
      <c r="AD54" s="75"/>
      <c r="AE54" s="75"/>
      <c r="AF54" s="75">
        <v>2</v>
      </c>
      <c r="AG54" s="75"/>
      <c r="AH54" s="75"/>
      <c r="AI54" s="75"/>
      <c r="AJ54" s="75"/>
      <c r="AK54" s="75"/>
      <c r="AL54" s="75"/>
      <c r="AM54" s="75">
        <v>2</v>
      </c>
      <c r="AN54" s="75"/>
      <c r="AO54" s="75"/>
      <c r="AP54" s="75"/>
      <c r="AQ54" s="75"/>
      <c r="AR54" s="75"/>
      <c r="AS54" s="75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5">
        <v>2</v>
      </c>
      <c r="BI54" s="75"/>
      <c r="BJ54" s="75"/>
      <c r="BK54" s="75"/>
      <c r="BL54" s="75"/>
      <c r="BM54" s="75"/>
      <c r="BN54" s="75"/>
      <c r="BO54" s="75">
        <v>2</v>
      </c>
      <c r="BP54" s="75"/>
      <c r="BQ54" s="75"/>
      <c r="BR54" s="75"/>
      <c r="BS54" s="75"/>
      <c r="BT54" s="75"/>
      <c r="BU54" s="75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75">
        <f>W47</f>
        <v>0.6</v>
      </c>
      <c r="X55" s="75"/>
      <c r="Y55" s="75"/>
      <c r="Z55" s="75"/>
      <c r="AA55" s="75"/>
      <c r="AB55" s="75"/>
      <c r="AC55" s="75"/>
      <c r="AD55" s="75"/>
      <c r="AE55" s="75"/>
      <c r="AF55" s="75">
        <f>AF47</f>
        <v>0.6</v>
      </c>
      <c r="AG55" s="75"/>
      <c r="AH55" s="75"/>
      <c r="AI55" s="75"/>
      <c r="AJ55" s="75"/>
      <c r="AK55" s="75"/>
      <c r="AL55" s="75"/>
      <c r="AM55" s="75">
        <f>AM47</f>
        <v>0.6</v>
      </c>
      <c r="AN55" s="75"/>
      <c r="AO55" s="75"/>
      <c r="AP55" s="75"/>
      <c r="AQ55" s="75"/>
      <c r="AR55" s="75"/>
      <c r="AS55" s="75"/>
      <c r="AT55" s="75">
        <f>AT47</f>
        <v>0.6</v>
      </c>
      <c r="AU55" s="75"/>
      <c r="AV55" s="75"/>
      <c r="AW55" s="75"/>
      <c r="AX55" s="75"/>
      <c r="AY55" s="75"/>
      <c r="AZ55" s="75"/>
      <c r="BA55" s="75">
        <f>BA47</f>
        <v>0.6</v>
      </c>
      <c r="BB55" s="75"/>
      <c r="BC55" s="75"/>
      <c r="BD55" s="75"/>
      <c r="BE55" s="75"/>
      <c r="BF55" s="75"/>
      <c r="BG55" s="75"/>
      <c r="BH55" s="75">
        <f>BH47</f>
        <v>0.6</v>
      </c>
      <c r="BI55" s="75"/>
      <c r="BJ55" s="75"/>
      <c r="BK55" s="75"/>
      <c r="BL55" s="75"/>
      <c r="BM55" s="75"/>
      <c r="BN55" s="75"/>
      <c r="BO55" s="75">
        <f>BO47</f>
        <v>0.6</v>
      </c>
      <c r="BP55" s="75"/>
      <c r="BQ55" s="75"/>
      <c r="BR55" s="75"/>
      <c r="BS55" s="75"/>
      <c r="BT55" s="75"/>
      <c r="BU55" s="75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75">
        <f>W47*0.1</f>
        <v>0.06</v>
      </c>
      <c r="X57" s="75"/>
      <c r="Y57" s="75"/>
      <c r="Z57" s="75"/>
      <c r="AA57" s="75"/>
      <c r="AB57" s="75"/>
      <c r="AC57" s="75"/>
      <c r="AD57" s="75"/>
      <c r="AE57" s="75"/>
      <c r="AF57" s="75">
        <f>AF47*0.1</f>
        <v>0.06</v>
      </c>
      <c r="AG57" s="75"/>
      <c r="AH57" s="75"/>
      <c r="AI57" s="75"/>
      <c r="AJ57" s="75"/>
      <c r="AK57" s="75"/>
      <c r="AL57" s="75"/>
      <c r="AM57" s="75">
        <f>AM47*0.1</f>
        <v>0.06</v>
      </c>
      <c r="AN57" s="75"/>
      <c r="AO57" s="75"/>
      <c r="AP57" s="75"/>
      <c r="AQ57" s="75"/>
      <c r="AR57" s="75"/>
      <c r="AS57" s="75"/>
      <c r="AT57" s="75">
        <f>AT47*0.1</f>
        <v>0.06</v>
      </c>
      <c r="AU57" s="75"/>
      <c r="AV57" s="75"/>
      <c r="AW57" s="75"/>
      <c r="AX57" s="75"/>
      <c r="AY57" s="75"/>
      <c r="AZ57" s="75"/>
      <c r="BA57" s="75">
        <f>BA47*0.1</f>
        <v>0.06</v>
      </c>
      <c r="BB57" s="75"/>
      <c r="BC57" s="75"/>
      <c r="BD57" s="75"/>
      <c r="BE57" s="75"/>
      <c r="BF57" s="75"/>
      <c r="BG57" s="75"/>
      <c r="BH57" s="75">
        <f>BH47*0.1</f>
        <v>0.06</v>
      </c>
      <c r="BI57" s="75"/>
      <c r="BJ57" s="75"/>
      <c r="BK57" s="75"/>
      <c r="BL57" s="75"/>
      <c r="BM57" s="75"/>
      <c r="BN57" s="75"/>
      <c r="BO57" s="75">
        <f>BO47*0.1</f>
        <v>0.06</v>
      </c>
      <c r="BP57" s="75"/>
      <c r="BQ57" s="75"/>
      <c r="BR57" s="75"/>
      <c r="BS57" s="75"/>
      <c r="BT57" s="75"/>
      <c r="BU57" s="75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75">
        <f>ROUND(W47*(W49-0.1),3)</f>
        <v>0.73599999999999999</v>
      </c>
      <c r="X59" s="75"/>
      <c r="Y59" s="75"/>
      <c r="Z59" s="75"/>
      <c r="AA59" s="75"/>
      <c r="AB59" s="75"/>
      <c r="AC59" s="75"/>
      <c r="AD59" s="75"/>
      <c r="AE59" s="75"/>
      <c r="AF59" s="75">
        <f>ROUND(AF47*(AF49-0.1),3)</f>
        <v>0.73899999999999999</v>
      </c>
      <c r="AG59" s="75"/>
      <c r="AH59" s="75"/>
      <c r="AI59" s="75"/>
      <c r="AJ59" s="75"/>
      <c r="AK59" s="75"/>
      <c r="AL59" s="75"/>
      <c r="AM59" s="75">
        <f>ROUND(AM47*(AM49-0.1),3)</f>
        <v>0.74299999999999999</v>
      </c>
      <c r="AN59" s="75"/>
      <c r="AO59" s="75"/>
      <c r="AP59" s="75"/>
      <c r="AQ59" s="75"/>
      <c r="AR59" s="75"/>
      <c r="AS59" s="75"/>
      <c r="AT59" s="75">
        <f>ROUND(AT47*(AT49-0.1),3)</f>
        <v>0.749</v>
      </c>
      <c r="AU59" s="75"/>
      <c r="AV59" s="75"/>
      <c r="AW59" s="75"/>
      <c r="AX59" s="75"/>
      <c r="AY59" s="75"/>
      <c r="AZ59" s="75"/>
      <c r="BA59" s="75">
        <f>ROUND(BA47*(BA49-0.1),3)</f>
        <v>0.75600000000000001</v>
      </c>
      <c r="BB59" s="75"/>
      <c r="BC59" s="75"/>
      <c r="BD59" s="75"/>
      <c r="BE59" s="75"/>
      <c r="BF59" s="75"/>
      <c r="BG59" s="75"/>
      <c r="BH59" s="75">
        <f>ROUND(BH47*(BH49-0.1),3)</f>
        <v>0.77300000000000002</v>
      </c>
      <c r="BI59" s="75"/>
      <c r="BJ59" s="75"/>
      <c r="BK59" s="75"/>
      <c r="BL59" s="75"/>
      <c r="BM59" s="75"/>
      <c r="BN59" s="75"/>
      <c r="BO59" s="75">
        <f>ROUND(BO47*(BO49-0.1),3)</f>
        <v>0.78800000000000003</v>
      </c>
      <c r="BP59" s="75"/>
      <c r="BQ59" s="75"/>
      <c r="BR59" s="75"/>
      <c r="BS59" s="75"/>
      <c r="BT59" s="75"/>
      <c r="BU59" s="75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75">
        <f>ROUND(W47*W48-W46*W46*PI()/4,3)</f>
        <v>0.19500000000000001</v>
      </c>
      <c r="X60" s="75"/>
      <c r="Y60" s="75"/>
      <c r="Z60" s="75"/>
      <c r="AA60" s="75"/>
      <c r="AB60" s="75"/>
      <c r="AC60" s="75"/>
      <c r="AD60" s="75"/>
      <c r="AE60" s="75"/>
      <c r="AF60" s="75">
        <f>ROUND(AF47*AF48-AF46*AF46*PI()/4,3)</f>
        <v>0.19800000000000001</v>
      </c>
      <c r="AG60" s="75"/>
      <c r="AH60" s="75"/>
      <c r="AI60" s="75"/>
      <c r="AJ60" s="75"/>
      <c r="AK60" s="75"/>
      <c r="AL60" s="75"/>
      <c r="AM60" s="75">
        <f>ROUND(AM47*AM48-AM46*AM46*PI()/4,3)</f>
        <v>0.20200000000000001</v>
      </c>
      <c r="AN60" s="75"/>
      <c r="AO60" s="75"/>
      <c r="AP60" s="75"/>
      <c r="AQ60" s="75"/>
      <c r="AR60" s="75"/>
      <c r="AS60" s="75"/>
      <c r="AT60" s="75">
        <f>ROUND(AT47*AT48-AT46*AT46*PI()/4,3)</f>
        <v>0.20699999999999999</v>
      </c>
      <c r="AU60" s="75"/>
      <c r="AV60" s="75"/>
      <c r="AW60" s="75"/>
      <c r="AX60" s="75"/>
      <c r="AY60" s="75"/>
      <c r="AZ60" s="75"/>
      <c r="BA60" s="75">
        <f>ROUND(BA47*BA48-BA46*BA46*PI()/4,3)</f>
        <v>0.21299999999999999</v>
      </c>
      <c r="BB60" s="75"/>
      <c r="BC60" s="75"/>
      <c r="BD60" s="75"/>
      <c r="BE60" s="75"/>
      <c r="BF60" s="75"/>
      <c r="BG60" s="75"/>
      <c r="BH60" s="75">
        <f>ROUND(BH47*BH48-BH46*BH46*PI()/4,3)</f>
        <v>0.22700000000000001</v>
      </c>
      <c r="BI60" s="75"/>
      <c r="BJ60" s="75"/>
      <c r="BK60" s="75"/>
      <c r="BL60" s="75"/>
      <c r="BM60" s="75"/>
      <c r="BN60" s="75"/>
      <c r="BO60" s="75">
        <f>ROUND(BO47*BO48-BO46*BO46*PI()/4,3)</f>
        <v>0.23799999999999999</v>
      </c>
      <c r="BP60" s="75"/>
      <c r="BQ60" s="75"/>
      <c r="BR60" s="75"/>
      <c r="BS60" s="75"/>
      <c r="BT60" s="75"/>
      <c r="BU60" s="75"/>
    </row>
    <row r="61" spans="1:73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81">
        <v>0.6</v>
      </c>
      <c r="X61" s="82"/>
      <c r="Y61" s="82"/>
      <c r="Z61" s="82"/>
      <c r="AA61" s="82"/>
      <c r="AB61" s="82"/>
      <c r="AC61" s="82"/>
      <c r="AD61" s="82"/>
      <c r="AE61" s="83"/>
      <c r="AF61" s="81">
        <v>0.6</v>
      </c>
      <c r="AG61" s="82"/>
      <c r="AH61" s="82"/>
      <c r="AI61" s="82"/>
      <c r="AJ61" s="82"/>
      <c r="AK61" s="82"/>
      <c r="AL61" s="83"/>
      <c r="AM61" s="81">
        <v>0.6</v>
      </c>
      <c r="AN61" s="82"/>
      <c r="AO61" s="82"/>
      <c r="AP61" s="82"/>
      <c r="AQ61" s="82"/>
      <c r="AR61" s="82"/>
      <c r="AS61" s="83"/>
      <c r="AT61" s="81">
        <v>0.6</v>
      </c>
      <c r="AU61" s="82"/>
      <c r="AV61" s="82"/>
      <c r="AW61" s="82"/>
      <c r="AX61" s="82"/>
      <c r="AY61" s="82"/>
      <c r="AZ61" s="83"/>
      <c r="BA61" s="81">
        <v>0.6</v>
      </c>
      <c r="BB61" s="82"/>
      <c r="BC61" s="82"/>
      <c r="BD61" s="82"/>
      <c r="BE61" s="82"/>
      <c r="BF61" s="82"/>
      <c r="BG61" s="83"/>
      <c r="BH61" s="81">
        <v>0.6</v>
      </c>
      <c r="BI61" s="82"/>
      <c r="BJ61" s="82"/>
      <c r="BK61" s="82"/>
      <c r="BL61" s="82"/>
      <c r="BM61" s="82"/>
      <c r="BN61" s="83"/>
      <c r="BO61" s="81">
        <v>0.6</v>
      </c>
      <c r="BP61" s="82"/>
      <c r="BQ61" s="82"/>
      <c r="BR61" s="82"/>
      <c r="BS61" s="82"/>
      <c r="BT61" s="82"/>
      <c r="BU61" s="83"/>
    </row>
    <row r="62" spans="1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75">
        <f>W59</f>
        <v>0.73599999999999999</v>
      </c>
      <c r="X62" s="75"/>
      <c r="Y62" s="75"/>
      <c r="Z62" s="75"/>
      <c r="AA62" s="75"/>
      <c r="AB62" s="75"/>
      <c r="AC62" s="75"/>
      <c r="AD62" s="75"/>
      <c r="AE62" s="75"/>
      <c r="AF62" s="75">
        <f>AF59</f>
        <v>0.73899999999999999</v>
      </c>
      <c r="AG62" s="75"/>
      <c r="AH62" s="75"/>
      <c r="AI62" s="75"/>
      <c r="AJ62" s="75"/>
      <c r="AK62" s="75"/>
      <c r="AL62" s="75"/>
      <c r="AM62" s="75">
        <f>AM59</f>
        <v>0.74299999999999999</v>
      </c>
      <c r="AN62" s="75"/>
      <c r="AO62" s="75"/>
      <c r="AP62" s="75"/>
      <c r="AQ62" s="75"/>
      <c r="AR62" s="75"/>
      <c r="AS62" s="75"/>
      <c r="AT62" s="75">
        <f>AT59</f>
        <v>0.749</v>
      </c>
      <c r="AU62" s="75"/>
      <c r="AV62" s="75"/>
      <c r="AW62" s="75"/>
      <c r="AX62" s="75"/>
      <c r="AY62" s="75"/>
      <c r="AZ62" s="75"/>
      <c r="BA62" s="75">
        <f>BA59</f>
        <v>0.75600000000000001</v>
      </c>
      <c r="BB62" s="75"/>
      <c r="BC62" s="75"/>
      <c r="BD62" s="75"/>
      <c r="BE62" s="75"/>
      <c r="BF62" s="75"/>
      <c r="BG62" s="75"/>
      <c r="BH62" s="75">
        <f>BH59</f>
        <v>0.77300000000000002</v>
      </c>
      <c r="BI62" s="75"/>
      <c r="BJ62" s="75"/>
      <c r="BK62" s="75"/>
      <c r="BL62" s="75"/>
      <c r="BM62" s="75"/>
      <c r="BN62" s="75"/>
      <c r="BO62" s="75">
        <f>BO59</f>
        <v>0.78800000000000003</v>
      </c>
      <c r="BP62" s="75"/>
      <c r="BQ62" s="75"/>
      <c r="BR62" s="75"/>
      <c r="BS62" s="75"/>
      <c r="BT62" s="75"/>
      <c r="BU62" s="75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</row>
    <row r="64" spans="1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187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75">
        <f>W47</f>
        <v>0.6</v>
      </c>
      <c r="X64" s="75"/>
      <c r="Y64" s="75"/>
      <c r="Z64" s="75"/>
      <c r="AA64" s="75"/>
      <c r="AB64" s="75"/>
      <c r="AC64" s="75"/>
      <c r="AD64" s="75"/>
      <c r="AE64" s="75"/>
      <c r="AF64" s="75">
        <f>AF47</f>
        <v>0.6</v>
      </c>
      <c r="AG64" s="75"/>
      <c r="AH64" s="75"/>
      <c r="AI64" s="75"/>
      <c r="AJ64" s="75"/>
      <c r="AK64" s="75"/>
      <c r="AL64" s="75"/>
      <c r="AM64" s="75">
        <f>AM47</f>
        <v>0.6</v>
      </c>
      <c r="AN64" s="75"/>
      <c r="AO64" s="75"/>
      <c r="AP64" s="75"/>
      <c r="AQ64" s="75"/>
      <c r="AR64" s="75"/>
      <c r="AS64" s="75"/>
      <c r="AT64" s="75">
        <f>AT47</f>
        <v>0.6</v>
      </c>
      <c r="AU64" s="75"/>
      <c r="AV64" s="75"/>
      <c r="AW64" s="75"/>
      <c r="AX64" s="75"/>
      <c r="AY64" s="75"/>
      <c r="AZ64" s="75"/>
      <c r="BA64" s="75">
        <f>BA47</f>
        <v>0.6</v>
      </c>
      <c r="BB64" s="75"/>
      <c r="BC64" s="75"/>
      <c r="BD64" s="75"/>
      <c r="BE64" s="75"/>
      <c r="BF64" s="75"/>
      <c r="BG64" s="75"/>
      <c r="BH64" s="75">
        <f>BH47</f>
        <v>0.6</v>
      </c>
      <c r="BI64" s="75"/>
      <c r="BJ64" s="75"/>
      <c r="BK64" s="75"/>
      <c r="BL64" s="75"/>
      <c r="BM64" s="75"/>
      <c r="BN64" s="75"/>
      <c r="BO64" s="75">
        <f>BO47</f>
        <v>0.6</v>
      </c>
      <c r="BP64" s="75"/>
      <c r="BQ64" s="75"/>
      <c r="BR64" s="75"/>
      <c r="BS64" s="75"/>
      <c r="BT64" s="75"/>
      <c r="BU64" s="75"/>
    </row>
    <row r="65" spans="2:73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152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</row>
    <row r="66" spans="2:73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102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75">
        <f>W64</f>
        <v>0.6</v>
      </c>
      <c r="X66" s="75"/>
      <c r="Y66" s="75"/>
      <c r="Z66" s="75"/>
      <c r="AA66" s="75"/>
      <c r="AB66" s="75"/>
      <c r="AC66" s="75"/>
      <c r="AD66" s="75"/>
      <c r="AE66" s="75"/>
      <c r="AF66" s="75">
        <f>AF64</f>
        <v>0.6</v>
      </c>
      <c r="AG66" s="75"/>
      <c r="AH66" s="75"/>
      <c r="AI66" s="75"/>
      <c r="AJ66" s="75"/>
      <c r="AK66" s="75"/>
      <c r="AL66" s="75"/>
      <c r="AM66" s="75">
        <f>AM64</f>
        <v>0.6</v>
      </c>
      <c r="AN66" s="75"/>
      <c r="AO66" s="75"/>
      <c r="AP66" s="75"/>
      <c r="AQ66" s="75"/>
      <c r="AR66" s="75"/>
      <c r="AS66" s="75"/>
      <c r="AT66" s="75">
        <f>AT64</f>
        <v>0.6</v>
      </c>
      <c r="AU66" s="75"/>
      <c r="AV66" s="75"/>
      <c r="AW66" s="75"/>
      <c r="AX66" s="75"/>
      <c r="AY66" s="75"/>
      <c r="AZ66" s="75"/>
      <c r="BA66" s="75">
        <f>BA64</f>
        <v>0.6</v>
      </c>
      <c r="BB66" s="75"/>
      <c r="BC66" s="75"/>
      <c r="BD66" s="75"/>
      <c r="BE66" s="75"/>
      <c r="BF66" s="75"/>
      <c r="BG66" s="75"/>
      <c r="BH66" s="75">
        <f>BH64</f>
        <v>0.6</v>
      </c>
      <c r="BI66" s="75"/>
      <c r="BJ66" s="75"/>
      <c r="BK66" s="75"/>
      <c r="BL66" s="75"/>
      <c r="BM66" s="75"/>
      <c r="BN66" s="75"/>
      <c r="BO66" s="75">
        <f>BO64</f>
        <v>0.6</v>
      </c>
      <c r="BP66" s="75"/>
      <c r="BQ66" s="75"/>
      <c r="BR66" s="75"/>
      <c r="BS66" s="75"/>
      <c r="BT66" s="75"/>
      <c r="BU66" s="75"/>
    </row>
    <row r="67" spans="2:73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30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</row>
    <row r="68" spans="2:73" s="14" customFormat="1" ht="20.149999999999999" customHeight="1" x14ac:dyDescent="0.15"/>
    <row r="69" spans="2:73" s="14" customFormat="1" ht="20.149999999999999" customHeight="1" x14ac:dyDescent="0.15"/>
    <row r="70" spans="2:73" s="14" customFormat="1" ht="20.149999999999999" customHeight="1" x14ac:dyDescent="0.15"/>
    <row r="71" spans="2:73" s="14" customFormat="1" ht="20.149999999999999" customHeight="1" x14ac:dyDescent="0.15"/>
    <row r="72" spans="2:73" s="14" customFormat="1" ht="20.149999999999999" customHeight="1" x14ac:dyDescent="0.15"/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15" customHeight="1" x14ac:dyDescent="0.15"/>
    <row r="76" spans="2:73" s="14" customFormat="1" ht="15" customHeight="1" x14ac:dyDescent="0.15"/>
    <row r="77" spans="2:73" s="14" customFormat="1" ht="15" customHeight="1" x14ac:dyDescent="0.15"/>
    <row r="78" spans="2:73" s="14" customFormat="1" ht="15" customHeight="1" x14ac:dyDescent="0.15"/>
    <row r="79" spans="2:73" s="14" customFormat="1" ht="15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ht="15" customHeight="1" x14ac:dyDescent="0.15"/>
  </sheetData>
  <mergeCells count="218">
    <mergeCell ref="K56:S56"/>
    <mergeCell ref="BC6:BI6"/>
    <mergeCell ref="B1:BV1"/>
    <mergeCell ref="AT44:AZ44"/>
    <mergeCell ref="BA44:BG44"/>
    <mergeCell ref="BH44:BN44"/>
    <mergeCell ref="BO44:BU44"/>
    <mergeCell ref="AC8:AF8"/>
    <mergeCell ref="AZ8:BC8"/>
    <mergeCell ref="BE7:BG7"/>
    <mergeCell ref="U8:X8"/>
    <mergeCell ref="B2:BV2"/>
    <mergeCell ref="T11:W11"/>
    <mergeCell ref="BE5:BG5"/>
    <mergeCell ref="N10:N11"/>
    <mergeCell ref="AP10:AP12"/>
    <mergeCell ref="AC15:AE15"/>
    <mergeCell ref="O10:O12"/>
    <mergeCell ref="AC14:AE14"/>
    <mergeCell ref="N29:N34"/>
    <mergeCell ref="D4:F5"/>
    <mergeCell ref="G4:G5"/>
    <mergeCell ref="H4:M5"/>
    <mergeCell ref="B51:D51"/>
    <mergeCell ref="BO60:BU60"/>
    <mergeCell ref="BC34:BD34"/>
    <mergeCell ref="BA19:BD19"/>
    <mergeCell ref="BO46:BU46"/>
    <mergeCell ref="AF44:AL44"/>
    <mergeCell ref="BO57:BU58"/>
    <mergeCell ref="BO47:BU47"/>
    <mergeCell ref="E47:V47"/>
    <mergeCell ref="E46:V46"/>
    <mergeCell ref="W41:AD41"/>
    <mergeCell ref="AR21:AR29"/>
    <mergeCell ref="B55:J56"/>
    <mergeCell ref="K55:S55"/>
    <mergeCell ref="T55:V56"/>
    <mergeCell ref="W55:AE56"/>
    <mergeCell ref="AH21:AM21"/>
    <mergeCell ref="AC19:AF19"/>
    <mergeCell ref="B53:J53"/>
    <mergeCell ref="T53:V53"/>
    <mergeCell ref="AV29:AV34"/>
    <mergeCell ref="N13:N24"/>
    <mergeCell ref="B54:J54"/>
    <mergeCell ref="K54:S54"/>
    <mergeCell ref="T54:V54"/>
    <mergeCell ref="N4:O5"/>
    <mergeCell ref="AM51:AS51"/>
    <mergeCell ref="AT51:AZ51"/>
    <mergeCell ref="E51:V51"/>
    <mergeCell ref="W51:AE51"/>
    <mergeCell ref="AF51:AL51"/>
    <mergeCell ref="BH49:BN49"/>
    <mergeCell ref="BH50:BN50"/>
    <mergeCell ref="E50:V50"/>
    <mergeCell ref="W50:AE50"/>
    <mergeCell ref="AM49:AS49"/>
    <mergeCell ref="AF49:AL49"/>
    <mergeCell ref="BH51:BN51"/>
    <mergeCell ref="AY41:AZ41"/>
    <mergeCell ref="AT47:AZ47"/>
    <mergeCell ref="BA47:BG47"/>
    <mergeCell ref="AT46:AZ46"/>
    <mergeCell ref="BA46:BG46"/>
    <mergeCell ref="B43:BV43"/>
    <mergeCell ref="B46:D50"/>
    <mergeCell ref="BJ10:BJ12"/>
    <mergeCell ref="BJ15:BJ17"/>
    <mergeCell ref="BA15:BC15"/>
    <mergeCell ref="L19:L24"/>
    <mergeCell ref="AM53:AS53"/>
    <mergeCell ref="AM54:AS54"/>
    <mergeCell ref="BH53:BN53"/>
    <mergeCell ref="BA53:BG53"/>
    <mergeCell ref="AF53:AL53"/>
    <mergeCell ref="K53:S53"/>
    <mergeCell ref="B57:J58"/>
    <mergeCell ref="T57:V58"/>
    <mergeCell ref="B64:J65"/>
    <mergeCell ref="B60:J60"/>
    <mergeCell ref="K60:S60"/>
    <mergeCell ref="K64:S64"/>
    <mergeCell ref="T60:V60"/>
    <mergeCell ref="B59:J59"/>
    <mergeCell ref="K59:S59"/>
    <mergeCell ref="B61:J61"/>
    <mergeCell ref="K57:S57"/>
    <mergeCell ref="K58:S58"/>
    <mergeCell ref="T59:V59"/>
    <mergeCell ref="T64:V65"/>
    <mergeCell ref="K61:S61"/>
    <mergeCell ref="T61:V61"/>
    <mergeCell ref="W59:AE59"/>
    <mergeCell ref="W60:AE60"/>
    <mergeCell ref="K67:S67"/>
    <mergeCell ref="T62:V63"/>
    <mergeCell ref="K63:S63"/>
    <mergeCell ref="K65:S65"/>
    <mergeCell ref="AM62:AS63"/>
    <mergeCell ref="B66:J67"/>
    <mergeCell ref="K66:S66"/>
    <mergeCell ref="T66:V67"/>
    <mergeCell ref="W62:AE63"/>
    <mergeCell ref="K62:S62"/>
    <mergeCell ref="AF62:AL63"/>
    <mergeCell ref="AF64:AL65"/>
    <mergeCell ref="AF66:AL67"/>
    <mergeCell ref="B62:J63"/>
    <mergeCell ref="W64:AE65"/>
    <mergeCell ref="W66:AE67"/>
    <mergeCell ref="AT66:AZ67"/>
    <mergeCell ref="AM57:AS58"/>
    <mergeCell ref="AF57:AL58"/>
    <mergeCell ref="AF54:AL54"/>
    <mergeCell ref="BA59:BG59"/>
    <mergeCell ref="BA54:BG54"/>
    <mergeCell ref="BA57:BG58"/>
    <mergeCell ref="AT53:AZ53"/>
    <mergeCell ref="AT62:AZ63"/>
    <mergeCell ref="AT64:AZ65"/>
    <mergeCell ref="AT59:AZ59"/>
    <mergeCell ref="AM59:AS59"/>
    <mergeCell ref="AM60:AS60"/>
    <mergeCell ref="AT60:AZ60"/>
    <mergeCell ref="AM61:AS61"/>
    <mergeCell ref="AT61:AZ61"/>
    <mergeCell ref="AM66:AS67"/>
    <mergeCell ref="AM64:AS65"/>
    <mergeCell ref="AF55:AL56"/>
    <mergeCell ref="AM55:AS56"/>
    <mergeCell ref="AT55:AZ56"/>
    <mergeCell ref="BA55:BG56"/>
    <mergeCell ref="BA60:BG60"/>
    <mergeCell ref="AT54:AZ54"/>
    <mergeCell ref="BO66:BU67"/>
    <mergeCell ref="BH66:BN67"/>
    <mergeCell ref="BH61:BN61"/>
    <mergeCell ref="BA64:BG65"/>
    <mergeCell ref="BH64:BN65"/>
    <mergeCell ref="BA61:BG61"/>
    <mergeCell ref="BO64:BU65"/>
    <mergeCell ref="BA66:BG67"/>
    <mergeCell ref="BA62:BG63"/>
    <mergeCell ref="BH62:BN63"/>
    <mergeCell ref="BO62:BU63"/>
    <mergeCell ref="BO61:BU61"/>
    <mergeCell ref="W61:AE61"/>
    <mergeCell ref="W44:AE44"/>
    <mergeCell ref="W46:AE46"/>
    <mergeCell ref="W47:AE47"/>
    <mergeCell ref="W54:AE54"/>
    <mergeCell ref="W57:AE58"/>
    <mergeCell ref="W53:AE53"/>
    <mergeCell ref="AF61:AL61"/>
    <mergeCell ref="AF59:AL59"/>
    <mergeCell ref="AF60:AL60"/>
    <mergeCell ref="W49:AE49"/>
    <mergeCell ref="W48:AE48"/>
    <mergeCell ref="AT57:AZ58"/>
    <mergeCell ref="AF46:AL46"/>
    <mergeCell ref="AF50:AL50"/>
    <mergeCell ref="AM50:AS50"/>
    <mergeCell ref="AT50:AZ50"/>
    <mergeCell ref="BA51:BG51"/>
    <mergeCell ref="BH60:BN60"/>
    <mergeCell ref="BO50:BU50"/>
    <mergeCell ref="BO51:BU51"/>
    <mergeCell ref="BH59:BN59"/>
    <mergeCell ref="BH57:BN58"/>
    <mergeCell ref="BH54:BN54"/>
    <mergeCell ref="BO54:BU54"/>
    <mergeCell ref="BO52:BU52"/>
    <mergeCell ref="BO53:BU53"/>
    <mergeCell ref="BH52:BN52"/>
    <mergeCell ref="BO59:BU59"/>
    <mergeCell ref="BH55:BN56"/>
    <mergeCell ref="BO55:BU56"/>
    <mergeCell ref="BA49:BG49"/>
    <mergeCell ref="BA50:BG50"/>
    <mergeCell ref="AT49:AZ49"/>
    <mergeCell ref="AT48:AZ48"/>
    <mergeCell ref="BA48:BG48"/>
    <mergeCell ref="BK13:BK15"/>
    <mergeCell ref="AH26:AM26"/>
    <mergeCell ref="AN31:AN34"/>
    <mergeCell ref="AN35:AN36"/>
    <mergeCell ref="AN37:AN38"/>
    <mergeCell ref="BH31:BH34"/>
    <mergeCell ref="BJ31:BJ38"/>
    <mergeCell ref="BH35:BH36"/>
    <mergeCell ref="BH37:BH38"/>
    <mergeCell ref="AD11:AK11"/>
    <mergeCell ref="BB10:BI10"/>
    <mergeCell ref="BB11:BH11"/>
    <mergeCell ref="BA16:BC16"/>
    <mergeCell ref="U14:Z14"/>
    <mergeCell ref="AP14:AP17"/>
    <mergeCell ref="AF48:AL48"/>
    <mergeCell ref="AM47:AS47"/>
    <mergeCell ref="AM46:AS46"/>
    <mergeCell ref="AF47:AL47"/>
    <mergeCell ref="AM44:AS44"/>
    <mergeCell ref="AP31:AP38"/>
    <mergeCell ref="BL21:BL29"/>
    <mergeCell ref="BO48:BU48"/>
    <mergeCell ref="BO49:BU49"/>
    <mergeCell ref="BH48:BN48"/>
    <mergeCell ref="AP18:AP30"/>
    <mergeCell ref="BJ18:BJ30"/>
    <mergeCell ref="V33:AF34"/>
    <mergeCell ref="E48:V48"/>
    <mergeCell ref="E49:V49"/>
    <mergeCell ref="B44:V44"/>
    <mergeCell ref="AM48:AS48"/>
    <mergeCell ref="BH46:BN46"/>
    <mergeCell ref="BH47:BN47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pageSetUpPr fitToPage="1"/>
  </sheetPr>
  <dimension ref="A1:CG94"/>
  <sheetViews>
    <sheetView view="pageBreakPreview" zoomScaleSheetLayoutView="100" workbookViewId="0">
      <selection activeCell="CC57" sqref="CC57"/>
    </sheetView>
  </sheetViews>
  <sheetFormatPr defaultRowHeight="10" x14ac:dyDescent="0.15"/>
  <cols>
    <col min="1" max="1" width="0.25" style="3" customWidth="1"/>
    <col min="2" max="3" width="1.625" style="3" customWidth="1"/>
    <col min="4" max="4" width="9" style="3"/>
    <col min="5" max="5" width="1.625" style="3" customWidth="1"/>
    <col min="6" max="25" width="1.5" style="3" customWidth="1"/>
    <col min="26" max="29" width="0.75" style="3" customWidth="1"/>
    <col min="30" max="79" width="1.5" style="3" customWidth="1"/>
    <col min="80" max="16384" width="9" style="3"/>
  </cols>
  <sheetData>
    <row r="1" spans="2:75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</row>
    <row r="2" spans="2:75" s="2" customFormat="1" ht="29.95" customHeight="1" x14ac:dyDescent="0.15">
      <c r="B2" s="96" t="s">
        <v>412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</row>
    <row r="3" spans="2:75" ht="9.1" customHeight="1" x14ac:dyDescent="0.15"/>
    <row r="4" spans="2:75" ht="9.1" customHeight="1" x14ac:dyDescent="0.15">
      <c r="E4" s="73" t="s">
        <v>337</v>
      </c>
      <c r="F4" s="73"/>
      <c r="G4" s="73"/>
      <c r="H4" s="73" t="s">
        <v>338</v>
      </c>
      <c r="I4" s="72">
        <v>1.2</v>
      </c>
      <c r="J4" s="72"/>
      <c r="K4" s="72"/>
      <c r="L4" s="72"/>
      <c r="M4" s="72"/>
      <c r="N4" s="72"/>
      <c r="O4" s="73" t="s">
        <v>339</v>
      </c>
      <c r="P4" s="73"/>
    </row>
    <row r="5" spans="2:75" ht="9.1" customHeight="1" x14ac:dyDescent="0.15">
      <c r="E5" s="73"/>
      <c r="F5" s="73"/>
      <c r="G5" s="73"/>
      <c r="H5" s="73"/>
      <c r="I5" s="72"/>
      <c r="J5" s="72"/>
      <c r="K5" s="72"/>
      <c r="L5" s="72"/>
      <c r="M5" s="72"/>
      <c r="N5" s="72"/>
      <c r="O5" s="73"/>
      <c r="P5" s="73"/>
      <c r="BF5" s="73" t="s">
        <v>160</v>
      </c>
      <c r="BG5" s="73"/>
      <c r="BH5" s="73"/>
    </row>
    <row r="6" spans="2:75" ht="9.1" customHeight="1" x14ac:dyDescent="0.15">
      <c r="BD6" s="262" t="s">
        <v>161</v>
      </c>
      <c r="BE6" s="262"/>
      <c r="BF6" s="262"/>
      <c r="BG6" s="262"/>
      <c r="BH6" s="262"/>
      <c r="BI6" s="262"/>
      <c r="BJ6" s="262"/>
      <c r="BK6" s="4"/>
    </row>
    <row r="7" spans="2:75" ht="9.1" customHeight="1" x14ac:dyDescent="0.15">
      <c r="BF7" s="267"/>
      <c r="BG7" s="73"/>
      <c r="BH7" s="73"/>
    </row>
    <row r="8" spans="2:75" ht="9.1" customHeight="1" x14ac:dyDescent="0.15">
      <c r="R8" s="41"/>
      <c r="S8" s="41"/>
      <c r="T8" s="41"/>
      <c r="U8" s="41"/>
      <c r="V8" s="73" t="s">
        <v>71</v>
      </c>
      <c r="W8" s="73"/>
      <c r="X8" s="73"/>
      <c r="Y8" s="73"/>
      <c r="Z8" s="28"/>
      <c r="AA8" s="28"/>
      <c r="AB8" s="28"/>
      <c r="AD8" s="73" t="s">
        <v>69</v>
      </c>
      <c r="AE8" s="73"/>
      <c r="AF8" s="73"/>
      <c r="AG8" s="73"/>
      <c r="AH8" s="41"/>
      <c r="AI8" s="41"/>
      <c r="AJ8" s="41"/>
      <c r="AK8" s="41"/>
      <c r="AL8" s="41"/>
      <c r="AM8" s="41"/>
      <c r="AZ8" s="28"/>
      <c r="BA8" s="73" t="s">
        <v>162</v>
      </c>
      <c r="BB8" s="73"/>
      <c r="BC8" s="73"/>
      <c r="BD8" s="73"/>
      <c r="BF8" s="41"/>
      <c r="BG8" s="41"/>
    </row>
    <row r="9" spans="2:75" ht="9.1" customHeight="1" x14ac:dyDescent="0.15">
      <c r="R9" s="41"/>
      <c r="S9" s="41"/>
      <c r="T9" s="41"/>
      <c r="U9" s="41"/>
      <c r="V9" s="28"/>
      <c r="W9" s="28"/>
      <c r="X9" s="28"/>
      <c r="Y9" s="28"/>
      <c r="Z9" s="28"/>
      <c r="AA9" s="28"/>
      <c r="AB9" s="28"/>
      <c r="AD9" s="28"/>
      <c r="AE9" s="28"/>
      <c r="AF9" s="28"/>
      <c r="AG9" s="28"/>
      <c r="AH9" s="41"/>
      <c r="AI9" s="41"/>
      <c r="AJ9" s="41"/>
      <c r="AK9" s="41"/>
      <c r="AL9" s="41"/>
      <c r="AM9" s="41"/>
      <c r="AZ9" s="28"/>
      <c r="BA9" s="28"/>
      <c r="BB9" s="28"/>
      <c r="BC9" s="28"/>
      <c r="BD9" s="28"/>
      <c r="BF9" s="41"/>
      <c r="BG9" s="41"/>
    </row>
    <row r="10" spans="2:75" ht="9.1" customHeight="1" x14ac:dyDescent="0.15">
      <c r="O10" s="85"/>
      <c r="P10" s="85">
        <v>0.1</v>
      </c>
      <c r="AO10" s="5"/>
      <c r="AP10" s="5"/>
      <c r="AQ10" s="85">
        <v>0.05</v>
      </c>
      <c r="BC10" s="137" t="s">
        <v>377</v>
      </c>
      <c r="BD10" s="137"/>
      <c r="BE10" s="137"/>
      <c r="BF10" s="137"/>
      <c r="BG10" s="137"/>
      <c r="BH10" s="137"/>
      <c r="BI10" s="137"/>
      <c r="BJ10" s="137"/>
      <c r="BK10" s="85">
        <v>0.05</v>
      </c>
    </row>
    <row r="11" spans="2:75" ht="9.1" customHeight="1" x14ac:dyDescent="0.15">
      <c r="O11" s="85"/>
      <c r="P11" s="85"/>
      <c r="U11" s="99" t="s">
        <v>379</v>
      </c>
      <c r="V11" s="99"/>
      <c r="W11" s="99"/>
      <c r="X11" s="99"/>
      <c r="Y11" s="30"/>
      <c r="Z11" s="30"/>
      <c r="AA11" s="30"/>
      <c r="AB11" s="30"/>
      <c r="AC11" s="30"/>
      <c r="AD11" s="30"/>
      <c r="AE11" s="137" t="s">
        <v>102</v>
      </c>
      <c r="AF11" s="137"/>
      <c r="AG11" s="137"/>
      <c r="AH11" s="137"/>
      <c r="AI11" s="137"/>
      <c r="AJ11" s="137"/>
      <c r="AK11" s="137"/>
      <c r="AO11" s="5"/>
      <c r="AP11" s="5"/>
      <c r="AQ11" s="85"/>
      <c r="AZ11" s="30"/>
      <c r="BA11" s="30"/>
      <c r="BB11" s="30"/>
      <c r="BC11" s="137" t="s">
        <v>166</v>
      </c>
      <c r="BD11" s="137"/>
      <c r="BE11" s="137"/>
      <c r="BF11" s="137"/>
      <c r="BG11" s="137"/>
      <c r="BH11" s="137"/>
      <c r="BI11" s="137"/>
      <c r="BJ11" s="137"/>
      <c r="BK11" s="85"/>
    </row>
    <row r="12" spans="2:75" ht="9.1" customHeight="1" x14ac:dyDescent="0.15">
      <c r="O12" s="29"/>
      <c r="P12" s="85"/>
      <c r="AO12" s="5"/>
      <c r="AP12" s="5"/>
      <c r="AQ12" s="85"/>
      <c r="BI12" s="5"/>
      <c r="BJ12" s="5"/>
      <c r="BK12" s="85"/>
    </row>
    <row r="13" spans="2:75" ht="9.1" customHeight="1" x14ac:dyDescent="0.15">
      <c r="O13" s="85">
        <v>0.7</v>
      </c>
      <c r="Q13" s="6"/>
      <c r="R13" s="6"/>
      <c r="S13" s="6"/>
      <c r="T13" s="6"/>
      <c r="U13" s="6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6"/>
      <c r="AI13" s="6"/>
      <c r="AJ13" s="6"/>
      <c r="AK13" s="6"/>
      <c r="AL13" s="6"/>
      <c r="AM13" s="6"/>
      <c r="AN13" s="6"/>
      <c r="AO13" s="5"/>
      <c r="AP13" s="5"/>
      <c r="AQ13" s="5"/>
      <c r="AZ13" s="8"/>
      <c r="BA13" s="7"/>
      <c r="BB13" s="7"/>
      <c r="BC13" s="7"/>
      <c r="BD13" s="7"/>
      <c r="BE13" s="7"/>
      <c r="BF13" s="9"/>
      <c r="BG13" s="9"/>
      <c r="BH13" s="9"/>
      <c r="BI13" s="5"/>
      <c r="BJ13" s="5"/>
      <c r="BK13" s="5"/>
      <c r="BL13" s="85">
        <v>0.05</v>
      </c>
    </row>
    <row r="14" spans="2:75" ht="9.1" customHeight="1" x14ac:dyDescent="0.15">
      <c r="O14" s="85"/>
      <c r="V14" s="275"/>
      <c r="W14" s="275"/>
      <c r="X14" s="275"/>
      <c r="Y14" s="275"/>
      <c r="Z14" s="275"/>
      <c r="AA14" s="275"/>
      <c r="AB14" s="8"/>
      <c r="AD14" s="268" t="s">
        <v>236</v>
      </c>
      <c r="AE14" s="268"/>
      <c r="AF14" s="268"/>
      <c r="AO14" s="5"/>
      <c r="AP14" s="5"/>
      <c r="AQ14" s="85">
        <v>0.2</v>
      </c>
      <c r="AZ14" s="8"/>
      <c r="BA14" s="20"/>
      <c r="BB14" s="20"/>
      <c r="BC14" s="20"/>
      <c r="BD14" s="20"/>
      <c r="BE14" s="54"/>
      <c r="BF14" s="20"/>
      <c r="BG14" s="20"/>
      <c r="BH14" s="20"/>
      <c r="BI14" s="5"/>
      <c r="BJ14" s="5"/>
      <c r="BK14" s="22"/>
      <c r="BL14" s="85"/>
    </row>
    <row r="15" spans="2:75" ht="9.1" customHeight="1" x14ac:dyDescent="0.15">
      <c r="O15" s="85"/>
      <c r="V15" s="10"/>
      <c r="W15" s="10"/>
      <c r="X15" s="11"/>
      <c r="Y15" s="11"/>
      <c r="Z15" s="11"/>
      <c r="AA15" s="11"/>
      <c r="AD15" s="73" t="s">
        <v>3</v>
      </c>
      <c r="AE15" s="73"/>
      <c r="AF15" s="73"/>
      <c r="AO15" s="5"/>
      <c r="AP15" s="5"/>
      <c r="AQ15" s="85"/>
      <c r="AZ15" s="11"/>
      <c r="BB15" s="268" t="s">
        <v>236</v>
      </c>
      <c r="BC15" s="268"/>
      <c r="BD15" s="268"/>
      <c r="BI15" s="5"/>
      <c r="BJ15" s="5"/>
      <c r="BK15" s="85">
        <v>0.15</v>
      </c>
      <c r="BL15" s="85"/>
    </row>
    <row r="16" spans="2:75" ht="9.1" customHeight="1" x14ac:dyDescent="0.15">
      <c r="O16" s="85"/>
      <c r="AO16" s="5"/>
      <c r="AP16" s="5"/>
      <c r="AQ16" s="85"/>
      <c r="BB16" s="73" t="s">
        <v>157</v>
      </c>
      <c r="BC16" s="73"/>
      <c r="BD16" s="73"/>
      <c r="BI16" s="5"/>
      <c r="BJ16" s="5"/>
      <c r="BK16" s="85"/>
    </row>
    <row r="17" spans="13:65" ht="9.1" customHeight="1" x14ac:dyDescent="0.15">
      <c r="O17" s="85"/>
      <c r="AE17" s="28"/>
      <c r="AF17" s="28"/>
      <c r="AG17" s="28"/>
      <c r="AO17" s="5"/>
      <c r="AP17" s="5"/>
      <c r="AQ17" s="85"/>
      <c r="BC17" s="28"/>
      <c r="BD17" s="28"/>
      <c r="BE17" s="28"/>
      <c r="BI17" s="5"/>
      <c r="BJ17" s="5"/>
      <c r="BK17" s="85"/>
    </row>
    <row r="18" spans="13:65" ht="9.1" customHeight="1" x14ac:dyDescent="0.15">
      <c r="O18" s="85"/>
      <c r="AO18" s="5"/>
      <c r="AP18" s="5"/>
      <c r="AQ18" s="85" t="s">
        <v>37</v>
      </c>
      <c r="BI18" s="5"/>
      <c r="BJ18" s="5"/>
      <c r="BK18" s="85" t="s">
        <v>37</v>
      </c>
    </row>
    <row r="19" spans="13:65" ht="9.1" customHeight="1" x14ac:dyDescent="0.15">
      <c r="M19" s="86" t="s">
        <v>351</v>
      </c>
      <c r="O19" s="85"/>
      <c r="W19" s="28"/>
      <c r="X19" s="28"/>
      <c r="Y19" s="28"/>
      <c r="Z19" s="28"/>
      <c r="AA19" s="28"/>
      <c r="AD19" s="73" t="s">
        <v>378</v>
      </c>
      <c r="AE19" s="73"/>
      <c r="AF19" s="73"/>
      <c r="AG19" s="73"/>
      <c r="AO19" s="5"/>
      <c r="AP19" s="5"/>
      <c r="AQ19" s="85"/>
      <c r="AZ19" s="28"/>
      <c r="BB19" s="73" t="s">
        <v>378</v>
      </c>
      <c r="BC19" s="73"/>
      <c r="BD19" s="73"/>
      <c r="BE19" s="73"/>
      <c r="BI19" s="5"/>
      <c r="BJ19" s="5"/>
      <c r="BK19" s="85"/>
    </row>
    <row r="20" spans="13:65" ht="9.1" customHeight="1" x14ac:dyDescent="0.15">
      <c r="M20" s="86"/>
      <c r="O20" s="85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5"/>
      <c r="AP20" s="5"/>
      <c r="AQ20" s="85"/>
      <c r="BC20" s="28"/>
      <c r="BD20" s="28"/>
      <c r="BE20" s="28"/>
      <c r="BF20" s="28"/>
      <c r="BG20" s="28"/>
      <c r="BH20" s="28"/>
      <c r="BI20" s="5"/>
      <c r="BJ20" s="5"/>
      <c r="BK20" s="85"/>
    </row>
    <row r="21" spans="13:65" ht="9.1" customHeight="1" x14ac:dyDescent="0.15">
      <c r="M21" s="86"/>
      <c r="O21" s="85"/>
      <c r="AI21" s="73" t="s">
        <v>229</v>
      </c>
      <c r="AJ21" s="73"/>
      <c r="AK21" s="73"/>
      <c r="AL21" s="73"/>
      <c r="AM21" s="73"/>
      <c r="AN21" s="73"/>
      <c r="AO21" s="5"/>
      <c r="AP21" s="5"/>
      <c r="AQ21" s="85"/>
      <c r="AS21" s="86" t="s">
        <v>7</v>
      </c>
      <c r="BI21" s="5"/>
      <c r="BJ21" s="5"/>
      <c r="BK21" s="85"/>
      <c r="BM21" s="86" t="s">
        <v>7</v>
      </c>
    </row>
    <row r="22" spans="13:65" ht="9.1" customHeight="1" x14ac:dyDescent="0.15">
      <c r="M22" s="86"/>
      <c r="O22" s="85"/>
      <c r="AO22" s="5"/>
      <c r="AP22" s="5"/>
      <c r="AQ22" s="85"/>
      <c r="AS22" s="86"/>
      <c r="BI22" s="5"/>
      <c r="BJ22" s="5"/>
      <c r="BK22" s="85"/>
      <c r="BM22" s="86"/>
    </row>
    <row r="23" spans="13:65" ht="9.1" customHeight="1" x14ac:dyDescent="0.15">
      <c r="M23" s="86"/>
      <c r="O23" s="85"/>
      <c r="V23" s="10"/>
      <c r="W23" s="10"/>
      <c r="X23" s="10"/>
      <c r="AO23" s="5"/>
      <c r="AP23" s="5"/>
      <c r="AQ23" s="85"/>
      <c r="AS23" s="86"/>
      <c r="BI23" s="5"/>
      <c r="BJ23" s="5"/>
      <c r="BK23" s="85"/>
      <c r="BM23" s="86"/>
    </row>
    <row r="24" spans="13:65" ht="9.1" customHeight="1" x14ac:dyDescent="0.15">
      <c r="M24" s="86"/>
      <c r="O24" s="85"/>
      <c r="V24" s="10"/>
      <c r="W24" s="10"/>
      <c r="X24" s="10"/>
      <c r="AO24" s="5"/>
      <c r="AP24" s="5"/>
      <c r="AQ24" s="85"/>
      <c r="AS24" s="86"/>
      <c r="BI24" s="5"/>
      <c r="BJ24" s="5"/>
      <c r="BK24" s="85"/>
      <c r="BM24" s="86"/>
    </row>
    <row r="25" spans="13:65" ht="9.1" customHeight="1" x14ac:dyDescent="0.15">
      <c r="M25" s="40"/>
      <c r="V25" s="10"/>
      <c r="W25" s="10"/>
      <c r="X25" s="10"/>
      <c r="AO25" s="5"/>
      <c r="AP25" s="5"/>
      <c r="AQ25" s="85"/>
      <c r="AS25" s="86"/>
      <c r="BI25" s="5"/>
      <c r="BJ25" s="5"/>
      <c r="BK25" s="85"/>
      <c r="BM25" s="86"/>
    </row>
    <row r="26" spans="13:65" ht="9.1" customHeight="1" x14ac:dyDescent="0.15">
      <c r="M26" s="40"/>
      <c r="V26" s="10"/>
      <c r="W26" s="10"/>
      <c r="X26" s="10"/>
      <c r="AI26" s="73" t="s">
        <v>1</v>
      </c>
      <c r="AJ26" s="73"/>
      <c r="AK26" s="73"/>
      <c r="AL26" s="73"/>
      <c r="AM26" s="73"/>
      <c r="AN26" s="73"/>
      <c r="AP26" s="5"/>
      <c r="AQ26" s="85"/>
      <c r="AS26" s="86"/>
      <c r="BI26" s="5"/>
      <c r="BJ26" s="5"/>
      <c r="BK26" s="85"/>
      <c r="BM26" s="86"/>
    </row>
    <row r="27" spans="13:65" ht="9.1" customHeight="1" x14ac:dyDescent="0.15">
      <c r="M27" s="40"/>
      <c r="V27" s="10"/>
      <c r="W27" s="10"/>
      <c r="X27" s="10"/>
      <c r="AO27" s="5"/>
      <c r="AP27" s="5"/>
      <c r="AQ27" s="85"/>
      <c r="AS27" s="86"/>
      <c r="BI27" s="5"/>
      <c r="BJ27" s="5"/>
      <c r="BK27" s="85"/>
      <c r="BM27" s="86"/>
    </row>
    <row r="28" spans="13:65" ht="9.1" customHeight="1" x14ac:dyDescent="0.15">
      <c r="M28" s="40"/>
      <c r="V28" s="10"/>
      <c r="W28" s="10"/>
      <c r="X28" s="10"/>
      <c r="AO28" s="5"/>
      <c r="AP28" s="5"/>
      <c r="AQ28" s="85"/>
      <c r="AS28" s="86"/>
      <c r="BI28" s="5"/>
      <c r="BJ28" s="5"/>
      <c r="BK28" s="85"/>
      <c r="BM28" s="86"/>
    </row>
    <row r="29" spans="13:65" ht="9.1" customHeight="1" x14ac:dyDescent="0.15">
      <c r="O29" s="261" t="s">
        <v>164</v>
      </c>
      <c r="V29" s="10"/>
      <c r="W29" s="10"/>
      <c r="X29" s="10"/>
      <c r="AE29" s="13"/>
      <c r="AF29" s="13"/>
      <c r="AG29" s="13"/>
      <c r="AH29" s="13"/>
      <c r="AI29" s="13"/>
      <c r="AJ29" s="13"/>
      <c r="AK29" s="13"/>
      <c r="AL29" s="13"/>
      <c r="AM29" s="13"/>
      <c r="AO29" s="5"/>
      <c r="AP29" s="5"/>
      <c r="AQ29" s="85"/>
      <c r="AS29" s="86"/>
      <c r="AW29" s="261"/>
      <c r="BC29" s="10"/>
      <c r="BD29" s="10"/>
      <c r="BE29" s="10"/>
      <c r="BF29" s="28"/>
      <c r="BG29" s="28"/>
      <c r="BI29" s="5"/>
      <c r="BJ29" s="5"/>
      <c r="BK29" s="85"/>
      <c r="BM29" s="86"/>
    </row>
    <row r="30" spans="13:65" ht="9.1" customHeight="1" x14ac:dyDescent="0.15">
      <c r="O30" s="261"/>
      <c r="V30" s="10"/>
      <c r="W30" s="10"/>
      <c r="X30" s="10"/>
      <c r="AO30" s="5"/>
      <c r="AP30" s="5"/>
      <c r="AQ30" s="85"/>
      <c r="AW30" s="261"/>
      <c r="BI30" s="5"/>
      <c r="BJ30" s="5"/>
      <c r="BK30" s="85"/>
    </row>
    <row r="31" spans="13:65" ht="9.1" customHeight="1" x14ac:dyDescent="0.15">
      <c r="O31" s="261"/>
      <c r="V31" s="10"/>
      <c r="W31" s="10"/>
      <c r="X31" s="11"/>
      <c r="Y31" s="28"/>
      <c r="Z31" s="28"/>
      <c r="AA31" s="28"/>
      <c r="AB31" s="28"/>
      <c r="AC31" s="28"/>
      <c r="AD31" s="28"/>
      <c r="AE31" s="28"/>
      <c r="AO31" s="85">
        <v>0.2</v>
      </c>
      <c r="AP31" s="5"/>
      <c r="AQ31" s="85" t="s">
        <v>62</v>
      </c>
      <c r="AW31" s="261"/>
      <c r="AZ31" s="28"/>
      <c r="BA31" s="28"/>
      <c r="BB31" s="28"/>
      <c r="BC31" s="28"/>
      <c r="BI31" s="85">
        <v>0.2</v>
      </c>
      <c r="BJ31" s="5"/>
      <c r="BK31" s="85" t="s">
        <v>62</v>
      </c>
    </row>
    <row r="32" spans="13:65" ht="9.1" customHeight="1" x14ac:dyDescent="0.15">
      <c r="O32" s="261"/>
      <c r="V32" s="10"/>
      <c r="W32" s="10"/>
      <c r="X32" s="10"/>
      <c r="AO32" s="85"/>
      <c r="AP32" s="5"/>
      <c r="AQ32" s="85"/>
      <c r="AW32" s="261"/>
      <c r="BI32" s="85"/>
      <c r="BJ32" s="5"/>
      <c r="BK32" s="85"/>
    </row>
    <row r="33" spans="1:85" ht="9.1" customHeight="1" x14ac:dyDescent="0.15">
      <c r="O33" s="261"/>
      <c r="V33" s="10"/>
      <c r="W33" s="10"/>
      <c r="X33" s="10"/>
      <c r="AO33" s="85"/>
      <c r="AP33" s="5"/>
      <c r="AQ33" s="85"/>
      <c r="AW33" s="261"/>
      <c r="BI33" s="85"/>
      <c r="BJ33" s="5"/>
      <c r="BK33" s="85"/>
    </row>
    <row r="34" spans="1:85" ht="9.1" customHeight="1" x14ac:dyDescent="0.15">
      <c r="O34" s="261"/>
      <c r="V34" s="73" t="s">
        <v>441</v>
      </c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O34" s="85"/>
      <c r="AP34" s="5"/>
      <c r="AQ34" s="85"/>
      <c r="AW34" s="261"/>
      <c r="AZ34" s="28"/>
      <c r="BA34" s="28"/>
      <c r="BB34" s="28"/>
      <c r="BD34" s="73"/>
      <c r="BE34" s="73"/>
      <c r="BI34" s="85"/>
      <c r="BJ34" s="5"/>
      <c r="BK34" s="85"/>
    </row>
    <row r="35" spans="1:85" ht="9.1" customHeight="1" x14ac:dyDescent="0.15">
      <c r="AO35" s="85" t="s">
        <v>0</v>
      </c>
      <c r="AP35" s="5"/>
      <c r="AQ35" s="85"/>
      <c r="BI35" s="85" t="s">
        <v>0</v>
      </c>
      <c r="BJ35" s="5"/>
      <c r="BK35" s="85"/>
    </row>
    <row r="36" spans="1:85" ht="9.1" customHeight="1" x14ac:dyDescent="0.15">
      <c r="AO36" s="85"/>
      <c r="AP36" s="5"/>
      <c r="AQ36" s="85"/>
      <c r="BI36" s="85"/>
      <c r="BJ36" s="5"/>
      <c r="BK36" s="85"/>
    </row>
    <row r="37" spans="1:85" ht="9.1" customHeight="1" x14ac:dyDescent="0.15">
      <c r="AO37" s="85">
        <v>0.1</v>
      </c>
      <c r="AQ37" s="85"/>
      <c r="BI37" s="85">
        <v>0.1</v>
      </c>
      <c r="BK37" s="85"/>
    </row>
    <row r="38" spans="1:85" ht="9.1" customHeight="1" x14ac:dyDescent="0.15">
      <c r="AO38" s="85"/>
      <c r="AQ38" s="85"/>
      <c r="BI38" s="85"/>
      <c r="BK38" s="85"/>
    </row>
    <row r="39" spans="1:85" ht="9.1" customHeight="1" x14ac:dyDescent="0.15">
      <c r="Z39" s="28"/>
      <c r="AA39" s="28"/>
      <c r="AB39" s="28"/>
      <c r="AC39" s="28"/>
      <c r="AZ39" s="28"/>
      <c r="BA39" s="28"/>
    </row>
    <row r="40" spans="1:85" ht="9.1" customHeight="1" x14ac:dyDescent="0.15"/>
    <row r="41" spans="1:85" ht="9.1" customHeight="1" x14ac:dyDescent="0.15">
      <c r="X41" s="73" t="s">
        <v>6</v>
      </c>
      <c r="Y41" s="73"/>
      <c r="Z41" s="73"/>
      <c r="AA41" s="73"/>
      <c r="AB41" s="73"/>
      <c r="AC41" s="73"/>
      <c r="AD41" s="73"/>
      <c r="AE41" s="73"/>
      <c r="AZ41" s="73" t="s">
        <v>6</v>
      </c>
      <c r="BA41" s="73"/>
    </row>
    <row r="42" spans="1:85" ht="24.95" customHeight="1" x14ac:dyDescent="0.15"/>
    <row r="43" spans="1:85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</row>
    <row r="44" spans="1:85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80"/>
      <c r="X44" s="78" t="s">
        <v>57</v>
      </c>
      <c r="Y44" s="79"/>
      <c r="Z44" s="79"/>
      <c r="AA44" s="79"/>
      <c r="AB44" s="79"/>
      <c r="AC44" s="79"/>
      <c r="AD44" s="79"/>
      <c r="AE44" s="79"/>
      <c r="AF44" s="80"/>
      <c r="AG44" s="78" t="s">
        <v>58</v>
      </c>
      <c r="AH44" s="79"/>
      <c r="AI44" s="79"/>
      <c r="AJ44" s="79"/>
      <c r="AK44" s="79"/>
      <c r="AL44" s="79"/>
      <c r="AM44" s="80"/>
      <c r="AN44" s="78" t="s">
        <v>59</v>
      </c>
      <c r="AO44" s="79"/>
      <c r="AP44" s="79"/>
      <c r="AQ44" s="79"/>
      <c r="AR44" s="79"/>
      <c r="AS44" s="79"/>
      <c r="AT44" s="80"/>
      <c r="AU44" s="87" t="s">
        <v>60</v>
      </c>
      <c r="AV44" s="87"/>
      <c r="AW44" s="87"/>
      <c r="AX44" s="87"/>
      <c r="AY44" s="87"/>
      <c r="AZ44" s="87"/>
      <c r="BA44" s="87"/>
      <c r="BB44" s="87" t="s">
        <v>61</v>
      </c>
      <c r="BC44" s="87"/>
      <c r="BD44" s="87"/>
      <c r="BE44" s="87"/>
      <c r="BF44" s="87"/>
      <c r="BG44" s="87"/>
      <c r="BH44" s="87"/>
    </row>
    <row r="45" spans="1:85" s="14" customFormat="1" ht="6.95" customHeight="1" x14ac:dyDescent="0.15">
      <c r="B45" s="39"/>
      <c r="C45" s="39"/>
      <c r="E45" s="39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15"/>
      <c r="AF45" s="31"/>
      <c r="AG45" s="31"/>
      <c r="AH45" s="31"/>
      <c r="AI45" s="31"/>
      <c r="AJ45" s="31"/>
      <c r="AK45" s="31"/>
      <c r="AL45" s="31"/>
      <c r="AM45" s="15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</row>
    <row r="46" spans="1:85" s="14" customFormat="1" ht="20.149999999999999" customHeight="1" x14ac:dyDescent="0.15">
      <c r="A46" s="25"/>
      <c r="B46" s="269" t="s">
        <v>68</v>
      </c>
      <c r="C46" s="263"/>
      <c r="D46" s="263"/>
      <c r="E46" s="264"/>
      <c r="F46" s="78" t="s">
        <v>0</v>
      </c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80"/>
      <c r="X46" s="81">
        <v>2.7E-2</v>
      </c>
      <c r="Y46" s="82"/>
      <c r="Z46" s="82"/>
      <c r="AA46" s="82"/>
      <c r="AB46" s="82"/>
      <c r="AC46" s="82"/>
      <c r="AD46" s="82"/>
      <c r="AE46" s="82"/>
      <c r="AF46" s="83"/>
      <c r="AG46" s="81">
        <v>3.4000000000000002E-2</v>
      </c>
      <c r="AH46" s="82"/>
      <c r="AI46" s="82"/>
      <c r="AJ46" s="82"/>
      <c r="AK46" s="82"/>
      <c r="AL46" s="82"/>
      <c r="AM46" s="83"/>
      <c r="AN46" s="81">
        <v>4.2000000000000003E-2</v>
      </c>
      <c r="AO46" s="82"/>
      <c r="AP46" s="82"/>
      <c r="AQ46" s="82"/>
      <c r="AR46" s="82"/>
      <c r="AS46" s="82"/>
      <c r="AT46" s="83"/>
      <c r="AU46" s="75">
        <v>4.8000000000000001E-2</v>
      </c>
      <c r="AV46" s="75"/>
      <c r="AW46" s="75"/>
      <c r="AX46" s="75"/>
      <c r="AY46" s="75"/>
      <c r="AZ46" s="75"/>
      <c r="BA46" s="75"/>
      <c r="BB46" s="75">
        <v>0.06</v>
      </c>
      <c r="BC46" s="75"/>
      <c r="BD46" s="75"/>
      <c r="BE46" s="75"/>
      <c r="BF46" s="75"/>
      <c r="BG46" s="75"/>
      <c r="BH46" s="75"/>
      <c r="CG46" s="55"/>
    </row>
    <row r="47" spans="1:85" s="14" customFormat="1" ht="20.149999999999999" customHeight="1" x14ac:dyDescent="0.15">
      <c r="A47" s="25"/>
      <c r="B47" s="270"/>
      <c r="C47" s="265"/>
      <c r="D47" s="265"/>
      <c r="E47" s="266"/>
      <c r="F47" s="78" t="s">
        <v>6</v>
      </c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80"/>
      <c r="X47" s="81">
        <v>0.6</v>
      </c>
      <c r="Y47" s="82"/>
      <c r="Z47" s="82"/>
      <c r="AA47" s="82"/>
      <c r="AB47" s="82"/>
      <c r="AC47" s="82"/>
      <c r="AD47" s="82"/>
      <c r="AE47" s="82"/>
      <c r="AF47" s="83"/>
      <c r="AG47" s="81">
        <v>0.6</v>
      </c>
      <c r="AH47" s="82"/>
      <c r="AI47" s="82"/>
      <c r="AJ47" s="82"/>
      <c r="AK47" s="82"/>
      <c r="AL47" s="82"/>
      <c r="AM47" s="83"/>
      <c r="AN47" s="81">
        <v>0.6</v>
      </c>
      <c r="AO47" s="82"/>
      <c r="AP47" s="82"/>
      <c r="AQ47" s="82"/>
      <c r="AR47" s="82"/>
      <c r="AS47" s="82"/>
      <c r="AT47" s="83"/>
      <c r="AU47" s="75">
        <v>0.6</v>
      </c>
      <c r="AV47" s="75"/>
      <c r="AW47" s="75"/>
      <c r="AX47" s="75"/>
      <c r="AY47" s="75"/>
      <c r="AZ47" s="75"/>
      <c r="BA47" s="75"/>
      <c r="BB47" s="75">
        <v>0.6</v>
      </c>
      <c r="BC47" s="75"/>
      <c r="BD47" s="75"/>
      <c r="BE47" s="75"/>
      <c r="BF47" s="75"/>
      <c r="BG47" s="75"/>
      <c r="BH47" s="75"/>
    </row>
    <row r="48" spans="1:85" s="14" customFormat="1" ht="20.149999999999999" customHeight="1" x14ac:dyDescent="0.15">
      <c r="A48" s="25"/>
      <c r="B48" s="270"/>
      <c r="C48" s="265"/>
      <c r="D48" s="265"/>
      <c r="E48" s="266"/>
      <c r="F48" s="78" t="s">
        <v>18</v>
      </c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80"/>
      <c r="X48" s="81">
        <f>X46+0.3</f>
        <v>0.32700000000000001</v>
      </c>
      <c r="Y48" s="82"/>
      <c r="Z48" s="82"/>
      <c r="AA48" s="82"/>
      <c r="AB48" s="82"/>
      <c r="AC48" s="82"/>
      <c r="AD48" s="82"/>
      <c r="AE48" s="82"/>
      <c r="AF48" s="83"/>
      <c r="AG48" s="81">
        <f>AG46+0.3</f>
        <v>0.33399999999999996</v>
      </c>
      <c r="AH48" s="82"/>
      <c r="AI48" s="82"/>
      <c r="AJ48" s="82"/>
      <c r="AK48" s="82"/>
      <c r="AL48" s="82"/>
      <c r="AM48" s="83"/>
      <c r="AN48" s="81">
        <f>AN46+0.3</f>
        <v>0.34199999999999997</v>
      </c>
      <c r="AO48" s="82"/>
      <c r="AP48" s="82"/>
      <c r="AQ48" s="82"/>
      <c r="AR48" s="82"/>
      <c r="AS48" s="82"/>
      <c r="AT48" s="83"/>
      <c r="AU48" s="75">
        <f>AU46+0.3</f>
        <v>0.34799999999999998</v>
      </c>
      <c r="AV48" s="75"/>
      <c r="AW48" s="75"/>
      <c r="AX48" s="75"/>
      <c r="AY48" s="75"/>
      <c r="AZ48" s="75"/>
      <c r="BA48" s="75"/>
      <c r="BB48" s="75">
        <f>BB46+0.3</f>
        <v>0.36</v>
      </c>
      <c r="BC48" s="75"/>
      <c r="BD48" s="75"/>
      <c r="BE48" s="75"/>
      <c r="BF48" s="75"/>
      <c r="BG48" s="75"/>
      <c r="BH48" s="75"/>
    </row>
    <row r="49" spans="1:74" s="14" customFormat="1" ht="20.149999999999999" customHeight="1" x14ac:dyDescent="0.15">
      <c r="A49" s="25"/>
      <c r="B49" s="270"/>
      <c r="C49" s="265"/>
      <c r="D49" s="265"/>
      <c r="E49" s="266"/>
      <c r="F49" s="78" t="s">
        <v>7</v>
      </c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80"/>
      <c r="X49" s="81">
        <f>X46+X50+0.1</f>
        <v>1.327</v>
      </c>
      <c r="Y49" s="82"/>
      <c r="Z49" s="82"/>
      <c r="AA49" s="82"/>
      <c r="AB49" s="82"/>
      <c r="AC49" s="82"/>
      <c r="AD49" s="82"/>
      <c r="AE49" s="82"/>
      <c r="AF49" s="83"/>
      <c r="AG49" s="81">
        <f>AG46+AG50+0.1</f>
        <v>1.3340000000000001</v>
      </c>
      <c r="AH49" s="82"/>
      <c r="AI49" s="82"/>
      <c r="AJ49" s="82"/>
      <c r="AK49" s="82"/>
      <c r="AL49" s="82"/>
      <c r="AM49" s="83"/>
      <c r="AN49" s="81">
        <f>AN46+AN50+0.1</f>
        <v>1.3420000000000001</v>
      </c>
      <c r="AO49" s="82"/>
      <c r="AP49" s="82"/>
      <c r="AQ49" s="82"/>
      <c r="AR49" s="82"/>
      <c r="AS49" s="82"/>
      <c r="AT49" s="83"/>
      <c r="AU49" s="81">
        <f>AU46+AU50+0.1</f>
        <v>1.3480000000000001</v>
      </c>
      <c r="AV49" s="82"/>
      <c r="AW49" s="82"/>
      <c r="AX49" s="82"/>
      <c r="AY49" s="82"/>
      <c r="AZ49" s="82"/>
      <c r="BA49" s="83"/>
      <c r="BB49" s="81">
        <f>BB46+BB50+0.1</f>
        <v>1.36</v>
      </c>
      <c r="BC49" s="82"/>
      <c r="BD49" s="82"/>
      <c r="BE49" s="82"/>
      <c r="BF49" s="82"/>
      <c r="BG49" s="82"/>
      <c r="BH49" s="83"/>
    </row>
    <row r="50" spans="1:74" s="14" customFormat="1" ht="20.149999999999999" customHeight="1" x14ac:dyDescent="0.15">
      <c r="B50" s="270"/>
      <c r="C50" s="265"/>
      <c r="D50" s="265"/>
      <c r="E50" s="266"/>
      <c r="F50" s="78" t="s">
        <v>341</v>
      </c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80"/>
      <c r="X50" s="81">
        <f>$I$4</f>
        <v>1.2</v>
      </c>
      <c r="Y50" s="82"/>
      <c r="Z50" s="82"/>
      <c r="AA50" s="82"/>
      <c r="AB50" s="82"/>
      <c r="AC50" s="82"/>
      <c r="AD50" s="82"/>
      <c r="AE50" s="82"/>
      <c r="AF50" s="83"/>
      <c r="AG50" s="81">
        <f>$I$4</f>
        <v>1.2</v>
      </c>
      <c r="AH50" s="82"/>
      <c r="AI50" s="82"/>
      <c r="AJ50" s="82"/>
      <c r="AK50" s="82"/>
      <c r="AL50" s="82"/>
      <c r="AM50" s="83"/>
      <c r="AN50" s="81">
        <f>$I$4</f>
        <v>1.2</v>
      </c>
      <c r="AO50" s="82"/>
      <c r="AP50" s="82"/>
      <c r="AQ50" s="82"/>
      <c r="AR50" s="82"/>
      <c r="AS50" s="82"/>
      <c r="AT50" s="83"/>
      <c r="AU50" s="81">
        <f>$I$4</f>
        <v>1.2</v>
      </c>
      <c r="AV50" s="82"/>
      <c r="AW50" s="82"/>
      <c r="AX50" s="82"/>
      <c r="AY50" s="82"/>
      <c r="AZ50" s="82"/>
      <c r="BA50" s="83"/>
      <c r="BB50" s="81">
        <f>$I$4</f>
        <v>1.2</v>
      </c>
      <c r="BC50" s="82"/>
      <c r="BD50" s="82"/>
      <c r="BE50" s="82"/>
      <c r="BF50" s="82"/>
      <c r="BG50" s="82"/>
      <c r="BH50" s="83"/>
    </row>
    <row r="51" spans="1:74" s="14" customFormat="1" ht="20.149999999999999" customHeight="1" x14ac:dyDescent="0.15">
      <c r="B51" s="100" t="s">
        <v>33</v>
      </c>
      <c r="C51" s="101"/>
      <c r="D51" s="101"/>
      <c r="E51" s="102"/>
      <c r="F51" s="78" t="s">
        <v>350</v>
      </c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80"/>
      <c r="X51" s="81">
        <f>(X49-X48-0.2-0.05)</f>
        <v>0.75</v>
      </c>
      <c r="Y51" s="82"/>
      <c r="Z51" s="82"/>
      <c r="AA51" s="82"/>
      <c r="AB51" s="82"/>
      <c r="AC51" s="82"/>
      <c r="AD51" s="82"/>
      <c r="AE51" s="82"/>
      <c r="AF51" s="83"/>
      <c r="AG51" s="81">
        <f>(AG49-AG48-0.2-0.05)</f>
        <v>0.75</v>
      </c>
      <c r="AH51" s="82"/>
      <c r="AI51" s="82"/>
      <c r="AJ51" s="82"/>
      <c r="AK51" s="82"/>
      <c r="AL51" s="82"/>
      <c r="AM51" s="83"/>
      <c r="AN51" s="81">
        <f>(AN49-AN48-0.2-0.05)</f>
        <v>0.75</v>
      </c>
      <c r="AO51" s="82"/>
      <c r="AP51" s="82"/>
      <c r="AQ51" s="82"/>
      <c r="AR51" s="82"/>
      <c r="AS51" s="82"/>
      <c r="AT51" s="83"/>
      <c r="AU51" s="81">
        <f>(AU49-AU48-0.2-0.05)</f>
        <v>0.75</v>
      </c>
      <c r="AV51" s="82"/>
      <c r="AW51" s="82"/>
      <c r="AX51" s="82"/>
      <c r="AY51" s="82"/>
      <c r="AZ51" s="82"/>
      <c r="BA51" s="83"/>
      <c r="BB51" s="81">
        <f>(BB49-BB48-0.2-0.05)</f>
        <v>0.75</v>
      </c>
      <c r="BC51" s="82"/>
      <c r="BD51" s="82"/>
      <c r="BE51" s="82"/>
      <c r="BF51" s="82"/>
      <c r="BG51" s="82"/>
      <c r="BH51" s="83"/>
    </row>
    <row r="52" spans="1:74" s="14" customFormat="1" ht="20.149999999999999" customHeight="1" x14ac:dyDescent="0.15"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BB52" s="141" t="s">
        <v>103</v>
      </c>
      <c r="BC52" s="141"/>
      <c r="BD52" s="141"/>
      <c r="BE52" s="141"/>
      <c r="BF52" s="141"/>
      <c r="BG52" s="141"/>
      <c r="BH52" s="141"/>
    </row>
    <row r="53" spans="1:74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/>
      <c r="L53" s="87" t="s">
        <v>14</v>
      </c>
      <c r="M53" s="87"/>
      <c r="N53" s="87"/>
      <c r="O53" s="87"/>
      <c r="P53" s="87"/>
      <c r="Q53" s="87"/>
      <c r="R53" s="87"/>
      <c r="S53" s="87"/>
      <c r="T53" s="87"/>
      <c r="U53" s="87" t="s">
        <v>12</v>
      </c>
      <c r="V53" s="87"/>
      <c r="W53" s="87"/>
      <c r="X53" s="87" t="str">
        <f>X44</f>
        <v>φ20</v>
      </c>
      <c r="Y53" s="87"/>
      <c r="Z53" s="87"/>
      <c r="AA53" s="87"/>
      <c r="AB53" s="87"/>
      <c r="AC53" s="87"/>
      <c r="AD53" s="87"/>
      <c r="AE53" s="87"/>
      <c r="AF53" s="87"/>
      <c r="AG53" s="87" t="str">
        <f>AG44</f>
        <v>φ25</v>
      </c>
      <c r="AH53" s="87"/>
      <c r="AI53" s="87"/>
      <c r="AJ53" s="87"/>
      <c r="AK53" s="87"/>
      <c r="AL53" s="87"/>
      <c r="AM53" s="87"/>
      <c r="AN53" s="87" t="str">
        <f>AN44</f>
        <v>φ30</v>
      </c>
      <c r="AO53" s="87"/>
      <c r="AP53" s="87"/>
      <c r="AQ53" s="87"/>
      <c r="AR53" s="87"/>
      <c r="AS53" s="87"/>
      <c r="AT53" s="87"/>
      <c r="AU53" s="87" t="str">
        <f>AU44</f>
        <v>φ40</v>
      </c>
      <c r="AV53" s="87"/>
      <c r="AW53" s="87"/>
      <c r="AX53" s="87"/>
      <c r="AY53" s="87"/>
      <c r="AZ53" s="87"/>
      <c r="BA53" s="87"/>
      <c r="BB53" s="87" t="str">
        <f>BB44</f>
        <v>φ50</v>
      </c>
      <c r="BC53" s="87"/>
      <c r="BD53" s="87"/>
      <c r="BE53" s="87"/>
      <c r="BF53" s="87"/>
      <c r="BG53" s="87"/>
      <c r="BH53" s="87"/>
    </row>
    <row r="54" spans="1:74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79"/>
      <c r="K54" s="80"/>
      <c r="L54" s="110" t="s">
        <v>371</v>
      </c>
      <c r="M54" s="111"/>
      <c r="N54" s="111"/>
      <c r="O54" s="111"/>
      <c r="P54" s="111"/>
      <c r="Q54" s="111"/>
      <c r="R54" s="111"/>
      <c r="S54" s="111"/>
      <c r="T54" s="112"/>
      <c r="U54" s="78" t="s">
        <v>23</v>
      </c>
      <c r="V54" s="79"/>
      <c r="W54" s="80"/>
      <c r="X54" s="75">
        <v>2</v>
      </c>
      <c r="Y54" s="75"/>
      <c r="Z54" s="75"/>
      <c r="AA54" s="75"/>
      <c r="AB54" s="75"/>
      <c r="AC54" s="75"/>
      <c r="AD54" s="75"/>
      <c r="AE54" s="75"/>
      <c r="AF54" s="75"/>
      <c r="AG54" s="75">
        <v>2</v>
      </c>
      <c r="AH54" s="75"/>
      <c r="AI54" s="75"/>
      <c r="AJ54" s="75"/>
      <c r="AK54" s="75"/>
      <c r="AL54" s="75"/>
      <c r="AM54" s="75"/>
      <c r="AN54" s="75">
        <v>2</v>
      </c>
      <c r="AO54" s="75"/>
      <c r="AP54" s="75"/>
      <c r="AQ54" s="75"/>
      <c r="AR54" s="75"/>
      <c r="AS54" s="75"/>
      <c r="AT54" s="75"/>
      <c r="AU54" s="75">
        <v>2</v>
      </c>
      <c r="AV54" s="75"/>
      <c r="AW54" s="75"/>
      <c r="AX54" s="75"/>
      <c r="AY54" s="75"/>
      <c r="AZ54" s="75"/>
      <c r="BA54" s="75"/>
      <c r="BB54" s="75">
        <v>2</v>
      </c>
      <c r="BC54" s="75"/>
      <c r="BD54" s="75"/>
      <c r="BE54" s="75"/>
      <c r="BF54" s="75"/>
      <c r="BG54" s="75"/>
      <c r="BH54" s="75"/>
    </row>
    <row r="55" spans="1:74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4"/>
      <c r="K55" s="115"/>
      <c r="L55" s="116" t="s">
        <v>434</v>
      </c>
      <c r="M55" s="117"/>
      <c r="N55" s="117"/>
      <c r="O55" s="117"/>
      <c r="P55" s="117"/>
      <c r="Q55" s="117"/>
      <c r="R55" s="117"/>
      <c r="S55" s="117"/>
      <c r="T55" s="118"/>
      <c r="U55" s="113" t="s">
        <v>390</v>
      </c>
      <c r="V55" s="114"/>
      <c r="W55" s="115"/>
      <c r="X55" s="75">
        <f>X47</f>
        <v>0.6</v>
      </c>
      <c r="Y55" s="75"/>
      <c r="Z55" s="75"/>
      <c r="AA55" s="75"/>
      <c r="AB55" s="75"/>
      <c r="AC55" s="75"/>
      <c r="AD55" s="75"/>
      <c r="AE55" s="75"/>
      <c r="AF55" s="75"/>
      <c r="AG55" s="75">
        <f>AG47</f>
        <v>0.6</v>
      </c>
      <c r="AH55" s="75"/>
      <c r="AI55" s="75"/>
      <c r="AJ55" s="75"/>
      <c r="AK55" s="75"/>
      <c r="AL55" s="75"/>
      <c r="AM55" s="75"/>
      <c r="AN55" s="75">
        <f>AN47</f>
        <v>0.6</v>
      </c>
      <c r="AO55" s="75"/>
      <c r="AP55" s="75"/>
      <c r="AQ55" s="75"/>
      <c r="AR55" s="75"/>
      <c r="AS55" s="75"/>
      <c r="AT55" s="75"/>
      <c r="AU55" s="75">
        <f>AU47</f>
        <v>0.6</v>
      </c>
      <c r="AV55" s="75"/>
      <c r="AW55" s="75"/>
      <c r="AX55" s="75"/>
      <c r="AY55" s="75"/>
      <c r="AZ55" s="75"/>
      <c r="BA55" s="75"/>
      <c r="BB55" s="75">
        <f>BB47</f>
        <v>0.6</v>
      </c>
      <c r="BC55" s="75"/>
      <c r="BD55" s="75"/>
      <c r="BE55" s="75"/>
      <c r="BF55" s="75"/>
      <c r="BG55" s="75"/>
      <c r="BH55" s="75"/>
    </row>
    <row r="56" spans="1:74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1"/>
      <c r="K56" s="102"/>
      <c r="L56" s="122"/>
      <c r="M56" s="123"/>
      <c r="N56" s="123"/>
      <c r="O56" s="123"/>
      <c r="P56" s="123"/>
      <c r="Q56" s="123"/>
      <c r="R56" s="123"/>
      <c r="S56" s="123"/>
      <c r="T56" s="124"/>
      <c r="U56" s="100"/>
      <c r="V56" s="101"/>
      <c r="W56" s="102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</row>
    <row r="57" spans="1:74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4"/>
      <c r="K57" s="115"/>
      <c r="L57" s="116" t="s">
        <v>434</v>
      </c>
      <c r="M57" s="117"/>
      <c r="N57" s="117"/>
      <c r="O57" s="117"/>
      <c r="P57" s="117"/>
      <c r="Q57" s="117"/>
      <c r="R57" s="117"/>
      <c r="S57" s="117"/>
      <c r="T57" s="118"/>
      <c r="U57" s="113" t="s">
        <v>435</v>
      </c>
      <c r="V57" s="114"/>
      <c r="W57" s="115"/>
      <c r="X57" s="75">
        <f>X47*0.1</f>
        <v>0.06</v>
      </c>
      <c r="Y57" s="75"/>
      <c r="Z57" s="75"/>
      <c r="AA57" s="75"/>
      <c r="AB57" s="75"/>
      <c r="AC57" s="75"/>
      <c r="AD57" s="75"/>
      <c r="AE57" s="75"/>
      <c r="AF57" s="75"/>
      <c r="AG57" s="75">
        <f>AG47*0.1</f>
        <v>0.06</v>
      </c>
      <c r="AH57" s="75"/>
      <c r="AI57" s="75"/>
      <c r="AJ57" s="75"/>
      <c r="AK57" s="75"/>
      <c r="AL57" s="75"/>
      <c r="AM57" s="75"/>
      <c r="AN57" s="75">
        <f>AN47*0.1</f>
        <v>0.06</v>
      </c>
      <c r="AO57" s="75"/>
      <c r="AP57" s="75"/>
      <c r="AQ57" s="75"/>
      <c r="AR57" s="75"/>
      <c r="AS57" s="75"/>
      <c r="AT57" s="75"/>
      <c r="AU57" s="75">
        <f>AU47*0.1</f>
        <v>0.06</v>
      </c>
      <c r="AV57" s="75"/>
      <c r="AW57" s="75"/>
      <c r="AX57" s="75"/>
      <c r="AY57" s="75"/>
      <c r="AZ57" s="75"/>
      <c r="BA57" s="75"/>
      <c r="BB57" s="75">
        <f>BB47*0.1</f>
        <v>0.06</v>
      </c>
      <c r="BC57" s="75"/>
      <c r="BD57" s="75"/>
      <c r="BE57" s="75"/>
      <c r="BF57" s="75"/>
      <c r="BG57" s="75"/>
      <c r="BH57" s="75"/>
    </row>
    <row r="58" spans="1:74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1"/>
      <c r="K58" s="102"/>
      <c r="L58" s="122" t="s">
        <v>365</v>
      </c>
      <c r="M58" s="123"/>
      <c r="N58" s="123"/>
      <c r="O58" s="123"/>
      <c r="P58" s="123"/>
      <c r="Q58" s="123"/>
      <c r="R58" s="123"/>
      <c r="S58" s="123"/>
      <c r="T58" s="124"/>
      <c r="U58" s="100"/>
      <c r="V58" s="101"/>
      <c r="W58" s="102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</row>
    <row r="59" spans="1:74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0"/>
      <c r="K59" s="121"/>
      <c r="L59" s="110" t="s">
        <v>436</v>
      </c>
      <c r="M59" s="111"/>
      <c r="N59" s="111"/>
      <c r="O59" s="111"/>
      <c r="P59" s="111"/>
      <c r="Q59" s="111"/>
      <c r="R59" s="111"/>
      <c r="S59" s="111"/>
      <c r="T59" s="112"/>
      <c r="U59" s="78" t="s">
        <v>435</v>
      </c>
      <c r="V59" s="79"/>
      <c r="W59" s="80"/>
      <c r="X59" s="75">
        <f>ROUND(X47*(X49-0.1),3)</f>
        <v>0.73599999999999999</v>
      </c>
      <c r="Y59" s="75"/>
      <c r="Z59" s="75"/>
      <c r="AA59" s="75"/>
      <c r="AB59" s="75"/>
      <c r="AC59" s="75"/>
      <c r="AD59" s="75"/>
      <c r="AE59" s="75"/>
      <c r="AF59" s="75"/>
      <c r="AG59" s="75">
        <f>ROUND(AG47*(AG49-0.1),3)</f>
        <v>0.74</v>
      </c>
      <c r="AH59" s="75"/>
      <c r="AI59" s="75"/>
      <c r="AJ59" s="75"/>
      <c r="AK59" s="75"/>
      <c r="AL59" s="75"/>
      <c r="AM59" s="75"/>
      <c r="AN59" s="75">
        <f>ROUND(AN47*(AN49-0.1),3)</f>
        <v>0.745</v>
      </c>
      <c r="AO59" s="75"/>
      <c r="AP59" s="75"/>
      <c r="AQ59" s="75"/>
      <c r="AR59" s="75"/>
      <c r="AS59" s="75"/>
      <c r="AT59" s="75"/>
      <c r="AU59" s="75">
        <f>ROUND(AU47*(AU49-0.1),3)</f>
        <v>0.749</v>
      </c>
      <c r="AV59" s="75"/>
      <c r="AW59" s="75"/>
      <c r="AX59" s="75"/>
      <c r="AY59" s="75"/>
      <c r="AZ59" s="75"/>
      <c r="BA59" s="75"/>
      <c r="BB59" s="75">
        <f>ROUND(BB47*(BB49-0.1),3)</f>
        <v>0.75600000000000001</v>
      </c>
      <c r="BC59" s="75"/>
      <c r="BD59" s="75"/>
      <c r="BE59" s="75"/>
      <c r="BF59" s="75"/>
      <c r="BG59" s="75"/>
      <c r="BH59" s="75"/>
    </row>
    <row r="60" spans="1:74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0"/>
      <c r="K60" s="121"/>
      <c r="L60" s="110" t="s">
        <v>436</v>
      </c>
      <c r="M60" s="111"/>
      <c r="N60" s="111"/>
      <c r="O60" s="111"/>
      <c r="P60" s="111"/>
      <c r="Q60" s="111"/>
      <c r="R60" s="111"/>
      <c r="S60" s="111"/>
      <c r="T60" s="112"/>
      <c r="U60" s="78" t="s">
        <v>435</v>
      </c>
      <c r="V60" s="79"/>
      <c r="W60" s="80"/>
      <c r="X60" s="75">
        <f>ROUND(X47*X48-X46*X46*PI()/4,3)</f>
        <v>0.19600000000000001</v>
      </c>
      <c r="Y60" s="75"/>
      <c r="Z60" s="75"/>
      <c r="AA60" s="75"/>
      <c r="AB60" s="75"/>
      <c r="AC60" s="75"/>
      <c r="AD60" s="75"/>
      <c r="AE60" s="75"/>
      <c r="AF60" s="75"/>
      <c r="AG60" s="75">
        <f>ROUND(AG47*AG48-AG46*AG46*PI()/4,3)</f>
        <v>0.19900000000000001</v>
      </c>
      <c r="AH60" s="75"/>
      <c r="AI60" s="75"/>
      <c r="AJ60" s="75"/>
      <c r="AK60" s="75"/>
      <c r="AL60" s="75"/>
      <c r="AM60" s="75"/>
      <c r="AN60" s="75">
        <f>ROUND(AN47*AN48-AN46*AN46*PI()/4,3)</f>
        <v>0.20399999999999999</v>
      </c>
      <c r="AO60" s="75"/>
      <c r="AP60" s="75"/>
      <c r="AQ60" s="75"/>
      <c r="AR60" s="75"/>
      <c r="AS60" s="75"/>
      <c r="AT60" s="75"/>
      <c r="AU60" s="75">
        <f>ROUND(AU47*AU48-AU46*AU46*PI()/4,3)</f>
        <v>0.20699999999999999</v>
      </c>
      <c r="AV60" s="75"/>
      <c r="AW60" s="75"/>
      <c r="AX60" s="75"/>
      <c r="AY60" s="75"/>
      <c r="AZ60" s="75"/>
      <c r="BA60" s="75"/>
      <c r="BB60" s="75">
        <f>ROUND(BB47*BB48-BB46*BB46*PI()/4,3)</f>
        <v>0.21299999999999999</v>
      </c>
      <c r="BC60" s="75"/>
      <c r="BD60" s="75"/>
      <c r="BE60" s="75"/>
      <c r="BF60" s="75"/>
      <c r="BG60" s="75"/>
      <c r="BH60" s="75"/>
    </row>
    <row r="61" spans="1:74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7"/>
      <c r="K61" s="258"/>
      <c r="L61" s="110" t="s">
        <v>28</v>
      </c>
      <c r="M61" s="111"/>
      <c r="N61" s="111"/>
      <c r="O61" s="111"/>
      <c r="P61" s="111"/>
      <c r="Q61" s="111"/>
      <c r="R61" s="111"/>
      <c r="S61" s="111"/>
      <c r="T61" s="112"/>
      <c r="U61" s="78" t="s">
        <v>433</v>
      </c>
      <c r="V61" s="79"/>
      <c r="W61" s="80"/>
      <c r="X61" s="81">
        <v>0.6</v>
      </c>
      <c r="Y61" s="82"/>
      <c r="Z61" s="82"/>
      <c r="AA61" s="82"/>
      <c r="AB61" s="82"/>
      <c r="AC61" s="82"/>
      <c r="AD61" s="82"/>
      <c r="AE61" s="82"/>
      <c r="AF61" s="83"/>
      <c r="AG61" s="81">
        <v>0.6</v>
      </c>
      <c r="AH61" s="82"/>
      <c r="AI61" s="82"/>
      <c r="AJ61" s="82"/>
      <c r="AK61" s="82"/>
      <c r="AL61" s="82"/>
      <c r="AM61" s="83"/>
      <c r="AN61" s="81">
        <v>0.6</v>
      </c>
      <c r="AO61" s="82"/>
      <c r="AP61" s="82"/>
      <c r="AQ61" s="82"/>
      <c r="AR61" s="82"/>
      <c r="AS61" s="82"/>
      <c r="AT61" s="83"/>
      <c r="AU61" s="81">
        <v>0.6</v>
      </c>
      <c r="AV61" s="82"/>
      <c r="AW61" s="82"/>
      <c r="AX61" s="82"/>
      <c r="AY61" s="82"/>
      <c r="AZ61" s="82"/>
      <c r="BA61" s="83"/>
      <c r="BB61" s="81">
        <v>0.6</v>
      </c>
      <c r="BC61" s="82"/>
      <c r="BD61" s="82"/>
      <c r="BE61" s="82"/>
      <c r="BF61" s="82"/>
      <c r="BG61" s="82"/>
      <c r="BH61" s="83"/>
    </row>
    <row r="62" spans="1:74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6"/>
      <c r="K62" s="127"/>
      <c r="L62" s="116" t="s">
        <v>434</v>
      </c>
      <c r="M62" s="117"/>
      <c r="N62" s="117"/>
      <c r="O62" s="117"/>
      <c r="P62" s="117"/>
      <c r="Q62" s="117"/>
      <c r="R62" s="117"/>
      <c r="S62" s="117"/>
      <c r="T62" s="118"/>
      <c r="U62" s="113" t="s">
        <v>435</v>
      </c>
      <c r="V62" s="114"/>
      <c r="W62" s="115"/>
      <c r="X62" s="75">
        <f>X59</f>
        <v>0.73599999999999999</v>
      </c>
      <c r="Y62" s="75"/>
      <c r="Z62" s="75"/>
      <c r="AA62" s="75"/>
      <c r="AB62" s="75"/>
      <c r="AC62" s="75"/>
      <c r="AD62" s="75"/>
      <c r="AE62" s="75"/>
      <c r="AF62" s="75"/>
      <c r="AG62" s="75">
        <f>AG59</f>
        <v>0.74</v>
      </c>
      <c r="AH62" s="75"/>
      <c r="AI62" s="75"/>
      <c r="AJ62" s="75"/>
      <c r="AK62" s="75"/>
      <c r="AL62" s="75"/>
      <c r="AM62" s="75"/>
      <c r="AN62" s="75">
        <f>AN59</f>
        <v>0.745</v>
      </c>
      <c r="AO62" s="75"/>
      <c r="AP62" s="75"/>
      <c r="AQ62" s="75"/>
      <c r="AR62" s="75"/>
      <c r="AS62" s="75"/>
      <c r="AT62" s="75"/>
      <c r="AU62" s="75">
        <f>AU59</f>
        <v>0.749</v>
      </c>
      <c r="AV62" s="75"/>
      <c r="AW62" s="75"/>
      <c r="AX62" s="75"/>
      <c r="AY62" s="75"/>
      <c r="AZ62" s="75"/>
      <c r="BA62" s="75"/>
      <c r="BB62" s="75">
        <f>BB59</f>
        <v>0.75600000000000001</v>
      </c>
      <c r="BC62" s="75"/>
      <c r="BD62" s="75"/>
      <c r="BE62" s="75"/>
      <c r="BF62" s="75"/>
      <c r="BG62" s="75"/>
      <c r="BH62" s="75"/>
    </row>
    <row r="63" spans="1:74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29"/>
      <c r="K63" s="130"/>
      <c r="L63" s="122" t="s">
        <v>323</v>
      </c>
      <c r="M63" s="123"/>
      <c r="N63" s="123"/>
      <c r="O63" s="123"/>
      <c r="P63" s="123"/>
      <c r="Q63" s="123"/>
      <c r="R63" s="123"/>
      <c r="S63" s="123"/>
      <c r="T63" s="124"/>
      <c r="U63" s="100"/>
      <c r="V63" s="101"/>
      <c r="W63" s="102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</row>
    <row r="64" spans="1:74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6"/>
      <c r="K64" s="127"/>
      <c r="L64" s="116" t="s">
        <v>51</v>
      </c>
      <c r="M64" s="259"/>
      <c r="N64" s="259"/>
      <c r="O64" s="259"/>
      <c r="P64" s="259"/>
      <c r="Q64" s="259"/>
      <c r="R64" s="259"/>
      <c r="S64" s="259"/>
      <c r="T64" s="260"/>
      <c r="U64" s="113" t="s">
        <v>433</v>
      </c>
      <c r="V64" s="114"/>
      <c r="W64" s="115"/>
      <c r="X64" s="75">
        <f>X47</f>
        <v>0.6</v>
      </c>
      <c r="Y64" s="75"/>
      <c r="Z64" s="75"/>
      <c r="AA64" s="75"/>
      <c r="AB64" s="75"/>
      <c r="AC64" s="75"/>
      <c r="AD64" s="75"/>
      <c r="AE64" s="75"/>
      <c r="AF64" s="75"/>
      <c r="AG64" s="75">
        <f>AG47</f>
        <v>0.6</v>
      </c>
      <c r="AH64" s="75"/>
      <c r="AI64" s="75"/>
      <c r="AJ64" s="75"/>
      <c r="AK64" s="75"/>
      <c r="AL64" s="75"/>
      <c r="AM64" s="75"/>
      <c r="AN64" s="75">
        <f>AN47</f>
        <v>0.6</v>
      </c>
      <c r="AO64" s="75"/>
      <c r="AP64" s="75"/>
      <c r="AQ64" s="75"/>
      <c r="AR64" s="75"/>
      <c r="AS64" s="75"/>
      <c r="AT64" s="75"/>
      <c r="AU64" s="75">
        <f>AU47</f>
        <v>0.6</v>
      </c>
      <c r="AV64" s="75"/>
      <c r="AW64" s="75"/>
      <c r="AX64" s="75"/>
      <c r="AY64" s="75"/>
      <c r="AZ64" s="75"/>
      <c r="BA64" s="75"/>
      <c r="BB64" s="75">
        <f>BB47</f>
        <v>0.6</v>
      </c>
      <c r="BC64" s="75"/>
      <c r="BD64" s="75"/>
      <c r="BE64" s="75"/>
      <c r="BF64" s="75"/>
      <c r="BG64" s="75"/>
      <c r="BH64" s="75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</row>
    <row r="65" spans="2:74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29"/>
      <c r="K65" s="130"/>
      <c r="L65" s="122" t="s">
        <v>152</v>
      </c>
      <c r="M65" s="123"/>
      <c r="N65" s="123"/>
      <c r="O65" s="123"/>
      <c r="P65" s="123"/>
      <c r="Q65" s="123"/>
      <c r="R65" s="123"/>
      <c r="S65" s="123"/>
      <c r="T65" s="124"/>
      <c r="U65" s="100"/>
      <c r="V65" s="101"/>
      <c r="W65" s="102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</row>
    <row r="66" spans="2:74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2"/>
      <c r="K66" s="133"/>
      <c r="L66" s="116" t="s">
        <v>102</v>
      </c>
      <c r="M66" s="117"/>
      <c r="N66" s="117"/>
      <c r="O66" s="117"/>
      <c r="P66" s="117"/>
      <c r="Q66" s="117"/>
      <c r="R66" s="117"/>
      <c r="S66" s="117"/>
      <c r="T66" s="118"/>
      <c r="U66" s="113" t="s">
        <v>433</v>
      </c>
      <c r="V66" s="114"/>
      <c r="W66" s="114"/>
      <c r="X66" s="150">
        <f>X64</f>
        <v>0.6</v>
      </c>
      <c r="Y66" s="151"/>
      <c r="Z66" s="151"/>
      <c r="AA66" s="151"/>
      <c r="AB66" s="151"/>
      <c r="AC66" s="151"/>
      <c r="AD66" s="151"/>
      <c r="AE66" s="151"/>
      <c r="AF66" s="151"/>
      <c r="AG66" s="151">
        <f>AG64</f>
        <v>0.6</v>
      </c>
      <c r="AH66" s="151"/>
      <c r="AI66" s="151"/>
      <c r="AJ66" s="151"/>
      <c r="AK66" s="151"/>
      <c r="AL66" s="151"/>
      <c r="AM66" s="151"/>
      <c r="AN66" s="151">
        <f>AN64</f>
        <v>0.6</v>
      </c>
      <c r="AO66" s="151"/>
      <c r="AP66" s="151"/>
      <c r="AQ66" s="151"/>
      <c r="AR66" s="151"/>
      <c r="AS66" s="151"/>
      <c r="AT66" s="151"/>
      <c r="AU66" s="151">
        <f>AU64</f>
        <v>0.6</v>
      </c>
      <c r="AV66" s="151"/>
      <c r="AW66" s="151"/>
      <c r="AX66" s="151"/>
      <c r="AY66" s="151"/>
      <c r="AZ66" s="151"/>
      <c r="BA66" s="151"/>
      <c r="BB66" s="151">
        <f>BB64</f>
        <v>0.6</v>
      </c>
      <c r="BC66" s="151"/>
      <c r="BD66" s="151"/>
      <c r="BE66" s="151"/>
      <c r="BF66" s="151"/>
      <c r="BG66" s="151"/>
      <c r="BH66" s="152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</row>
    <row r="67" spans="2:74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5"/>
      <c r="K67" s="136"/>
      <c r="L67" s="122" t="s">
        <v>30</v>
      </c>
      <c r="M67" s="123"/>
      <c r="N67" s="123"/>
      <c r="O67" s="123"/>
      <c r="P67" s="123"/>
      <c r="Q67" s="123"/>
      <c r="R67" s="123"/>
      <c r="S67" s="123"/>
      <c r="T67" s="124"/>
      <c r="U67" s="100"/>
      <c r="V67" s="101"/>
      <c r="W67" s="101"/>
      <c r="X67" s="246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159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</row>
    <row r="68" spans="2:74" s="14" customFormat="1" ht="20.149999999999999" customHeight="1" x14ac:dyDescent="0.15"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2:74" s="14" customFormat="1" ht="20.149999999999999" customHeight="1" x14ac:dyDescent="0.15"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2:74" s="14" customFormat="1" ht="20.149999999999999" customHeight="1" x14ac:dyDescent="0.15"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</row>
    <row r="71" spans="2:74" s="14" customFormat="1" ht="20.149999999999999" customHeight="1" x14ac:dyDescent="0.15"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</row>
    <row r="72" spans="2:74" s="14" customFormat="1" ht="20.149999999999999" customHeight="1" x14ac:dyDescent="0.15"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</row>
    <row r="73" spans="2:74" s="14" customFormat="1" ht="20.149999999999999" customHeight="1" x14ac:dyDescent="0.15"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</row>
    <row r="74" spans="2:74" s="14" customFormat="1" ht="20.149999999999999" customHeight="1" x14ac:dyDescent="0.15"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</row>
    <row r="75" spans="2:74" s="14" customFormat="1" ht="15" customHeight="1" x14ac:dyDescent="0.15"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</row>
    <row r="76" spans="2:74" s="14" customFormat="1" ht="15" customHeight="1" x14ac:dyDescent="0.15"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</row>
    <row r="77" spans="2:74" s="14" customFormat="1" ht="15" customHeight="1" x14ac:dyDescent="0.15"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</row>
    <row r="78" spans="2:74" s="14" customFormat="1" ht="15" customHeight="1" x14ac:dyDescent="0.15"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</row>
    <row r="79" spans="2:74" s="14" customFormat="1" ht="15" customHeight="1" x14ac:dyDescent="0.15"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</row>
    <row r="80" spans="2:74" s="14" customFormat="1" ht="15" customHeight="1" x14ac:dyDescent="0.15"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</row>
    <row r="81" spans="61:74" s="14" customFormat="1" ht="15" customHeight="1" x14ac:dyDescent="0.15"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</row>
    <row r="82" spans="61:74" s="14" customFormat="1" ht="15" customHeight="1" x14ac:dyDescent="0.15"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</row>
    <row r="83" spans="61:74" s="14" customFormat="1" ht="15" customHeight="1" x14ac:dyDescent="0.15"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</row>
    <row r="84" spans="61:74" s="14" customFormat="1" ht="15" customHeight="1" x14ac:dyDescent="0.15"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</row>
    <row r="85" spans="61:74" ht="15" customHeight="1" x14ac:dyDescent="0.15"/>
    <row r="90" spans="61:74" ht="14.3" customHeight="1" x14ac:dyDescent="0.15"/>
    <row r="91" spans="61:74" ht="14.3" customHeight="1" x14ac:dyDescent="0.15"/>
    <row r="92" spans="61:74" ht="14.3" customHeight="1" x14ac:dyDescent="0.15"/>
    <row r="93" spans="61:74" ht="14.3" customHeight="1" x14ac:dyDescent="0.15"/>
    <row r="94" spans="61:74" ht="14.3" customHeight="1" x14ac:dyDescent="0.15"/>
  </sheetData>
  <mergeCells count="183">
    <mergeCell ref="B51:E51"/>
    <mergeCell ref="F51:W51"/>
    <mergeCell ref="B53:K53"/>
    <mergeCell ref="U53:W53"/>
    <mergeCell ref="X53:AF53"/>
    <mergeCell ref="AG53:AM53"/>
    <mergeCell ref="AN53:AT53"/>
    <mergeCell ref="AU53:BA53"/>
    <mergeCell ref="BB51:BH51"/>
    <mergeCell ref="B46:E50"/>
    <mergeCell ref="AG50:AM50"/>
    <mergeCell ref="AN50:AT50"/>
    <mergeCell ref="F49:W49"/>
    <mergeCell ref="B64:K65"/>
    <mergeCell ref="L64:T64"/>
    <mergeCell ref="U64:W65"/>
    <mergeCell ref="L65:T65"/>
    <mergeCell ref="L59:T59"/>
    <mergeCell ref="U59:W59"/>
    <mergeCell ref="AN62:AT63"/>
    <mergeCell ref="AN59:AT59"/>
    <mergeCell ref="AG59:AM59"/>
    <mergeCell ref="AG62:AM63"/>
    <mergeCell ref="X59:AF59"/>
    <mergeCell ref="X46:AF46"/>
    <mergeCell ref="X47:AF47"/>
    <mergeCell ref="X49:AF49"/>
    <mergeCell ref="AN47:AT47"/>
    <mergeCell ref="AG47:AM47"/>
    <mergeCell ref="F47:W47"/>
    <mergeCell ref="B55:K56"/>
    <mergeCell ref="L55:T55"/>
    <mergeCell ref="U55:W56"/>
    <mergeCell ref="AU62:BA63"/>
    <mergeCell ref="AU64:BA65"/>
    <mergeCell ref="L67:T67"/>
    <mergeCell ref="B62:K63"/>
    <mergeCell ref="L63:T63"/>
    <mergeCell ref="U62:W63"/>
    <mergeCell ref="B61:K61"/>
    <mergeCell ref="U61:W61"/>
    <mergeCell ref="X61:AF61"/>
    <mergeCell ref="B66:K67"/>
    <mergeCell ref="U66:W67"/>
    <mergeCell ref="X66:AF67"/>
    <mergeCell ref="AG66:AM67"/>
    <mergeCell ref="AN66:AT67"/>
    <mergeCell ref="AU66:BA67"/>
    <mergeCell ref="B54:K54"/>
    <mergeCell ref="U54:W54"/>
    <mergeCell ref="X54:AF54"/>
    <mergeCell ref="AG54:AM54"/>
    <mergeCell ref="AN54:AT54"/>
    <mergeCell ref="AU54:BA54"/>
    <mergeCell ref="X64:AF65"/>
    <mergeCell ref="X62:AF63"/>
    <mergeCell ref="BB62:BH63"/>
    <mergeCell ref="BB64:BH65"/>
    <mergeCell ref="AG64:AM65"/>
    <mergeCell ref="AN64:AT65"/>
    <mergeCell ref="X55:AF56"/>
    <mergeCell ref="AG55:AM56"/>
    <mergeCell ref="AN55:AT56"/>
    <mergeCell ref="AU55:BA56"/>
    <mergeCell ref="BB55:BH56"/>
    <mergeCell ref="L56:T56"/>
    <mergeCell ref="L54:T54"/>
    <mergeCell ref="BB54:BH54"/>
    <mergeCell ref="BB60:BH60"/>
    <mergeCell ref="B57:K58"/>
    <mergeCell ref="U57:W58"/>
    <mergeCell ref="X57:AF58"/>
    <mergeCell ref="BB49:BH49"/>
    <mergeCell ref="BB52:BH52"/>
    <mergeCell ref="BB53:BH53"/>
    <mergeCell ref="AG49:AM49"/>
    <mergeCell ref="F50:W50"/>
    <mergeCell ref="X50:AF50"/>
    <mergeCell ref="AG48:AM48"/>
    <mergeCell ref="AN48:AT48"/>
    <mergeCell ref="AN49:AT49"/>
    <mergeCell ref="F48:W48"/>
    <mergeCell ref="L53:T53"/>
    <mergeCell ref="AU49:BA49"/>
    <mergeCell ref="AU48:BA48"/>
    <mergeCell ref="X48:AF48"/>
    <mergeCell ref="AN51:AT51"/>
    <mergeCell ref="AU51:BA51"/>
    <mergeCell ref="BB48:BH48"/>
    <mergeCell ref="AU50:BA50"/>
    <mergeCell ref="BB50:BH50"/>
    <mergeCell ref="X51:AF51"/>
    <mergeCell ref="AG51:AM51"/>
    <mergeCell ref="B2:BW2"/>
    <mergeCell ref="AU47:BA47"/>
    <mergeCell ref="BB47:BH47"/>
    <mergeCell ref="B44:W44"/>
    <mergeCell ref="BD34:BE34"/>
    <mergeCell ref="BF5:BH5"/>
    <mergeCell ref="B43:BW43"/>
    <mergeCell ref="AG46:AM46"/>
    <mergeCell ref="AU46:BA46"/>
    <mergeCell ref="O10:O11"/>
    <mergeCell ref="O13:O24"/>
    <mergeCell ref="V14:AA14"/>
    <mergeCell ref="BI31:BI34"/>
    <mergeCell ref="BK31:BK38"/>
    <mergeCell ref="X44:AF44"/>
    <mergeCell ref="BK10:BK12"/>
    <mergeCell ref="BB19:BE19"/>
    <mergeCell ref="BB16:BD16"/>
    <mergeCell ref="AQ14:AQ17"/>
    <mergeCell ref="AD15:AF15"/>
    <mergeCell ref="P10:P12"/>
    <mergeCell ref="BK15:BK17"/>
    <mergeCell ref="BI35:BI36"/>
    <mergeCell ref="AN46:AT46"/>
    <mergeCell ref="B1:BW1"/>
    <mergeCell ref="AU44:BA44"/>
    <mergeCell ref="BB44:BH44"/>
    <mergeCell ref="AS21:AS29"/>
    <mergeCell ref="BF7:BH7"/>
    <mergeCell ref="AN44:AT44"/>
    <mergeCell ref="BB15:BD15"/>
    <mergeCell ref="AG44:AM44"/>
    <mergeCell ref="AW29:AW34"/>
    <mergeCell ref="AQ10:AQ12"/>
    <mergeCell ref="BI37:BI38"/>
    <mergeCell ref="BL13:BL15"/>
    <mergeCell ref="AI26:AN26"/>
    <mergeCell ref="AQ18:AQ30"/>
    <mergeCell ref="BK18:BK30"/>
    <mergeCell ref="AO31:AO34"/>
    <mergeCell ref="AQ31:AQ38"/>
    <mergeCell ref="AO35:AO36"/>
    <mergeCell ref="AO37:AO38"/>
    <mergeCell ref="BM21:BM29"/>
    <mergeCell ref="E4:G5"/>
    <mergeCell ref="H4:H5"/>
    <mergeCell ref="I4:N5"/>
    <mergeCell ref="O4:P5"/>
    <mergeCell ref="BB46:BH46"/>
    <mergeCell ref="M19:M24"/>
    <mergeCell ref="BD6:BJ6"/>
    <mergeCell ref="AD8:AG8"/>
    <mergeCell ref="BA8:BD8"/>
    <mergeCell ref="AD14:AF14"/>
    <mergeCell ref="AI21:AN21"/>
    <mergeCell ref="AD19:AG19"/>
    <mergeCell ref="F46:W46"/>
    <mergeCell ref="X41:AE41"/>
    <mergeCell ref="O29:O34"/>
    <mergeCell ref="V8:Y8"/>
    <mergeCell ref="U11:X11"/>
    <mergeCell ref="AZ41:BA41"/>
    <mergeCell ref="AE11:AK11"/>
    <mergeCell ref="BC10:BJ10"/>
    <mergeCell ref="BC11:BJ11"/>
    <mergeCell ref="V34:AG34"/>
    <mergeCell ref="BB66:BH67"/>
    <mergeCell ref="AG61:AM61"/>
    <mergeCell ref="AN61:AT61"/>
    <mergeCell ref="AU61:BA61"/>
    <mergeCell ref="BB61:BH61"/>
    <mergeCell ref="BB57:BH58"/>
    <mergeCell ref="B60:K60"/>
    <mergeCell ref="U60:W60"/>
    <mergeCell ref="X60:AF60"/>
    <mergeCell ref="AG60:AM60"/>
    <mergeCell ref="AN60:AT60"/>
    <mergeCell ref="AU60:BA60"/>
    <mergeCell ref="AG57:AM58"/>
    <mergeCell ref="AN57:AT58"/>
    <mergeCell ref="AU57:BA58"/>
    <mergeCell ref="L60:T60"/>
    <mergeCell ref="B59:K59"/>
    <mergeCell ref="AU59:BA59"/>
    <mergeCell ref="BB59:BH59"/>
    <mergeCell ref="L57:T57"/>
    <mergeCell ref="L58:T58"/>
    <mergeCell ref="L66:T66"/>
    <mergeCell ref="L61:T61"/>
    <mergeCell ref="L62:T62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G94"/>
  <sheetViews>
    <sheetView view="pageBreakPreview" topLeftCell="A58" zoomScaleSheetLayoutView="100" workbookViewId="0">
      <selection activeCell="CC57" sqref="CC57"/>
    </sheetView>
  </sheetViews>
  <sheetFormatPr defaultRowHeight="10" x14ac:dyDescent="0.15"/>
  <cols>
    <col min="1" max="1" width="0.25" style="3" customWidth="1"/>
    <col min="2" max="3" width="1.625" style="3" customWidth="1"/>
    <col min="4" max="4" width="9" style="3"/>
    <col min="5" max="5" width="1.625" style="3" customWidth="1"/>
    <col min="6" max="25" width="1.5" style="3" customWidth="1"/>
    <col min="26" max="29" width="0.75" style="3" customWidth="1"/>
    <col min="30" max="79" width="1.5" style="3" customWidth="1"/>
    <col min="80" max="16384" width="9" style="3"/>
  </cols>
  <sheetData>
    <row r="1" spans="2:75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</row>
    <row r="2" spans="2:75" s="2" customFormat="1" ht="29.95" customHeight="1" x14ac:dyDescent="0.15">
      <c r="B2" s="96" t="s">
        <v>413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</row>
    <row r="3" spans="2:75" ht="9.1" customHeight="1" x14ac:dyDescent="0.15"/>
    <row r="4" spans="2:75" ht="9.1" customHeight="1" x14ac:dyDescent="0.15">
      <c r="E4" s="73" t="s">
        <v>337</v>
      </c>
      <c r="F4" s="73"/>
      <c r="G4" s="73"/>
      <c r="H4" s="73" t="s">
        <v>338</v>
      </c>
      <c r="I4" s="72">
        <v>1.2</v>
      </c>
      <c r="J4" s="72"/>
      <c r="K4" s="72"/>
      <c r="L4" s="72"/>
      <c r="M4" s="72"/>
      <c r="N4" s="72"/>
      <c r="O4" s="73" t="s">
        <v>339</v>
      </c>
      <c r="P4" s="73"/>
    </row>
    <row r="5" spans="2:75" ht="9.1" customHeight="1" x14ac:dyDescent="0.15">
      <c r="E5" s="73"/>
      <c r="F5" s="73"/>
      <c r="G5" s="73"/>
      <c r="H5" s="73"/>
      <c r="I5" s="72"/>
      <c r="J5" s="72"/>
      <c r="K5" s="72"/>
      <c r="L5" s="72"/>
      <c r="M5" s="72"/>
      <c r="N5" s="72"/>
      <c r="O5" s="73"/>
      <c r="P5" s="73"/>
      <c r="BF5" s="73" t="s">
        <v>160</v>
      </c>
      <c r="BG5" s="73"/>
      <c r="BH5" s="73"/>
    </row>
    <row r="6" spans="2:75" ht="9.1" customHeight="1" x14ac:dyDescent="0.15">
      <c r="BD6" s="262" t="s">
        <v>161</v>
      </c>
      <c r="BE6" s="262"/>
      <c r="BF6" s="262"/>
      <c r="BG6" s="262"/>
      <c r="BH6" s="262"/>
      <c r="BI6" s="262"/>
      <c r="BJ6" s="262"/>
      <c r="BK6" s="4"/>
    </row>
    <row r="7" spans="2:75" ht="9.1" customHeight="1" x14ac:dyDescent="0.15">
      <c r="BF7" s="267"/>
      <c r="BG7" s="73"/>
      <c r="BH7" s="73"/>
    </row>
    <row r="8" spans="2:75" ht="9.1" customHeight="1" x14ac:dyDescent="0.15">
      <c r="R8" s="41"/>
      <c r="S8" s="41"/>
      <c r="T8" s="41"/>
      <c r="U8" s="41"/>
      <c r="V8" s="73" t="s">
        <v>71</v>
      </c>
      <c r="W8" s="73"/>
      <c r="X8" s="73"/>
      <c r="Y8" s="73"/>
      <c r="Z8" s="28"/>
      <c r="AA8" s="28"/>
      <c r="AB8" s="28"/>
      <c r="AD8" s="73" t="s">
        <v>69</v>
      </c>
      <c r="AE8" s="73"/>
      <c r="AF8" s="73"/>
      <c r="AG8" s="73"/>
      <c r="AH8" s="41"/>
      <c r="AI8" s="41"/>
      <c r="AJ8" s="41"/>
      <c r="AK8" s="41"/>
      <c r="AL8" s="41"/>
      <c r="AM8" s="41"/>
      <c r="AZ8" s="28"/>
      <c r="BA8" s="73" t="s">
        <v>162</v>
      </c>
      <c r="BB8" s="73"/>
      <c r="BC8" s="73"/>
      <c r="BD8" s="73"/>
      <c r="BF8" s="41"/>
      <c r="BG8" s="41"/>
    </row>
    <row r="9" spans="2:75" ht="9.1" customHeight="1" x14ac:dyDescent="0.15">
      <c r="R9" s="41"/>
      <c r="S9" s="41"/>
      <c r="T9" s="41"/>
      <c r="U9" s="41"/>
      <c r="V9" s="28"/>
      <c r="W9" s="28"/>
      <c r="X9" s="28"/>
      <c r="Y9" s="28"/>
      <c r="Z9" s="28"/>
      <c r="AA9" s="28"/>
      <c r="AB9" s="28"/>
      <c r="AD9" s="28"/>
      <c r="AE9" s="28"/>
      <c r="AF9" s="28"/>
      <c r="AG9" s="28"/>
      <c r="AH9" s="41"/>
      <c r="AI9" s="41"/>
      <c r="AJ9" s="41"/>
      <c r="AK9" s="41"/>
      <c r="AL9" s="41"/>
      <c r="AM9" s="41"/>
      <c r="AZ9" s="28"/>
      <c r="BA9" s="28"/>
      <c r="BB9" s="28"/>
      <c r="BC9" s="28"/>
      <c r="BD9" s="28"/>
      <c r="BF9" s="41"/>
      <c r="BG9" s="41"/>
    </row>
    <row r="10" spans="2:75" ht="9.1" customHeight="1" x14ac:dyDescent="0.15">
      <c r="O10" s="85"/>
      <c r="P10" s="85">
        <v>0.1</v>
      </c>
      <c r="AO10" s="5"/>
      <c r="AP10" s="5"/>
      <c r="AQ10" s="85">
        <v>0.05</v>
      </c>
      <c r="BC10" s="137" t="s">
        <v>377</v>
      </c>
      <c r="BD10" s="137"/>
      <c r="BE10" s="137"/>
      <c r="BF10" s="137"/>
      <c r="BG10" s="137"/>
      <c r="BH10" s="137"/>
      <c r="BI10" s="137"/>
      <c r="BJ10" s="137"/>
      <c r="BK10" s="85">
        <v>0.05</v>
      </c>
    </row>
    <row r="11" spans="2:75" ht="9.1" customHeight="1" x14ac:dyDescent="0.15">
      <c r="O11" s="85"/>
      <c r="P11" s="85"/>
      <c r="U11" s="99" t="s">
        <v>379</v>
      </c>
      <c r="V11" s="99"/>
      <c r="W11" s="99"/>
      <c r="X11" s="99"/>
      <c r="Y11" s="30"/>
      <c r="Z11" s="30"/>
      <c r="AA11" s="30"/>
      <c r="AB11" s="30"/>
      <c r="AC11" s="30"/>
      <c r="AD11" s="30"/>
      <c r="AE11" s="137" t="s">
        <v>102</v>
      </c>
      <c r="AF11" s="137"/>
      <c r="AG11" s="137"/>
      <c r="AH11" s="137"/>
      <c r="AI11" s="137"/>
      <c r="AJ11" s="137"/>
      <c r="AK11" s="137"/>
      <c r="AO11" s="5"/>
      <c r="AP11" s="5"/>
      <c r="AQ11" s="85"/>
      <c r="AZ11" s="30"/>
      <c r="BA11" s="30"/>
      <c r="BB11" s="30"/>
      <c r="BC11" s="137" t="s">
        <v>166</v>
      </c>
      <c r="BD11" s="137"/>
      <c r="BE11" s="137"/>
      <c r="BF11" s="137"/>
      <c r="BG11" s="137"/>
      <c r="BH11" s="137"/>
      <c r="BI11" s="137"/>
      <c r="BJ11" s="137"/>
      <c r="BK11" s="85"/>
    </row>
    <row r="12" spans="2:75" ht="9.1" customHeight="1" x14ac:dyDescent="0.15">
      <c r="O12" s="29"/>
      <c r="P12" s="85"/>
      <c r="AO12" s="5"/>
      <c r="AP12" s="5"/>
      <c r="AQ12" s="85"/>
      <c r="BI12" s="5"/>
      <c r="BJ12" s="5"/>
      <c r="BK12" s="85"/>
    </row>
    <row r="13" spans="2:75" ht="9.1" customHeight="1" x14ac:dyDescent="0.15">
      <c r="O13" s="85">
        <v>0.7</v>
      </c>
      <c r="Q13" s="6"/>
      <c r="R13" s="6"/>
      <c r="S13" s="6"/>
      <c r="T13" s="6"/>
      <c r="U13" s="6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6"/>
      <c r="AI13" s="6"/>
      <c r="AJ13" s="6"/>
      <c r="AK13" s="6"/>
      <c r="AL13" s="6"/>
      <c r="AM13" s="6"/>
      <c r="AN13" s="6"/>
      <c r="AO13" s="5"/>
      <c r="AP13" s="5"/>
      <c r="AQ13" s="5"/>
      <c r="AZ13" s="8"/>
      <c r="BA13" s="7"/>
      <c r="BB13" s="7"/>
      <c r="BC13" s="7"/>
      <c r="BD13" s="7"/>
      <c r="BE13" s="7"/>
      <c r="BF13" s="9"/>
      <c r="BG13" s="9"/>
      <c r="BH13" s="9"/>
      <c r="BI13" s="5"/>
      <c r="BJ13" s="5"/>
      <c r="BK13" s="5"/>
      <c r="BL13" s="85">
        <v>0.05</v>
      </c>
    </row>
    <row r="14" spans="2:75" ht="9.1" customHeight="1" x14ac:dyDescent="0.15">
      <c r="O14" s="85"/>
      <c r="V14" s="275"/>
      <c r="W14" s="275"/>
      <c r="X14" s="275"/>
      <c r="Y14" s="275"/>
      <c r="Z14" s="275"/>
      <c r="AA14" s="275"/>
      <c r="AB14" s="8"/>
      <c r="AD14" s="268" t="s">
        <v>236</v>
      </c>
      <c r="AE14" s="268"/>
      <c r="AF14" s="268"/>
      <c r="AO14" s="5"/>
      <c r="AP14" s="5"/>
      <c r="AQ14" s="85">
        <v>0.2</v>
      </c>
      <c r="AZ14" s="8"/>
      <c r="BA14" s="20"/>
      <c r="BB14" s="20"/>
      <c r="BC14" s="20"/>
      <c r="BD14" s="20"/>
      <c r="BE14" s="54"/>
      <c r="BF14" s="20"/>
      <c r="BG14" s="20"/>
      <c r="BH14" s="20"/>
      <c r="BI14" s="5"/>
      <c r="BJ14" s="5"/>
      <c r="BK14" s="22"/>
      <c r="BL14" s="85"/>
    </row>
    <row r="15" spans="2:75" ht="9.1" customHeight="1" x14ac:dyDescent="0.15">
      <c r="O15" s="85"/>
      <c r="V15" s="10"/>
      <c r="W15" s="10"/>
      <c r="X15" s="11"/>
      <c r="Y15" s="11"/>
      <c r="Z15" s="11"/>
      <c r="AA15" s="11"/>
      <c r="AD15" s="73" t="s">
        <v>3</v>
      </c>
      <c r="AE15" s="73"/>
      <c r="AF15" s="73"/>
      <c r="AO15" s="5"/>
      <c r="AP15" s="5"/>
      <c r="AQ15" s="85"/>
      <c r="AZ15" s="11"/>
      <c r="BB15" s="268" t="s">
        <v>236</v>
      </c>
      <c r="BC15" s="268"/>
      <c r="BD15" s="268"/>
      <c r="BI15" s="5"/>
      <c r="BJ15" s="5"/>
      <c r="BK15" s="85">
        <v>0.15</v>
      </c>
      <c r="BL15" s="85"/>
    </row>
    <row r="16" spans="2:75" ht="9.1" customHeight="1" x14ac:dyDescent="0.15">
      <c r="O16" s="85"/>
      <c r="AO16" s="5"/>
      <c r="AP16" s="5"/>
      <c r="AQ16" s="85"/>
      <c r="BB16" s="73" t="s">
        <v>157</v>
      </c>
      <c r="BC16" s="73"/>
      <c r="BD16" s="73"/>
      <c r="BI16" s="5"/>
      <c r="BJ16" s="5"/>
      <c r="BK16" s="85"/>
    </row>
    <row r="17" spans="13:65" ht="9.1" customHeight="1" x14ac:dyDescent="0.15">
      <c r="O17" s="85"/>
      <c r="AE17" s="28"/>
      <c r="AF17" s="28"/>
      <c r="AG17" s="28"/>
      <c r="AO17" s="5"/>
      <c r="AP17" s="5"/>
      <c r="AQ17" s="85"/>
      <c r="BC17" s="28"/>
      <c r="BD17" s="28"/>
      <c r="BE17" s="28"/>
      <c r="BI17" s="5"/>
      <c r="BJ17" s="5"/>
      <c r="BK17" s="85"/>
    </row>
    <row r="18" spans="13:65" ht="9.1" customHeight="1" x14ac:dyDescent="0.15">
      <c r="O18" s="85"/>
      <c r="AO18" s="5"/>
      <c r="AP18" s="5"/>
      <c r="AQ18" s="85" t="s">
        <v>37</v>
      </c>
      <c r="BI18" s="5"/>
      <c r="BJ18" s="5"/>
      <c r="BK18" s="85" t="s">
        <v>37</v>
      </c>
    </row>
    <row r="19" spans="13:65" ht="9.1" customHeight="1" x14ac:dyDescent="0.15">
      <c r="M19" s="86" t="s">
        <v>351</v>
      </c>
      <c r="O19" s="85"/>
      <c r="W19" s="28"/>
      <c r="X19" s="28"/>
      <c r="Y19" s="28"/>
      <c r="Z19" s="28"/>
      <c r="AA19" s="28"/>
      <c r="AD19" s="73" t="s">
        <v>378</v>
      </c>
      <c r="AE19" s="73"/>
      <c r="AF19" s="73"/>
      <c r="AG19" s="73"/>
      <c r="AO19" s="5"/>
      <c r="AP19" s="5"/>
      <c r="AQ19" s="85"/>
      <c r="AZ19" s="28"/>
      <c r="BB19" s="73" t="s">
        <v>378</v>
      </c>
      <c r="BC19" s="73"/>
      <c r="BD19" s="73"/>
      <c r="BE19" s="73"/>
      <c r="BI19" s="5"/>
      <c r="BJ19" s="5"/>
      <c r="BK19" s="85"/>
    </row>
    <row r="20" spans="13:65" ht="9.1" customHeight="1" x14ac:dyDescent="0.15">
      <c r="M20" s="86"/>
      <c r="O20" s="85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5"/>
      <c r="AP20" s="5"/>
      <c r="AQ20" s="85"/>
      <c r="BC20" s="28"/>
      <c r="BD20" s="28"/>
      <c r="BE20" s="28"/>
      <c r="BF20" s="28"/>
      <c r="BG20" s="28"/>
      <c r="BH20" s="28"/>
      <c r="BI20" s="5"/>
      <c r="BJ20" s="5"/>
      <c r="BK20" s="85"/>
    </row>
    <row r="21" spans="13:65" ht="9.1" customHeight="1" x14ac:dyDescent="0.15">
      <c r="M21" s="86"/>
      <c r="O21" s="85"/>
      <c r="AI21" s="73" t="s">
        <v>229</v>
      </c>
      <c r="AJ21" s="73"/>
      <c r="AK21" s="73"/>
      <c r="AL21" s="73"/>
      <c r="AM21" s="73"/>
      <c r="AN21" s="73"/>
      <c r="AO21" s="5"/>
      <c r="AP21" s="5"/>
      <c r="AQ21" s="85"/>
      <c r="AS21" s="86" t="s">
        <v>7</v>
      </c>
      <c r="BI21" s="5"/>
      <c r="BJ21" s="5"/>
      <c r="BK21" s="85"/>
      <c r="BM21" s="86" t="s">
        <v>7</v>
      </c>
    </row>
    <row r="22" spans="13:65" ht="9.1" customHeight="1" x14ac:dyDescent="0.15">
      <c r="M22" s="86"/>
      <c r="O22" s="85"/>
      <c r="AO22" s="5"/>
      <c r="AP22" s="5"/>
      <c r="AQ22" s="85"/>
      <c r="AS22" s="86"/>
      <c r="BI22" s="5"/>
      <c r="BJ22" s="5"/>
      <c r="BK22" s="85"/>
      <c r="BM22" s="86"/>
    </row>
    <row r="23" spans="13:65" ht="9.1" customHeight="1" x14ac:dyDescent="0.15">
      <c r="M23" s="86"/>
      <c r="O23" s="85"/>
      <c r="V23" s="10"/>
      <c r="W23" s="10"/>
      <c r="X23" s="10"/>
      <c r="AO23" s="5"/>
      <c r="AP23" s="5"/>
      <c r="AQ23" s="85"/>
      <c r="AS23" s="86"/>
      <c r="BI23" s="5"/>
      <c r="BJ23" s="5"/>
      <c r="BK23" s="85"/>
      <c r="BM23" s="86"/>
    </row>
    <row r="24" spans="13:65" ht="9.1" customHeight="1" x14ac:dyDescent="0.15">
      <c r="M24" s="86"/>
      <c r="O24" s="85"/>
      <c r="V24" s="10"/>
      <c r="W24" s="10"/>
      <c r="X24" s="10"/>
      <c r="AO24" s="5"/>
      <c r="AP24" s="5"/>
      <c r="AQ24" s="85"/>
      <c r="AS24" s="86"/>
      <c r="BI24" s="5"/>
      <c r="BJ24" s="5"/>
      <c r="BK24" s="85"/>
      <c r="BM24" s="86"/>
    </row>
    <row r="25" spans="13:65" ht="9.1" customHeight="1" x14ac:dyDescent="0.15">
      <c r="M25" s="40"/>
      <c r="V25" s="10"/>
      <c r="W25" s="10"/>
      <c r="X25" s="10"/>
      <c r="AO25" s="5"/>
      <c r="AP25" s="5"/>
      <c r="AQ25" s="85"/>
      <c r="AS25" s="86"/>
      <c r="BI25" s="5"/>
      <c r="BJ25" s="5"/>
      <c r="BK25" s="85"/>
      <c r="BM25" s="86"/>
    </row>
    <row r="26" spans="13:65" ht="9.1" customHeight="1" x14ac:dyDescent="0.15">
      <c r="M26" s="40"/>
      <c r="V26" s="10"/>
      <c r="W26" s="10"/>
      <c r="X26" s="10"/>
      <c r="AI26" s="73" t="s">
        <v>1</v>
      </c>
      <c r="AJ26" s="73"/>
      <c r="AK26" s="73"/>
      <c r="AL26" s="73"/>
      <c r="AM26" s="73"/>
      <c r="AN26" s="73"/>
      <c r="AP26" s="5"/>
      <c r="AQ26" s="85"/>
      <c r="AS26" s="86"/>
      <c r="BI26" s="5"/>
      <c r="BJ26" s="5"/>
      <c r="BK26" s="85"/>
      <c r="BM26" s="86"/>
    </row>
    <row r="27" spans="13:65" ht="9.1" customHeight="1" x14ac:dyDescent="0.15">
      <c r="M27" s="40"/>
      <c r="V27" s="10"/>
      <c r="W27" s="10"/>
      <c r="X27" s="10"/>
      <c r="AO27" s="5"/>
      <c r="AP27" s="5"/>
      <c r="AQ27" s="85"/>
      <c r="AS27" s="86"/>
      <c r="BI27" s="5"/>
      <c r="BJ27" s="5"/>
      <c r="BK27" s="85"/>
      <c r="BM27" s="86"/>
    </row>
    <row r="28" spans="13:65" ht="9.1" customHeight="1" x14ac:dyDescent="0.15">
      <c r="M28" s="40"/>
      <c r="V28" s="10"/>
      <c r="W28" s="10"/>
      <c r="X28" s="10"/>
      <c r="AO28" s="5"/>
      <c r="AP28" s="5"/>
      <c r="AQ28" s="85"/>
      <c r="AS28" s="86"/>
      <c r="BI28" s="5"/>
      <c r="BJ28" s="5"/>
      <c r="BK28" s="85"/>
      <c r="BM28" s="86"/>
    </row>
    <row r="29" spans="13:65" ht="9.1" customHeight="1" x14ac:dyDescent="0.15">
      <c r="O29" s="261" t="s">
        <v>164</v>
      </c>
      <c r="V29" s="10"/>
      <c r="W29" s="10"/>
      <c r="X29" s="10"/>
      <c r="AE29" s="13"/>
      <c r="AF29" s="13"/>
      <c r="AG29" s="13"/>
      <c r="AH29" s="13"/>
      <c r="AI29" s="13"/>
      <c r="AJ29" s="13"/>
      <c r="AK29" s="13"/>
      <c r="AL29" s="13"/>
      <c r="AM29" s="13"/>
      <c r="AO29" s="5"/>
      <c r="AP29" s="5"/>
      <c r="AQ29" s="85"/>
      <c r="AS29" s="86"/>
      <c r="AW29" s="261"/>
      <c r="BC29" s="10"/>
      <c r="BD29" s="10"/>
      <c r="BE29" s="10"/>
      <c r="BF29" s="28"/>
      <c r="BG29" s="28"/>
      <c r="BI29" s="5"/>
      <c r="BJ29" s="5"/>
      <c r="BK29" s="85"/>
      <c r="BM29" s="86"/>
    </row>
    <row r="30" spans="13:65" ht="9.1" customHeight="1" x14ac:dyDescent="0.15">
      <c r="O30" s="261"/>
      <c r="V30" s="10"/>
      <c r="W30" s="10"/>
      <c r="X30" s="10"/>
      <c r="AO30" s="5"/>
      <c r="AP30" s="5"/>
      <c r="AQ30" s="85"/>
      <c r="AW30" s="261"/>
      <c r="BI30" s="5"/>
      <c r="BJ30" s="5"/>
      <c r="BK30" s="85"/>
    </row>
    <row r="31" spans="13:65" ht="9.1" customHeight="1" x14ac:dyDescent="0.15">
      <c r="O31" s="261"/>
      <c r="V31" s="10"/>
      <c r="W31" s="10"/>
      <c r="X31" s="11"/>
      <c r="Y31" s="28"/>
      <c r="Z31" s="28"/>
      <c r="AA31" s="28"/>
      <c r="AB31" s="28"/>
      <c r="AC31" s="28"/>
      <c r="AD31" s="28"/>
      <c r="AE31" s="28"/>
      <c r="AO31" s="85">
        <v>0.1</v>
      </c>
      <c r="AP31" s="5"/>
      <c r="AQ31" s="85" t="s">
        <v>374</v>
      </c>
      <c r="AW31" s="261"/>
      <c r="AZ31" s="28"/>
      <c r="BA31" s="28"/>
      <c r="BB31" s="28"/>
      <c r="BC31" s="28"/>
      <c r="BI31" s="85">
        <v>0.1</v>
      </c>
      <c r="BJ31" s="5"/>
      <c r="BK31" s="85" t="s">
        <v>374</v>
      </c>
    </row>
    <row r="32" spans="13:65" ht="9.1" customHeight="1" x14ac:dyDescent="0.15">
      <c r="O32" s="261"/>
      <c r="V32" s="10"/>
      <c r="W32" s="10"/>
      <c r="X32" s="10"/>
      <c r="AO32" s="85"/>
      <c r="AP32" s="5"/>
      <c r="AQ32" s="85"/>
      <c r="AW32" s="261"/>
      <c r="BI32" s="85"/>
      <c r="BJ32" s="5"/>
      <c r="BK32" s="85"/>
    </row>
    <row r="33" spans="1:85" ht="9.1" customHeight="1" x14ac:dyDescent="0.15">
      <c r="O33" s="261"/>
      <c r="V33" s="10"/>
      <c r="W33" s="10"/>
      <c r="X33" s="10"/>
      <c r="AO33" s="85"/>
      <c r="AP33" s="5"/>
      <c r="AQ33" s="85"/>
      <c r="AW33" s="261"/>
      <c r="BI33" s="85"/>
      <c r="BJ33" s="5"/>
      <c r="BK33" s="85"/>
    </row>
    <row r="34" spans="1:85" ht="9.1" customHeight="1" x14ac:dyDescent="0.15">
      <c r="O34" s="261"/>
      <c r="V34" s="73" t="s">
        <v>441</v>
      </c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O34" s="85"/>
      <c r="AP34" s="5"/>
      <c r="AQ34" s="85"/>
      <c r="AW34" s="261"/>
      <c r="AZ34" s="28"/>
      <c r="BA34" s="28"/>
      <c r="BB34" s="28"/>
      <c r="BD34" s="73"/>
      <c r="BE34" s="73"/>
      <c r="BI34" s="85"/>
      <c r="BJ34" s="5"/>
      <c r="BK34" s="85"/>
    </row>
    <row r="35" spans="1:85" ht="9.1" customHeight="1" x14ac:dyDescent="0.15">
      <c r="AO35" s="85" t="s">
        <v>0</v>
      </c>
      <c r="AP35" s="5"/>
      <c r="AQ35" s="85"/>
      <c r="BI35" s="85" t="s">
        <v>0</v>
      </c>
      <c r="BJ35" s="5"/>
      <c r="BK35" s="85"/>
    </row>
    <row r="36" spans="1:85" ht="9.1" customHeight="1" x14ac:dyDescent="0.15">
      <c r="AO36" s="85"/>
      <c r="AP36" s="5"/>
      <c r="AQ36" s="85"/>
      <c r="BI36" s="85"/>
      <c r="BJ36" s="5"/>
      <c r="BK36" s="85"/>
    </row>
    <row r="37" spans="1:85" ht="9.1" customHeight="1" x14ac:dyDescent="0.15">
      <c r="AO37" s="85">
        <v>0.1</v>
      </c>
      <c r="AQ37" s="85"/>
      <c r="BI37" s="85">
        <v>0.1</v>
      </c>
      <c r="BK37" s="85"/>
    </row>
    <row r="38" spans="1:85" ht="9.1" customHeight="1" x14ac:dyDescent="0.15">
      <c r="AO38" s="85"/>
      <c r="AQ38" s="85"/>
      <c r="BI38" s="85"/>
      <c r="BK38" s="85"/>
    </row>
    <row r="39" spans="1:85" ht="9.1" customHeight="1" x14ac:dyDescent="0.15">
      <c r="Z39" s="28"/>
      <c r="AA39" s="28"/>
      <c r="AB39" s="28"/>
      <c r="AC39" s="28"/>
      <c r="AZ39" s="28"/>
      <c r="BA39" s="28"/>
    </row>
    <row r="40" spans="1:85" ht="9.1" customHeight="1" x14ac:dyDescent="0.15"/>
    <row r="41" spans="1:85" ht="9.1" customHeight="1" x14ac:dyDescent="0.15">
      <c r="X41" s="73" t="s">
        <v>6</v>
      </c>
      <c r="Y41" s="73"/>
      <c r="Z41" s="73"/>
      <c r="AA41" s="73"/>
      <c r="AB41" s="73"/>
      <c r="AC41" s="73"/>
      <c r="AD41" s="73"/>
      <c r="AE41" s="73"/>
      <c r="AZ41" s="73" t="s">
        <v>6</v>
      </c>
      <c r="BA41" s="73"/>
    </row>
    <row r="42" spans="1:85" ht="24.95" customHeight="1" x14ac:dyDescent="0.15"/>
    <row r="43" spans="1:85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</row>
    <row r="44" spans="1:85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80"/>
      <c r="X44" s="78" t="s">
        <v>61</v>
      </c>
      <c r="Y44" s="79"/>
      <c r="Z44" s="79"/>
      <c r="AA44" s="79"/>
      <c r="AB44" s="79"/>
      <c r="AC44" s="79"/>
      <c r="AD44" s="79"/>
      <c r="AE44" s="79"/>
      <c r="AF44" s="80"/>
      <c r="AG44" s="78" t="s">
        <v>9</v>
      </c>
      <c r="AH44" s="79"/>
      <c r="AI44" s="79"/>
      <c r="AJ44" s="79"/>
      <c r="AK44" s="79"/>
      <c r="AL44" s="79"/>
      <c r="AM44" s="80"/>
      <c r="AN44" s="78" t="s">
        <v>19</v>
      </c>
      <c r="AO44" s="79"/>
      <c r="AP44" s="79"/>
      <c r="AQ44" s="79"/>
      <c r="AR44" s="79"/>
      <c r="AS44" s="79"/>
      <c r="AT44" s="80"/>
      <c r="AU44" s="87" t="s">
        <v>20</v>
      </c>
      <c r="AV44" s="87"/>
      <c r="AW44" s="87"/>
      <c r="AX44" s="87"/>
      <c r="AY44" s="87"/>
      <c r="AZ44" s="87"/>
      <c r="BA44" s="87"/>
      <c r="BB44" s="87" t="s">
        <v>21</v>
      </c>
      <c r="BC44" s="87"/>
      <c r="BD44" s="87"/>
      <c r="BE44" s="87"/>
      <c r="BF44" s="87"/>
      <c r="BG44" s="87"/>
      <c r="BH44" s="87"/>
      <c r="BI44" s="87" t="s">
        <v>22</v>
      </c>
      <c r="BJ44" s="87"/>
      <c r="BK44" s="87"/>
      <c r="BL44" s="87"/>
      <c r="BM44" s="87"/>
      <c r="BN44" s="87"/>
      <c r="BO44" s="87"/>
      <c r="BP44" s="87" t="s">
        <v>15</v>
      </c>
      <c r="BQ44" s="87"/>
      <c r="BR44" s="87"/>
      <c r="BS44" s="87"/>
      <c r="BT44" s="87"/>
      <c r="BU44" s="87"/>
      <c r="BV44" s="87"/>
    </row>
    <row r="45" spans="1:85" s="14" customFormat="1" ht="6.95" customHeight="1" x14ac:dyDescent="0.15">
      <c r="B45" s="39"/>
      <c r="C45" s="39"/>
      <c r="E45" s="39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15"/>
      <c r="AF45" s="31"/>
      <c r="AG45" s="31"/>
      <c r="AH45" s="31"/>
      <c r="AI45" s="31"/>
      <c r="AJ45" s="31"/>
      <c r="AK45" s="31"/>
      <c r="AL45" s="31"/>
      <c r="AM45" s="15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</row>
    <row r="46" spans="1:85" s="14" customFormat="1" ht="20.149999999999999" customHeight="1" x14ac:dyDescent="0.15">
      <c r="A46" s="25"/>
      <c r="B46" s="269" t="s">
        <v>68</v>
      </c>
      <c r="C46" s="263"/>
      <c r="D46" s="263"/>
      <c r="E46" s="264"/>
      <c r="F46" s="78" t="s">
        <v>0</v>
      </c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80"/>
      <c r="X46" s="81">
        <v>6.3E-2</v>
      </c>
      <c r="Y46" s="82"/>
      <c r="Z46" s="82"/>
      <c r="AA46" s="82"/>
      <c r="AB46" s="82"/>
      <c r="AC46" s="82"/>
      <c r="AD46" s="82"/>
      <c r="AE46" s="82"/>
      <c r="AF46" s="83"/>
      <c r="AG46" s="81">
        <v>0.09</v>
      </c>
      <c r="AH46" s="82"/>
      <c r="AI46" s="82"/>
      <c r="AJ46" s="82"/>
      <c r="AK46" s="82"/>
      <c r="AL46" s="82"/>
      <c r="AM46" s="83"/>
      <c r="AN46" s="81">
        <v>0.125</v>
      </c>
      <c r="AO46" s="82"/>
      <c r="AP46" s="82"/>
      <c r="AQ46" s="82"/>
      <c r="AR46" s="82"/>
      <c r="AS46" s="82"/>
      <c r="AT46" s="83"/>
      <c r="AU46" s="75">
        <v>0.18</v>
      </c>
      <c r="AV46" s="75"/>
      <c r="AW46" s="75"/>
      <c r="AX46" s="75"/>
      <c r="AY46" s="75"/>
      <c r="AZ46" s="75"/>
      <c r="BA46" s="75"/>
      <c r="BB46" s="75">
        <v>0.25</v>
      </c>
      <c r="BC46" s="75"/>
      <c r="BD46" s="75"/>
      <c r="BE46" s="75"/>
      <c r="BF46" s="75"/>
      <c r="BG46" s="75"/>
      <c r="BH46" s="75"/>
      <c r="BI46" s="75">
        <v>0.315</v>
      </c>
      <c r="BJ46" s="75"/>
      <c r="BK46" s="75"/>
      <c r="BL46" s="75"/>
      <c r="BM46" s="75"/>
      <c r="BN46" s="75"/>
      <c r="BO46" s="75"/>
      <c r="BP46" s="75">
        <v>0.35499999999999998</v>
      </c>
      <c r="BQ46" s="75"/>
      <c r="BR46" s="75"/>
      <c r="BS46" s="75"/>
      <c r="BT46" s="75"/>
      <c r="BU46" s="75"/>
      <c r="BV46" s="75"/>
      <c r="CG46" s="55"/>
    </row>
    <row r="47" spans="1:85" s="14" customFormat="1" ht="20.149999999999999" customHeight="1" x14ac:dyDescent="0.15">
      <c r="A47" s="25"/>
      <c r="B47" s="270"/>
      <c r="C47" s="265"/>
      <c r="D47" s="265"/>
      <c r="E47" s="266"/>
      <c r="F47" s="78" t="s">
        <v>6</v>
      </c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80"/>
      <c r="X47" s="81">
        <v>0.6</v>
      </c>
      <c r="Y47" s="82"/>
      <c r="Z47" s="82"/>
      <c r="AA47" s="82"/>
      <c r="AB47" s="82"/>
      <c r="AC47" s="82"/>
      <c r="AD47" s="82"/>
      <c r="AE47" s="82"/>
      <c r="AF47" s="83"/>
      <c r="AG47" s="81">
        <v>0.6</v>
      </c>
      <c r="AH47" s="82"/>
      <c r="AI47" s="82"/>
      <c r="AJ47" s="82"/>
      <c r="AK47" s="82"/>
      <c r="AL47" s="82"/>
      <c r="AM47" s="83"/>
      <c r="AN47" s="81">
        <v>0.6</v>
      </c>
      <c r="AO47" s="82"/>
      <c r="AP47" s="82"/>
      <c r="AQ47" s="82"/>
      <c r="AR47" s="82"/>
      <c r="AS47" s="82"/>
      <c r="AT47" s="83"/>
      <c r="AU47" s="75">
        <v>0.6</v>
      </c>
      <c r="AV47" s="75"/>
      <c r="AW47" s="75"/>
      <c r="AX47" s="75"/>
      <c r="AY47" s="75"/>
      <c r="AZ47" s="75"/>
      <c r="BA47" s="75"/>
      <c r="BB47" s="75">
        <v>0.6</v>
      </c>
      <c r="BC47" s="75"/>
      <c r="BD47" s="75"/>
      <c r="BE47" s="75"/>
      <c r="BF47" s="75"/>
      <c r="BG47" s="75"/>
      <c r="BH47" s="75"/>
      <c r="BI47" s="75">
        <v>0.6</v>
      </c>
      <c r="BJ47" s="75"/>
      <c r="BK47" s="75"/>
      <c r="BL47" s="75"/>
      <c r="BM47" s="75"/>
      <c r="BN47" s="75"/>
      <c r="BO47" s="75"/>
      <c r="BP47" s="75">
        <v>0.6</v>
      </c>
      <c r="BQ47" s="75"/>
      <c r="BR47" s="75"/>
      <c r="BS47" s="75"/>
      <c r="BT47" s="75"/>
      <c r="BU47" s="75"/>
      <c r="BV47" s="75"/>
    </row>
    <row r="48" spans="1:85" s="14" customFormat="1" ht="20.149999999999999" customHeight="1" x14ac:dyDescent="0.15">
      <c r="A48" s="25"/>
      <c r="B48" s="270"/>
      <c r="C48" s="265"/>
      <c r="D48" s="265"/>
      <c r="E48" s="266"/>
      <c r="F48" s="78" t="s">
        <v>18</v>
      </c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80"/>
      <c r="X48" s="81">
        <f>X46+0.2</f>
        <v>0.26300000000000001</v>
      </c>
      <c r="Y48" s="82"/>
      <c r="Z48" s="82"/>
      <c r="AA48" s="82"/>
      <c r="AB48" s="82"/>
      <c r="AC48" s="82"/>
      <c r="AD48" s="82"/>
      <c r="AE48" s="82"/>
      <c r="AF48" s="83"/>
      <c r="AG48" s="81">
        <f>AG46+0.2</f>
        <v>0.29000000000000004</v>
      </c>
      <c r="AH48" s="82"/>
      <c r="AI48" s="82"/>
      <c r="AJ48" s="82"/>
      <c r="AK48" s="82"/>
      <c r="AL48" s="82"/>
      <c r="AM48" s="83"/>
      <c r="AN48" s="81">
        <f>AN46+0.2</f>
        <v>0.32500000000000001</v>
      </c>
      <c r="AO48" s="82"/>
      <c r="AP48" s="82"/>
      <c r="AQ48" s="82"/>
      <c r="AR48" s="82"/>
      <c r="AS48" s="82"/>
      <c r="AT48" s="83"/>
      <c r="AU48" s="75">
        <f>AU46+0.2</f>
        <v>0.38</v>
      </c>
      <c r="AV48" s="75"/>
      <c r="AW48" s="75"/>
      <c r="AX48" s="75"/>
      <c r="AY48" s="75"/>
      <c r="AZ48" s="75"/>
      <c r="BA48" s="75"/>
      <c r="BB48" s="75">
        <f>BB46+0.2</f>
        <v>0.45</v>
      </c>
      <c r="BC48" s="75"/>
      <c r="BD48" s="75"/>
      <c r="BE48" s="75"/>
      <c r="BF48" s="75"/>
      <c r="BG48" s="75"/>
      <c r="BH48" s="75"/>
      <c r="BI48" s="75">
        <f>BI46+0.2</f>
        <v>0.51500000000000001</v>
      </c>
      <c r="BJ48" s="75"/>
      <c r="BK48" s="75"/>
      <c r="BL48" s="75"/>
      <c r="BM48" s="75"/>
      <c r="BN48" s="75"/>
      <c r="BO48" s="75"/>
      <c r="BP48" s="75">
        <f>BP46+0.2</f>
        <v>0.55499999999999994</v>
      </c>
      <c r="BQ48" s="75"/>
      <c r="BR48" s="75"/>
      <c r="BS48" s="75"/>
      <c r="BT48" s="75"/>
      <c r="BU48" s="75"/>
      <c r="BV48" s="75"/>
    </row>
    <row r="49" spans="1:74" s="14" customFormat="1" ht="20.149999999999999" customHeight="1" x14ac:dyDescent="0.15">
      <c r="A49" s="25"/>
      <c r="B49" s="270"/>
      <c r="C49" s="265"/>
      <c r="D49" s="265"/>
      <c r="E49" s="266"/>
      <c r="F49" s="78" t="s">
        <v>7</v>
      </c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80"/>
      <c r="X49" s="81">
        <f>X46+X50+0.1</f>
        <v>1.363</v>
      </c>
      <c r="Y49" s="82"/>
      <c r="Z49" s="82"/>
      <c r="AA49" s="82"/>
      <c r="AB49" s="82"/>
      <c r="AC49" s="82"/>
      <c r="AD49" s="82"/>
      <c r="AE49" s="82"/>
      <c r="AF49" s="83"/>
      <c r="AG49" s="81">
        <f>AG46+AG50+0.1</f>
        <v>1.3900000000000001</v>
      </c>
      <c r="AH49" s="82"/>
      <c r="AI49" s="82"/>
      <c r="AJ49" s="82"/>
      <c r="AK49" s="82"/>
      <c r="AL49" s="82"/>
      <c r="AM49" s="83"/>
      <c r="AN49" s="81">
        <f>AN46+AN50+0.1</f>
        <v>1.425</v>
      </c>
      <c r="AO49" s="82"/>
      <c r="AP49" s="82"/>
      <c r="AQ49" s="82"/>
      <c r="AR49" s="82"/>
      <c r="AS49" s="82"/>
      <c r="AT49" s="83"/>
      <c r="AU49" s="81">
        <f>AU46+AU50+0.1</f>
        <v>1.48</v>
      </c>
      <c r="AV49" s="82"/>
      <c r="AW49" s="82"/>
      <c r="AX49" s="82"/>
      <c r="AY49" s="82"/>
      <c r="AZ49" s="82"/>
      <c r="BA49" s="83"/>
      <c r="BB49" s="81">
        <f>BB46+BB50+0.1</f>
        <v>1.55</v>
      </c>
      <c r="BC49" s="82"/>
      <c r="BD49" s="82"/>
      <c r="BE49" s="82"/>
      <c r="BF49" s="82"/>
      <c r="BG49" s="82"/>
      <c r="BH49" s="83"/>
      <c r="BI49" s="81">
        <f>BI46+BI50+0.1</f>
        <v>1.615</v>
      </c>
      <c r="BJ49" s="82"/>
      <c r="BK49" s="82"/>
      <c r="BL49" s="82"/>
      <c r="BM49" s="82"/>
      <c r="BN49" s="82"/>
      <c r="BO49" s="83"/>
      <c r="BP49" s="81">
        <f>BP46+BP50+0.1</f>
        <v>1.655</v>
      </c>
      <c r="BQ49" s="82"/>
      <c r="BR49" s="82"/>
      <c r="BS49" s="82"/>
      <c r="BT49" s="82"/>
      <c r="BU49" s="82"/>
      <c r="BV49" s="83"/>
    </row>
    <row r="50" spans="1:74" s="14" customFormat="1" ht="20.149999999999999" customHeight="1" x14ac:dyDescent="0.15">
      <c r="B50" s="270"/>
      <c r="C50" s="265"/>
      <c r="D50" s="265"/>
      <c r="E50" s="266"/>
      <c r="F50" s="78" t="s">
        <v>341</v>
      </c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80"/>
      <c r="X50" s="81">
        <f>$I$4</f>
        <v>1.2</v>
      </c>
      <c r="Y50" s="82"/>
      <c r="Z50" s="82"/>
      <c r="AA50" s="82"/>
      <c r="AB50" s="82"/>
      <c r="AC50" s="82"/>
      <c r="AD50" s="82"/>
      <c r="AE50" s="82"/>
      <c r="AF50" s="83"/>
      <c r="AG50" s="81">
        <f>$I$4</f>
        <v>1.2</v>
      </c>
      <c r="AH50" s="82"/>
      <c r="AI50" s="82"/>
      <c r="AJ50" s="82"/>
      <c r="AK50" s="82"/>
      <c r="AL50" s="82"/>
      <c r="AM50" s="83"/>
      <c r="AN50" s="81">
        <f>$I$4</f>
        <v>1.2</v>
      </c>
      <c r="AO50" s="82"/>
      <c r="AP50" s="82"/>
      <c r="AQ50" s="82"/>
      <c r="AR50" s="82"/>
      <c r="AS50" s="82"/>
      <c r="AT50" s="83"/>
      <c r="AU50" s="81">
        <f>$I$4</f>
        <v>1.2</v>
      </c>
      <c r="AV50" s="82"/>
      <c r="AW50" s="82"/>
      <c r="AX50" s="82"/>
      <c r="AY50" s="82"/>
      <c r="AZ50" s="82"/>
      <c r="BA50" s="83"/>
      <c r="BB50" s="81">
        <f>$I$4</f>
        <v>1.2</v>
      </c>
      <c r="BC50" s="82"/>
      <c r="BD50" s="82"/>
      <c r="BE50" s="82"/>
      <c r="BF50" s="82"/>
      <c r="BG50" s="82"/>
      <c r="BH50" s="83"/>
      <c r="BI50" s="81">
        <f>$I$4</f>
        <v>1.2</v>
      </c>
      <c r="BJ50" s="82"/>
      <c r="BK50" s="82"/>
      <c r="BL50" s="82"/>
      <c r="BM50" s="82"/>
      <c r="BN50" s="82"/>
      <c r="BO50" s="83"/>
      <c r="BP50" s="81">
        <f>$I$4</f>
        <v>1.2</v>
      </c>
      <c r="BQ50" s="82"/>
      <c r="BR50" s="82"/>
      <c r="BS50" s="82"/>
      <c r="BT50" s="82"/>
      <c r="BU50" s="82"/>
      <c r="BV50" s="83"/>
    </row>
    <row r="51" spans="1:74" s="14" customFormat="1" ht="20.149999999999999" customHeight="1" x14ac:dyDescent="0.15">
      <c r="B51" s="100" t="s">
        <v>33</v>
      </c>
      <c r="C51" s="101"/>
      <c r="D51" s="101"/>
      <c r="E51" s="102"/>
      <c r="F51" s="78" t="s">
        <v>37</v>
      </c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80"/>
      <c r="X51" s="81">
        <f>(X49-X48-0.2-0.05)</f>
        <v>0.85000000000000009</v>
      </c>
      <c r="Y51" s="82"/>
      <c r="Z51" s="82"/>
      <c r="AA51" s="82"/>
      <c r="AB51" s="82"/>
      <c r="AC51" s="82"/>
      <c r="AD51" s="82"/>
      <c r="AE51" s="82"/>
      <c r="AF51" s="83"/>
      <c r="AG51" s="81">
        <f>(AG49-AG48-0.2-0.05)</f>
        <v>0.85000000000000009</v>
      </c>
      <c r="AH51" s="82"/>
      <c r="AI51" s="82"/>
      <c r="AJ51" s="82"/>
      <c r="AK51" s="82"/>
      <c r="AL51" s="82"/>
      <c r="AM51" s="83"/>
      <c r="AN51" s="81">
        <f>(AN49-AN48-0.2-0.05)</f>
        <v>0.85000000000000009</v>
      </c>
      <c r="AO51" s="82"/>
      <c r="AP51" s="82"/>
      <c r="AQ51" s="82"/>
      <c r="AR51" s="82"/>
      <c r="AS51" s="82"/>
      <c r="AT51" s="83"/>
      <c r="AU51" s="81">
        <f>(AU49-AU48-0.2-0.05)</f>
        <v>0.85000000000000009</v>
      </c>
      <c r="AV51" s="82"/>
      <c r="AW51" s="82"/>
      <c r="AX51" s="82"/>
      <c r="AY51" s="82"/>
      <c r="AZ51" s="82"/>
      <c r="BA51" s="83"/>
      <c r="BB51" s="81">
        <f>(BB49-BB48-0.2-0.05)</f>
        <v>0.85000000000000009</v>
      </c>
      <c r="BC51" s="82"/>
      <c r="BD51" s="82"/>
      <c r="BE51" s="82"/>
      <c r="BF51" s="82"/>
      <c r="BG51" s="82"/>
      <c r="BH51" s="83"/>
      <c r="BI51" s="81">
        <f>(BI49-BI48-0.2-0.05)</f>
        <v>0.85000000000000009</v>
      </c>
      <c r="BJ51" s="82"/>
      <c r="BK51" s="82"/>
      <c r="BL51" s="82"/>
      <c r="BM51" s="82"/>
      <c r="BN51" s="82"/>
      <c r="BO51" s="83"/>
      <c r="BP51" s="81">
        <f>(BP49-BP48-0.2-0.05)</f>
        <v>0.85000000000000009</v>
      </c>
      <c r="BQ51" s="82"/>
      <c r="BR51" s="82"/>
      <c r="BS51" s="82"/>
      <c r="BT51" s="82"/>
      <c r="BU51" s="82"/>
      <c r="BV51" s="83"/>
    </row>
    <row r="52" spans="1:74" s="14" customFormat="1" ht="20.149999999999999" customHeight="1" x14ac:dyDescent="0.15"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 t="s">
        <v>103</v>
      </c>
      <c r="BQ52" s="141"/>
      <c r="BR52" s="141"/>
      <c r="BS52" s="141"/>
      <c r="BT52" s="141"/>
      <c r="BU52" s="141"/>
      <c r="BV52" s="141"/>
    </row>
    <row r="53" spans="1:74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/>
      <c r="L53" s="87" t="s">
        <v>14</v>
      </c>
      <c r="M53" s="87"/>
      <c r="N53" s="87"/>
      <c r="O53" s="87"/>
      <c r="P53" s="87"/>
      <c r="Q53" s="87"/>
      <c r="R53" s="87"/>
      <c r="S53" s="87"/>
      <c r="T53" s="87"/>
      <c r="U53" s="87" t="s">
        <v>12</v>
      </c>
      <c r="V53" s="87"/>
      <c r="W53" s="87"/>
      <c r="X53" s="87" t="str">
        <f>X44</f>
        <v>φ50</v>
      </c>
      <c r="Y53" s="87"/>
      <c r="Z53" s="87"/>
      <c r="AA53" s="87"/>
      <c r="AB53" s="87"/>
      <c r="AC53" s="87"/>
      <c r="AD53" s="87"/>
      <c r="AE53" s="87"/>
      <c r="AF53" s="87"/>
      <c r="AG53" s="87" t="str">
        <f>AG44</f>
        <v>φ75</v>
      </c>
      <c r="AH53" s="87"/>
      <c r="AI53" s="87"/>
      <c r="AJ53" s="87"/>
      <c r="AK53" s="87"/>
      <c r="AL53" s="87"/>
      <c r="AM53" s="87"/>
      <c r="AN53" s="87" t="str">
        <f>AN44</f>
        <v>φ100</v>
      </c>
      <c r="AO53" s="87"/>
      <c r="AP53" s="87"/>
      <c r="AQ53" s="87"/>
      <c r="AR53" s="87"/>
      <c r="AS53" s="87"/>
      <c r="AT53" s="87"/>
      <c r="AU53" s="87" t="str">
        <f>AU44</f>
        <v>φ150</v>
      </c>
      <c r="AV53" s="87"/>
      <c r="AW53" s="87"/>
      <c r="AX53" s="87"/>
      <c r="AY53" s="87"/>
      <c r="AZ53" s="87"/>
      <c r="BA53" s="87"/>
      <c r="BB53" s="87" t="str">
        <f>BB44</f>
        <v>φ200</v>
      </c>
      <c r="BC53" s="87"/>
      <c r="BD53" s="87"/>
      <c r="BE53" s="87"/>
      <c r="BF53" s="87"/>
      <c r="BG53" s="87"/>
      <c r="BH53" s="87"/>
      <c r="BI53" s="87" t="str">
        <f>BI44</f>
        <v>φ250</v>
      </c>
      <c r="BJ53" s="87"/>
      <c r="BK53" s="87"/>
      <c r="BL53" s="87"/>
      <c r="BM53" s="87"/>
      <c r="BN53" s="87"/>
      <c r="BO53" s="87"/>
      <c r="BP53" s="87" t="str">
        <f>BP44</f>
        <v>φ300</v>
      </c>
      <c r="BQ53" s="87"/>
      <c r="BR53" s="87"/>
      <c r="BS53" s="87"/>
      <c r="BT53" s="87"/>
      <c r="BU53" s="87"/>
      <c r="BV53" s="87"/>
    </row>
    <row r="54" spans="1:74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79"/>
      <c r="K54" s="80"/>
      <c r="L54" s="110" t="s">
        <v>371</v>
      </c>
      <c r="M54" s="111"/>
      <c r="N54" s="111"/>
      <c r="O54" s="111"/>
      <c r="P54" s="111"/>
      <c r="Q54" s="111"/>
      <c r="R54" s="111"/>
      <c r="S54" s="111"/>
      <c r="T54" s="112"/>
      <c r="U54" s="78" t="s">
        <v>23</v>
      </c>
      <c r="V54" s="79"/>
      <c r="W54" s="80"/>
      <c r="X54" s="75">
        <v>2</v>
      </c>
      <c r="Y54" s="75"/>
      <c r="Z54" s="75"/>
      <c r="AA54" s="75"/>
      <c r="AB54" s="75"/>
      <c r="AC54" s="75"/>
      <c r="AD54" s="75"/>
      <c r="AE54" s="75"/>
      <c r="AF54" s="75"/>
      <c r="AG54" s="75">
        <v>2</v>
      </c>
      <c r="AH54" s="75"/>
      <c r="AI54" s="75"/>
      <c r="AJ54" s="75"/>
      <c r="AK54" s="75"/>
      <c r="AL54" s="75"/>
      <c r="AM54" s="75"/>
      <c r="AN54" s="75">
        <v>2</v>
      </c>
      <c r="AO54" s="75"/>
      <c r="AP54" s="75"/>
      <c r="AQ54" s="75"/>
      <c r="AR54" s="75"/>
      <c r="AS54" s="75"/>
      <c r="AT54" s="75"/>
      <c r="AU54" s="75">
        <v>2</v>
      </c>
      <c r="AV54" s="75"/>
      <c r="AW54" s="75"/>
      <c r="AX54" s="75"/>
      <c r="AY54" s="75"/>
      <c r="AZ54" s="75"/>
      <c r="BA54" s="75"/>
      <c r="BB54" s="75">
        <v>2</v>
      </c>
      <c r="BC54" s="75"/>
      <c r="BD54" s="75"/>
      <c r="BE54" s="75"/>
      <c r="BF54" s="75"/>
      <c r="BG54" s="75"/>
      <c r="BH54" s="75"/>
      <c r="BI54" s="75">
        <v>2</v>
      </c>
      <c r="BJ54" s="75"/>
      <c r="BK54" s="75"/>
      <c r="BL54" s="75"/>
      <c r="BM54" s="75"/>
      <c r="BN54" s="75"/>
      <c r="BO54" s="75"/>
      <c r="BP54" s="75">
        <v>2</v>
      </c>
      <c r="BQ54" s="75"/>
      <c r="BR54" s="75"/>
      <c r="BS54" s="75"/>
      <c r="BT54" s="75"/>
      <c r="BU54" s="75"/>
      <c r="BV54" s="75"/>
    </row>
    <row r="55" spans="1:74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4"/>
      <c r="K55" s="115"/>
      <c r="L55" s="116" t="s">
        <v>434</v>
      </c>
      <c r="M55" s="117"/>
      <c r="N55" s="117"/>
      <c r="O55" s="117"/>
      <c r="P55" s="117"/>
      <c r="Q55" s="117"/>
      <c r="R55" s="117"/>
      <c r="S55" s="117"/>
      <c r="T55" s="118"/>
      <c r="U55" s="113" t="s">
        <v>390</v>
      </c>
      <c r="V55" s="114"/>
      <c r="W55" s="115"/>
      <c r="X55" s="75">
        <f>X47</f>
        <v>0.6</v>
      </c>
      <c r="Y55" s="75"/>
      <c r="Z55" s="75"/>
      <c r="AA55" s="75"/>
      <c r="AB55" s="75"/>
      <c r="AC55" s="75"/>
      <c r="AD55" s="75"/>
      <c r="AE55" s="75"/>
      <c r="AF55" s="75"/>
      <c r="AG55" s="75">
        <f>AG47</f>
        <v>0.6</v>
      </c>
      <c r="AH55" s="75"/>
      <c r="AI55" s="75"/>
      <c r="AJ55" s="75"/>
      <c r="AK55" s="75"/>
      <c r="AL55" s="75"/>
      <c r="AM55" s="75"/>
      <c r="AN55" s="75">
        <f>AN47</f>
        <v>0.6</v>
      </c>
      <c r="AO55" s="75"/>
      <c r="AP55" s="75"/>
      <c r="AQ55" s="75"/>
      <c r="AR55" s="75"/>
      <c r="AS55" s="75"/>
      <c r="AT55" s="75"/>
      <c r="AU55" s="75">
        <f>AU47</f>
        <v>0.6</v>
      </c>
      <c r="AV55" s="75"/>
      <c r="AW55" s="75"/>
      <c r="AX55" s="75"/>
      <c r="AY55" s="75"/>
      <c r="AZ55" s="75"/>
      <c r="BA55" s="75"/>
      <c r="BB55" s="75">
        <f>BB47</f>
        <v>0.6</v>
      </c>
      <c r="BC55" s="75"/>
      <c r="BD55" s="75"/>
      <c r="BE55" s="75"/>
      <c r="BF55" s="75"/>
      <c r="BG55" s="75"/>
      <c r="BH55" s="75"/>
      <c r="BI55" s="75">
        <f>BI47</f>
        <v>0.6</v>
      </c>
      <c r="BJ55" s="75"/>
      <c r="BK55" s="75"/>
      <c r="BL55" s="75"/>
      <c r="BM55" s="75"/>
      <c r="BN55" s="75"/>
      <c r="BO55" s="75"/>
      <c r="BP55" s="75">
        <f>BP47</f>
        <v>0.6</v>
      </c>
      <c r="BQ55" s="75"/>
      <c r="BR55" s="75"/>
      <c r="BS55" s="75"/>
      <c r="BT55" s="75"/>
      <c r="BU55" s="75"/>
      <c r="BV55" s="75"/>
    </row>
    <row r="56" spans="1:74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1"/>
      <c r="K56" s="102"/>
      <c r="L56" s="122"/>
      <c r="M56" s="123"/>
      <c r="N56" s="123"/>
      <c r="O56" s="123"/>
      <c r="P56" s="123"/>
      <c r="Q56" s="123"/>
      <c r="R56" s="123"/>
      <c r="S56" s="123"/>
      <c r="T56" s="124"/>
      <c r="U56" s="100"/>
      <c r="V56" s="101"/>
      <c r="W56" s="102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</row>
    <row r="57" spans="1:74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4"/>
      <c r="K57" s="115"/>
      <c r="L57" s="116" t="s">
        <v>434</v>
      </c>
      <c r="M57" s="117"/>
      <c r="N57" s="117"/>
      <c r="O57" s="117"/>
      <c r="P57" s="117"/>
      <c r="Q57" s="117"/>
      <c r="R57" s="117"/>
      <c r="S57" s="117"/>
      <c r="T57" s="118"/>
      <c r="U57" s="113" t="s">
        <v>435</v>
      </c>
      <c r="V57" s="114"/>
      <c r="W57" s="115"/>
      <c r="X57" s="75">
        <f>X47*0.1</f>
        <v>0.06</v>
      </c>
      <c r="Y57" s="75"/>
      <c r="Z57" s="75"/>
      <c r="AA57" s="75"/>
      <c r="AB57" s="75"/>
      <c r="AC57" s="75"/>
      <c r="AD57" s="75"/>
      <c r="AE57" s="75"/>
      <c r="AF57" s="75"/>
      <c r="AG57" s="75">
        <f>AG47*0.1</f>
        <v>0.06</v>
      </c>
      <c r="AH57" s="75"/>
      <c r="AI57" s="75"/>
      <c r="AJ57" s="75"/>
      <c r="AK57" s="75"/>
      <c r="AL57" s="75"/>
      <c r="AM57" s="75"/>
      <c r="AN57" s="75">
        <f>AN47*0.1</f>
        <v>0.06</v>
      </c>
      <c r="AO57" s="75"/>
      <c r="AP57" s="75"/>
      <c r="AQ57" s="75"/>
      <c r="AR57" s="75"/>
      <c r="AS57" s="75"/>
      <c r="AT57" s="75"/>
      <c r="AU57" s="75">
        <f>AU47*0.1</f>
        <v>0.06</v>
      </c>
      <c r="AV57" s="75"/>
      <c r="AW57" s="75"/>
      <c r="AX57" s="75"/>
      <c r="AY57" s="75"/>
      <c r="AZ57" s="75"/>
      <c r="BA57" s="75"/>
      <c r="BB57" s="75">
        <f>BB47*0.1</f>
        <v>0.06</v>
      </c>
      <c r="BC57" s="75"/>
      <c r="BD57" s="75"/>
      <c r="BE57" s="75"/>
      <c r="BF57" s="75"/>
      <c r="BG57" s="75"/>
      <c r="BH57" s="75"/>
      <c r="BI57" s="75">
        <f>BI47*0.1</f>
        <v>0.06</v>
      </c>
      <c r="BJ57" s="75"/>
      <c r="BK57" s="75"/>
      <c r="BL57" s="75"/>
      <c r="BM57" s="75"/>
      <c r="BN57" s="75"/>
      <c r="BO57" s="75"/>
      <c r="BP57" s="75">
        <f>BP47*0.1</f>
        <v>0.06</v>
      </c>
      <c r="BQ57" s="75"/>
      <c r="BR57" s="75"/>
      <c r="BS57" s="75"/>
      <c r="BT57" s="75"/>
      <c r="BU57" s="75"/>
      <c r="BV57" s="75"/>
    </row>
    <row r="58" spans="1:74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1"/>
      <c r="K58" s="102"/>
      <c r="L58" s="122" t="s">
        <v>323</v>
      </c>
      <c r="M58" s="123"/>
      <c r="N58" s="123"/>
      <c r="O58" s="123"/>
      <c r="P58" s="123"/>
      <c r="Q58" s="123"/>
      <c r="R58" s="123"/>
      <c r="S58" s="123"/>
      <c r="T58" s="124"/>
      <c r="U58" s="100"/>
      <c r="V58" s="101"/>
      <c r="W58" s="102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</row>
    <row r="59" spans="1:74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0"/>
      <c r="K59" s="121"/>
      <c r="L59" s="110" t="s">
        <v>436</v>
      </c>
      <c r="M59" s="111"/>
      <c r="N59" s="111"/>
      <c r="O59" s="111"/>
      <c r="P59" s="111"/>
      <c r="Q59" s="111"/>
      <c r="R59" s="111"/>
      <c r="S59" s="111"/>
      <c r="T59" s="112"/>
      <c r="U59" s="78" t="s">
        <v>435</v>
      </c>
      <c r="V59" s="79"/>
      <c r="W59" s="80"/>
      <c r="X59" s="75">
        <f>ROUND(X47*(X49-0.1),3)</f>
        <v>0.75800000000000001</v>
      </c>
      <c r="Y59" s="75"/>
      <c r="Z59" s="75"/>
      <c r="AA59" s="75"/>
      <c r="AB59" s="75"/>
      <c r="AC59" s="75"/>
      <c r="AD59" s="75"/>
      <c r="AE59" s="75"/>
      <c r="AF59" s="75"/>
      <c r="AG59" s="75">
        <f>ROUND(AG47*(AG49-0.1),3)</f>
        <v>0.77400000000000002</v>
      </c>
      <c r="AH59" s="75"/>
      <c r="AI59" s="75"/>
      <c r="AJ59" s="75"/>
      <c r="AK59" s="75"/>
      <c r="AL59" s="75"/>
      <c r="AM59" s="75"/>
      <c r="AN59" s="75">
        <f>ROUND(AN47*(AN49-0.1),3)</f>
        <v>0.79500000000000004</v>
      </c>
      <c r="AO59" s="75"/>
      <c r="AP59" s="75"/>
      <c r="AQ59" s="75"/>
      <c r="AR59" s="75"/>
      <c r="AS59" s="75"/>
      <c r="AT59" s="75"/>
      <c r="AU59" s="75">
        <f>ROUND(AU47*(AU49-0.1),3)</f>
        <v>0.82799999999999996</v>
      </c>
      <c r="AV59" s="75"/>
      <c r="AW59" s="75"/>
      <c r="AX59" s="75"/>
      <c r="AY59" s="75"/>
      <c r="AZ59" s="75"/>
      <c r="BA59" s="75"/>
      <c r="BB59" s="75">
        <f>ROUND(BB47*(BB49-0.1),3)</f>
        <v>0.87</v>
      </c>
      <c r="BC59" s="75"/>
      <c r="BD59" s="75"/>
      <c r="BE59" s="75"/>
      <c r="BF59" s="75"/>
      <c r="BG59" s="75"/>
      <c r="BH59" s="75"/>
      <c r="BI59" s="75">
        <f>ROUND(BI47*(BI49-0.1),3)</f>
        <v>0.90900000000000003</v>
      </c>
      <c r="BJ59" s="75"/>
      <c r="BK59" s="75"/>
      <c r="BL59" s="75"/>
      <c r="BM59" s="75"/>
      <c r="BN59" s="75"/>
      <c r="BO59" s="75"/>
      <c r="BP59" s="75">
        <f>ROUND(BP47*(BP49-0.1),3)</f>
        <v>0.93300000000000005</v>
      </c>
      <c r="BQ59" s="75"/>
      <c r="BR59" s="75"/>
      <c r="BS59" s="75"/>
      <c r="BT59" s="75"/>
      <c r="BU59" s="75"/>
      <c r="BV59" s="75"/>
    </row>
    <row r="60" spans="1:74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0"/>
      <c r="K60" s="121"/>
      <c r="L60" s="110" t="s">
        <v>436</v>
      </c>
      <c r="M60" s="111"/>
      <c r="N60" s="111"/>
      <c r="O60" s="111"/>
      <c r="P60" s="111"/>
      <c r="Q60" s="111"/>
      <c r="R60" s="111"/>
      <c r="S60" s="111"/>
      <c r="T60" s="112"/>
      <c r="U60" s="78" t="s">
        <v>435</v>
      </c>
      <c r="V60" s="79"/>
      <c r="W60" s="80"/>
      <c r="X60" s="75">
        <f>ROUND(X47*X48-X46*X46*PI()/4,3)</f>
        <v>0.155</v>
      </c>
      <c r="Y60" s="75"/>
      <c r="Z60" s="75"/>
      <c r="AA60" s="75"/>
      <c r="AB60" s="75"/>
      <c r="AC60" s="75"/>
      <c r="AD60" s="75"/>
      <c r="AE60" s="75"/>
      <c r="AF60" s="75"/>
      <c r="AG60" s="75">
        <f>ROUND(AG47*AG48-AG46*AG46*PI()/4,3)</f>
        <v>0.16800000000000001</v>
      </c>
      <c r="AH60" s="75"/>
      <c r="AI60" s="75"/>
      <c r="AJ60" s="75"/>
      <c r="AK60" s="75"/>
      <c r="AL60" s="75"/>
      <c r="AM60" s="75"/>
      <c r="AN60" s="75">
        <f>ROUND(AN47*AN48-AN46*AN46*PI()/4,3)</f>
        <v>0.183</v>
      </c>
      <c r="AO60" s="75"/>
      <c r="AP60" s="75"/>
      <c r="AQ60" s="75"/>
      <c r="AR60" s="75"/>
      <c r="AS60" s="75"/>
      <c r="AT60" s="75"/>
      <c r="AU60" s="75">
        <f>ROUND(AU47*AU48-AU46*AU46*PI()/4,3)</f>
        <v>0.20300000000000001</v>
      </c>
      <c r="AV60" s="75"/>
      <c r="AW60" s="75"/>
      <c r="AX60" s="75"/>
      <c r="AY60" s="75"/>
      <c r="AZ60" s="75"/>
      <c r="BA60" s="75"/>
      <c r="BB60" s="75">
        <f>ROUND(BB47*BB48-BB46*BB46*PI()/4,3)</f>
        <v>0.221</v>
      </c>
      <c r="BC60" s="75"/>
      <c r="BD60" s="75"/>
      <c r="BE60" s="75"/>
      <c r="BF60" s="75"/>
      <c r="BG60" s="75"/>
      <c r="BH60" s="75"/>
      <c r="BI60" s="75">
        <f>ROUND(BI47*BI48-BI46*BI46*PI()/4,3)</f>
        <v>0.23100000000000001</v>
      </c>
      <c r="BJ60" s="75"/>
      <c r="BK60" s="75"/>
      <c r="BL60" s="75"/>
      <c r="BM60" s="75"/>
      <c r="BN60" s="75"/>
      <c r="BO60" s="75"/>
      <c r="BP60" s="75">
        <f>ROUND(BP47*BP48-BP46*BP46*PI()/4,3)</f>
        <v>0.23400000000000001</v>
      </c>
      <c r="BQ60" s="75"/>
      <c r="BR60" s="75"/>
      <c r="BS60" s="75"/>
      <c r="BT60" s="75"/>
      <c r="BU60" s="75"/>
      <c r="BV60" s="75"/>
    </row>
    <row r="61" spans="1:74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7"/>
      <c r="K61" s="258"/>
      <c r="L61" s="110" t="s">
        <v>28</v>
      </c>
      <c r="M61" s="111"/>
      <c r="N61" s="111"/>
      <c r="O61" s="111"/>
      <c r="P61" s="111"/>
      <c r="Q61" s="111"/>
      <c r="R61" s="111"/>
      <c r="S61" s="111"/>
      <c r="T61" s="112"/>
      <c r="U61" s="78" t="s">
        <v>390</v>
      </c>
      <c r="V61" s="79"/>
      <c r="W61" s="80"/>
      <c r="X61" s="81">
        <f>X55</f>
        <v>0.6</v>
      </c>
      <c r="Y61" s="82"/>
      <c r="Z61" s="82"/>
      <c r="AA61" s="82"/>
      <c r="AB61" s="82"/>
      <c r="AC61" s="82"/>
      <c r="AD61" s="82"/>
      <c r="AE61" s="82"/>
      <c r="AF61" s="83"/>
      <c r="AG61" s="81">
        <f>AG55</f>
        <v>0.6</v>
      </c>
      <c r="AH61" s="82"/>
      <c r="AI61" s="82"/>
      <c r="AJ61" s="82"/>
      <c r="AK61" s="82"/>
      <c r="AL61" s="82"/>
      <c r="AM61" s="83"/>
      <c r="AN61" s="81">
        <f>AN55</f>
        <v>0.6</v>
      </c>
      <c r="AO61" s="82"/>
      <c r="AP61" s="82"/>
      <c r="AQ61" s="82"/>
      <c r="AR61" s="82"/>
      <c r="AS61" s="82"/>
      <c r="AT61" s="83"/>
      <c r="AU61" s="81">
        <f t="shared" ref="AU61" si="0">AU55</f>
        <v>0.6</v>
      </c>
      <c r="AV61" s="82"/>
      <c r="AW61" s="82"/>
      <c r="AX61" s="82"/>
      <c r="AY61" s="82"/>
      <c r="AZ61" s="82"/>
      <c r="BA61" s="83"/>
      <c r="BB61" s="81">
        <f>BB55</f>
        <v>0.6</v>
      </c>
      <c r="BC61" s="82"/>
      <c r="BD61" s="82"/>
      <c r="BE61" s="82"/>
      <c r="BF61" s="82"/>
      <c r="BG61" s="82"/>
      <c r="BH61" s="83"/>
      <c r="BI61" s="81">
        <f>BI55</f>
        <v>0.6</v>
      </c>
      <c r="BJ61" s="82"/>
      <c r="BK61" s="82"/>
      <c r="BL61" s="82"/>
      <c r="BM61" s="82"/>
      <c r="BN61" s="82"/>
      <c r="BO61" s="83"/>
      <c r="BP61" s="81">
        <f>BP55</f>
        <v>0.6</v>
      </c>
      <c r="BQ61" s="82"/>
      <c r="BR61" s="82"/>
      <c r="BS61" s="82"/>
      <c r="BT61" s="82"/>
      <c r="BU61" s="82"/>
      <c r="BV61" s="83"/>
    </row>
    <row r="62" spans="1:74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6"/>
      <c r="K62" s="127"/>
      <c r="L62" s="116" t="s">
        <v>434</v>
      </c>
      <c r="M62" s="117"/>
      <c r="N62" s="117"/>
      <c r="O62" s="117"/>
      <c r="P62" s="117"/>
      <c r="Q62" s="117"/>
      <c r="R62" s="117"/>
      <c r="S62" s="117"/>
      <c r="T62" s="118"/>
      <c r="U62" s="113" t="s">
        <v>435</v>
      </c>
      <c r="V62" s="114"/>
      <c r="W62" s="115"/>
      <c r="X62" s="75">
        <f>X59</f>
        <v>0.75800000000000001</v>
      </c>
      <c r="Y62" s="75"/>
      <c r="Z62" s="75"/>
      <c r="AA62" s="75"/>
      <c r="AB62" s="75"/>
      <c r="AC62" s="75"/>
      <c r="AD62" s="75"/>
      <c r="AE62" s="75"/>
      <c r="AF62" s="75"/>
      <c r="AG62" s="75">
        <f>AG59</f>
        <v>0.77400000000000002</v>
      </c>
      <c r="AH62" s="75"/>
      <c r="AI62" s="75"/>
      <c r="AJ62" s="75"/>
      <c r="AK62" s="75"/>
      <c r="AL62" s="75"/>
      <c r="AM62" s="75"/>
      <c r="AN62" s="75">
        <f>AN59</f>
        <v>0.79500000000000004</v>
      </c>
      <c r="AO62" s="75"/>
      <c r="AP62" s="75"/>
      <c r="AQ62" s="75"/>
      <c r="AR62" s="75"/>
      <c r="AS62" s="75"/>
      <c r="AT62" s="75"/>
      <c r="AU62" s="75">
        <f>AU59</f>
        <v>0.82799999999999996</v>
      </c>
      <c r="AV62" s="75"/>
      <c r="AW62" s="75"/>
      <c r="AX62" s="75"/>
      <c r="AY62" s="75"/>
      <c r="AZ62" s="75"/>
      <c r="BA62" s="75"/>
      <c r="BB62" s="75">
        <f>BB59</f>
        <v>0.87</v>
      </c>
      <c r="BC62" s="75"/>
      <c r="BD62" s="75"/>
      <c r="BE62" s="75"/>
      <c r="BF62" s="75"/>
      <c r="BG62" s="75"/>
      <c r="BH62" s="75"/>
      <c r="BI62" s="75">
        <f>BI59</f>
        <v>0.90900000000000003</v>
      </c>
      <c r="BJ62" s="75"/>
      <c r="BK62" s="75"/>
      <c r="BL62" s="75"/>
      <c r="BM62" s="75"/>
      <c r="BN62" s="75"/>
      <c r="BO62" s="75"/>
      <c r="BP62" s="75">
        <f>BP59</f>
        <v>0.93300000000000005</v>
      </c>
      <c r="BQ62" s="75"/>
      <c r="BR62" s="75"/>
      <c r="BS62" s="75"/>
      <c r="BT62" s="75"/>
      <c r="BU62" s="75"/>
      <c r="BV62" s="75"/>
    </row>
    <row r="63" spans="1:74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29"/>
      <c r="K63" s="130"/>
      <c r="L63" s="122" t="s">
        <v>323</v>
      </c>
      <c r="M63" s="123"/>
      <c r="N63" s="123"/>
      <c r="O63" s="123"/>
      <c r="P63" s="123"/>
      <c r="Q63" s="123"/>
      <c r="R63" s="123"/>
      <c r="S63" s="123"/>
      <c r="T63" s="124"/>
      <c r="U63" s="100"/>
      <c r="V63" s="101"/>
      <c r="W63" s="102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</row>
    <row r="64" spans="1:74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6"/>
      <c r="K64" s="127"/>
      <c r="L64" s="116" t="s">
        <v>51</v>
      </c>
      <c r="M64" s="259"/>
      <c r="N64" s="259"/>
      <c r="O64" s="259"/>
      <c r="P64" s="259"/>
      <c r="Q64" s="259"/>
      <c r="R64" s="259"/>
      <c r="S64" s="259"/>
      <c r="T64" s="260"/>
      <c r="U64" s="113" t="s">
        <v>433</v>
      </c>
      <c r="V64" s="114"/>
      <c r="W64" s="115"/>
      <c r="X64" s="75">
        <f>X47</f>
        <v>0.6</v>
      </c>
      <c r="Y64" s="75"/>
      <c r="Z64" s="75"/>
      <c r="AA64" s="75"/>
      <c r="AB64" s="75"/>
      <c r="AC64" s="75"/>
      <c r="AD64" s="75"/>
      <c r="AE64" s="75"/>
      <c r="AF64" s="75"/>
      <c r="AG64" s="75">
        <f>AG47</f>
        <v>0.6</v>
      </c>
      <c r="AH64" s="75"/>
      <c r="AI64" s="75"/>
      <c r="AJ64" s="75"/>
      <c r="AK64" s="75"/>
      <c r="AL64" s="75"/>
      <c r="AM64" s="75"/>
      <c r="AN64" s="75">
        <f>AN47</f>
        <v>0.6</v>
      </c>
      <c r="AO64" s="75"/>
      <c r="AP64" s="75"/>
      <c r="AQ64" s="75"/>
      <c r="AR64" s="75"/>
      <c r="AS64" s="75"/>
      <c r="AT64" s="75"/>
      <c r="AU64" s="75">
        <f>AU47</f>
        <v>0.6</v>
      </c>
      <c r="AV64" s="75"/>
      <c r="AW64" s="75"/>
      <c r="AX64" s="75"/>
      <c r="AY64" s="75"/>
      <c r="AZ64" s="75"/>
      <c r="BA64" s="75"/>
      <c r="BB64" s="75">
        <f>BB47</f>
        <v>0.6</v>
      </c>
      <c r="BC64" s="75"/>
      <c r="BD64" s="75"/>
      <c r="BE64" s="75"/>
      <c r="BF64" s="75"/>
      <c r="BG64" s="75"/>
      <c r="BH64" s="75"/>
      <c r="BI64" s="75">
        <f>BI47</f>
        <v>0.6</v>
      </c>
      <c r="BJ64" s="75"/>
      <c r="BK64" s="75"/>
      <c r="BL64" s="75"/>
      <c r="BM64" s="75"/>
      <c r="BN64" s="75"/>
      <c r="BO64" s="75"/>
      <c r="BP64" s="75">
        <f>BP47</f>
        <v>0.6</v>
      </c>
      <c r="BQ64" s="75"/>
      <c r="BR64" s="75"/>
      <c r="BS64" s="75"/>
      <c r="BT64" s="75"/>
      <c r="BU64" s="75"/>
      <c r="BV64" s="75"/>
    </row>
    <row r="65" spans="2:74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29"/>
      <c r="K65" s="130"/>
      <c r="L65" s="122" t="s">
        <v>152</v>
      </c>
      <c r="M65" s="123"/>
      <c r="N65" s="123"/>
      <c r="O65" s="123"/>
      <c r="P65" s="123"/>
      <c r="Q65" s="123"/>
      <c r="R65" s="123"/>
      <c r="S65" s="123"/>
      <c r="T65" s="124"/>
      <c r="U65" s="100"/>
      <c r="V65" s="101"/>
      <c r="W65" s="102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</row>
    <row r="66" spans="2:74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2"/>
      <c r="K66" s="133"/>
      <c r="L66" s="116" t="s">
        <v>102</v>
      </c>
      <c r="M66" s="117"/>
      <c r="N66" s="117"/>
      <c r="O66" s="117"/>
      <c r="P66" s="117"/>
      <c r="Q66" s="117"/>
      <c r="R66" s="117"/>
      <c r="S66" s="117"/>
      <c r="T66" s="118"/>
      <c r="U66" s="113" t="s">
        <v>433</v>
      </c>
      <c r="V66" s="114"/>
      <c r="W66" s="114"/>
      <c r="X66" s="150">
        <f>X64</f>
        <v>0.6</v>
      </c>
      <c r="Y66" s="151"/>
      <c r="Z66" s="151"/>
      <c r="AA66" s="151"/>
      <c r="AB66" s="151"/>
      <c r="AC66" s="151"/>
      <c r="AD66" s="151"/>
      <c r="AE66" s="151"/>
      <c r="AF66" s="151"/>
      <c r="AG66" s="151">
        <f>AG64</f>
        <v>0.6</v>
      </c>
      <c r="AH66" s="151"/>
      <c r="AI66" s="151"/>
      <c r="AJ66" s="151"/>
      <c r="AK66" s="151"/>
      <c r="AL66" s="151"/>
      <c r="AM66" s="151"/>
      <c r="AN66" s="151">
        <f>AN64</f>
        <v>0.6</v>
      </c>
      <c r="AO66" s="151"/>
      <c r="AP66" s="151"/>
      <c r="AQ66" s="151"/>
      <c r="AR66" s="151"/>
      <c r="AS66" s="151"/>
      <c r="AT66" s="151"/>
      <c r="AU66" s="151">
        <f>AU64</f>
        <v>0.6</v>
      </c>
      <c r="AV66" s="151"/>
      <c r="AW66" s="151"/>
      <c r="AX66" s="151"/>
      <c r="AY66" s="151"/>
      <c r="AZ66" s="151"/>
      <c r="BA66" s="151"/>
      <c r="BB66" s="151">
        <f>BB64</f>
        <v>0.6</v>
      </c>
      <c r="BC66" s="151"/>
      <c r="BD66" s="151"/>
      <c r="BE66" s="151"/>
      <c r="BF66" s="151"/>
      <c r="BG66" s="151"/>
      <c r="BH66" s="152"/>
      <c r="BI66" s="151">
        <f>BI64</f>
        <v>0.6</v>
      </c>
      <c r="BJ66" s="151"/>
      <c r="BK66" s="151"/>
      <c r="BL66" s="151"/>
      <c r="BM66" s="151"/>
      <c r="BN66" s="151"/>
      <c r="BO66" s="152"/>
      <c r="BP66" s="151">
        <f>BP64</f>
        <v>0.6</v>
      </c>
      <c r="BQ66" s="151"/>
      <c r="BR66" s="151"/>
      <c r="BS66" s="151"/>
      <c r="BT66" s="151"/>
      <c r="BU66" s="151"/>
      <c r="BV66" s="151"/>
    </row>
    <row r="67" spans="2:74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5"/>
      <c r="K67" s="136"/>
      <c r="L67" s="122" t="s">
        <v>30</v>
      </c>
      <c r="M67" s="123"/>
      <c r="N67" s="123"/>
      <c r="O67" s="123"/>
      <c r="P67" s="123"/>
      <c r="Q67" s="123"/>
      <c r="R67" s="123"/>
      <c r="S67" s="123"/>
      <c r="T67" s="124"/>
      <c r="U67" s="100"/>
      <c r="V67" s="101"/>
      <c r="W67" s="101"/>
      <c r="X67" s="246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159"/>
      <c r="BI67" s="75"/>
      <c r="BJ67" s="75"/>
      <c r="BK67" s="75"/>
      <c r="BL67" s="75"/>
      <c r="BM67" s="75"/>
      <c r="BN67" s="75"/>
      <c r="BO67" s="159"/>
      <c r="BP67" s="75"/>
      <c r="BQ67" s="75"/>
      <c r="BR67" s="75"/>
      <c r="BS67" s="75"/>
      <c r="BT67" s="75"/>
      <c r="BU67" s="75"/>
      <c r="BV67" s="75"/>
    </row>
    <row r="68" spans="2:74" s="14" customFormat="1" ht="20.149999999999999" customHeight="1" x14ac:dyDescent="0.15"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</row>
    <row r="69" spans="2:74" s="14" customFormat="1" ht="20.149999999999999" customHeight="1" x14ac:dyDescent="0.15"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</row>
    <row r="70" spans="2:74" s="14" customFormat="1" ht="20.149999999999999" customHeight="1" x14ac:dyDescent="0.15"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</row>
    <row r="71" spans="2:74" s="14" customFormat="1" ht="20.149999999999999" customHeight="1" x14ac:dyDescent="0.15"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</row>
    <row r="72" spans="2:74" s="14" customFormat="1" ht="20.149999999999999" customHeight="1" x14ac:dyDescent="0.15"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</row>
    <row r="73" spans="2:74" s="14" customFormat="1" ht="20.149999999999999" customHeight="1" x14ac:dyDescent="0.15"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</row>
    <row r="74" spans="2:74" s="14" customFormat="1" ht="20.149999999999999" customHeight="1" x14ac:dyDescent="0.15"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</row>
    <row r="75" spans="2:74" s="14" customFormat="1" ht="15" customHeight="1" x14ac:dyDescent="0.15"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</row>
    <row r="76" spans="2:74" s="14" customFormat="1" ht="15" customHeight="1" x14ac:dyDescent="0.15"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</row>
    <row r="77" spans="2:74" s="14" customFormat="1" ht="15" customHeight="1" x14ac:dyDescent="0.15"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</row>
    <row r="78" spans="2:74" s="14" customFormat="1" ht="15" customHeight="1" x14ac:dyDescent="0.15"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</row>
    <row r="79" spans="2:74" s="14" customFormat="1" ht="15" customHeight="1" x14ac:dyDescent="0.15"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</row>
    <row r="80" spans="2:74" s="14" customFormat="1" ht="15" customHeight="1" x14ac:dyDescent="0.15"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</row>
    <row r="81" spans="61:74" s="14" customFormat="1" ht="15" customHeight="1" x14ac:dyDescent="0.15"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</row>
    <row r="82" spans="61:74" s="14" customFormat="1" ht="15" customHeight="1" x14ac:dyDescent="0.15"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</row>
    <row r="83" spans="61:74" s="14" customFormat="1" ht="15" customHeight="1" x14ac:dyDescent="0.15"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</row>
    <row r="84" spans="61:74" s="14" customFormat="1" ht="15" customHeight="1" x14ac:dyDescent="0.15"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</row>
    <row r="85" spans="61:74" ht="15" customHeight="1" x14ac:dyDescent="0.15"/>
    <row r="90" spans="61:74" ht="14.3" customHeight="1" x14ac:dyDescent="0.15"/>
    <row r="91" spans="61:74" ht="14.3" customHeight="1" x14ac:dyDescent="0.15"/>
    <row r="92" spans="61:74" ht="14.3" customHeight="1" x14ac:dyDescent="0.15"/>
    <row r="93" spans="61:74" ht="14.3" customHeight="1" x14ac:dyDescent="0.15"/>
    <row r="94" spans="61:74" ht="14.3" customHeight="1" x14ac:dyDescent="0.15"/>
  </sheetData>
  <mergeCells count="219">
    <mergeCell ref="BP55:BV56"/>
    <mergeCell ref="BI60:BO60"/>
    <mergeCell ref="BI61:BO61"/>
    <mergeCell ref="BI62:BO63"/>
    <mergeCell ref="BI64:BO65"/>
    <mergeCell ref="BI66:BO67"/>
    <mergeCell ref="BP44:BV44"/>
    <mergeCell ref="BP46:BV46"/>
    <mergeCell ref="BP47:BV47"/>
    <mergeCell ref="BP48:BV48"/>
    <mergeCell ref="BP49:BV49"/>
    <mergeCell ref="BI52:BO52"/>
    <mergeCell ref="BI53:BO53"/>
    <mergeCell ref="BI54:BO54"/>
    <mergeCell ref="BI55:BO56"/>
    <mergeCell ref="BI57:BO58"/>
    <mergeCell ref="BI59:BO59"/>
    <mergeCell ref="BP66:BV67"/>
    <mergeCell ref="BP57:BV58"/>
    <mergeCell ref="BP59:BV59"/>
    <mergeCell ref="BP60:BV60"/>
    <mergeCell ref="BP61:BV61"/>
    <mergeCell ref="BP62:BV63"/>
    <mergeCell ref="BP64:BV65"/>
    <mergeCell ref="BP50:BV50"/>
    <mergeCell ref="BP51:BV51"/>
    <mergeCell ref="BP52:BV52"/>
    <mergeCell ref="BP53:BV53"/>
    <mergeCell ref="BP54:BV54"/>
    <mergeCell ref="AU66:BA67"/>
    <mergeCell ref="BB66:BH67"/>
    <mergeCell ref="L67:T67"/>
    <mergeCell ref="BI44:BO44"/>
    <mergeCell ref="BI46:BO46"/>
    <mergeCell ref="BI47:BO47"/>
    <mergeCell ref="BI48:BO48"/>
    <mergeCell ref="BI49:BO49"/>
    <mergeCell ref="BI50:BO50"/>
    <mergeCell ref="BI51:BO51"/>
    <mergeCell ref="AN64:AT65"/>
    <mergeCell ref="AU64:BA65"/>
    <mergeCell ref="BB64:BH65"/>
    <mergeCell ref="L65:T65"/>
    <mergeCell ref="AU61:BA61"/>
    <mergeCell ref="BB61:BH61"/>
    <mergeCell ref="AU62:BA63"/>
    <mergeCell ref="BB62:BH63"/>
    <mergeCell ref="AN57:AT58"/>
    <mergeCell ref="L56:T56"/>
    <mergeCell ref="BB51:BH51"/>
    <mergeCell ref="B66:K67"/>
    <mergeCell ref="L66:T66"/>
    <mergeCell ref="U66:W67"/>
    <mergeCell ref="X66:AF67"/>
    <mergeCell ref="AG66:AM67"/>
    <mergeCell ref="AN66:AT67"/>
    <mergeCell ref="L63:T63"/>
    <mergeCell ref="B64:K65"/>
    <mergeCell ref="L64:T64"/>
    <mergeCell ref="U64:W65"/>
    <mergeCell ref="X64:AF65"/>
    <mergeCell ref="AG64:AM65"/>
    <mergeCell ref="B62:K63"/>
    <mergeCell ref="L62:T62"/>
    <mergeCell ref="U62:W63"/>
    <mergeCell ref="X62:AF63"/>
    <mergeCell ref="AG62:AM63"/>
    <mergeCell ref="AN62:AT63"/>
    <mergeCell ref="B61:K61"/>
    <mergeCell ref="L61:T61"/>
    <mergeCell ref="U61:W61"/>
    <mergeCell ref="X61:AF61"/>
    <mergeCell ref="AG61:AM61"/>
    <mergeCell ref="AN61:AT61"/>
    <mergeCell ref="AU59:BA59"/>
    <mergeCell ref="BB59:BH59"/>
    <mergeCell ref="B60:K60"/>
    <mergeCell ref="L60:T60"/>
    <mergeCell ref="U60:W60"/>
    <mergeCell ref="X60:AF60"/>
    <mergeCell ref="AG60:AM60"/>
    <mergeCell ref="AN60:AT60"/>
    <mergeCell ref="AU60:BA60"/>
    <mergeCell ref="BB60:BH60"/>
    <mergeCell ref="B59:K59"/>
    <mergeCell ref="L59:T59"/>
    <mergeCell ref="U59:W59"/>
    <mergeCell ref="X59:AF59"/>
    <mergeCell ref="AG59:AM59"/>
    <mergeCell ref="AN59:AT59"/>
    <mergeCell ref="B57:K58"/>
    <mergeCell ref="L57:T57"/>
    <mergeCell ref="U57:W58"/>
    <mergeCell ref="X57:AF58"/>
    <mergeCell ref="AG57:AM58"/>
    <mergeCell ref="AU54:BA54"/>
    <mergeCell ref="BB54:BH54"/>
    <mergeCell ref="B55:K56"/>
    <mergeCell ref="L55:T55"/>
    <mergeCell ref="U55:W56"/>
    <mergeCell ref="X55:AF56"/>
    <mergeCell ref="AG55:AM56"/>
    <mergeCell ref="AN55:AT56"/>
    <mergeCell ref="AU55:BA56"/>
    <mergeCell ref="BB55:BH56"/>
    <mergeCell ref="B54:K54"/>
    <mergeCell ref="L54:T54"/>
    <mergeCell ref="U54:W54"/>
    <mergeCell ref="X54:AF54"/>
    <mergeCell ref="AG54:AM54"/>
    <mergeCell ref="AN54:AT54"/>
    <mergeCell ref="AU57:BA58"/>
    <mergeCell ref="BB57:BH58"/>
    <mergeCell ref="L58:T58"/>
    <mergeCell ref="BB52:BH52"/>
    <mergeCell ref="B53:K53"/>
    <mergeCell ref="L53:T53"/>
    <mergeCell ref="U53:W53"/>
    <mergeCell ref="X53:AF53"/>
    <mergeCell ref="AG53:AM53"/>
    <mergeCell ref="AN53:AT53"/>
    <mergeCell ref="AU53:BA53"/>
    <mergeCell ref="BB53:BH53"/>
    <mergeCell ref="AU49:BA49"/>
    <mergeCell ref="BB49:BH49"/>
    <mergeCell ref="B51:E51"/>
    <mergeCell ref="F51:W51"/>
    <mergeCell ref="X51:AF51"/>
    <mergeCell ref="AG51:AM51"/>
    <mergeCell ref="AN51:AT51"/>
    <mergeCell ref="AU51:BA51"/>
    <mergeCell ref="F50:W50"/>
    <mergeCell ref="X50:AF50"/>
    <mergeCell ref="AG50:AM50"/>
    <mergeCell ref="AN50:AT50"/>
    <mergeCell ref="AU50:BA50"/>
    <mergeCell ref="BB46:BH46"/>
    <mergeCell ref="F47:W47"/>
    <mergeCell ref="X47:AF47"/>
    <mergeCell ref="AG47:AM47"/>
    <mergeCell ref="AN47:AT47"/>
    <mergeCell ref="AU47:BA47"/>
    <mergeCell ref="BB47:BH47"/>
    <mergeCell ref="B46:E50"/>
    <mergeCell ref="F46:W46"/>
    <mergeCell ref="X46:AF46"/>
    <mergeCell ref="AG46:AM46"/>
    <mergeCell ref="AN46:AT46"/>
    <mergeCell ref="AU46:BA46"/>
    <mergeCell ref="F48:W48"/>
    <mergeCell ref="X48:AF48"/>
    <mergeCell ref="AG48:AM48"/>
    <mergeCell ref="AN48:AT48"/>
    <mergeCell ref="BB50:BH50"/>
    <mergeCell ref="AU48:BA48"/>
    <mergeCell ref="BB48:BH48"/>
    <mergeCell ref="F49:W49"/>
    <mergeCell ref="X49:AF49"/>
    <mergeCell ref="AG49:AM49"/>
    <mergeCell ref="AN49:AT49"/>
    <mergeCell ref="B43:BW43"/>
    <mergeCell ref="B44:W44"/>
    <mergeCell ref="X44:AF44"/>
    <mergeCell ref="AG44:AM44"/>
    <mergeCell ref="AN44:AT44"/>
    <mergeCell ref="AU44:BA44"/>
    <mergeCell ref="BB44:BH44"/>
    <mergeCell ref="AO35:AO36"/>
    <mergeCell ref="BI35:BI36"/>
    <mergeCell ref="AO37:AO38"/>
    <mergeCell ref="BI37:BI38"/>
    <mergeCell ref="X41:AE41"/>
    <mergeCell ref="AZ41:BA41"/>
    <mergeCell ref="BM21:BM29"/>
    <mergeCell ref="AI26:AN26"/>
    <mergeCell ref="O29:O34"/>
    <mergeCell ref="AW29:AW34"/>
    <mergeCell ref="AO31:AO34"/>
    <mergeCell ref="AQ31:AQ38"/>
    <mergeCell ref="BI31:BI34"/>
    <mergeCell ref="BK31:BK38"/>
    <mergeCell ref="BD34:BE34"/>
    <mergeCell ref="AD14:AF14"/>
    <mergeCell ref="AQ14:AQ17"/>
    <mergeCell ref="AD15:AF15"/>
    <mergeCell ref="BB15:BD15"/>
    <mergeCell ref="BK15:BK17"/>
    <mergeCell ref="BB16:BD16"/>
    <mergeCell ref="AQ18:AQ30"/>
    <mergeCell ref="BK18:BK30"/>
    <mergeCell ref="M19:M24"/>
    <mergeCell ref="AD19:AG19"/>
    <mergeCell ref="BB19:BE19"/>
    <mergeCell ref="AI21:AN21"/>
    <mergeCell ref="AS21:AS29"/>
    <mergeCell ref="B1:BW1"/>
    <mergeCell ref="B2:BW2"/>
    <mergeCell ref="E4:G5"/>
    <mergeCell ref="H4:H5"/>
    <mergeCell ref="I4:N5"/>
    <mergeCell ref="O4:P5"/>
    <mergeCell ref="BF5:BH5"/>
    <mergeCell ref="V34:AG34"/>
    <mergeCell ref="BD6:BJ6"/>
    <mergeCell ref="BF7:BH7"/>
    <mergeCell ref="V8:Y8"/>
    <mergeCell ref="AD8:AG8"/>
    <mergeCell ref="BA8:BD8"/>
    <mergeCell ref="O10:O11"/>
    <mergeCell ref="P10:P12"/>
    <mergeCell ref="AQ10:AQ12"/>
    <mergeCell ref="BC10:BJ10"/>
    <mergeCell ref="BK10:BK12"/>
    <mergeCell ref="U11:X11"/>
    <mergeCell ref="AE11:AK11"/>
    <mergeCell ref="BC11:BJ11"/>
    <mergeCell ref="O13:O24"/>
    <mergeCell ref="BL13:BL15"/>
    <mergeCell ref="V14:AA14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rowBreaks count="1" manualBreakCount="1">
    <brk id="67" max="74" man="1"/>
  </rowBreaks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pageSetUpPr fitToPage="1"/>
  </sheetPr>
  <dimension ref="A1:BW85"/>
  <sheetViews>
    <sheetView view="pageBreakPreview" topLeftCell="A55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24" width="1.5" style="3" customWidth="1"/>
    <col min="25" max="28" width="0.75" style="3" customWidth="1"/>
    <col min="29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454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</row>
    <row r="6" spans="2:74" ht="9.1" customHeight="1" x14ac:dyDescent="0.15">
      <c r="BE6" s="73" t="s">
        <v>160</v>
      </c>
      <c r="BF6" s="73"/>
      <c r="BG6" s="73"/>
    </row>
    <row r="7" spans="2:74" ht="9.1" customHeight="1" x14ac:dyDescent="0.15">
      <c r="AY7" s="73"/>
      <c r="AZ7" s="73"/>
      <c r="BC7" s="262" t="s">
        <v>161</v>
      </c>
      <c r="BD7" s="262"/>
      <c r="BE7" s="262"/>
      <c r="BF7" s="262"/>
      <c r="BG7" s="262"/>
      <c r="BH7" s="262"/>
      <c r="BI7" s="262"/>
      <c r="BJ7" s="4"/>
    </row>
    <row r="8" spans="2:74" ht="9.1" customHeight="1" x14ac:dyDescent="0.15">
      <c r="BE8" s="267"/>
      <c r="BF8" s="73"/>
      <c r="BG8" s="73"/>
    </row>
    <row r="9" spans="2:74" ht="9.1" customHeight="1" x14ac:dyDescent="0.15">
      <c r="Q9" s="41"/>
      <c r="R9" s="41"/>
      <c r="S9" s="41"/>
      <c r="T9" s="41"/>
      <c r="U9" s="73" t="s">
        <v>71</v>
      </c>
      <c r="V9" s="73"/>
      <c r="W9" s="73"/>
      <c r="X9" s="73"/>
      <c r="Y9" s="28"/>
      <c r="Z9" s="28"/>
      <c r="AA9" s="28"/>
      <c r="AC9" s="73" t="s">
        <v>69</v>
      </c>
      <c r="AD9" s="73"/>
      <c r="AE9" s="73"/>
      <c r="AF9" s="73"/>
      <c r="AG9" s="41"/>
      <c r="AH9" s="41"/>
      <c r="AI9" s="41"/>
      <c r="AJ9" s="41"/>
      <c r="AK9" s="41"/>
      <c r="AL9" s="41"/>
      <c r="AY9" s="28"/>
      <c r="AZ9" s="73" t="s">
        <v>162</v>
      </c>
      <c r="BA9" s="73"/>
      <c r="BB9" s="73"/>
      <c r="BC9" s="73"/>
      <c r="BE9" s="41"/>
      <c r="BF9" s="41"/>
    </row>
    <row r="10" spans="2:74" ht="9.1" customHeight="1" x14ac:dyDescent="0.15">
      <c r="N10" s="85"/>
      <c r="O10" s="85">
        <v>0.03</v>
      </c>
      <c r="AN10" s="5"/>
      <c r="AO10" s="5"/>
      <c r="AP10" s="85">
        <v>0.03</v>
      </c>
      <c r="BH10" s="5"/>
      <c r="BI10" s="5"/>
      <c r="BJ10" s="85">
        <v>0.03</v>
      </c>
    </row>
    <row r="11" spans="2:74" ht="9.1" customHeight="1" x14ac:dyDescent="0.15">
      <c r="N11" s="85"/>
      <c r="O11" s="85"/>
      <c r="T11" s="99" t="s">
        <v>379</v>
      </c>
      <c r="U11" s="99"/>
      <c r="V11" s="99"/>
      <c r="W11" s="99"/>
      <c r="X11" s="30"/>
      <c r="Y11" s="30"/>
      <c r="Z11" s="30"/>
      <c r="AA11" s="30"/>
      <c r="AB11" s="30"/>
      <c r="AC11" s="30"/>
      <c r="AD11" s="137" t="s">
        <v>380</v>
      </c>
      <c r="AE11" s="137"/>
      <c r="AF11" s="137"/>
      <c r="AG11" s="137"/>
      <c r="AH11" s="137"/>
      <c r="AI11" s="137"/>
      <c r="AJ11" s="137"/>
      <c r="AK11" s="137"/>
      <c r="AL11" s="137"/>
      <c r="AN11" s="5"/>
      <c r="AO11" s="5"/>
      <c r="AP11" s="85"/>
      <c r="AY11" s="30"/>
      <c r="AZ11" s="30"/>
      <c r="BA11" s="30"/>
      <c r="BB11" s="137" t="s">
        <v>380</v>
      </c>
      <c r="BC11" s="137"/>
      <c r="BD11" s="137"/>
      <c r="BE11" s="137"/>
      <c r="BF11" s="137"/>
      <c r="BG11" s="137"/>
      <c r="BH11" s="137"/>
      <c r="BI11" s="137"/>
      <c r="BJ11" s="85"/>
    </row>
    <row r="12" spans="2:74" ht="9.1" customHeight="1" x14ac:dyDescent="0.15">
      <c r="N12" s="29"/>
      <c r="O12" s="85"/>
      <c r="AN12" s="5"/>
      <c r="AO12" s="5"/>
      <c r="AP12" s="85"/>
      <c r="BH12" s="5"/>
      <c r="BI12" s="5"/>
      <c r="BJ12" s="85"/>
    </row>
    <row r="13" spans="2:74" ht="9.1" customHeight="1" x14ac:dyDescent="0.15">
      <c r="N13" s="85">
        <v>0.7</v>
      </c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  <c r="AH13" s="6"/>
      <c r="AI13" s="6"/>
      <c r="AJ13" s="6"/>
      <c r="AK13" s="6"/>
      <c r="AL13" s="6"/>
      <c r="AM13" s="6"/>
      <c r="AN13" s="5"/>
      <c r="AO13" s="5"/>
      <c r="AP13" s="5"/>
      <c r="AY13" s="8"/>
      <c r="AZ13" s="7"/>
      <c r="BA13" s="7"/>
      <c r="BB13" s="7"/>
      <c r="BC13" s="7"/>
      <c r="BD13" s="7"/>
      <c r="BE13" s="9"/>
      <c r="BF13" s="9"/>
      <c r="BG13" s="9"/>
      <c r="BH13" s="5"/>
      <c r="BI13" s="5"/>
      <c r="BJ13" s="5"/>
    </row>
    <row r="14" spans="2:74" ht="9.1" customHeight="1" x14ac:dyDescent="0.15">
      <c r="N14" s="85"/>
      <c r="U14" s="8"/>
      <c r="V14" s="8"/>
      <c r="W14" s="8"/>
      <c r="X14" s="8"/>
      <c r="Y14" s="8"/>
      <c r="Z14" s="8"/>
      <c r="AA14" s="8"/>
      <c r="AC14" s="268" t="s">
        <v>236</v>
      </c>
      <c r="AD14" s="268"/>
      <c r="AE14" s="268"/>
      <c r="AN14" s="5"/>
      <c r="AO14" s="5"/>
      <c r="AP14" s="85">
        <v>0.15</v>
      </c>
      <c r="AY14" s="8"/>
      <c r="BA14" s="268" t="s">
        <v>236</v>
      </c>
      <c r="BB14" s="268"/>
      <c r="BC14" s="268"/>
      <c r="BD14" s="8"/>
      <c r="BH14" s="5"/>
      <c r="BI14" s="5"/>
      <c r="BJ14" s="85">
        <v>0.15</v>
      </c>
    </row>
    <row r="15" spans="2:74" ht="9.1" customHeight="1" x14ac:dyDescent="0.15">
      <c r="N15" s="85"/>
      <c r="U15" s="10"/>
      <c r="V15" s="10"/>
      <c r="W15" s="11"/>
      <c r="X15" s="11"/>
      <c r="Y15" s="11"/>
      <c r="Z15" s="11"/>
      <c r="AC15" s="73" t="s">
        <v>3</v>
      </c>
      <c r="AD15" s="73"/>
      <c r="AE15" s="73"/>
      <c r="AN15" s="5"/>
      <c r="AO15" s="5"/>
      <c r="AP15" s="85"/>
      <c r="AY15" s="11"/>
      <c r="BA15" s="73" t="s">
        <v>157</v>
      </c>
      <c r="BB15" s="73"/>
      <c r="BC15" s="73"/>
      <c r="BH15" s="5"/>
      <c r="BI15" s="5"/>
      <c r="BJ15" s="85"/>
    </row>
    <row r="16" spans="2:74" ht="9.1" customHeight="1" x14ac:dyDescent="0.15">
      <c r="N16" s="85"/>
      <c r="AN16" s="5"/>
      <c r="AO16" s="5"/>
      <c r="AP16" s="85"/>
      <c r="BH16" s="5"/>
      <c r="BI16" s="5"/>
      <c r="BJ16" s="85"/>
    </row>
    <row r="17" spans="12:64" ht="9.1" customHeight="1" x14ac:dyDescent="0.15">
      <c r="N17" s="85"/>
      <c r="AD17" s="28"/>
      <c r="AE17" s="28"/>
      <c r="AF17" s="28"/>
      <c r="AN17" s="5"/>
      <c r="AO17" s="5"/>
      <c r="AP17" s="85" t="s">
        <v>37</v>
      </c>
      <c r="BB17" s="28"/>
      <c r="BC17" s="28"/>
      <c r="BD17" s="28"/>
      <c r="BH17" s="5"/>
      <c r="BI17" s="5"/>
      <c r="BJ17" s="85" t="s">
        <v>37</v>
      </c>
    </row>
    <row r="18" spans="12:64" ht="9.1" customHeight="1" x14ac:dyDescent="0.15">
      <c r="N18" s="85"/>
      <c r="AN18" s="5"/>
      <c r="AO18" s="5"/>
      <c r="AP18" s="85"/>
      <c r="BH18" s="5"/>
      <c r="BI18" s="5"/>
      <c r="BJ18" s="85"/>
    </row>
    <row r="19" spans="12:64" ht="9.1" customHeight="1" x14ac:dyDescent="0.15">
      <c r="L19" s="86" t="s">
        <v>352</v>
      </c>
      <c r="N19" s="85"/>
      <c r="V19" s="28"/>
      <c r="W19" s="28"/>
      <c r="X19" s="28"/>
      <c r="Y19" s="28"/>
      <c r="Z19" s="28"/>
      <c r="AC19" s="73" t="s">
        <v>378</v>
      </c>
      <c r="AD19" s="73"/>
      <c r="AE19" s="73"/>
      <c r="AF19" s="73"/>
      <c r="AN19" s="5"/>
      <c r="AO19" s="5"/>
      <c r="AP19" s="85"/>
      <c r="AY19" s="28"/>
      <c r="BA19" s="73" t="s">
        <v>378</v>
      </c>
      <c r="BB19" s="73"/>
      <c r="BC19" s="73"/>
      <c r="BD19" s="73"/>
      <c r="BH19" s="5"/>
      <c r="BI19" s="5"/>
      <c r="BJ19" s="85"/>
    </row>
    <row r="20" spans="12:64" ht="9.1" customHeight="1" x14ac:dyDescent="0.15">
      <c r="L20" s="86"/>
      <c r="N20" s="8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"/>
      <c r="AO20" s="5"/>
      <c r="AP20" s="85"/>
      <c r="BB20" s="28"/>
      <c r="BC20" s="28"/>
      <c r="BD20" s="28"/>
      <c r="BE20" s="28"/>
      <c r="BF20" s="28"/>
      <c r="BG20" s="28"/>
      <c r="BH20" s="5"/>
      <c r="BI20" s="5"/>
      <c r="BJ20" s="85"/>
    </row>
    <row r="21" spans="12:64" ht="9.1" customHeight="1" x14ac:dyDescent="0.15">
      <c r="L21" s="86"/>
      <c r="N21" s="85"/>
      <c r="AH21" s="73" t="s">
        <v>229</v>
      </c>
      <c r="AI21" s="73"/>
      <c r="AJ21" s="73"/>
      <c r="AK21" s="73"/>
      <c r="AL21" s="73"/>
      <c r="AM21" s="73"/>
      <c r="AN21" s="5"/>
      <c r="AO21" s="5"/>
      <c r="AP21" s="85"/>
      <c r="AR21" s="86" t="s">
        <v>7</v>
      </c>
      <c r="BH21" s="5"/>
      <c r="BI21" s="5"/>
      <c r="BJ21" s="85"/>
      <c r="BL21" s="86" t="s">
        <v>7</v>
      </c>
    </row>
    <row r="22" spans="12:64" ht="9.1" customHeight="1" x14ac:dyDescent="0.15">
      <c r="L22" s="86"/>
      <c r="N22" s="85"/>
      <c r="AN22" s="5"/>
      <c r="AO22" s="5"/>
      <c r="AP22" s="85"/>
      <c r="AR22" s="86"/>
      <c r="BH22" s="5"/>
      <c r="BI22" s="5"/>
      <c r="BJ22" s="85"/>
      <c r="BL22" s="86"/>
    </row>
    <row r="23" spans="12:64" ht="9.1" customHeight="1" x14ac:dyDescent="0.15">
      <c r="L23" s="86"/>
      <c r="N23" s="85"/>
      <c r="U23" s="10"/>
      <c r="V23" s="10"/>
      <c r="W23" s="10"/>
      <c r="AN23" s="5"/>
      <c r="AO23" s="5"/>
      <c r="AP23" s="85"/>
      <c r="AR23" s="86"/>
      <c r="BH23" s="5"/>
      <c r="BI23" s="5"/>
      <c r="BJ23" s="85"/>
      <c r="BL23" s="86"/>
    </row>
    <row r="24" spans="12:64" ht="9.1" customHeight="1" x14ac:dyDescent="0.15">
      <c r="L24" s="86"/>
      <c r="N24" s="85"/>
      <c r="U24" s="10"/>
      <c r="V24" s="10"/>
      <c r="W24" s="10"/>
      <c r="AN24" s="5"/>
      <c r="AO24" s="5"/>
      <c r="AP24" s="85"/>
      <c r="AR24" s="86"/>
      <c r="BH24" s="5"/>
      <c r="BI24" s="5"/>
      <c r="BJ24" s="85"/>
      <c r="BL24" s="86"/>
    </row>
    <row r="25" spans="12:64" ht="9.1" customHeight="1" x14ac:dyDescent="0.15">
      <c r="L25" s="40"/>
      <c r="U25" s="10"/>
      <c r="V25" s="10"/>
      <c r="W25" s="10"/>
      <c r="AN25" s="5"/>
      <c r="AO25" s="5"/>
      <c r="AP25" s="85"/>
      <c r="AR25" s="86"/>
      <c r="BH25" s="5"/>
      <c r="BI25" s="5"/>
      <c r="BJ25" s="85"/>
      <c r="BL25" s="86"/>
    </row>
    <row r="26" spans="12:64" ht="9.1" customHeight="1" x14ac:dyDescent="0.15">
      <c r="L26" s="40"/>
      <c r="U26" s="10"/>
      <c r="V26" s="10"/>
      <c r="W26" s="10"/>
      <c r="AN26" s="5"/>
      <c r="AO26" s="5"/>
      <c r="AP26" s="85"/>
      <c r="AR26" s="86"/>
      <c r="BH26" s="5"/>
      <c r="BI26" s="5"/>
      <c r="BJ26" s="85"/>
      <c r="BL26" s="86"/>
    </row>
    <row r="27" spans="12:64" ht="9.1" customHeight="1" x14ac:dyDescent="0.15">
      <c r="L27" s="40"/>
      <c r="U27" s="10"/>
      <c r="V27" s="10"/>
      <c r="W27" s="10"/>
      <c r="AN27" s="5"/>
      <c r="AO27" s="5"/>
      <c r="AP27" s="85"/>
      <c r="AR27" s="86"/>
      <c r="BH27" s="5"/>
      <c r="BI27" s="5"/>
      <c r="BJ27" s="85"/>
      <c r="BL27" s="86"/>
    </row>
    <row r="28" spans="12:64" ht="9.1" customHeight="1" x14ac:dyDescent="0.15">
      <c r="L28" s="40"/>
      <c r="U28" s="10"/>
      <c r="V28" s="10"/>
      <c r="W28" s="10"/>
      <c r="AN28" s="5"/>
      <c r="AO28" s="5"/>
      <c r="AP28" s="85"/>
      <c r="AR28" s="86"/>
      <c r="BH28" s="5"/>
      <c r="BI28" s="5"/>
      <c r="BJ28" s="85"/>
      <c r="BL28" s="86"/>
    </row>
    <row r="29" spans="12:64" ht="9.1" customHeight="1" x14ac:dyDescent="0.15">
      <c r="N29" s="261" t="s">
        <v>164</v>
      </c>
      <c r="U29" s="10"/>
      <c r="V29" s="10"/>
      <c r="W29" s="10"/>
      <c r="AD29" s="13"/>
      <c r="AE29" s="13"/>
      <c r="AF29" s="13"/>
      <c r="AG29" s="13"/>
      <c r="AH29" s="13"/>
      <c r="AI29" s="13"/>
      <c r="AJ29" s="13"/>
      <c r="AK29" s="13"/>
      <c r="AL29" s="13"/>
      <c r="AN29" s="5"/>
      <c r="AO29" s="5"/>
      <c r="AP29" s="85"/>
      <c r="AR29" s="86"/>
      <c r="AV29" s="261"/>
      <c r="BB29" s="10"/>
      <c r="BC29" s="10"/>
      <c r="BD29" s="10"/>
      <c r="BE29" s="28"/>
      <c r="BF29" s="28"/>
      <c r="BH29" s="5"/>
      <c r="BI29" s="5"/>
      <c r="BJ29" s="85"/>
      <c r="BL29" s="86"/>
    </row>
    <row r="30" spans="12:64" ht="9.1" customHeight="1" x14ac:dyDescent="0.15">
      <c r="N30" s="261"/>
      <c r="U30" s="10"/>
      <c r="V30" s="10"/>
      <c r="W30" s="10"/>
      <c r="AH30" s="73" t="s">
        <v>1</v>
      </c>
      <c r="AI30" s="73"/>
      <c r="AJ30" s="73"/>
      <c r="AK30" s="73"/>
      <c r="AL30" s="73"/>
      <c r="AM30" s="73"/>
      <c r="AN30" s="5"/>
      <c r="AO30" s="5"/>
      <c r="AP30" s="85"/>
      <c r="AV30" s="261"/>
      <c r="BH30" s="5"/>
      <c r="BI30" s="5"/>
      <c r="BJ30" s="85"/>
    </row>
    <row r="31" spans="12:64" ht="9.1" customHeight="1" x14ac:dyDescent="0.15">
      <c r="N31" s="261"/>
      <c r="U31" s="10"/>
      <c r="V31" s="10"/>
      <c r="W31" s="11"/>
      <c r="X31" s="28"/>
      <c r="Y31" s="28"/>
      <c r="Z31" s="28"/>
      <c r="AA31" s="28"/>
      <c r="AB31" s="28"/>
      <c r="AC31" s="28"/>
      <c r="AD31" s="28"/>
      <c r="AN31" s="5"/>
      <c r="AO31" s="5"/>
      <c r="AP31" s="85"/>
      <c r="AV31" s="261"/>
      <c r="AY31" s="28"/>
      <c r="AZ31" s="28"/>
      <c r="BA31" s="28"/>
      <c r="BB31" s="28"/>
      <c r="BH31" s="5"/>
      <c r="BI31" s="5"/>
      <c r="BJ31" s="85"/>
    </row>
    <row r="32" spans="12:64" ht="9.1" customHeight="1" x14ac:dyDescent="0.15">
      <c r="N32" s="261"/>
      <c r="U32" s="10"/>
      <c r="V32" s="10"/>
      <c r="W32" s="10"/>
      <c r="AN32" s="5"/>
      <c r="AO32" s="5"/>
      <c r="AP32" s="85"/>
      <c r="AV32" s="261"/>
      <c r="BH32" s="5"/>
      <c r="BI32" s="5"/>
      <c r="BJ32" s="85"/>
    </row>
    <row r="33" spans="1:74" ht="9.1" customHeight="1" x14ac:dyDescent="0.15">
      <c r="N33" s="261"/>
      <c r="U33" s="10"/>
      <c r="V33" s="10"/>
      <c r="W33" s="10"/>
      <c r="AN33" s="85">
        <v>0.1</v>
      </c>
      <c r="AO33" s="5"/>
      <c r="AP33" s="85" t="s">
        <v>32</v>
      </c>
      <c r="AV33" s="261"/>
      <c r="BH33" s="85">
        <v>0.1</v>
      </c>
      <c r="BI33" s="5"/>
      <c r="BJ33" s="85" t="s">
        <v>32</v>
      </c>
    </row>
    <row r="34" spans="1:74" ht="9.1" customHeight="1" x14ac:dyDescent="0.15">
      <c r="N34" s="261"/>
      <c r="U34" s="10"/>
      <c r="V34" s="73" t="s">
        <v>441</v>
      </c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N34" s="85"/>
      <c r="AO34" s="5"/>
      <c r="AP34" s="85"/>
      <c r="AV34" s="261"/>
      <c r="AY34" s="28"/>
      <c r="AZ34" s="28"/>
      <c r="BA34" s="28"/>
      <c r="BC34" s="73"/>
      <c r="BD34" s="73"/>
      <c r="BH34" s="85"/>
      <c r="BI34" s="5"/>
      <c r="BJ34" s="85"/>
    </row>
    <row r="35" spans="1:74" ht="9.1" customHeight="1" x14ac:dyDescent="0.15">
      <c r="AN35" s="85" t="s">
        <v>0</v>
      </c>
      <c r="AO35" s="5"/>
      <c r="AP35" s="85"/>
      <c r="BH35" s="85" t="s">
        <v>0</v>
      </c>
      <c r="BI35" s="5"/>
      <c r="BJ35" s="85"/>
    </row>
    <row r="36" spans="1:74" ht="9.1" customHeight="1" x14ac:dyDescent="0.15">
      <c r="J36" s="12"/>
      <c r="AN36" s="85"/>
      <c r="AO36" s="5"/>
      <c r="AP36" s="85"/>
      <c r="BH36" s="85"/>
      <c r="BI36" s="5"/>
      <c r="BJ36" s="85"/>
    </row>
    <row r="37" spans="1:74" ht="9.1" customHeight="1" x14ac:dyDescent="0.15">
      <c r="AN37" s="85"/>
      <c r="AP37" s="85"/>
      <c r="BH37" s="85"/>
      <c r="BJ37" s="85"/>
    </row>
    <row r="38" spans="1:74" ht="9.1" customHeight="1" x14ac:dyDescent="0.15">
      <c r="AN38" s="85"/>
      <c r="AP38" s="85"/>
      <c r="BH38" s="85"/>
      <c r="BJ38" s="85"/>
    </row>
    <row r="39" spans="1:74" ht="9.1" customHeight="1" x14ac:dyDescent="0.15">
      <c r="Y39" s="28"/>
      <c r="Z39" s="28"/>
      <c r="AA39" s="28"/>
      <c r="AB39" s="28"/>
      <c r="AY39" s="28"/>
      <c r="AZ39" s="28"/>
    </row>
    <row r="40" spans="1:74" ht="9.1" customHeight="1" x14ac:dyDescent="0.15"/>
    <row r="41" spans="1:74" ht="9.1" customHeight="1" x14ac:dyDescent="0.15">
      <c r="W41" s="73" t="s">
        <v>6</v>
      </c>
      <c r="X41" s="73"/>
      <c r="Y41" s="73"/>
      <c r="Z41" s="73"/>
      <c r="AA41" s="73"/>
      <c r="AB41" s="73"/>
      <c r="AC41" s="73"/>
      <c r="AD41" s="73"/>
      <c r="AY41" s="73" t="s">
        <v>6</v>
      </c>
      <c r="AZ41" s="73"/>
    </row>
    <row r="42" spans="1:74" ht="24.95" customHeight="1" x14ac:dyDescent="0.15"/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8" t="s">
        <v>180</v>
      </c>
      <c r="X44" s="79"/>
      <c r="Y44" s="79"/>
      <c r="Z44" s="79"/>
      <c r="AA44" s="79"/>
      <c r="AB44" s="79"/>
      <c r="AC44" s="79"/>
      <c r="AD44" s="79"/>
      <c r="AE44" s="80"/>
      <c r="AF44" s="78" t="s">
        <v>231</v>
      </c>
      <c r="AG44" s="79"/>
      <c r="AH44" s="79"/>
      <c r="AI44" s="79"/>
      <c r="AJ44" s="79"/>
      <c r="AK44" s="79"/>
      <c r="AL44" s="80"/>
      <c r="AM44" s="78" t="s">
        <v>232</v>
      </c>
      <c r="AN44" s="79"/>
      <c r="AO44" s="79"/>
      <c r="AP44" s="79"/>
      <c r="AQ44" s="79"/>
      <c r="AR44" s="79"/>
      <c r="AS44" s="80"/>
      <c r="AT44" s="87" t="s">
        <v>233</v>
      </c>
      <c r="AU44" s="87"/>
      <c r="AV44" s="87"/>
      <c r="AW44" s="87"/>
      <c r="AX44" s="87"/>
      <c r="AY44" s="87"/>
      <c r="AZ44" s="87"/>
      <c r="BA44" s="87" t="s">
        <v>234</v>
      </c>
      <c r="BB44" s="87"/>
      <c r="BC44" s="87"/>
      <c r="BD44" s="87"/>
      <c r="BE44" s="87"/>
      <c r="BF44" s="87"/>
      <c r="BG44" s="87"/>
      <c r="BH44" s="89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15"/>
      <c r="AE45" s="31"/>
      <c r="AF45" s="31"/>
      <c r="AG45" s="31"/>
      <c r="AH45" s="31"/>
      <c r="AI45" s="31"/>
      <c r="AJ45" s="31"/>
      <c r="AK45" s="31"/>
      <c r="AL45" s="15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</row>
    <row r="46" spans="1:74" s="14" customFormat="1" ht="20.149999999999999" customHeight="1" x14ac:dyDescent="0.15">
      <c r="A46" s="16"/>
      <c r="B46" s="263" t="s">
        <v>68</v>
      </c>
      <c r="C46" s="263"/>
      <c r="D46" s="264"/>
      <c r="E46" s="78" t="s">
        <v>281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v>9.2999999999999999E-2</v>
      </c>
      <c r="X46" s="82"/>
      <c r="Y46" s="82"/>
      <c r="Z46" s="82"/>
      <c r="AA46" s="82"/>
      <c r="AB46" s="82"/>
      <c r="AC46" s="82"/>
      <c r="AD46" s="82"/>
      <c r="AE46" s="83"/>
      <c r="AF46" s="81">
        <v>0.11799999999999999</v>
      </c>
      <c r="AG46" s="82"/>
      <c r="AH46" s="82"/>
      <c r="AI46" s="82"/>
      <c r="AJ46" s="82"/>
      <c r="AK46" s="82"/>
      <c r="AL46" s="83"/>
      <c r="AM46" s="81">
        <v>0.16900000000000001</v>
      </c>
      <c r="AN46" s="82"/>
      <c r="AO46" s="82"/>
      <c r="AP46" s="82"/>
      <c r="AQ46" s="82"/>
      <c r="AR46" s="82"/>
      <c r="AS46" s="83"/>
      <c r="AT46" s="75">
        <v>0.22</v>
      </c>
      <c r="AU46" s="75"/>
      <c r="AV46" s="75"/>
      <c r="AW46" s="75"/>
      <c r="AX46" s="75"/>
      <c r="AY46" s="75"/>
      <c r="AZ46" s="75"/>
      <c r="BA46" s="75">
        <v>0.27200000000000002</v>
      </c>
      <c r="BB46" s="75"/>
      <c r="BC46" s="75"/>
      <c r="BD46" s="75"/>
      <c r="BE46" s="75"/>
      <c r="BF46" s="75"/>
      <c r="BG46" s="75"/>
      <c r="BH46" s="77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282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v>0.6</v>
      </c>
      <c r="X47" s="82"/>
      <c r="Y47" s="82"/>
      <c r="Z47" s="82"/>
      <c r="AA47" s="82"/>
      <c r="AB47" s="82"/>
      <c r="AC47" s="82"/>
      <c r="AD47" s="82"/>
      <c r="AE47" s="83"/>
      <c r="AF47" s="81">
        <v>0.6</v>
      </c>
      <c r="AG47" s="82"/>
      <c r="AH47" s="82"/>
      <c r="AI47" s="82"/>
      <c r="AJ47" s="82"/>
      <c r="AK47" s="82"/>
      <c r="AL47" s="83"/>
      <c r="AM47" s="81">
        <v>0.65</v>
      </c>
      <c r="AN47" s="82"/>
      <c r="AO47" s="82"/>
      <c r="AP47" s="82"/>
      <c r="AQ47" s="82"/>
      <c r="AR47" s="82"/>
      <c r="AS47" s="83"/>
      <c r="AT47" s="75">
        <v>0.7</v>
      </c>
      <c r="AU47" s="75"/>
      <c r="AV47" s="75"/>
      <c r="AW47" s="75"/>
      <c r="AX47" s="75"/>
      <c r="AY47" s="75"/>
      <c r="AZ47" s="75"/>
      <c r="BA47" s="75">
        <v>0.75</v>
      </c>
      <c r="BB47" s="75"/>
      <c r="BC47" s="75"/>
      <c r="BD47" s="75"/>
      <c r="BE47" s="75"/>
      <c r="BF47" s="75"/>
      <c r="BG47" s="75"/>
      <c r="BH47" s="77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283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W46+0.1</f>
        <v>0.193</v>
      </c>
      <c r="X48" s="82"/>
      <c r="Y48" s="82"/>
      <c r="Z48" s="82"/>
      <c r="AA48" s="82"/>
      <c r="AB48" s="82"/>
      <c r="AC48" s="82"/>
      <c r="AD48" s="82"/>
      <c r="AE48" s="83"/>
      <c r="AF48" s="81">
        <f>AF46+0.1</f>
        <v>0.218</v>
      </c>
      <c r="AG48" s="82"/>
      <c r="AH48" s="82"/>
      <c r="AI48" s="82"/>
      <c r="AJ48" s="82"/>
      <c r="AK48" s="82"/>
      <c r="AL48" s="83"/>
      <c r="AM48" s="81">
        <f>AM46+0.1</f>
        <v>0.26900000000000002</v>
      </c>
      <c r="AN48" s="82"/>
      <c r="AO48" s="82"/>
      <c r="AP48" s="82"/>
      <c r="AQ48" s="82"/>
      <c r="AR48" s="82"/>
      <c r="AS48" s="83"/>
      <c r="AT48" s="75">
        <f>AT46+0.1</f>
        <v>0.32</v>
      </c>
      <c r="AU48" s="75"/>
      <c r="AV48" s="75"/>
      <c r="AW48" s="75"/>
      <c r="AX48" s="75"/>
      <c r="AY48" s="75"/>
      <c r="AZ48" s="75"/>
      <c r="BA48" s="75">
        <f>BA46+0.1</f>
        <v>0.372</v>
      </c>
      <c r="BB48" s="75"/>
      <c r="BC48" s="75"/>
      <c r="BD48" s="75"/>
      <c r="BE48" s="75"/>
      <c r="BF48" s="75"/>
      <c r="BG48" s="75"/>
      <c r="BH48" s="77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</row>
    <row r="49" spans="1:73" s="14" customFormat="1" ht="20.149999999999999" customHeight="1" x14ac:dyDescent="0.15">
      <c r="A49" s="16"/>
      <c r="B49" s="265"/>
      <c r="C49" s="265"/>
      <c r="D49" s="266"/>
      <c r="E49" s="78" t="s">
        <v>284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W46+W50</f>
        <v>1.2929999999999999</v>
      </c>
      <c r="X49" s="82"/>
      <c r="Y49" s="82"/>
      <c r="Z49" s="82"/>
      <c r="AA49" s="82"/>
      <c r="AB49" s="82"/>
      <c r="AC49" s="82"/>
      <c r="AD49" s="82"/>
      <c r="AE49" s="83"/>
      <c r="AF49" s="81">
        <f>AF46+AF50</f>
        <v>1.3180000000000001</v>
      </c>
      <c r="AG49" s="82"/>
      <c r="AH49" s="82"/>
      <c r="AI49" s="82"/>
      <c r="AJ49" s="82"/>
      <c r="AK49" s="82"/>
      <c r="AL49" s="83"/>
      <c r="AM49" s="81">
        <f>AM46+AM50</f>
        <v>1.369</v>
      </c>
      <c r="AN49" s="82"/>
      <c r="AO49" s="82"/>
      <c r="AP49" s="82"/>
      <c r="AQ49" s="82"/>
      <c r="AR49" s="82"/>
      <c r="AS49" s="83"/>
      <c r="AT49" s="81">
        <f>AT46+AT50</f>
        <v>1.42</v>
      </c>
      <c r="AU49" s="82"/>
      <c r="AV49" s="82"/>
      <c r="AW49" s="82"/>
      <c r="AX49" s="82"/>
      <c r="AY49" s="82"/>
      <c r="AZ49" s="83"/>
      <c r="BA49" s="81">
        <f>BA46+BA50</f>
        <v>1.472</v>
      </c>
      <c r="BB49" s="82"/>
      <c r="BC49" s="82"/>
      <c r="BD49" s="82"/>
      <c r="BE49" s="82"/>
      <c r="BF49" s="82"/>
      <c r="BG49" s="83"/>
      <c r="BH49" s="77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</row>
    <row r="50" spans="1:73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2"/>
      <c r="AE50" s="83"/>
      <c r="AF50" s="81">
        <f>$H$4</f>
        <v>1.2</v>
      </c>
      <c r="AG50" s="82"/>
      <c r="AH50" s="82"/>
      <c r="AI50" s="82"/>
      <c r="AJ50" s="82"/>
      <c r="AK50" s="82"/>
      <c r="AL50" s="83"/>
      <c r="AM50" s="81">
        <f>$H$4</f>
        <v>1.2</v>
      </c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77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(W49-W48-0.15-0.03)</f>
        <v>0.91999999999999982</v>
      </c>
      <c r="X51" s="82"/>
      <c r="Y51" s="82"/>
      <c r="Z51" s="82"/>
      <c r="AA51" s="82"/>
      <c r="AB51" s="82"/>
      <c r="AC51" s="82"/>
      <c r="AD51" s="82"/>
      <c r="AE51" s="83"/>
      <c r="AF51" s="81">
        <f>(AF49-AF48-0.15-0.03)</f>
        <v>0.92</v>
      </c>
      <c r="AG51" s="82"/>
      <c r="AH51" s="82"/>
      <c r="AI51" s="82"/>
      <c r="AJ51" s="82"/>
      <c r="AK51" s="82"/>
      <c r="AL51" s="83"/>
      <c r="AM51" s="81">
        <f>(AM49-AM48-0.15-0.03)</f>
        <v>0.92</v>
      </c>
      <c r="AN51" s="82"/>
      <c r="AO51" s="82"/>
      <c r="AP51" s="82"/>
      <c r="AQ51" s="82"/>
      <c r="AR51" s="82"/>
      <c r="AS51" s="83"/>
      <c r="AT51" s="81">
        <f>(AT49-AT48-0.15-0.03)</f>
        <v>0.91999999999999982</v>
      </c>
      <c r="AU51" s="82"/>
      <c r="AV51" s="82"/>
      <c r="AW51" s="82"/>
      <c r="AX51" s="82"/>
      <c r="AY51" s="82"/>
      <c r="AZ51" s="83"/>
      <c r="BA51" s="81">
        <f>(BA49-BA48-0.15-0.03)</f>
        <v>0.92</v>
      </c>
      <c r="BB51" s="82"/>
      <c r="BC51" s="82"/>
      <c r="BD51" s="82"/>
      <c r="BE51" s="82"/>
      <c r="BF51" s="82"/>
      <c r="BG51" s="83"/>
      <c r="BH51" s="77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</row>
    <row r="52" spans="1:73" s="14" customFormat="1" ht="20.149999999999999" customHeight="1" x14ac:dyDescent="0.15"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BA52" s="103" t="s">
        <v>103</v>
      </c>
      <c r="BB52" s="103"/>
      <c r="BC52" s="103"/>
      <c r="BD52" s="103"/>
      <c r="BE52" s="103"/>
      <c r="BF52" s="103"/>
      <c r="BG52" s="103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78" t="s">
        <v>184</v>
      </c>
      <c r="X53" s="79"/>
      <c r="Y53" s="79"/>
      <c r="Z53" s="79"/>
      <c r="AA53" s="79"/>
      <c r="AB53" s="79"/>
      <c r="AC53" s="79"/>
      <c r="AD53" s="79"/>
      <c r="AE53" s="80"/>
      <c r="AF53" s="78" t="s">
        <v>214</v>
      </c>
      <c r="AG53" s="79"/>
      <c r="AH53" s="79"/>
      <c r="AI53" s="79"/>
      <c r="AJ53" s="79"/>
      <c r="AK53" s="79"/>
      <c r="AL53" s="80"/>
      <c r="AM53" s="78" t="s">
        <v>215</v>
      </c>
      <c r="AN53" s="79"/>
      <c r="AO53" s="79"/>
      <c r="AP53" s="79"/>
      <c r="AQ53" s="79"/>
      <c r="AR53" s="79"/>
      <c r="AS53" s="80"/>
      <c r="AT53" s="87" t="s">
        <v>216</v>
      </c>
      <c r="AU53" s="87"/>
      <c r="AV53" s="87"/>
      <c r="AW53" s="87"/>
      <c r="AX53" s="87"/>
      <c r="AY53" s="87"/>
      <c r="AZ53" s="87"/>
      <c r="BA53" s="87" t="s">
        <v>217</v>
      </c>
      <c r="BB53" s="87"/>
      <c r="BC53" s="87"/>
      <c r="BD53" s="87"/>
      <c r="BE53" s="87"/>
      <c r="BF53" s="87"/>
      <c r="BG53" s="87"/>
      <c r="BH53" s="77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285</v>
      </c>
      <c r="U54" s="79"/>
      <c r="V54" s="80"/>
      <c r="W54" s="81">
        <v>2</v>
      </c>
      <c r="X54" s="82"/>
      <c r="Y54" s="82"/>
      <c r="Z54" s="82"/>
      <c r="AA54" s="82"/>
      <c r="AB54" s="82"/>
      <c r="AC54" s="82"/>
      <c r="AD54" s="82"/>
      <c r="AE54" s="83"/>
      <c r="AF54" s="81">
        <v>2</v>
      </c>
      <c r="AG54" s="82"/>
      <c r="AH54" s="82"/>
      <c r="AI54" s="82"/>
      <c r="AJ54" s="82"/>
      <c r="AK54" s="82"/>
      <c r="AL54" s="83"/>
      <c r="AM54" s="81">
        <v>2</v>
      </c>
      <c r="AN54" s="82"/>
      <c r="AO54" s="82"/>
      <c r="AP54" s="82"/>
      <c r="AQ54" s="82"/>
      <c r="AR54" s="82"/>
      <c r="AS54" s="83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7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81">
        <f>W47</f>
        <v>0.6</v>
      </c>
      <c r="X55" s="82"/>
      <c r="Y55" s="82"/>
      <c r="Z55" s="82"/>
      <c r="AA55" s="82"/>
      <c r="AB55" s="82"/>
      <c r="AC55" s="82"/>
      <c r="AD55" s="82"/>
      <c r="AE55" s="83"/>
      <c r="AF55" s="81">
        <f>AF47</f>
        <v>0.6</v>
      </c>
      <c r="AG55" s="82"/>
      <c r="AH55" s="82"/>
      <c r="AI55" s="82"/>
      <c r="AJ55" s="82"/>
      <c r="AK55" s="82"/>
      <c r="AL55" s="83"/>
      <c r="AM55" s="81">
        <f>AM47</f>
        <v>0.65</v>
      </c>
      <c r="AN55" s="82"/>
      <c r="AO55" s="82"/>
      <c r="AP55" s="82"/>
      <c r="AQ55" s="82"/>
      <c r="AR55" s="82"/>
      <c r="AS55" s="83"/>
      <c r="AT55" s="81">
        <f>AT47</f>
        <v>0.7</v>
      </c>
      <c r="AU55" s="82"/>
      <c r="AV55" s="82"/>
      <c r="AW55" s="82"/>
      <c r="AX55" s="82"/>
      <c r="AY55" s="82"/>
      <c r="AZ55" s="83"/>
      <c r="BA55" s="81">
        <f>BA47</f>
        <v>0.75</v>
      </c>
      <c r="BB55" s="82"/>
      <c r="BC55" s="82"/>
      <c r="BD55" s="82"/>
      <c r="BE55" s="82"/>
      <c r="BF55" s="82"/>
      <c r="BG55" s="83"/>
      <c r="BH55" s="77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81"/>
      <c r="X56" s="82"/>
      <c r="Y56" s="82"/>
      <c r="Z56" s="82"/>
      <c r="AA56" s="82"/>
      <c r="AB56" s="82"/>
      <c r="AC56" s="82"/>
      <c r="AD56" s="82"/>
      <c r="AE56" s="83"/>
      <c r="AF56" s="81"/>
      <c r="AG56" s="82"/>
      <c r="AH56" s="82"/>
      <c r="AI56" s="82"/>
      <c r="AJ56" s="82"/>
      <c r="AK56" s="82"/>
      <c r="AL56" s="83"/>
      <c r="AM56" s="81"/>
      <c r="AN56" s="82"/>
      <c r="AO56" s="82"/>
      <c r="AP56" s="82"/>
      <c r="AQ56" s="82"/>
      <c r="AR56" s="82"/>
      <c r="AS56" s="83"/>
      <c r="AT56" s="81"/>
      <c r="AU56" s="82"/>
      <c r="AV56" s="82"/>
      <c r="AW56" s="82"/>
      <c r="AX56" s="82"/>
      <c r="AY56" s="82"/>
      <c r="AZ56" s="83"/>
      <c r="BA56" s="81"/>
      <c r="BB56" s="82"/>
      <c r="BC56" s="82"/>
      <c r="BD56" s="82"/>
      <c r="BE56" s="82"/>
      <c r="BF56" s="82"/>
      <c r="BG56" s="83"/>
      <c r="BH56" s="77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81">
        <f>W47*0.03</f>
        <v>1.7999999999999999E-2</v>
      </c>
      <c r="X57" s="82"/>
      <c r="Y57" s="82"/>
      <c r="Z57" s="82"/>
      <c r="AA57" s="82"/>
      <c r="AB57" s="82"/>
      <c r="AC57" s="82"/>
      <c r="AD57" s="82"/>
      <c r="AE57" s="83"/>
      <c r="AF57" s="81">
        <f>AF47*0.03</f>
        <v>1.7999999999999999E-2</v>
      </c>
      <c r="AG57" s="82"/>
      <c r="AH57" s="82"/>
      <c r="AI57" s="82"/>
      <c r="AJ57" s="82"/>
      <c r="AK57" s="82"/>
      <c r="AL57" s="83"/>
      <c r="AM57" s="81">
        <f>AM47*0.03</f>
        <v>1.95E-2</v>
      </c>
      <c r="AN57" s="82"/>
      <c r="AO57" s="82"/>
      <c r="AP57" s="82"/>
      <c r="AQ57" s="82"/>
      <c r="AR57" s="82"/>
      <c r="AS57" s="83"/>
      <c r="AT57" s="81">
        <f>AT47*0.03</f>
        <v>2.0999999999999998E-2</v>
      </c>
      <c r="AU57" s="82"/>
      <c r="AV57" s="82"/>
      <c r="AW57" s="82"/>
      <c r="AX57" s="82"/>
      <c r="AY57" s="82"/>
      <c r="AZ57" s="83"/>
      <c r="BA57" s="81">
        <f>BA47*0.03</f>
        <v>2.2499999999999999E-2</v>
      </c>
      <c r="BB57" s="82"/>
      <c r="BC57" s="82"/>
      <c r="BD57" s="82"/>
      <c r="BE57" s="82"/>
      <c r="BF57" s="82"/>
      <c r="BG57" s="83"/>
      <c r="BH57" s="77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81"/>
      <c r="X58" s="82"/>
      <c r="Y58" s="82"/>
      <c r="Z58" s="82"/>
      <c r="AA58" s="82"/>
      <c r="AB58" s="82"/>
      <c r="AC58" s="82"/>
      <c r="AD58" s="82"/>
      <c r="AE58" s="83"/>
      <c r="AF58" s="81"/>
      <c r="AG58" s="82"/>
      <c r="AH58" s="82"/>
      <c r="AI58" s="82"/>
      <c r="AJ58" s="82"/>
      <c r="AK58" s="82"/>
      <c r="AL58" s="83"/>
      <c r="AM58" s="81"/>
      <c r="AN58" s="82"/>
      <c r="AO58" s="82"/>
      <c r="AP58" s="82"/>
      <c r="AQ58" s="82"/>
      <c r="AR58" s="82"/>
      <c r="AS58" s="83"/>
      <c r="AT58" s="81"/>
      <c r="AU58" s="82"/>
      <c r="AV58" s="82"/>
      <c r="AW58" s="82"/>
      <c r="AX58" s="82"/>
      <c r="AY58" s="82"/>
      <c r="AZ58" s="83"/>
      <c r="BA58" s="81"/>
      <c r="BB58" s="82"/>
      <c r="BC58" s="82"/>
      <c r="BD58" s="82"/>
      <c r="BE58" s="82"/>
      <c r="BF58" s="82"/>
      <c r="BG58" s="83"/>
      <c r="BH58" s="77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81">
        <f>ROUND(W47*(W49-0.03),3)</f>
        <v>0.75800000000000001</v>
      </c>
      <c r="X59" s="82"/>
      <c r="Y59" s="82"/>
      <c r="Z59" s="82"/>
      <c r="AA59" s="82"/>
      <c r="AB59" s="82"/>
      <c r="AC59" s="82"/>
      <c r="AD59" s="82"/>
      <c r="AE59" s="83"/>
      <c r="AF59" s="81">
        <f>ROUND(AF47*(AF49-0.03),3)</f>
        <v>0.77300000000000002</v>
      </c>
      <c r="AG59" s="82"/>
      <c r="AH59" s="82"/>
      <c r="AI59" s="82"/>
      <c r="AJ59" s="82"/>
      <c r="AK59" s="82"/>
      <c r="AL59" s="83"/>
      <c r="AM59" s="81">
        <f>ROUND(AM47*(AM49-0.03),3)</f>
        <v>0.87</v>
      </c>
      <c r="AN59" s="82"/>
      <c r="AO59" s="82"/>
      <c r="AP59" s="82"/>
      <c r="AQ59" s="82"/>
      <c r="AR59" s="82"/>
      <c r="AS59" s="83"/>
      <c r="AT59" s="81">
        <f>ROUND(AT47*(AT49-0.03),3)</f>
        <v>0.97299999999999998</v>
      </c>
      <c r="AU59" s="82"/>
      <c r="AV59" s="82"/>
      <c r="AW59" s="82"/>
      <c r="AX59" s="82"/>
      <c r="AY59" s="82"/>
      <c r="AZ59" s="83"/>
      <c r="BA59" s="81">
        <f>ROUND(BA47*(BA49-0.03),3)</f>
        <v>1.0820000000000001</v>
      </c>
      <c r="BB59" s="82"/>
      <c r="BC59" s="82"/>
      <c r="BD59" s="82"/>
      <c r="BE59" s="82"/>
      <c r="BF59" s="82"/>
      <c r="BG59" s="83"/>
      <c r="BH59" s="77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81">
        <f>ROUND(W47*W48-W46*W46*PI()/4,3)</f>
        <v>0.109</v>
      </c>
      <c r="X60" s="82"/>
      <c r="Y60" s="82"/>
      <c r="Z60" s="82"/>
      <c r="AA60" s="82"/>
      <c r="AB60" s="82"/>
      <c r="AC60" s="82"/>
      <c r="AD60" s="82"/>
      <c r="AE60" s="83"/>
      <c r="AF60" s="81">
        <f>ROUND(AF47*AF48-AF46*AF46*PI()/4,3)</f>
        <v>0.12</v>
      </c>
      <c r="AG60" s="82"/>
      <c r="AH60" s="82"/>
      <c r="AI60" s="82"/>
      <c r="AJ60" s="82"/>
      <c r="AK60" s="82"/>
      <c r="AL60" s="83"/>
      <c r="AM60" s="81">
        <f>ROUND(AM47*AM48-AM46*AM46*PI()/4,3)</f>
        <v>0.152</v>
      </c>
      <c r="AN60" s="82"/>
      <c r="AO60" s="82"/>
      <c r="AP60" s="82"/>
      <c r="AQ60" s="82"/>
      <c r="AR60" s="82"/>
      <c r="AS60" s="83"/>
      <c r="AT60" s="81">
        <f>ROUND(AT47*AT48-AT46*AT46*PI()/4,3)</f>
        <v>0.186</v>
      </c>
      <c r="AU60" s="82"/>
      <c r="AV60" s="82"/>
      <c r="AW60" s="82"/>
      <c r="AX60" s="82"/>
      <c r="AY60" s="82"/>
      <c r="AZ60" s="83"/>
      <c r="BA60" s="81">
        <f>ROUND(BA47*BA48-BA46*BA46*PI()/4,3)</f>
        <v>0.221</v>
      </c>
      <c r="BB60" s="82"/>
      <c r="BC60" s="82"/>
      <c r="BD60" s="82"/>
      <c r="BE60" s="82"/>
      <c r="BF60" s="82"/>
      <c r="BG60" s="83"/>
      <c r="BH60" s="77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</row>
    <row r="61" spans="1:73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81">
        <f>W55</f>
        <v>0.6</v>
      </c>
      <c r="X61" s="82"/>
      <c r="Y61" s="82"/>
      <c r="Z61" s="82"/>
      <c r="AA61" s="82"/>
      <c r="AB61" s="82"/>
      <c r="AC61" s="82"/>
      <c r="AD61" s="82"/>
      <c r="AE61" s="83"/>
      <c r="AF61" s="81">
        <f>AF55</f>
        <v>0.6</v>
      </c>
      <c r="AG61" s="82"/>
      <c r="AH61" s="82"/>
      <c r="AI61" s="82"/>
      <c r="AJ61" s="82"/>
      <c r="AK61" s="82"/>
      <c r="AL61" s="83"/>
      <c r="AM61" s="81">
        <f t="shared" ref="AM61" si="0">AM55</f>
        <v>0.65</v>
      </c>
      <c r="AN61" s="82"/>
      <c r="AO61" s="82"/>
      <c r="AP61" s="82"/>
      <c r="AQ61" s="82"/>
      <c r="AR61" s="82"/>
      <c r="AS61" s="83"/>
      <c r="AT61" s="81">
        <f t="shared" ref="AT61" si="1">AT55</f>
        <v>0.7</v>
      </c>
      <c r="AU61" s="82"/>
      <c r="AV61" s="82"/>
      <c r="AW61" s="82"/>
      <c r="AX61" s="82"/>
      <c r="AY61" s="82"/>
      <c r="AZ61" s="83"/>
      <c r="BA61" s="81">
        <f t="shared" ref="BA61" si="2">BA55</f>
        <v>0.75</v>
      </c>
      <c r="BB61" s="82"/>
      <c r="BC61" s="82"/>
      <c r="BD61" s="82"/>
      <c r="BE61" s="82"/>
      <c r="BF61" s="82"/>
      <c r="BG61" s="83"/>
      <c r="BH61" s="77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</row>
    <row r="62" spans="1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81">
        <f>W59</f>
        <v>0.75800000000000001</v>
      </c>
      <c r="X62" s="82"/>
      <c r="Y62" s="82"/>
      <c r="Z62" s="82"/>
      <c r="AA62" s="82"/>
      <c r="AB62" s="82"/>
      <c r="AC62" s="82"/>
      <c r="AD62" s="82"/>
      <c r="AE62" s="83"/>
      <c r="AF62" s="81">
        <f>AF59</f>
        <v>0.77300000000000002</v>
      </c>
      <c r="AG62" s="82"/>
      <c r="AH62" s="82"/>
      <c r="AI62" s="82"/>
      <c r="AJ62" s="82"/>
      <c r="AK62" s="82"/>
      <c r="AL62" s="83"/>
      <c r="AM62" s="104">
        <f>AM59</f>
        <v>0.87</v>
      </c>
      <c r="AN62" s="105"/>
      <c r="AO62" s="105"/>
      <c r="AP62" s="105"/>
      <c r="AQ62" s="105"/>
      <c r="AR62" s="105"/>
      <c r="AS62" s="106"/>
      <c r="AT62" s="104">
        <f>AT59</f>
        <v>0.97299999999999998</v>
      </c>
      <c r="AU62" s="105"/>
      <c r="AV62" s="105"/>
      <c r="AW62" s="105"/>
      <c r="AX62" s="105"/>
      <c r="AY62" s="105"/>
      <c r="AZ62" s="106"/>
      <c r="BA62" s="104">
        <f>BA59</f>
        <v>1.0820000000000001</v>
      </c>
      <c r="BB62" s="105"/>
      <c r="BC62" s="105"/>
      <c r="BD62" s="105"/>
      <c r="BE62" s="105"/>
      <c r="BF62" s="105"/>
      <c r="BG62" s="106"/>
      <c r="BH62" s="17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81"/>
      <c r="X63" s="82"/>
      <c r="Y63" s="82"/>
      <c r="Z63" s="82"/>
      <c r="AA63" s="82"/>
      <c r="AB63" s="82"/>
      <c r="AC63" s="82"/>
      <c r="AD63" s="82"/>
      <c r="AE63" s="83"/>
      <c r="AF63" s="81"/>
      <c r="AG63" s="82"/>
      <c r="AH63" s="82"/>
      <c r="AI63" s="82"/>
      <c r="AJ63" s="82"/>
      <c r="AK63" s="82"/>
      <c r="AL63" s="83"/>
      <c r="AM63" s="107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</row>
    <row r="64" spans="1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187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81">
        <f>W47</f>
        <v>0.6</v>
      </c>
      <c r="X64" s="82"/>
      <c r="Y64" s="82"/>
      <c r="Z64" s="82"/>
      <c r="AA64" s="82"/>
      <c r="AB64" s="82"/>
      <c r="AC64" s="82"/>
      <c r="AD64" s="82"/>
      <c r="AE64" s="83"/>
      <c r="AF64" s="81">
        <f>AF47</f>
        <v>0.6</v>
      </c>
      <c r="AG64" s="82"/>
      <c r="AH64" s="82"/>
      <c r="AI64" s="82"/>
      <c r="AJ64" s="82"/>
      <c r="AK64" s="82"/>
      <c r="AL64" s="83"/>
      <c r="AM64" s="104">
        <f>AM47</f>
        <v>0.65</v>
      </c>
      <c r="AN64" s="105"/>
      <c r="AO64" s="105"/>
      <c r="AP64" s="105"/>
      <c r="AQ64" s="105"/>
      <c r="AR64" s="105"/>
      <c r="AS64" s="106"/>
      <c r="AT64" s="104">
        <f>AT47</f>
        <v>0.7</v>
      </c>
      <c r="AU64" s="105"/>
      <c r="AV64" s="105"/>
      <c r="AW64" s="105"/>
      <c r="AX64" s="105"/>
      <c r="AY64" s="105"/>
      <c r="AZ64" s="105"/>
      <c r="BA64" s="104">
        <f>BA47</f>
        <v>0.75</v>
      </c>
      <c r="BB64" s="105"/>
      <c r="BC64" s="105"/>
      <c r="BD64" s="105"/>
      <c r="BE64" s="105"/>
      <c r="BF64" s="105"/>
      <c r="BG64" s="106"/>
    </row>
    <row r="65" spans="2:75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188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81"/>
      <c r="X65" s="82"/>
      <c r="Y65" s="82"/>
      <c r="Z65" s="82"/>
      <c r="AA65" s="82"/>
      <c r="AB65" s="82"/>
      <c r="AC65" s="82"/>
      <c r="AD65" s="82"/>
      <c r="AE65" s="83"/>
      <c r="AF65" s="81"/>
      <c r="AG65" s="82"/>
      <c r="AH65" s="82"/>
      <c r="AI65" s="82"/>
      <c r="AJ65" s="82"/>
      <c r="AK65" s="82"/>
      <c r="AL65" s="83"/>
      <c r="AM65" s="107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107"/>
      <c r="BB65" s="108"/>
      <c r="BC65" s="108"/>
      <c r="BD65" s="108"/>
      <c r="BE65" s="108"/>
      <c r="BF65" s="108"/>
      <c r="BG65" s="109"/>
    </row>
    <row r="66" spans="2:75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384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81">
        <f>W64</f>
        <v>0.6</v>
      </c>
      <c r="X66" s="82"/>
      <c r="Y66" s="82"/>
      <c r="Z66" s="82"/>
      <c r="AA66" s="82"/>
      <c r="AB66" s="82"/>
      <c r="AC66" s="82"/>
      <c r="AD66" s="82"/>
      <c r="AE66" s="83"/>
      <c r="AF66" s="81">
        <f>AF64</f>
        <v>0.6</v>
      </c>
      <c r="AG66" s="82"/>
      <c r="AH66" s="82"/>
      <c r="AI66" s="82"/>
      <c r="AJ66" s="82"/>
      <c r="AK66" s="82"/>
      <c r="AL66" s="83"/>
      <c r="AM66" s="104">
        <f>AM64</f>
        <v>0.65</v>
      </c>
      <c r="AN66" s="105"/>
      <c r="AO66" s="105"/>
      <c r="AP66" s="105"/>
      <c r="AQ66" s="105"/>
      <c r="AR66" s="105"/>
      <c r="AS66" s="106"/>
      <c r="AT66" s="104">
        <f>AT64</f>
        <v>0.7</v>
      </c>
      <c r="AU66" s="105"/>
      <c r="AV66" s="105"/>
      <c r="AW66" s="105"/>
      <c r="AX66" s="105"/>
      <c r="AY66" s="105"/>
      <c r="AZ66" s="105"/>
      <c r="BA66" s="104">
        <f>BA64</f>
        <v>0.75</v>
      </c>
      <c r="BB66" s="105"/>
      <c r="BC66" s="105"/>
      <c r="BD66" s="105"/>
      <c r="BE66" s="105"/>
      <c r="BF66" s="105"/>
      <c r="BG66" s="106"/>
    </row>
    <row r="67" spans="2:75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96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81"/>
      <c r="X67" s="82"/>
      <c r="Y67" s="82"/>
      <c r="Z67" s="82"/>
      <c r="AA67" s="82"/>
      <c r="AB67" s="82"/>
      <c r="AC67" s="82"/>
      <c r="AD67" s="82"/>
      <c r="AE67" s="83"/>
      <c r="AF67" s="81"/>
      <c r="AG67" s="82"/>
      <c r="AH67" s="82"/>
      <c r="AI67" s="82"/>
      <c r="AJ67" s="82"/>
      <c r="AK67" s="82"/>
      <c r="AL67" s="83"/>
      <c r="AM67" s="107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8"/>
      <c r="BA67" s="107"/>
      <c r="BB67" s="108"/>
      <c r="BC67" s="108"/>
      <c r="BD67" s="108"/>
      <c r="BE67" s="108"/>
      <c r="BF67" s="108"/>
      <c r="BG67" s="109"/>
    </row>
    <row r="68" spans="2:75" s="14" customFormat="1" ht="20.149999999999999" customHeight="1" x14ac:dyDescent="0.15"/>
    <row r="69" spans="2:75" s="14" customFormat="1" ht="20.149999999999999" customHeight="1" x14ac:dyDescent="0.15"/>
    <row r="70" spans="2:75" s="14" customFormat="1" ht="20.149999999999999" customHeight="1" x14ac:dyDescent="0.15"/>
    <row r="71" spans="2:75" s="14" customFormat="1" ht="20.149999999999999" customHeight="1" x14ac:dyDescent="0.15"/>
    <row r="72" spans="2:75" s="14" customFormat="1" ht="20.149999999999999" customHeight="1" x14ac:dyDescent="0.15"/>
    <row r="73" spans="2:75" s="14" customFormat="1" ht="20.149999999999999" customHeight="1" x14ac:dyDescent="0.15"/>
    <row r="74" spans="2:75" s="14" customFormat="1" ht="20.149999999999999" customHeight="1" x14ac:dyDescent="0.15"/>
    <row r="75" spans="2:75" s="14" customFormat="1" ht="15" customHeight="1" x14ac:dyDescent="0.15"/>
    <row r="76" spans="2:75" s="14" customFormat="1" ht="15" customHeight="1" x14ac:dyDescent="0.15"/>
    <row r="77" spans="2:75" s="14" customFormat="1" ht="15" customHeight="1" x14ac:dyDescent="0.15"/>
    <row r="78" spans="2:75" s="14" customFormat="1" ht="15" customHeight="1" x14ac:dyDescent="0.15"/>
    <row r="79" spans="2:75" s="14" customFormat="1" ht="15" customHeight="1" x14ac:dyDescent="0.15"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</row>
    <row r="80" spans="2:75" s="14" customFormat="1" ht="15" customHeight="1" x14ac:dyDescent="0.15"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</row>
    <row r="81" spans="60:75" s="14" customFormat="1" ht="15" customHeight="1" x14ac:dyDescent="0.15"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</row>
    <row r="82" spans="60:75" s="14" customFormat="1" ht="15" customHeight="1" x14ac:dyDescent="0.15"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</row>
    <row r="83" spans="60:75" s="14" customFormat="1" ht="15" customHeight="1" x14ac:dyDescent="0.15"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</row>
    <row r="84" spans="60:75" s="14" customFormat="1" ht="15" customHeight="1" x14ac:dyDescent="0.15"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</row>
    <row r="85" spans="60:75" ht="15" customHeight="1" x14ac:dyDescent="0.15"/>
  </sheetData>
  <mergeCells count="201">
    <mergeCell ref="B55:J56"/>
    <mergeCell ref="K55:S55"/>
    <mergeCell ref="T55:V56"/>
    <mergeCell ref="W55:AE56"/>
    <mergeCell ref="AF55:AL56"/>
    <mergeCell ref="AM55:AS56"/>
    <mergeCell ref="AT55:AZ56"/>
    <mergeCell ref="BA55:BG56"/>
    <mergeCell ref="K56:S56"/>
    <mergeCell ref="W44:AE44"/>
    <mergeCell ref="W46:AE46"/>
    <mergeCell ref="W47:AE47"/>
    <mergeCell ref="W54:AE54"/>
    <mergeCell ref="W57:AE58"/>
    <mergeCell ref="L19:L24"/>
    <mergeCell ref="K57:S57"/>
    <mergeCell ref="E49:V49"/>
    <mergeCell ref="B53:J53"/>
    <mergeCell ref="K53:S53"/>
    <mergeCell ref="N13:N24"/>
    <mergeCell ref="AC15:AE15"/>
    <mergeCell ref="AC19:AF19"/>
    <mergeCell ref="E50:V50"/>
    <mergeCell ref="W50:AE50"/>
    <mergeCell ref="AF50:AL50"/>
    <mergeCell ref="B51:D51"/>
    <mergeCell ref="E51:V51"/>
    <mergeCell ref="W51:AE51"/>
    <mergeCell ref="AF51:AL51"/>
    <mergeCell ref="K58:S58"/>
    <mergeCell ref="W48:AE48"/>
    <mergeCell ref="B46:D50"/>
    <mergeCell ref="B54:J54"/>
    <mergeCell ref="BO60:BU61"/>
    <mergeCell ref="BH60:BN61"/>
    <mergeCell ref="BH53:BN53"/>
    <mergeCell ref="BA64:BG65"/>
    <mergeCell ref="BH58:BN59"/>
    <mergeCell ref="BA61:BG61"/>
    <mergeCell ref="BO58:BU59"/>
    <mergeCell ref="BA59:BG59"/>
    <mergeCell ref="BA60:BG60"/>
    <mergeCell ref="BO54:BU57"/>
    <mergeCell ref="BH54:BN57"/>
    <mergeCell ref="BA57:BG58"/>
    <mergeCell ref="AM47:AS47"/>
    <mergeCell ref="AF47:AL47"/>
    <mergeCell ref="AM48:AS48"/>
    <mergeCell ref="T53:V53"/>
    <mergeCell ref="AT66:AZ67"/>
    <mergeCell ref="BA66:BG67"/>
    <mergeCell ref="W66:AE67"/>
    <mergeCell ref="AM66:AS67"/>
    <mergeCell ref="T57:V58"/>
    <mergeCell ref="AF57:AL58"/>
    <mergeCell ref="T62:V63"/>
    <mergeCell ref="BA62:BG63"/>
    <mergeCell ref="AF64:AL65"/>
    <mergeCell ref="AF66:AL67"/>
    <mergeCell ref="AF61:AL61"/>
    <mergeCell ref="AM64:AS65"/>
    <mergeCell ref="AM62:AS63"/>
    <mergeCell ref="AT60:AZ60"/>
    <mergeCell ref="AT62:AZ63"/>
    <mergeCell ref="AT64:AZ65"/>
    <mergeCell ref="AM61:AS61"/>
    <mergeCell ref="AT61:AZ61"/>
    <mergeCell ref="AM60:AS60"/>
    <mergeCell ref="W64:AE65"/>
    <mergeCell ref="B61:J61"/>
    <mergeCell ref="K61:S61"/>
    <mergeCell ref="T61:V61"/>
    <mergeCell ref="K67:S67"/>
    <mergeCell ref="K62:S62"/>
    <mergeCell ref="B57:J58"/>
    <mergeCell ref="B62:J63"/>
    <mergeCell ref="K60:S60"/>
    <mergeCell ref="T60:V60"/>
    <mergeCell ref="B59:J59"/>
    <mergeCell ref="K59:S59"/>
    <mergeCell ref="T59:V59"/>
    <mergeCell ref="B60:J60"/>
    <mergeCell ref="W62:AE63"/>
    <mergeCell ref="B64:J65"/>
    <mergeCell ref="K64:S64"/>
    <mergeCell ref="T64:V65"/>
    <mergeCell ref="AF62:AL63"/>
    <mergeCell ref="K65:S65"/>
    <mergeCell ref="K63:S63"/>
    <mergeCell ref="B66:J67"/>
    <mergeCell ref="K66:S66"/>
    <mergeCell ref="T66:V67"/>
    <mergeCell ref="AF60:AL60"/>
    <mergeCell ref="W60:AE60"/>
    <mergeCell ref="W61:AE61"/>
    <mergeCell ref="W59:AE59"/>
    <mergeCell ref="AM54:AS54"/>
    <mergeCell ref="W49:AE49"/>
    <mergeCell ref="W53:AE53"/>
    <mergeCell ref="AT49:AZ49"/>
    <mergeCell ref="AT57:AZ58"/>
    <mergeCell ref="K54:S54"/>
    <mergeCell ref="AT59:AZ59"/>
    <mergeCell ref="AM59:AS59"/>
    <mergeCell ref="AM50:AS50"/>
    <mergeCell ref="AM51:AS51"/>
    <mergeCell ref="T54:V54"/>
    <mergeCell ref="AM49:AS49"/>
    <mergeCell ref="AM53:AS53"/>
    <mergeCell ref="BA54:BG54"/>
    <mergeCell ref="AM57:AS58"/>
    <mergeCell ref="AF54:AL54"/>
    <mergeCell ref="BA49:BG49"/>
    <mergeCell ref="BA53:BG53"/>
    <mergeCell ref="AT54:AZ54"/>
    <mergeCell ref="AT51:AZ51"/>
    <mergeCell ref="BA51:BG51"/>
    <mergeCell ref="AT50:AZ50"/>
    <mergeCell ref="AF59:AL59"/>
    <mergeCell ref="AN33:AN34"/>
    <mergeCell ref="AP33:AP38"/>
    <mergeCell ref="BH46:BN46"/>
    <mergeCell ref="AT47:AZ47"/>
    <mergeCell ref="BA47:BG47"/>
    <mergeCell ref="B44:V44"/>
    <mergeCell ref="BE6:BG6"/>
    <mergeCell ref="N10:N11"/>
    <mergeCell ref="AV29:AV34"/>
    <mergeCell ref="AP10:AP12"/>
    <mergeCell ref="AP17:AP32"/>
    <mergeCell ref="AH21:AM21"/>
    <mergeCell ref="O10:O12"/>
    <mergeCell ref="AY7:AZ7"/>
    <mergeCell ref="U9:X9"/>
    <mergeCell ref="T11:W11"/>
    <mergeCell ref="AF44:AL44"/>
    <mergeCell ref="BH33:BH34"/>
    <mergeCell ref="E47:V47"/>
    <mergeCell ref="BH35:BH38"/>
    <mergeCell ref="BC7:BI7"/>
    <mergeCell ref="AC9:AF9"/>
    <mergeCell ref="AZ9:BC9"/>
    <mergeCell ref="AT46:AZ46"/>
    <mergeCell ref="BA19:BD19"/>
    <mergeCell ref="BA15:BC15"/>
    <mergeCell ref="B2:BV2"/>
    <mergeCell ref="AP14:AP16"/>
    <mergeCell ref="D4:F5"/>
    <mergeCell ref="G4:G5"/>
    <mergeCell ref="H4:M5"/>
    <mergeCell ref="N4:O5"/>
    <mergeCell ref="AD11:AL11"/>
    <mergeCell ref="BB11:BI11"/>
    <mergeCell ref="AF48:AL48"/>
    <mergeCell ref="AH30:AM30"/>
    <mergeCell ref="W41:AD41"/>
    <mergeCell ref="N29:N34"/>
    <mergeCell ref="AM46:AS46"/>
    <mergeCell ref="B43:BV43"/>
    <mergeCell ref="BJ33:BJ38"/>
    <mergeCell ref="B1:BV1"/>
    <mergeCell ref="AT44:AZ44"/>
    <mergeCell ref="BA44:BG44"/>
    <mergeCell ref="BH44:BN44"/>
    <mergeCell ref="BO44:BU44"/>
    <mergeCell ref="AR21:AR29"/>
    <mergeCell ref="BE8:BG8"/>
    <mergeCell ref="AN35:AN38"/>
    <mergeCell ref="AM44:AS44"/>
    <mergeCell ref="BA14:BC14"/>
    <mergeCell ref="BJ10:BJ12"/>
    <mergeCell ref="BJ14:BJ16"/>
    <mergeCell ref="BL21:BL29"/>
    <mergeCell ref="AC14:AE14"/>
    <mergeCell ref="AY41:AZ41"/>
    <mergeCell ref="BC34:BD34"/>
    <mergeCell ref="BJ17:BJ32"/>
    <mergeCell ref="V34:AF34"/>
    <mergeCell ref="BO48:BU48"/>
    <mergeCell ref="BA52:BG52"/>
    <mergeCell ref="AT53:AZ53"/>
    <mergeCell ref="AT48:AZ48"/>
    <mergeCell ref="BO46:BU46"/>
    <mergeCell ref="E46:V46"/>
    <mergeCell ref="AF49:AL49"/>
    <mergeCell ref="AF53:AL53"/>
    <mergeCell ref="BO47:BU47"/>
    <mergeCell ref="BO52:BU52"/>
    <mergeCell ref="BO49:BU50"/>
    <mergeCell ref="BO53:BU53"/>
    <mergeCell ref="BO51:BU51"/>
    <mergeCell ref="BH49:BN50"/>
    <mergeCell ref="BH52:BN52"/>
    <mergeCell ref="BH51:BN51"/>
    <mergeCell ref="BH48:BN48"/>
    <mergeCell ref="BA46:BG46"/>
    <mergeCell ref="BH47:BN47"/>
    <mergeCell ref="BA48:BG48"/>
    <mergeCell ref="BA50:BG50"/>
    <mergeCell ref="E48:V48"/>
    <mergeCell ref="AF46:AL46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>
    <pageSetUpPr fitToPage="1"/>
  </sheetPr>
  <dimension ref="A1:BV85"/>
  <sheetViews>
    <sheetView view="pageBreakPreview" topLeftCell="A58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24" width="1.5" style="3" customWidth="1"/>
    <col min="25" max="28" width="0.75" style="3" customWidth="1"/>
    <col min="29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455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</row>
    <row r="6" spans="2:74" ht="9.1" customHeight="1" x14ac:dyDescent="0.15">
      <c r="BE6" s="73" t="s">
        <v>224</v>
      </c>
      <c r="BF6" s="73"/>
      <c r="BG6" s="73"/>
    </row>
    <row r="7" spans="2:74" ht="9.1" customHeight="1" x14ac:dyDescent="0.15">
      <c r="AY7" s="73"/>
      <c r="AZ7" s="73"/>
      <c r="BC7" s="262" t="s">
        <v>161</v>
      </c>
      <c r="BD7" s="262"/>
      <c r="BE7" s="262"/>
      <c r="BF7" s="262"/>
      <c r="BG7" s="262"/>
      <c r="BH7" s="262"/>
      <c r="BI7" s="262"/>
      <c r="BJ7" s="4"/>
    </row>
    <row r="8" spans="2:74" ht="9.1" customHeight="1" x14ac:dyDescent="0.15">
      <c r="BE8" s="267"/>
      <c r="BF8" s="73"/>
      <c r="BG8" s="73"/>
    </row>
    <row r="9" spans="2:74" ht="9.1" customHeight="1" x14ac:dyDescent="0.15">
      <c r="Q9" s="41"/>
      <c r="R9" s="41"/>
      <c r="S9" s="41"/>
      <c r="T9" s="41"/>
      <c r="U9" s="73" t="s">
        <v>71</v>
      </c>
      <c r="V9" s="73"/>
      <c r="W9" s="73"/>
      <c r="X9" s="73"/>
      <c r="Y9" s="28"/>
      <c r="Z9" s="28"/>
      <c r="AA9" s="28"/>
      <c r="AC9" s="73" t="s">
        <v>69</v>
      </c>
      <c r="AD9" s="73"/>
      <c r="AE9" s="73"/>
      <c r="AF9" s="73"/>
      <c r="AG9" s="41"/>
      <c r="AH9" s="41"/>
      <c r="AI9" s="41"/>
      <c r="AJ9" s="41"/>
      <c r="AK9" s="41"/>
      <c r="AL9" s="41"/>
      <c r="AY9" s="28"/>
      <c r="AZ9" s="73" t="s">
        <v>162</v>
      </c>
      <c r="BA9" s="73"/>
      <c r="BB9" s="73"/>
      <c r="BC9" s="73"/>
      <c r="BE9" s="41"/>
      <c r="BF9" s="41"/>
    </row>
    <row r="10" spans="2:74" ht="9.1" customHeight="1" x14ac:dyDescent="0.15">
      <c r="N10" s="85"/>
      <c r="O10" s="85">
        <v>0.03</v>
      </c>
      <c r="AN10" s="5"/>
      <c r="AO10" s="5"/>
      <c r="AP10" s="85">
        <v>0.03</v>
      </c>
      <c r="BH10" s="5"/>
      <c r="BI10" s="5"/>
      <c r="BJ10" s="85">
        <v>0.03</v>
      </c>
    </row>
    <row r="11" spans="2:74" ht="9.1" customHeight="1" x14ac:dyDescent="0.15">
      <c r="N11" s="85"/>
      <c r="O11" s="85"/>
      <c r="T11" s="99" t="s">
        <v>379</v>
      </c>
      <c r="U11" s="99"/>
      <c r="V11" s="99"/>
      <c r="W11" s="99"/>
      <c r="X11" s="30"/>
      <c r="Y11" s="30"/>
      <c r="Z11" s="30"/>
      <c r="AA11" s="30"/>
      <c r="AB11" s="30"/>
      <c r="AC11" s="30"/>
      <c r="AD11" s="137" t="s">
        <v>380</v>
      </c>
      <c r="AE11" s="137"/>
      <c r="AF11" s="137"/>
      <c r="AG11" s="137"/>
      <c r="AH11" s="137"/>
      <c r="AI11" s="137"/>
      <c r="AJ11" s="137"/>
      <c r="AK11" s="137"/>
      <c r="AL11" s="137"/>
      <c r="AN11" s="5"/>
      <c r="AO11" s="5"/>
      <c r="AP11" s="85"/>
      <c r="AY11" s="30"/>
      <c r="AZ11" s="30"/>
      <c r="BA11" s="30"/>
      <c r="BB11" s="137" t="s">
        <v>380</v>
      </c>
      <c r="BC11" s="137"/>
      <c r="BD11" s="137"/>
      <c r="BE11" s="137"/>
      <c r="BF11" s="137"/>
      <c r="BG11" s="137"/>
      <c r="BH11" s="137"/>
      <c r="BI11" s="137"/>
      <c r="BJ11" s="85"/>
    </row>
    <row r="12" spans="2:74" ht="9.1" customHeight="1" x14ac:dyDescent="0.15">
      <c r="N12" s="29"/>
      <c r="O12" s="85"/>
      <c r="AN12" s="5"/>
      <c r="AO12" s="5"/>
      <c r="AP12" s="85"/>
      <c r="BH12" s="5"/>
      <c r="BI12" s="5"/>
      <c r="BJ12" s="85"/>
    </row>
    <row r="13" spans="2:74" ht="9.1" customHeight="1" x14ac:dyDescent="0.15">
      <c r="N13" s="85">
        <v>0.7</v>
      </c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  <c r="AH13" s="6"/>
      <c r="AI13" s="6"/>
      <c r="AJ13" s="6"/>
      <c r="AK13" s="6"/>
      <c r="AL13" s="6"/>
      <c r="AM13" s="6"/>
      <c r="AN13" s="5"/>
      <c r="AO13" s="5"/>
      <c r="AP13" s="5"/>
      <c r="AY13" s="8"/>
      <c r="AZ13" s="7"/>
      <c r="BA13" s="7"/>
      <c r="BB13" s="7"/>
      <c r="BC13" s="7"/>
      <c r="BD13" s="7"/>
      <c r="BE13" s="9"/>
      <c r="BF13" s="9"/>
      <c r="BG13" s="9"/>
      <c r="BH13" s="5"/>
      <c r="BI13" s="5"/>
      <c r="BJ13" s="5"/>
    </row>
    <row r="14" spans="2:74" ht="9.1" customHeight="1" x14ac:dyDescent="0.15">
      <c r="N14" s="85"/>
      <c r="U14" s="8"/>
      <c r="V14" s="8"/>
      <c r="W14" s="8"/>
      <c r="X14" s="8"/>
      <c r="Y14" s="8"/>
      <c r="Z14" s="8"/>
      <c r="AA14" s="8"/>
      <c r="AC14" s="268" t="s">
        <v>236</v>
      </c>
      <c r="AD14" s="268"/>
      <c r="AE14" s="268"/>
      <c r="AN14" s="5"/>
      <c r="AO14" s="5"/>
      <c r="AP14" s="85">
        <v>0.15</v>
      </c>
      <c r="AY14" s="8"/>
      <c r="BA14" s="268" t="s">
        <v>236</v>
      </c>
      <c r="BB14" s="268"/>
      <c r="BC14" s="268"/>
      <c r="BD14" s="8"/>
      <c r="BH14" s="5"/>
      <c r="BI14" s="5"/>
      <c r="BJ14" s="85">
        <v>0.15</v>
      </c>
    </row>
    <row r="15" spans="2:74" ht="9.1" customHeight="1" x14ac:dyDescent="0.15">
      <c r="N15" s="85"/>
      <c r="U15" s="10"/>
      <c r="V15" s="10"/>
      <c r="W15" s="11"/>
      <c r="X15" s="11"/>
      <c r="Y15" s="11"/>
      <c r="Z15" s="11"/>
      <c r="AC15" s="73" t="s">
        <v>3</v>
      </c>
      <c r="AD15" s="73"/>
      <c r="AE15" s="73"/>
      <c r="AN15" s="5"/>
      <c r="AO15" s="5"/>
      <c r="AP15" s="85"/>
      <c r="AY15" s="11"/>
      <c r="BA15" s="73" t="s">
        <v>226</v>
      </c>
      <c r="BB15" s="73"/>
      <c r="BC15" s="73"/>
      <c r="BH15" s="5"/>
      <c r="BI15" s="5"/>
      <c r="BJ15" s="85"/>
    </row>
    <row r="16" spans="2:74" ht="9.1" customHeight="1" x14ac:dyDescent="0.15">
      <c r="N16" s="85"/>
      <c r="AN16" s="5"/>
      <c r="AO16" s="5"/>
      <c r="AP16" s="85"/>
      <c r="BH16" s="5"/>
      <c r="BI16" s="5"/>
      <c r="BJ16" s="85"/>
    </row>
    <row r="17" spans="12:64" ht="9.1" customHeight="1" x14ac:dyDescent="0.15">
      <c r="N17" s="85"/>
      <c r="AD17" s="28"/>
      <c r="AE17" s="28"/>
      <c r="AF17" s="28"/>
      <c r="AN17" s="5"/>
      <c r="AO17" s="5"/>
      <c r="AP17" s="85" t="s">
        <v>37</v>
      </c>
      <c r="BB17" s="28"/>
      <c r="BC17" s="28"/>
      <c r="BD17" s="28"/>
      <c r="BH17" s="5"/>
      <c r="BI17" s="5"/>
      <c r="BJ17" s="85" t="s">
        <v>37</v>
      </c>
    </row>
    <row r="18" spans="12:64" ht="9.1" customHeight="1" x14ac:dyDescent="0.15">
      <c r="N18" s="85"/>
      <c r="AN18" s="5"/>
      <c r="AO18" s="5"/>
      <c r="AP18" s="85"/>
      <c r="BH18" s="5"/>
      <c r="BI18" s="5"/>
      <c r="BJ18" s="85"/>
    </row>
    <row r="19" spans="12:64" ht="9.1" customHeight="1" x14ac:dyDescent="0.15">
      <c r="L19" s="86" t="s">
        <v>352</v>
      </c>
      <c r="N19" s="85"/>
      <c r="V19" s="28"/>
      <c r="W19" s="28"/>
      <c r="X19" s="28"/>
      <c r="Y19" s="28"/>
      <c r="Z19" s="28"/>
      <c r="AC19" s="73" t="s">
        <v>378</v>
      </c>
      <c r="AD19" s="73"/>
      <c r="AE19" s="73"/>
      <c r="AF19" s="73"/>
      <c r="AN19" s="5"/>
      <c r="AO19" s="5"/>
      <c r="AP19" s="85"/>
      <c r="AY19" s="28"/>
      <c r="BA19" s="73" t="s">
        <v>378</v>
      </c>
      <c r="BB19" s="73"/>
      <c r="BC19" s="73"/>
      <c r="BD19" s="73"/>
      <c r="BH19" s="5"/>
      <c r="BI19" s="5"/>
      <c r="BJ19" s="85"/>
    </row>
    <row r="20" spans="12:64" ht="9.1" customHeight="1" x14ac:dyDescent="0.15">
      <c r="L20" s="86"/>
      <c r="N20" s="8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"/>
      <c r="AO20" s="5"/>
      <c r="AP20" s="85"/>
      <c r="BB20" s="28"/>
      <c r="BC20" s="28"/>
      <c r="BD20" s="28"/>
      <c r="BE20" s="28"/>
      <c r="BF20" s="28"/>
      <c r="BG20" s="28"/>
      <c r="BH20" s="5"/>
      <c r="BI20" s="5"/>
      <c r="BJ20" s="85"/>
    </row>
    <row r="21" spans="12:64" ht="9.1" customHeight="1" x14ac:dyDescent="0.15">
      <c r="L21" s="86"/>
      <c r="N21" s="85"/>
      <c r="AH21" s="73" t="s">
        <v>229</v>
      </c>
      <c r="AI21" s="73"/>
      <c r="AJ21" s="73"/>
      <c r="AK21" s="73"/>
      <c r="AL21" s="73"/>
      <c r="AM21" s="73"/>
      <c r="AN21" s="5"/>
      <c r="AO21" s="5"/>
      <c r="AP21" s="85"/>
      <c r="AR21" s="86" t="s">
        <v>212</v>
      </c>
      <c r="BH21" s="5"/>
      <c r="BI21" s="5"/>
      <c r="BJ21" s="85"/>
      <c r="BL21" s="86" t="s">
        <v>212</v>
      </c>
    </row>
    <row r="22" spans="12:64" ht="9.1" customHeight="1" x14ac:dyDescent="0.15">
      <c r="L22" s="86"/>
      <c r="N22" s="85"/>
      <c r="AN22" s="5"/>
      <c r="AO22" s="5"/>
      <c r="AP22" s="85"/>
      <c r="AR22" s="86"/>
      <c r="BH22" s="5"/>
      <c r="BI22" s="5"/>
      <c r="BJ22" s="85"/>
      <c r="BL22" s="86"/>
    </row>
    <row r="23" spans="12:64" ht="9.1" customHeight="1" x14ac:dyDescent="0.15">
      <c r="L23" s="86"/>
      <c r="N23" s="85"/>
      <c r="U23" s="10"/>
      <c r="V23" s="10"/>
      <c r="W23" s="10"/>
      <c r="AN23" s="5"/>
      <c r="AO23" s="5"/>
      <c r="AP23" s="85"/>
      <c r="AR23" s="86"/>
      <c r="BH23" s="5"/>
      <c r="BI23" s="5"/>
      <c r="BJ23" s="85"/>
      <c r="BL23" s="86"/>
    </row>
    <row r="24" spans="12:64" ht="9.1" customHeight="1" x14ac:dyDescent="0.15">
      <c r="L24" s="86"/>
      <c r="N24" s="85"/>
      <c r="U24" s="10"/>
      <c r="V24" s="10"/>
      <c r="W24" s="10"/>
      <c r="AN24" s="5"/>
      <c r="AO24" s="5"/>
      <c r="AP24" s="85"/>
      <c r="AR24" s="86"/>
      <c r="BH24" s="5"/>
      <c r="BI24" s="5"/>
      <c r="BJ24" s="85"/>
      <c r="BL24" s="86"/>
    </row>
    <row r="25" spans="12:64" ht="9.1" customHeight="1" x14ac:dyDescent="0.15">
      <c r="L25" s="40"/>
      <c r="U25" s="10"/>
      <c r="V25" s="10"/>
      <c r="W25" s="10"/>
      <c r="AN25" s="5"/>
      <c r="AO25" s="5"/>
      <c r="AP25" s="85"/>
      <c r="AR25" s="86"/>
      <c r="BH25" s="5"/>
      <c r="BI25" s="5"/>
      <c r="BJ25" s="85"/>
      <c r="BL25" s="86"/>
    </row>
    <row r="26" spans="12:64" ht="9.1" customHeight="1" x14ac:dyDescent="0.15">
      <c r="L26" s="40"/>
      <c r="U26" s="10"/>
      <c r="V26" s="10"/>
      <c r="W26" s="10"/>
      <c r="AN26" s="5"/>
      <c r="AO26" s="5"/>
      <c r="AP26" s="85"/>
      <c r="AR26" s="86"/>
      <c r="BH26" s="5"/>
      <c r="BI26" s="5"/>
      <c r="BJ26" s="85"/>
      <c r="BL26" s="86"/>
    </row>
    <row r="27" spans="12:64" ht="9.1" customHeight="1" x14ac:dyDescent="0.15">
      <c r="L27" s="40"/>
      <c r="U27" s="10"/>
      <c r="V27" s="10"/>
      <c r="W27" s="10"/>
      <c r="AN27" s="5"/>
      <c r="AO27" s="5"/>
      <c r="AP27" s="85"/>
      <c r="AR27" s="86"/>
      <c r="BH27" s="5"/>
      <c r="BI27" s="5"/>
      <c r="BJ27" s="85"/>
      <c r="BL27" s="86"/>
    </row>
    <row r="28" spans="12:64" ht="9.1" customHeight="1" x14ac:dyDescent="0.15">
      <c r="L28" s="40"/>
      <c r="U28" s="10"/>
      <c r="V28" s="10"/>
      <c r="W28" s="10"/>
      <c r="AN28" s="5"/>
      <c r="AO28" s="5"/>
      <c r="AP28" s="85"/>
      <c r="AR28" s="86"/>
      <c r="BH28" s="5"/>
      <c r="BI28" s="5"/>
      <c r="BJ28" s="85"/>
      <c r="BL28" s="86"/>
    </row>
    <row r="29" spans="12:64" ht="9.1" customHeight="1" x14ac:dyDescent="0.15">
      <c r="N29" s="261" t="s">
        <v>227</v>
      </c>
      <c r="U29" s="10"/>
      <c r="V29" s="10"/>
      <c r="W29" s="10"/>
      <c r="AD29" s="13"/>
      <c r="AE29" s="13"/>
      <c r="AF29" s="13"/>
      <c r="AG29" s="13"/>
      <c r="AH29" s="13"/>
      <c r="AI29" s="13"/>
      <c r="AJ29" s="13"/>
      <c r="AK29" s="13"/>
      <c r="AL29" s="13"/>
      <c r="AN29" s="5"/>
      <c r="AO29" s="5"/>
      <c r="AP29" s="85"/>
      <c r="AR29" s="86"/>
      <c r="AV29" s="261"/>
      <c r="BB29" s="10"/>
      <c r="BC29" s="10"/>
      <c r="BD29" s="10"/>
      <c r="BE29" s="28"/>
      <c r="BF29" s="28"/>
      <c r="BH29" s="5"/>
      <c r="BI29" s="5"/>
      <c r="BJ29" s="85"/>
      <c r="BL29" s="86"/>
    </row>
    <row r="30" spans="12:64" ht="9.1" customHeight="1" x14ac:dyDescent="0.15">
      <c r="N30" s="261"/>
      <c r="U30" s="10"/>
      <c r="V30" s="10"/>
      <c r="W30" s="10"/>
      <c r="AH30" s="73" t="s">
        <v>1</v>
      </c>
      <c r="AI30" s="73"/>
      <c r="AJ30" s="73"/>
      <c r="AK30" s="73"/>
      <c r="AL30" s="73"/>
      <c r="AM30" s="73"/>
      <c r="AN30" s="5"/>
      <c r="AO30" s="5"/>
      <c r="AP30" s="85"/>
      <c r="AV30" s="261"/>
      <c r="BH30" s="5"/>
      <c r="BI30" s="5"/>
      <c r="BJ30" s="85"/>
    </row>
    <row r="31" spans="12:64" ht="9.1" customHeight="1" x14ac:dyDescent="0.15">
      <c r="N31" s="261"/>
      <c r="U31" s="10"/>
      <c r="V31" s="10"/>
      <c r="W31" s="11"/>
      <c r="X31" s="28"/>
      <c r="Y31" s="28"/>
      <c r="Z31" s="28"/>
      <c r="AA31" s="28"/>
      <c r="AB31" s="28"/>
      <c r="AC31" s="28"/>
      <c r="AD31" s="28"/>
      <c r="AN31" s="5"/>
      <c r="AO31" s="5"/>
      <c r="AP31" s="85"/>
      <c r="AV31" s="261"/>
      <c r="AY31" s="28"/>
      <c r="AZ31" s="28"/>
      <c r="BA31" s="28"/>
      <c r="BB31" s="28"/>
      <c r="BH31" s="5"/>
      <c r="BI31" s="5"/>
      <c r="BJ31" s="85"/>
    </row>
    <row r="32" spans="12:64" ht="9.1" customHeight="1" x14ac:dyDescent="0.15">
      <c r="N32" s="261"/>
      <c r="U32" s="10"/>
      <c r="V32" s="10"/>
      <c r="W32" s="10"/>
      <c r="AN32" s="5"/>
      <c r="AO32" s="5"/>
      <c r="AP32" s="85"/>
      <c r="AV32" s="261"/>
      <c r="BH32" s="5"/>
      <c r="BI32" s="5"/>
      <c r="BJ32" s="85"/>
    </row>
    <row r="33" spans="1:74" ht="9.1" customHeight="1" x14ac:dyDescent="0.15">
      <c r="N33" s="261"/>
      <c r="U33" s="10"/>
      <c r="V33" s="10"/>
      <c r="W33" s="10"/>
      <c r="AN33" s="85">
        <v>0.1</v>
      </c>
      <c r="AO33" s="5"/>
      <c r="AP33" s="85" t="s">
        <v>228</v>
      </c>
      <c r="AV33" s="261"/>
      <c r="BH33" s="85">
        <v>0.1</v>
      </c>
      <c r="BI33" s="5"/>
      <c r="BJ33" s="85" t="s">
        <v>228</v>
      </c>
    </row>
    <row r="34" spans="1:74" ht="9.1" customHeight="1" x14ac:dyDescent="0.15">
      <c r="N34" s="261"/>
      <c r="U34" s="73" t="s">
        <v>441</v>
      </c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N34" s="85"/>
      <c r="AO34" s="5"/>
      <c r="AP34" s="85"/>
      <c r="AV34" s="261"/>
      <c r="AY34" s="28"/>
      <c r="AZ34" s="28"/>
      <c r="BA34" s="28"/>
      <c r="BC34" s="73"/>
      <c r="BD34" s="73"/>
      <c r="BH34" s="85"/>
      <c r="BI34" s="5"/>
      <c r="BJ34" s="85"/>
    </row>
    <row r="35" spans="1:74" ht="9.1" customHeight="1" x14ac:dyDescent="0.15">
      <c r="AN35" s="85" t="s">
        <v>179</v>
      </c>
      <c r="AO35" s="5"/>
      <c r="AP35" s="85"/>
      <c r="BH35" s="85" t="s">
        <v>179</v>
      </c>
      <c r="BI35" s="5"/>
      <c r="BJ35" s="85"/>
    </row>
    <row r="36" spans="1:74" ht="9.1" customHeight="1" x14ac:dyDescent="0.15">
      <c r="AN36" s="85"/>
      <c r="AO36" s="5"/>
      <c r="AP36" s="85"/>
      <c r="BH36" s="85"/>
      <c r="BI36" s="5"/>
      <c r="BJ36" s="85"/>
    </row>
    <row r="37" spans="1:74" ht="9.1" customHeight="1" x14ac:dyDescent="0.15">
      <c r="AN37" s="85"/>
      <c r="AP37" s="85"/>
      <c r="BH37" s="85"/>
      <c r="BJ37" s="85"/>
    </row>
    <row r="38" spans="1:74" ht="9.1" customHeight="1" x14ac:dyDescent="0.15">
      <c r="AN38" s="85"/>
      <c r="AP38" s="85"/>
      <c r="BH38" s="85"/>
      <c r="BJ38" s="85"/>
    </row>
    <row r="39" spans="1:74" ht="9.1" customHeight="1" x14ac:dyDescent="0.15">
      <c r="Y39" s="28"/>
      <c r="Z39" s="28"/>
      <c r="AA39" s="28"/>
      <c r="AB39" s="28"/>
      <c r="AY39" s="28"/>
      <c r="AZ39" s="28"/>
    </row>
    <row r="40" spans="1:74" ht="9.1" customHeight="1" x14ac:dyDescent="0.15"/>
    <row r="41" spans="1:74" ht="9.1" customHeight="1" x14ac:dyDescent="0.15">
      <c r="G41" s="12"/>
      <c r="W41" s="73" t="s">
        <v>213</v>
      </c>
      <c r="X41" s="73"/>
      <c r="Y41" s="73"/>
      <c r="Z41" s="73"/>
      <c r="AA41" s="73"/>
      <c r="AB41" s="73"/>
      <c r="AC41" s="73"/>
      <c r="AD41" s="73"/>
      <c r="AY41" s="73" t="s">
        <v>286</v>
      </c>
      <c r="AZ41" s="73"/>
    </row>
    <row r="42" spans="1:74" ht="24.95" customHeight="1" x14ac:dyDescent="0.15"/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8" t="s">
        <v>9</v>
      </c>
      <c r="X44" s="79"/>
      <c r="Y44" s="79"/>
      <c r="Z44" s="79"/>
      <c r="AA44" s="79"/>
      <c r="AB44" s="79"/>
      <c r="AC44" s="79"/>
      <c r="AD44" s="79"/>
      <c r="AE44" s="80"/>
      <c r="AF44" s="78" t="s">
        <v>19</v>
      </c>
      <c r="AG44" s="79"/>
      <c r="AH44" s="79"/>
      <c r="AI44" s="79"/>
      <c r="AJ44" s="79"/>
      <c r="AK44" s="79"/>
      <c r="AL44" s="80"/>
      <c r="AM44" s="78" t="s">
        <v>20</v>
      </c>
      <c r="AN44" s="79"/>
      <c r="AO44" s="79"/>
      <c r="AP44" s="79"/>
      <c r="AQ44" s="79"/>
      <c r="AR44" s="79"/>
      <c r="AS44" s="80"/>
      <c r="AT44" s="78" t="s">
        <v>21</v>
      </c>
      <c r="AU44" s="79"/>
      <c r="AV44" s="79"/>
      <c r="AW44" s="79"/>
      <c r="AX44" s="79"/>
      <c r="AY44" s="79"/>
      <c r="AZ44" s="80"/>
      <c r="BA44" s="87" t="s">
        <v>22</v>
      </c>
      <c r="BB44" s="87"/>
      <c r="BC44" s="87"/>
      <c r="BD44" s="87"/>
      <c r="BE44" s="87"/>
      <c r="BF44" s="87"/>
      <c r="BG44" s="87"/>
      <c r="BH44" s="87" t="s">
        <v>15</v>
      </c>
      <c r="BI44" s="87"/>
      <c r="BJ44" s="87"/>
      <c r="BK44" s="87"/>
      <c r="BL44" s="87"/>
      <c r="BM44" s="87"/>
      <c r="BN44" s="87"/>
      <c r="BO44" s="87" t="s">
        <v>327</v>
      </c>
      <c r="BP44" s="87"/>
      <c r="BQ44" s="87"/>
      <c r="BR44" s="87"/>
      <c r="BS44" s="87"/>
      <c r="BT44" s="87"/>
      <c r="BU44" s="87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15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</row>
    <row r="46" spans="1:74" s="14" customFormat="1" ht="20.149999999999999" customHeight="1" x14ac:dyDescent="0.15">
      <c r="A46" s="16"/>
      <c r="B46" s="263" t="s">
        <v>68</v>
      </c>
      <c r="C46" s="263"/>
      <c r="D46" s="264"/>
      <c r="E46" s="78" t="s">
        <v>276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v>9.2999999999999999E-2</v>
      </c>
      <c r="X46" s="82"/>
      <c r="Y46" s="82"/>
      <c r="Z46" s="82"/>
      <c r="AA46" s="82"/>
      <c r="AB46" s="82"/>
      <c r="AC46" s="82"/>
      <c r="AD46" s="82"/>
      <c r="AE46" s="83"/>
      <c r="AF46" s="81">
        <v>0.11799999999999999</v>
      </c>
      <c r="AG46" s="82"/>
      <c r="AH46" s="82"/>
      <c r="AI46" s="82"/>
      <c r="AJ46" s="82"/>
      <c r="AK46" s="82"/>
      <c r="AL46" s="83"/>
      <c r="AM46" s="81">
        <v>0.16900000000000001</v>
      </c>
      <c r="AN46" s="82"/>
      <c r="AO46" s="82"/>
      <c r="AP46" s="82"/>
      <c r="AQ46" s="82"/>
      <c r="AR46" s="82"/>
      <c r="AS46" s="83"/>
      <c r="AT46" s="81">
        <v>0.22</v>
      </c>
      <c r="AU46" s="82"/>
      <c r="AV46" s="82"/>
      <c r="AW46" s="82"/>
      <c r="AX46" s="82"/>
      <c r="AY46" s="82"/>
      <c r="AZ46" s="83"/>
      <c r="BA46" s="75">
        <v>0.27200000000000002</v>
      </c>
      <c r="BB46" s="75"/>
      <c r="BC46" s="75"/>
      <c r="BD46" s="75"/>
      <c r="BE46" s="75"/>
      <c r="BF46" s="75"/>
      <c r="BG46" s="75"/>
      <c r="BH46" s="75">
        <v>0.32300000000000001</v>
      </c>
      <c r="BI46" s="75"/>
      <c r="BJ46" s="75"/>
      <c r="BK46" s="75"/>
      <c r="BL46" s="75"/>
      <c r="BM46" s="75"/>
      <c r="BN46" s="75"/>
      <c r="BO46" s="75">
        <v>0.374</v>
      </c>
      <c r="BP46" s="75"/>
      <c r="BQ46" s="75"/>
      <c r="BR46" s="75"/>
      <c r="BS46" s="75"/>
      <c r="BT46" s="75"/>
      <c r="BU46" s="75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277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v>0.6</v>
      </c>
      <c r="X47" s="82"/>
      <c r="Y47" s="82"/>
      <c r="Z47" s="82"/>
      <c r="AA47" s="82"/>
      <c r="AB47" s="82"/>
      <c r="AC47" s="82"/>
      <c r="AD47" s="82"/>
      <c r="AE47" s="83"/>
      <c r="AF47" s="81">
        <v>0.6</v>
      </c>
      <c r="AG47" s="82"/>
      <c r="AH47" s="82"/>
      <c r="AI47" s="82"/>
      <c r="AJ47" s="82"/>
      <c r="AK47" s="82"/>
      <c r="AL47" s="83"/>
      <c r="AM47" s="81">
        <v>0.65</v>
      </c>
      <c r="AN47" s="82"/>
      <c r="AO47" s="82"/>
      <c r="AP47" s="82"/>
      <c r="AQ47" s="82"/>
      <c r="AR47" s="82"/>
      <c r="AS47" s="83"/>
      <c r="AT47" s="81">
        <v>0.7</v>
      </c>
      <c r="AU47" s="82"/>
      <c r="AV47" s="82"/>
      <c r="AW47" s="82"/>
      <c r="AX47" s="82"/>
      <c r="AY47" s="82"/>
      <c r="AZ47" s="83"/>
      <c r="BA47" s="75">
        <v>0.75</v>
      </c>
      <c r="BB47" s="75"/>
      <c r="BC47" s="75"/>
      <c r="BD47" s="75"/>
      <c r="BE47" s="75"/>
      <c r="BF47" s="75"/>
      <c r="BG47" s="75"/>
      <c r="BH47" s="75">
        <v>0.8</v>
      </c>
      <c r="BI47" s="75"/>
      <c r="BJ47" s="75"/>
      <c r="BK47" s="75"/>
      <c r="BL47" s="75"/>
      <c r="BM47" s="75"/>
      <c r="BN47" s="75"/>
      <c r="BO47" s="75">
        <v>0.85</v>
      </c>
      <c r="BP47" s="75"/>
      <c r="BQ47" s="75"/>
      <c r="BR47" s="75"/>
      <c r="BS47" s="75"/>
      <c r="BT47" s="75"/>
      <c r="BU47" s="75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278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W46+0.1</f>
        <v>0.193</v>
      </c>
      <c r="X48" s="82"/>
      <c r="Y48" s="82"/>
      <c r="Z48" s="82"/>
      <c r="AA48" s="82"/>
      <c r="AB48" s="82"/>
      <c r="AC48" s="82"/>
      <c r="AD48" s="82"/>
      <c r="AE48" s="83"/>
      <c r="AF48" s="81">
        <f>AF46+0.1</f>
        <v>0.218</v>
      </c>
      <c r="AG48" s="82"/>
      <c r="AH48" s="82"/>
      <c r="AI48" s="82"/>
      <c r="AJ48" s="82"/>
      <c r="AK48" s="82"/>
      <c r="AL48" s="83"/>
      <c r="AM48" s="81">
        <f>AM46+0.1</f>
        <v>0.26900000000000002</v>
      </c>
      <c r="AN48" s="82"/>
      <c r="AO48" s="82"/>
      <c r="AP48" s="82"/>
      <c r="AQ48" s="82"/>
      <c r="AR48" s="82"/>
      <c r="AS48" s="83"/>
      <c r="AT48" s="81">
        <f>AT46+0.1</f>
        <v>0.32</v>
      </c>
      <c r="AU48" s="82"/>
      <c r="AV48" s="82"/>
      <c r="AW48" s="82"/>
      <c r="AX48" s="82"/>
      <c r="AY48" s="82"/>
      <c r="AZ48" s="83"/>
      <c r="BA48" s="75">
        <f>BA46+0.1</f>
        <v>0.372</v>
      </c>
      <c r="BB48" s="75"/>
      <c r="BC48" s="75"/>
      <c r="BD48" s="75"/>
      <c r="BE48" s="75"/>
      <c r="BF48" s="75"/>
      <c r="BG48" s="75"/>
      <c r="BH48" s="75">
        <f>BH46+0.1</f>
        <v>0.42300000000000004</v>
      </c>
      <c r="BI48" s="75"/>
      <c r="BJ48" s="75"/>
      <c r="BK48" s="75"/>
      <c r="BL48" s="75"/>
      <c r="BM48" s="75"/>
      <c r="BN48" s="75"/>
      <c r="BO48" s="75">
        <f>BO46+0.1</f>
        <v>0.47399999999999998</v>
      </c>
      <c r="BP48" s="75"/>
      <c r="BQ48" s="75"/>
      <c r="BR48" s="75"/>
      <c r="BS48" s="75"/>
      <c r="BT48" s="75"/>
      <c r="BU48" s="75"/>
    </row>
    <row r="49" spans="1:73" s="14" customFormat="1" ht="20.149999999999999" customHeight="1" x14ac:dyDescent="0.15">
      <c r="A49" s="16"/>
      <c r="B49" s="265"/>
      <c r="C49" s="265"/>
      <c r="D49" s="266"/>
      <c r="E49" s="78" t="s">
        <v>279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W46+W50</f>
        <v>1.2929999999999999</v>
      </c>
      <c r="X49" s="82"/>
      <c r="Y49" s="82"/>
      <c r="Z49" s="82"/>
      <c r="AA49" s="82"/>
      <c r="AB49" s="82"/>
      <c r="AC49" s="82"/>
      <c r="AD49" s="82"/>
      <c r="AE49" s="83"/>
      <c r="AF49" s="81">
        <f>AF46+AF50</f>
        <v>1.3180000000000001</v>
      </c>
      <c r="AG49" s="82"/>
      <c r="AH49" s="82"/>
      <c r="AI49" s="82"/>
      <c r="AJ49" s="82"/>
      <c r="AK49" s="82"/>
      <c r="AL49" s="83"/>
      <c r="AM49" s="81">
        <f>AM46+AM50</f>
        <v>1.369</v>
      </c>
      <c r="AN49" s="82"/>
      <c r="AO49" s="82"/>
      <c r="AP49" s="82"/>
      <c r="AQ49" s="82"/>
      <c r="AR49" s="82"/>
      <c r="AS49" s="83"/>
      <c r="AT49" s="81">
        <f>AT46+AT50</f>
        <v>1.42</v>
      </c>
      <c r="AU49" s="82"/>
      <c r="AV49" s="82"/>
      <c r="AW49" s="82"/>
      <c r="AX49" s="82"/>
      <c r="AY49" s="82"/>
      <c r="AZ49" s="83"/>
      <c r="BA49" s="81">
        <f>BA46+BA50</f>
        <v>1.472</v>
      </c>
      <c r="BB49" s="82"/>
      <c r="BC49" s="82"/>
      <c r="BD49" s="82"/>
      <c r="BE49" s="82"/>
      <c r="BF49" s="82"/>
      <c r="BG49" s="83"/>
      <c r="BH49" s="81">
        <f>BH46+BH50</f>
        <v>1.5229999999999999</v>
      </c>
      <c r="BI49" s="82"/>
      <c r="BJ49" s="82"/>
      <c r="BK49" s="82"/>
      <c r="BL49" s="82"/>
      <c r="BM49" s="82"/>
      <c r="BN49" s="83"/>
      <c r="BO49" s="81">
        <f>BO46+BO50</f>
        <v>1.5739999999999998</v>
      </c>
      <c r="BP49" s="82"/>
      <c r="BQ49" s="82"/>
      <c r="BR49" s="82"/>
      <c r="BS49" s="82"/>
      <c r="BT49" s="82"/>
      <c r="BU49" s="83"/>
    </row>
    <row r="50" spans="1:73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2"/>
      <c r="AE50" s="83"/>
      <c r="AF50" s="81">
        <f>$H$4</f>
        <v>1.2</v>
      </c>
      <c r="AG50" s="82"/>
      <c r="AH50" s="82"/>
      <c r="AI50" s="82"/>
      <c r="AJ50" s="82"/>
      <c r="AK50" s="82"/>
      <c r="AL50" s="83"/>
      <c r="AM50" s="81">
        <f>$H$4</f>
        <v>1.2</v>
      </c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81">
        <f>$H$4</f>
        <v>1.2</v>
      </c>
      <c r="BI50" s="82"/>
      <c r="BJ50" s="82"/>
      <c r="BK50" s="82"/>
      <c r="BL50" s="82"/>
      <c r="BM50" s="82"/>
      <c r="BN50" s="83"/>
      <c r="BO50" s="81">
        <f>$H$4</f>
        <v>1.2</v>
      </c>
      <c r="BP50" s="82"/>
      <c r="BQ50" s="82"/>
      <c r="BR50" s="82"/>
      <c r="BS50" s="82"/>
      <c r="BT50" s="82"/>
      <c r="BU50" s="83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(W49-W48-0.15-0.03)</f>
        <v>0.91999999999999982</v>
      </c>
      <c r="X51" s="82"/>
      <c r="Y51" s="82"/>
      <c r="Z51" s="82"/>
      <c r="AA51" s="82"/>
      <c r="AB51" s="82"/>
      <c r="AC51" s="82"/>
      <c r="AD51" s="82"/>
      <c r="AE51" s="83"/>
      <c r="AF51" s="81">
        <f>(AF49-AF48-0.15-0.03)</f>
        <v>0.92</v>
      </c>
      <c r="AG51" s="82"/>
      <c r="AH51" s="82"/>
      <c r="AI51" s="82"/>
      <c r="AJ51" s="82"/>
      <c r="AK51" s="82"/>
      <c r="AL51" s="83"/>
      <c r="AM51" s="81">
        <f>(AM49-AM48-0.15-0.03)</f>
        <v>0.92</v>
      </c>
      <c r="AN51" s="82"/>
      <c r="AO51" s="82"/>
      <c r="AP51" s="82"/>
      <c r="AQ51" s="82"/>
      <c r="AR51" s="82"/>
      <c r="AS51" s="83"/>
      <c r="AT51" s="81">
        <f>(AT49-AT48-0.15-0.03)</f>
        <v>0.91999999999999982</v>
      </c>
      <c r="AU51" s="82"/>
      <c r="AV51" s="82"/>
      <c r="AW51" s="82"/>
      <c r="AX51" s="82"/>
      <c r="AY51" s="82"/>
      <c r="AZ51" s="83"/>
      <c r="BA51" s="81">
        <f>(BA49-BA48-0.15-0.03)</f>
        <v>0.92</v>
      </c>
      <c r="BB51" s="82"/>
      <c r="BC51" s="82"/>
      <c r="BD51" s="82"/>
      <c r="BE51" s="82"/>
      <c r="BF51" s="82"/>
      <c r="BG51" s="83"/>
      <c r="BH51" s="81">
        <f>(BH49-BH48-0.15-0.03)</f>
        <v>0.91999999999999982</v>
      </c>
      <c r="BI51" s="82"/>
      <c r="BJ51" s="82"/>
      <c r="BK51" s="82"/>
      <c r="BL51" s="82"/>
      <c r="BM51" s="82"/>
      <c r="BN51" s="83"/>
      <c r="BO51" s="81">
        <f>(BO49-BO48-0.15-0.03)</f>
        <v>0.91999999999999982</v>
      </c>
      <c r="BP51" s="82"/>
      <c r="BQ51" s="82"/>
      <c r="BR51" s="82"/>
      <c r="BS51" s="82"/>
      <c r="BT51" s="82"/>
      <c r="BU51" s="83"/>
    </row>
    <row r="52" spans="1:73" s="14" customFormat="1" ht="20.149999999999999" customHeight="1" x14ac:dyDescent="0.15">
      <c r="W52" s="15"/>
      <c r="X52" s="15"/>
      <c r="Y52" s="15"/>
      <c r="Z52" s="15"/>
      <c r="AA52" s="15"/>
      <c r="AB52" s="15"/>
      <c r="AC52" s="15"/>
      <c r="AD52" s="15"/>
      <c r="AE52" s="15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 t="s">
        <v>103</v>
      </c>
      <c r="BP52" s="141"/>
      <c r="BQ52" s="141"/>
      <c r="BR52" s="141"/>
      <c r="BS52" s="141"/>
      <c r="BT52" s="141"/>
      <c r="BU52" s="141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78" t="str">
        <f>W44</f>
        <v>φ75</v>
      </c>
      <c r="X53" s="79"/>
      <c r="Y53" s="79"/>
      <c r="Z53" s="79"/>
      <c r="AA53" s="79"/>
      <c r="AB53" s="79"/>
      <c r="AC53" s="79"/>
      <c r="AD53" s="79"/>
      <c r="AE53" s="80"/>
      <c r="AF53" s="78" t="str">
        <f>AF44</f>
        <v>φ100</v>
      </c>
      <c r="AG53" s="79"/>
      <c r="AH53" s="79"/>
      <c r="AI53" s="79"/>
      <c r="AJ53" s="79"/>
      <c r="AK53" s="79"/>
      <c r="AL53" s="80"/>
      <c r="AM53" s="78" t="str">
        <f>AM44</f>
        <v>φ150</v>
      </c>
      <c r="AN53" s="79"/>
      <c r="AO53" s="79"/>
      <c r="AP53" s="79"/>
      <c r="AQ53" s="79"/>
      <c r="AR53" s="79"/>
      <c r="AS53" s="80"/>
      <c r="AT53" s="78" t="str">
        <f>AT44</f>
        <v>φ200</v>
      </c>
      <c r="AU53" s="79"/>
      <c r="AV53" s="79"/>
      <c r="AW53" s="79"/>
      <c r="AX53" s="79"/>
      <c r="AY53" s="79"/>
      <c r="AZ53" s="80"/>
      <c r="BA53" s="78" t="str">
        <f>BA44</f>
        <v>φ250</v>
      </c>
      <c r="BB53" s="79"/>
      <c r="BC53" s="79"/>
      <c r="BD53" s="79"/>
      <c r="BE53" s="79"/>
      <c r="BF53" s="79"/>
      <c r="BG53" s="80"/>
      <c r="BH53" s="78" t="str">
        <f>BH44</f>
        <v>φ300</v>
      </c>
      <c r="BI53" s="79"/>
      <c r="BJ53" s="79"/>
      <c r="BK53" s="79"/>
      <c r="BL53" s="79"/>
      <c r="BM53" s="79"/>
      <c r="BN53" s="80"/>
      <c r="BO53" s="78" t="str">
        <f>BO44</f>
        <v>φ350</v>
      </c>
      <c r="BP53" s="79"/>
      <c r="BQ53" s="79"/>
      <c r="BR53" s="79"/>
      <c r="BS53" s="79"/>
      <c r="BT53" s="79"/>
      <c r="BU53" s="80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280</v>
      </c>
      <c r="U54" s="79"/>
      <c r="V54" s="80"/>
      <c r="W54" s="81">
        <v>2</v>
      </c>
      <c r="X54" s="82"/>
      <c r="Y54" s="82"/>
      <c r="Z54" s="82"/>
      <c r="AA54" s="82"/>
      <c r="AB54" s="82"/>
      <c r="AC54" s="82"/>
      <c r="AD54" s="82"/>
      <c r="AE54" s="83"/>
      <c r="AF54" s="81">
        <v>2</v>
      </c>
      <c r="AG54" s="82"/>
      <c r="AH54" s="82"/>
      <c r="AI54" s="82"/>
      <c r="AJ54" s="82"/>
      <c r="AK54" s="82"/>
      <c r="AL54" s="83"/>
      <c r="AM54" s="81">
        <v>2</v>
      </c>
      <c r="AN54" s="82"/>
      <c r="AO54" s="82"/>
      <c r="AP54" s="82"/>
      <c r="AQ54" s="82"/>
      <c r="AR54" s="82"/>
      <c r="AS54" s="83"/>
      <c r="AT54" s="81">
        <v>2</v>
      </c>
      <c r="AU54" s="82"/>
      <c r="AV54" s="82"/>
      <c r="AW54" s="82"/>
      <c r="AX54" s="82"/>
      <c r="AY54" s="82"/>
      <c r="AZ54" s="83"/>
      <c r="BA54" s="75">
        <v>2</v>
      </c>
      <c r="BB54" s="75"/>
      <c r="BC54" s="75"/>
      <c r="BD54" s="75"/>
      <c r="BE54" s="75"/>
      <c r="BF54" s="75"/>
      <c r="BG54" s="75"/>
      <c r="BH54" s="75">
        <v>2</v>
      </c>
      <c r="BI54" s="75"/>
      <c r="BJ54" s="75"/>
      <c r="BK54" s="75"/>
      <c r="BL54" s="75"/>
      <c r="BM54" s="75"/>
      <c r="BN54" s="75"/>
      <c r="BO54" s="75">
        <v>2</v>
      </c>
      <c r="BP54" s="75"/>
      <c r="BQ54" s="75"/>
      <c r="BR54" s="75"/>
      <c r="BS54" s="75"/>
      <c r="BT54" s="75"/>
      <c r="BU54" s="75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81">
        <f>W47</f>
        <v>0.6</v>
      </c>
      <c r="X55" s="82"/>
      <c r="Y55" s="82"/>
      <c r="Z55" s="82"/>
      <c r="AA55" s="82"/>
      <c r="AB55" s="82"/>
      <c r="AC55" s="82"/>
      <c r="AD55" s="82"/>
      <c r="AE55" s="83"/>
      <c r="AF55" s="104">
        <f>AF47</f>
        <v>0.6</v>
      </c>
      <c r="AG55" s="105"/>
      <c r="AH55" s="105"/>
      <c r="AI55" s="105"/>
      <c r="AJ55" s="105"/>
      <c r="AK55" s="105"/>
      <c r="AL55" s="106"/>
      <c r="AM55" s="104">
        <f>AM47</f>
        <v>0.65</v>
      </c>
      <c r="AN55" s="105"/>
      <c r="AO55" s="105"/>
      <c r="AP55" s="105"/>
      <c r="AQ55" s="105"/>
      <c r="AR55" s="105"/>
      <c r="AS55" s="106"/>
      <c r="AT55" s="104">
        <f>AT47</f>
        <v>0.7</v>
      </c>
      <c r="AU55" s="105"/>
      <c r="AV55" s="105"/>
      <c r="AW55" s="105"/>
      <c r="AX55" s="105"/>
      <c r="AY55" s="105"/>
      <c r="AZ55" s="106"/>
      <c r="BA55" s="81">
        <f>BA47</f>
        <v>0.75</v>
      </c>
      <c r="BB55" s="82"/>
      <c r="BC55" s="82"/>
      <c r="BD55" s="82"/>
      <c r="BE55" s="82"/>
      <c r="BF55" s="82"/>
      <c r="BG55" s="83"/>
      <c r="BH55" s="81">
        <f>BH47</f>
        <v>0.8</v>
      </c>
      <c r="BI55" s="82"/>
      <c r="BJ55" s="82"/>
      <c r="BK55" s="82"/>
      <c r="BL55" s="82"/>
      <c r="BM55" s="82"/>
      <c r="BN55" s="83"/>
      <c r="BO55" s="81">
        <f>BO47</f>
        <v>0.85</v>
      </c>
      <c r="BP55" s="82"/>
      <c r="BQ55" s="82"/>
      <c r="BR55" s="82"/>
      <c r="BS55" s="82"/>
      <c r="BT55" s="82"/>
      <c r="BU55" s="83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81"/>
      <c r="X56" s="82"/>
      <c r="Y56" s="82"/>
      <c r="Z56" s="82"/>
      <c r="AA56" s="82"/>
      <c r="AB56" s="82"/>
      <c r="AC56" s="82"/>
      <c r="AD56" s="82"/>
      <c r="AE56" s="83"/>
      <c r="AF56" s="107"/>
      <c r="AG56" s="108"/>
      <c r="AH56" s="108"/>
      <c r="AI56" s="108"/>
      <c r="AJ56" s="108"/>
      <c r="AK56" s="108"/>
      <c r="AL56" s="109"/>
      <c r="AM56" s="107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81"/>
      <c r="BB56" s="82"/>
      <c r="BC56" s="82"/>
      <c r="BD56" s="82"/>
      <c r="BE56" s="82"/>
      <c r="BF56" s="82"/>
      <c r="BG56" s="83"/>
      <c r="BH56" s="81"/>
      <c r="BI56" s="82"/>
      <c r="BJ56" s="82"/>
      <c r="BK56" s="82"/>
      <c r="BL56" s="82"/>
      <c r="BM56" s="82"/>
      <c r="BN56" s="83"/>
      <c r="BO56" s="81"/>
      <c r="BP56" s="82"/>
      <c r="BQ56" s="82"/>
      <c r="BR56" s="82"/>
      <c r="BS56" s="82"/>
      <c r="BT56" s="82"/>
      <c r="BU56" s="83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81">
        <f>W47*0.03</f>
        <v>1.7999999999999999E-2</v>
      </c>
      <c r="X57" s="82"/>
      <c r="Y57" s="82"/>
      <c r="Z57" s="82"/>
      <c r="AA57" s="82"/>
      <c r="AB57" s="82"/>
      <c r="AC57" s="82"/>
      <c r="AD57" s="82"/>
      <c r="AE57" s="83"/>
      <c r="AF57" s="104">
        <f>AF47*0.03</f>
        <v>1.7999999999999999E-2</v>
      </c>
      <c r="AG57" s="105"/>
      <c r="AH57" s="105"/>
      <c r="AI57" s="105"/>
      <c r="AJ57" s="105"/>
      <c r="AK57" s="105"/>
      <c r="AL57" s="106"/>
      <c r="AM57" s="104">
        <f>AM47*0.03</f>
        <v>1.95E-2</v>
      </c>
      <c r="AN57" s="105"/>
      <c r="AO57" s="105"/>
      <c r="AP57" s="105"/>
      <c r="AQ57" s="105"/>
      <c r="AR57" s="105"/>
      <c r="AS57" s="106"/>
      <c r="AT57" s="104">
        <f>AT47*0.03</f>
        <v>2.0999999999999998E-2</v>
      </c>
      <c r="AU57" s="105"/>
      <c r="AV57" s="105"/>
      <c r="AW57" s="105"/>
      <c r="AX57" s="105"/>
      <c r="AY57" s="105"/>
      <c r="AZ57" s="106"/>
      <c r="BA57" s="81">
        <f>BA47*0.03</f>
        <v>2.2499999999999999E-2</v>
      </c>
      <c r="BB57" s="82"/>
      <c r="BC57" s="82"/>
      <c r="BD57" s="82"/>
      <c r="BE57" s="82"/>
      <c r="BF57" s="82"/>
      <c r="BG57" s="83"/>
      <c r="BH57" s="81">
        <f>BH47*0.03</f>
        <v>2.4E-2</v>
      </c>
      <c r="BI57" s="82"/>
      <c r="BJ57" s="82"/>
      <c r="BK57" s="82"/>
      <c r="BL57" s="82"/>
      <c r="BM57" s="82"/>
      <c r="BN57" s="83"/>
      <c r="BO57" s="81">
        <f>BO47*0.03</f>
        <v>2.5499999999999998E-2</v>
      </c>
      <c r="BP57" s="82"/>
      <c r="BQ57" s="82"/>
      <c r="BR57" s="82"/>
      <c r="BS57" s="82"/>
      <c r="BT57" s="82"/>
      <c r="BU57" s="83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81"/>
      <c r="X58" s="82"/>
      <c r="Y58" s="82"/>
      <c r="Z58" s="82"/>
      <c r="AA58" s="82"/>
      <c r="AB58" s="82"/>
      <c r="AC58" s="82"/>
      <c r="AD58" s="82"/>
      <c r="AE58" s="83"/>
      <c r="AF58" s="107"/>
      <c r="AG58" s="108"/>
      <c r="AH58" s="108"/>
      <c r="AI58" s="108"/>
      <c r="AJ58" s="108"/>
      <c r="AK58" s="108"/>
      <c r="AL58" s="109"/>
      <c r="AM58" s="107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81"/>
      <c r="BB58" s="82"/>
      <c r="BC58" s="82"/>
      <c r="BD58" s="82"/>
      <c r="BE58" s="82"/>
      <c r="BF58" s="82"/>
      <c r="BG58" s="83"/>
      <c r="BH58" s="81"/>
      <c r="BI58" s="82"/>
      <c r="BJ58" s="82"/>
      <c r="BK58" s="82"/>
      <c r="BL58" s="82"/>
      <c r="BM58" s="82"/>
      <c r="BN58" s="83"/>
      <c r="BO58" s="81"/>
      <c r="BP58" s="82"/>
      <c r="BQ58" s="82"/>
      <c r="BR58" s="82"/>
      <c r="BS58" s="82"/>
      <c r="BT58" s="82"/>
      <c r="BU58" s="83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81">
        <f>ROUND(W47*(W49-0.03),3)</f>
        <v>0.75800000000000001</v>
      </c>
      <c r="X59" s="82"/>
      <c r="Y59" s="82"/>
      <c r="Z59" s="82"/>
      <c r="AA59" s="82"/>
      <c r="AB59" s="82"/>
      <c r="AC59" s="82"/>
      <c r="AD59" s="82"/>
      <c r="AE59" s="83"/>
      <c r="AF59" s="81">
        <f>ROUND(AF47*(AF49-0.03),3)</f>
        <v>0.77300000000000002</v>
      </c>
      <c r="AG59" s="82"/>
      <c r="AH59" s="82"/>
      <c r="AI59" s="82"/>
      <c r="AJ59" s="82"/>
      <c r="AK59" s="82"/>
      <c r="AL59" s="83"/>
      <c r="AM59" s="81">
        <f>ROUND(AM47*(AM49-0.03),3)</f>
        <v>0.87</v>
      </c>
      <c r="AN59" s="82"/>
      <c r="AO59" s="82"/>
      <c r="AP59" s="82"/>
      <c r="AQ59" s="82"/>
      <c r="AR59" s="82"/>
      <c r="AS59" s="83"/>
      <c r="AT59" s="81">
        <f>ROUND(AT47*(AT49-0.03),3)</f>
        <v>0.97299999999999998</v>
      </c>
      <c r="AU59" s="82"/>
      <c r="AV59" s="82"/>
      <c r="AW59" s="82"/>
      <c r="AX59" s="82"/>
      <c r="AY59" s="82"/>
      <c r="AZ59" s="83"/>
      <c r="BA59" s="75">
        <f>ROUND(BA47*(BA49-0.03),3)</f>
        <v>1.0820000000000001</v>
      </c>
      <c r="BB59" s="75"/>
      <c r="BC59" s="75"/>
      <c r="BD59" s="75"/>
      <c r="BE59" s="75"/>
      <c r="BF59" s="75"/>
      <c r="BG59" s="81"/>
      <c r="BH59" s="75">
        <f>ROUND(BH47*(BH49-0.03),3)</f>
        <v>1.194</v>
      </c>
      <c r="BI59" s="75"/>
      <c r="BJ59" s="75"/>
      <c r="BK59" s="75"/>
      <c r="BL59" s="75"/>
      <c r="BM59" s="75"/>
      <c r="BN59" s="81"/>
      <c r="BO59" s="75">
        <f>ROUND(BO47*(BO49-0.03),3)</f>
        <v>1.3120000000000001</v>
      </c>
      <c r="BP59" s="75"/>
      <c r="BQ59" s="75"/>
      <c r="BR59" s="75"/>
      <c r="BS59" s="75"/>
      <c r="BT59" s="75"/>
      <c r="BU59" s="75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81">
        <f>ROUND(W47*W48-W46*W46*PI()/4,3)</f>
        <v>0.109</v>
      </c>
      <c r="X60" s="82"/>
      <c r="Y60" s="82"/>
      <c r="Z60" s="82"/>
      <c r="AA60" s="82"/>
      <c r="AB60" s="82"/>
      <c r="AC60" s="82"/>
      <c r="AD60" s="82"/>
      <c r="AE60" s="83"/>
      <c r="AF60" s="81">
        <f>ROUND(AF47*AF48-AF46*AF46*PI()/4,3)</f>
        <v>0.12</v>
      </c>
      <c r="AG60" s="82"/>
      <c r="AH60" s="82"/>
      <c r="AI60" s="82"/>
      <c r="AJ60" s="82"/>
      <c r="AK60" s="82"/>
      <c r="AL60" s="83"/>
      <c r="AM60" s="81">
        <f>ROUND(AM47*AM48-AM46*AM46*PI()/4,3)</f>
        <v>0.152</v>
      </c>
      <c r="AN60" s="82"/>
      <c r="AO60" s="82"/>
      <c r="AP60" s="82"/>
      <c r="AQ60" s="82"/>
      <c r="AR60" s="82"/>
      <c r="AS60" s="83"/>
      <c r="AT60" s="81">
        <f>ROUND(AT47*AT48-AT46*AT46*PI()/4,3)</f>
        <v>0.186</v>
      </c>
      <c r="AU60" s="82"/>
      <c r="AV60" s="82"/>
      <c r="AW60" s="82"/>
      <c r="AX60" s="82"/>
      <c r="AY60" s="82"/>
      <c r="AZ60" s="83"/>
      <c r="BA60" s="75">
        <f>ROUND(BA47*BA48-BA46*BA46*PI()/4,3)</f>
        <v>0.221</v>
      </c>
      <c r="BB60" s="75"/>
      <c r="BC60" s="75"/>
      <c r="BD60" s="75"/>
      <c r="BE60" s="75"/>
      <c r="BF60" s="75"/>
      <c r="BG60" s="81"/>
      <c r="BH60" s="75">
        <f>ROUND(BH47*BH48-BH46*BH46*PI()/4,3)</f>
        <v>0.25600000000000001</v>
      </c>
      <c r="BI60" s="75"/>
      <c r="BJ60" s="75"/>
      <c r="BK60" s="75"/>
      <c r="BL60" s="75"/>
      <c r="BM60" s="75"/>
      <c r="BN60" s="81"/>
      <c r="BO60" s="75">
        <f>ROUND(BO47*BO48-BO46*BO46*PI()/4,3)</f>
        <v>0.29299999999999998</v>
      </c>
      <c r="BP60" s="75"/>
      <c r="BQ60" s="75"/>
      <c r="BR60" s="75"/>
      <c r="BS60" s="75"/>
      <c r="BT60" s="75"/>
      <c r="BU60" s="75"/>
    </row>
    <row r="61" spans="1:73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81">
        <f>W47</f>
        <v>0.6</v>
      </c>
      <c r="X61" s="82"/>
      <c r="Y61" s="82"/>
      <c r="Z61" s="82"/>
      <c r="AA61" s="82"/>
      <c r="AB61" s="82"/>
      <c r="AC61" s="82"/>
      <c r="AD61" s="82"/>
      <c r="AE61" s="83"/>
      <c r="AF61" s="81">
        <f>AF47</f>
        <v>0.6</v>
      </c>
      <c r="AG61" s="82"/>
      <c r="AH61" s="82"/>
      <c r="AI61" s="82"/>
      <c r="AJ61" s="82"/>
      <c r="AK61" s="82"/>
      <c r="AL61" s="83"/>
      <c r="AM61" s="81">
        <f>AM47</f>
        <v>0.65</v>
      </c>
      <c r="AN61" s="82"/>
      <c r="AO61" s="82"/>
      <c r="AP61" s="82"/>
      <c r="AQ61" s="82"/>
      <c r="AR61" s="82"/>
      <c r="AS61" s="83"/>
      <c r="AT61" s="81">
        <f>AT47</f>
        <v>0.7</v>
      </c>
      <c r="AU61" s="82"/>
      <c r="AV61" s="82"/>
      <c r="AW61" s="82"/>
      <c r="AX61" s="82"/>
      <c r="AY61" s="82"/>
      <c r="AZ61" s="83"/>
      <c r="BA61" s="81">
        <f>BA47</f>
        <v>0.75</v>
      </c>
      <c r="BB61" s="82"/>
      <c r="BC61" s="82"/>
      <c r="BD61" s="82"/>
      <c r="BE61" s="82"/>
      <c r="BF61" s="82"/>
      <c r="BG61" s="83"/>
      <c r="BH61" s="81">
        <f>BH47</f>
        <v>0.8</v>
      </c>
      <c r="BI61" s="82"/>
      <c r="BJ61" s="82"/>
      <c r="BK61" s="82"/>
      <c r="BL61" s="82"/>
      <c r="BM61" s="82"/>
      <c r="BN61" s="83"/>
      <c r="BO61" s="81">
        <f>BO47</f>
        <v>0.85</v>
      </c>
      <c r="BP61" s="82"/>
      <c r="BQ61" s="82"/>
      <c r="BR61" s="82"/>
      <c r="BS61" s="82"/>
      <c r="BT61" s="82"/>
      <c r="BU61" s="83"/>
    </row>
    <row r="62" spans="1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81">
        <f>W59</f>
        <v>0.75800000000000001</v>
      </c>
      <c r="X62" s="82"/>
      <c r="Y62" s="82"/>
      <c r="Z62" s="82"/>
      <c r="AA62" s="82"/>
      <c r="AB62" s="82"/>
      <c r="AC62" s="82"/>
      <c r="AD62" s="82"/>
      <c r="AE62" s="83"/>
      <c r="AF62" s="104">
        <f>AF59</f>
        <v>0.77300000000000002</v>
      </c>
      <c r="AG62" s="105"/>
      <c r="AH62" s="105"/>
      <c r="AI62" s="105"/>
      <c r="AJ62" s="105"/>
      <c r="AK62" s="105"/>
      <c r="AL62" s="106"/>
      <c r="AM62" s="104">
        <f>AM59</f>
        <v>0.87</v>
      </c>
      <c r="AN62" s="105"/>
      <c r="AO62" s="105"/>
      <c r="AP62" s="105"/>
      <c r="AQ62" s="105"/>
      <c r="AR62" s="105"/>
      <c r="AS62" s="106"/>
      <c r="AT62" s="104">
        <f>AT59</f>
        <v>0.97299999999999998</v>
      </c>
      <c r="AU62" s="105"/>
      <c r="AV62" s="105"/>
      <c r="AW62" s="105"/>
      <c r="AX62" s="105"/>
      <c r="AY62" s="105"/>
      <c r="AZ62" s="106"/>
      <c r="BA62" s="104">
        <f>BA59</f>
        <v>1.0820000000000001</v>
      </c>
      <c r="BB62" s="105"/>
      <c r="BC62" s="105"/>
      <c r="BD62" s="105"/>
      <c r="BE62" s="105"/>
      <c r="BF62" s="105"/>
      <c r="BG62" s="106"/>
      <c r="BH62" s="104">
        <f>BH59</f>
        <v>1.194</v>
      </c>
      <c r="BI62" s="105"/>
      <c r="BJ62" s="105"/>
      <c r="BK62" s="105"/>
      <c r="BL62" s="105"/>
      <c r="BM62" s="105"/>
      <c r="BN62" s="106"/>
      <c r="BO62" s="104">
        <f>BO59</f>
        <v>1.3120000000000001</v>
      </c>
      <c r="BP62" s="105"/>
      <c r="BQ62" s="105"/>
      <c r="BR62" s="105"/>
      <c r="BS62" s="105"/>
      <c r="BT62" s="105"/>
      <c r="BU62" s="106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81"/>
      <c r="X63" s="82"/>
      <c r="Y63" s="82"/>
      <c r="Z63" s="82"/>
      <c r="AA63" s="82"/>
      <c r="AB63" s="82"/>
      <c r="AC63" s="82"/>
      <c r="AD63" s="82"/>
      <c r="AE63" s="83"/>
      <c r="AF63" s="107"/>
      <c r="AG63" s="108"/>
      <c r="AH63" s="108"/>
      <c r="AI63" s="108"/>
      <c r="AJ63" s="108"/>
      <c r="AK63" s="108"/>
      <c r="AL63" s="109"/>
      <c r="AM63" s="107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  <c r="BH63" s="107"/>
      <c r="BI63" s="108"/>
      <c r="BJ63" s="108"/>
      <c r="BK63" s="108"/>
      <c r="BL63" s="108"/>
      <c r="BM63" s="108"/>
      <c r="BN63" s="109"/>
      <c r="BO63" s="107"/>
      <c r="BP63" s="108"/>
      <c r="BQ63" s="108"/>
      <c r="BR63" s="108"/>
      <c r="BS63" s="108"/>
      <c r="BT63" s="108"/>
      <c r="BU63" s="109"/>
    </row>
    <row r="64" spans="1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187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81">
        <f>W47</f>
        <v>0.6</v>
      </c>
      <c r="X64" s="82"/>
      <c r="Y64" s="82"/>
      <c r="Z64" s="82"/>
      <c r="AA64" s="82"/>
      <c r="AB64" s="82"/>
      <c r="AC64" s="82"/>
      <c r="AD64" s="82"/>
      <c r="AE64" s="83"/>
      <c r="AF64" s="104">
        <f>AF47</f>
        <v>0.6</v>
      </c>
      <c r="AG64" s="105"/>
      <c r="AH64" s="105"/>
      <c r="AI64" s="105"/>
      <c r="AJ64" s="105"/>
      <c r="AK64" s="105"/>
      <c r="AL64" s="106"/>
      <c r="AM64" s="104">
        <f>AM47</f>
        <v>0.65</v>
      </c>
      <c r="AN64" s="105"/>
      <c r="AO64" s="105"/>
      <c r="AP64" s="105"/>
      <c r="AQ64" s="105"/>
      <c r="AR64" s="105"/>
      <c r="AS64" s="106"/>
      <c r="AT64" s="104">
        <f>AT47</f>
        <v>0.7</v>
      </c>
      <c r="AU64" s="105"/>
      <c r="AV64" s="105"/>
      <c r="AW64" s="105"/>
      <c r="AX64" s="105"/>
      <c r="AY64" s="105"/>
      <c r="AZ64" s="106"/>
      <c r="BA64" s="104">
        <f>BA47</f>
        <v>0.75</v>
      </c>
      <c r="BB64" s="105"/>
      <c r="BC64" s="105"/>
      <c r="BD64" s="105"/>
      <c r="BE64" s="105"/>
      <c r="BF64" s="105"/>
      <c r="BG64" s="105"/>
      <c r="BH64" s="104">
        <f>BH47</f>
        <v>0.8</v>
      </c>
      <c r="BI64" s="105"/>
      <c r="BJ64" s="105"/>
      <c r="BK64" s="105"/>
      <c r="BL64" s="105"/>
      <c r="BM64" s="105"/>
      <c r="BN64" s="105"/>
      <c r="BO64" s="104">
        <f>BO47</f>
        <v>0.85</v>
      </c>
      <c r="BP64" s="105"/>
      <c r="BQ64" s="105"/>
      <c r="BR64" s="105"/>
      <c r="BS64" s="105"/>
      <c r="BT64" s="105"/>
      <c r="BU64" s="106"/>
    </row>
    <row r="65" spans="2:73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188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81"/>
      <c r="X65" s="82"/>
      <c r="Y65" s="82"/>
      <c r="Z65" s="82"/>
      <c r="AA65" s="82"/>
      <c r="AB65" s="82"/>
      <c r="AC65" s="82"/>
      <c r="AD65" s="82"/>
      <c r="AE65" s="83"/>
      <c r="AF65" s="107"/>
      <c r="AG65" s="108"/>
      <c r="AH65" s="108"/>
      <c r="AI65" s="108"/>
      <c r="AJ65" s="108"/>
      <c r="AK65" s="108"/>
      <c r="AL65" s="109"/>
      <c r="AM65" s="107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9"/>
      <c r="BA65" s="107"/>
      <c r="BB65" s="108"/>
      <c r="BC65" s="108"/>
      <c r="BD65" s="108"/>
      <c r="BE65" s="108"/>
      <c r="BF65" s="108"/>
      <c r="BG65" s="108"/>
      <c r="BH65" s="107"/>
      <c r="BI65" s="108"/>
      <c r="BJ65" s="108"/>
      <c r="BK65" s="108"/>
      <c r="BL65" s="108"/>
      <c r="BM65" s="108"/>
      <c r="BN65" s="108"/>
      <c r="BO65" s="107"/>
      <c r="BP65" s="108"/>
      <c r="BQ65" s="108"/>
      <c r="BR65" s="108"/>
      <c r="BS65" s="108"/>
      <c r="BT65" s="108"/>
      <c r="BU65" s="109"/>
    </row>
    <row r="66" spans="2:73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380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81">
        <f>W64</f>
        <v>0.6</v>
      </c>
      <c r="X66" s="82"/>
      <c r="Y66" s="82"/>
      <c r="Z66" s="82"/>
      <c r="AA66" s="82"/>
      <c r="AB66" s="82"/>
      <c r="AC66" s="82"/>
      <c r="AD66" s="82"/>
      <c r="AE66" s="83"/>
      <c r="AF66" s="104">
        <f>AF64</f>
        <v>0.6</v>
      </c>
      <c r="AG66" s="105"/>
      <c r="AH66" s="105"/>
      <c r="AI66" s="105"/>
      <c r="AJ66" s="105"/>
      <c r="AK66" s="105"/>
      <c r="AL66" s="106"/>
      <c r="AM66" s="104">
        <f>AM64</f>
        <v>0.65</v>
      </c>
      <c r="AN66" s="105"/>
      <c r="AO66" s="105"/>
      <c r="AP66" s="105"/>
      <c r="AQ66" s="105"/>
      <c r="AR66" s="105"/>
      <c r="AS66" s="106"/>
      <c r="AT66" s="104">
        <f>AT64</f>
        <v>0.7</v>
      </c>
      <c r="AU66" s="105"/>
      <c r="AV66" s="105"/>
      <c r="AW66" s="105"/>
      <c r="AX66" s="105"/>
      <c r="AY66" s="105"/>
      <c r="AZ66" s="106"/>
      <c r="BA66" s="104">
        <f>BA64</f>
        <v>0.75</v>
      </c>
      <c r="BB66" s="105"/>
      <c r="BC66" s="105"/>
      <c r="BD66" s="105"/>
      <c r="BE66" s="105"/>
      <c r="BF66" s="105"/>
      <c r="BG66" s="105"/>
      <c r="BH66" s="104">
        <f>BH64</f>
        <v>0.8</v>
      </c>
      <c r="BI66" s="105"/>
      <c r="BJ66" s="105"/>
      <c r="BK66" s="105"/>
      <c r="BL66" s="105"/>
      <c r="BM66" s="105"/>
      <c r="BN66" s="105"/>
      <c r="BO66" s="104">
        <f>BO64</f>
        <v>0.85</v>
      </c>
      <c r="BP66" s="105"/>
      <c r="BQ66" s="105"/>
      <c r="BR66" s="105"/>
      <c r="BS66" s="105"/>
      <c r="BT66" s="105"/>
      <c r="BU66" s="106"/>
    </row>
    <row r="67" spans="2:73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96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81"/>
      <c r="X67" s="82"/>
      <c r="Y67" s="82"/>
      <c r="Z67" s="82"/>
      <c r="AA67" s="82"/>
      <c r="AB67" s="82"/>
      <c r="AC67" s="82"/>
      <c r="AD67" s="82"/>
      <c r="AE67" s="83"/>
      <c r="AF67" s="107"/>
      <c r="AG67" s="108"/>
      <c r="AH67" s="108"/>
      <c r="AI67" s="108"/>
      <c r="AJ67" s="108"/>
      <c r="AK67" s="108"/>
      <c r="AL67" s="109"/>
      <c r="AM67" s="107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9"/>
      <c r="BA67" s="107"/>
      <c r="BB67" s="108"/>
      <c r="BC67" s="108"/>
      <c r="BD67" s="108"/>
      <c r="BE67" s="108"/>
      <c r="BF67" s="108"/>
      <c r="BG67" s="108"/>
      <c r="BH67" s="107"/>
      <c r="BI67" s="108"/>
      <c r="BJ67" s="108"/>
      <c r="BK67" s="108"/>
      <c r="BL67" s="108"/>
      <c r="BM67" s="108"/>
      <c r="BN67" s="108"/>
      <c r="BO67" s="107"/>
      <c r="BP67" s="108"/>
      <c r="BQ67" s="108"/>
      <c r="BR67" s="108"/>
      <c r="BS67" s="108"/>
      <c r="BT67" s="108"/>
      <c r="BU67" s="109"/>
    </row>
    <row r="68" spans="2:73" s="14" customFormat="1" ht="20.149999999999999" customHeight="1" x14ac:dyDescent="0.15"/>
    <row r="69" spans="2:73" s="14" customFormat="1" ht="20.149999999999999" customHeight="1" x14ac:dyDescent="0.15"/>
    <row r="70" spans="2:73" s="14" customFormat="1" ht="20.149999999999999" customHeight="1" x14ac:dyDescent="0.15"/>
    <row r="71" spans="2:73" s="14" customFormat="1" ht="20.149999999999999" customHeight="1" x14ac:dyDescent="0.15"/>
    <row r="72" spans="2:73" s="14" customFormat="1" ht="20.149999999999999" customHeight="1" x14ac:dyDescent="0.15"/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15" customHeight="1" x14ac:dyDescent="0.15"/>
    <row r="76" spans="2:73" s="14" customFormat="1" ht="15" customHeight="1" x14ac:dyDescent="0.15"/>
    <row r="77" spans="2:73" s="14" customFormat="1" ht="15" customHeight="1" x14ac:dyDescent="0.15"/>
    <row r="78" spans="2:73" s="14" customFormat="1" ht="15" customHeight="1" x14ac:dyDescent="0.15"/>
    <row r="79" spans="2:73" s="14" customFormat="1" ht="15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ht="15" customHeight="1" x14ac:dyDescent="0.15"/>
  </sheetData>
  <mergeCells count="215">
    <mergeCell ref="BO50:BU50"/>
    <mergeCell ref="BO51:BU51"/>
    <mergeCell ref="BO54:BU54"/>
    <mergeCell ref="BO53:BU53"/>
    <mergeCell ref="BO48:BU48"/>
    <mergeCell ref="BO49:BU49"/>
    <mergeCell ref="BO47:BU47"/>
    <mergeCell ref="BH53:BN53"/>
    <mergeCell ref="BO46:BU46"/>
    <mergeCell ref="B55:J56"/>
    <mergeCell ref="K55:S55"/>
    <mergeCell ref="T55:V56"/>
    <mergeCell ref="W55:AE56"/>
    <mergeCell ref="AF55:AL56"/>
    <mergeCell ref="AM55:AS56"/>
    <mergeCell ref="AT55:AZ56"/>
    <mergeCell ref="BA55:BG56"/>
    <mergeCell ref="AY41:AZ41"/>
    <mergeCell ref="B54:J54"/>
    <mergeCell ref="K54:S54"/>
    <mergeCell ref="T54:V54"/>
    <mergeCell ref="B44:V44"/>
    <mergeCell ref="AM46:AS46"/>
    <mergeCell ref="AF46:AL46"/>
    <mergeCell ref="B46:D50"/>
    <mergeCell ref="AM50:AS50"/>
    <mergeCell ref="AT50:AZ50"/>
    <mergeCell ref="W54:AE54"/>
    <mergeCell ref="AF53:AL53"/>
    <mergeCell ref="W53:AE53"/>
    <mergeCell ref="W50:AE50"/>
    <mergeCell ref="W51:AE51"/>
    <mergeCell ref="AF50:AL50"/>
    <mergeCell ref="BO57:BU58"/>
    <mergeCell ref="BO62:BU63"/>
    <mergeCell ref="BO61:BU61"/>
    <mergeCell ref="BO59:BU59"/>
    <mergeCell ref="BH57:BN58"/>
    <mergeCell ref="BH60:BN60"/>
    <mergeCell ref="BH61:BN61"/>
    <mergeCell ref="BE6:BG6"/>
    <mergeCell ref="B43:BV43"/>
    <mergeCell ref="BJ33:BJ38"/>
    <mergeCell ref="BJ10:BJ12"/>
    <mergeCell ref="BJ14:BJ16"/>
    <mergeCell ref="BL21:BL29"/>
    <mergeCell ref="AC14:AE14"/>
    <mergeCell ref="U9:X9"/>
    <mergeCell ref="T11:W11"/>
    <mergeCell ref="AH21:AM21"/>
    <mergeCell ref="BA15:BC15"/>
    <mergeCell ref="E46:V46"/>
    <mergeCell ref="AH30:AM30"/>
    <mergeCell ref="W41:AD41"/>
    <mergeCell ref="N29:N34"/>
    <mergeCell ref="BO55:BU56"/>
    <mergeCell ref="K56:S56"/>
    <mergeCell ref="B1:BV1"/>
    <mergeCell ref="AT44:AZ44"/>
    <mergeCell ref="BA44:BG44"/>
    <mergeCell ref="BH44:BN44"/>
    <mergeCell ref="BO44:BU44"/>
    <mergeCell ref="AR21:AR29"/>
    <mergeCell ref="BE8:BG8"/>
    <mergeCell ref="AN35:AN38"/>
    <mergeCell ref="AM44:AS44"/>
    <mergeCell ref="BA14:BC14"/>
    <mergeCell ref="AC19:AF19"/>
    <mergeCell ref="AY7:AZ7"/>
    <mergeCell ref="BC7:BI7"/>
    <mergeCell ref="AC9:AF9"/>
    <mergeCell ref="D4:F5"/>
    <mergeCell ref="G4:G5"/>
    <mergeCell ref="H4:M5"/>
    <mergeCell ref="N4:O5"/>
    <mergeCell ref="AZ9:BC9"/>
    <mergeCell ref="N10:N11"/>
    <mergeCell ref="AV29:AV34"/>
    <mergeCell ref="N13:N24"/>
    <mergeCell ref="B2:BV2"/>
    <mergeCell ref="AP10:AP12"/>
    <mergeCell ref="AM49:AS49"/>
    <mergeCell ref="O10:O12"/>
    <mergeCell ref="AC15:AE15"/>
    <mergeCell ref="E48:V48"/>
    <mergeCell ref="W48:AE48"/>
    <mergeCell ref="L19:L24"/>
    <mergeCell ref="E47:V47"/>
    <mergeCell ref="BH35:BH38"/>
    <mergeCell ref="BA19:BD19"/>
    <mergeCell ref="W49:AE49"/>
    <mergeCell ref="AF49:AL49"/>
    <mergeCell ref="AD11:AL11"/>
    <mergeCell ref="BB11:BI11"/>
    <mergeCell ref="U34:AF34"/>
    <mergeCell ref="T61:V61"/>
    <mergeCell ref="B59:J59"/>
    <mergeCell ref="K59:S59"/>
    <mergeCell ref="T59:V59"/>
    <mergeCell ref="K57:S57"/>
    <mergeCell ref="W59:AE59"/>
    <mergeCell ref="BA46:BG46"/>
    <mergeCell ref="BH47:BN47"/>
    <mergeCell ref="BH52:BN52"/>
    <mergeCell ref="AT53:AZ53"/>
    <mergeCell ref="BH48:BN48"/>
    <mergeCell ref="BA48:BG48"/>
    <mergeCell ref="AT54:AZ54"/>
    <mergeCell ref="BA54:BG54"/>
    <mergeCell ref="BH54:BN54"/>
    <mergeCell ref="BA49:BG49"/>
    <mergeCell ref="B53:J53"/>
    <mergeCell ref="K53:S53"/>
    <mergeCell ref="T53:V53"/>
    <mergeCell ref="E49:V49"/>
    <mergeCell ref="E50:V50"/>
    <mergeCell ref="B51:D51"/>
    <mergeCell ref="E51:V51"/>
    <mergeCell ref="AF54:AL54"/>
    <mergeCell ref="B66:J67"/>
    <mergeCell ref="K66:S66"/>
    <mergeCell ref="T66:V67"/>
    <mergeCell ref="B64:J65"/>
    <mergeCell ref="K64:S64"/>
    <mergeCell ref="T64:V65"/>
    <mergeCell ref="AF64:AL65"/>
    <mergeCell ref="K67:S67"/>
    <mergeCell ref="B57:J58"/>
    <mergeCell ref="T57:V58"/>
    <mergeCell ref="K65:S65"/>
    <mergeCell ref="K62:S62"/>
    <mergeCell ref="B62:J63"/>
    <mergeCell ref="T62:V63"/>
    <mergeCell ref="K63:S63"/>
    <mergeCell ref="B60:J60"/>
    <mergeCell ref="K58:S58"/>
    <mergeCell ref="AF57:AL58"/>
    <mergeCell ref="K60:S60"/>
    <mergeCell ref="T60:V60"/>
    <mergeCell ref="AF62:AL63"/>
    <mergeCell ref="W62:AE63"/>
    <mergeCell ref="B61:J61"/>
    <mergeCell ref="K61:S61"/>
    <mergeCell ref="AT62:AZ63"/>
    <mergeCell ref="AT64:AZ65"/>
    <mergeCell ref="AM61:AS61"/>
    <mergeCell ref="AT61:AZ61"/>
    <mergeCell ref="AT66:AZ67"/>
    <mergeCell ref="W66:AE67"/>
    <mergeCell ref="AM66:AS67"/>
    <mergeCell ref="BO52:BU52"/>
    <mergeCell ref="BO64:BU65"/>
    <mergeCell ref="BO60:BU60"/>
    <mergeCell ref="BH62:BN63"/>
    <mergeCell ref="BA66:BG67"/>
    <mergeCell ref="BA62:BG63"/>
    <mergeCell ref="BO66:BU67"/>
    <mergeCell ref="BH66:BN67"/>
    <mergeCell ref="BA64:BG65"/>
    <mergeCell ref="BH64:BN65"/>
    <mergeCell ref="AF66:AL67"/>
    <mergeCell ref="AF61:AL61"/>
    <mergeCell ref="AM64:AS65"/>
    <mergeCell ref="AM62:AS63"/>
    <mergeCell ref="AM60:AS60"/>
    <mergeCell ref="AF59:AL59"/>
    <mergeCell ref="W64:AE65"/>
    <mergeCell ref="W61:AE61"/>
    <mergeCell ref="W44:AE44"/>
    <mergeCell ref="W46:AE46"/>
    <mergeCell ref="W47:AE47"/>
    <mergeCell ref="W57:AE58"/>
    <mergeCell ref="AT59:AZ59"/>
    <mergeCell ref="AM59:AS59"/>
    <mergeCell ref="BA61:BG61"/>
    <mergeCell ref="AF60:AL60"/>
    <mergeCell ref="AT60:AZ60"/>
    <mergeCell ref="AT57:AZ58"/>
    <mergeCell ref="AM57:AS58"/>
    <mergeCell ref="AT46:AZ46"/>
    <mergeCell ref="AT49:AZ49"/>
    <mergeCell ref="AT48:AZ48"/>
    <mergeCell ref="AM47:AS47"/>
    <mergeCell ref="AF47:AL47"/>
    <mergeCell ref="AF44:AL44"/>
    <mergeCell ref="AF48:AL48"/>
    <mergeCell ref="AF51:AL51"/>
    <mergeCell ref="BA50:BG50"/>
    <mergeCell ref="AT51:AZ51"/>
    <mergeCell ref="BA51:BG51"/>
    <mergeCell ref="AM53:AS53"/>
    <mergeCell ref="W60:AE60"/>
    <mergeCell ref="AM54:AS54"/>
    <mergeCell ref="AM51:AS51"/>
    <mergeCell ref="AP14:AP16"/>
    <mergeCell ref="AN33:AN34"/>
    <mergeCell ref="AP33:AP38"/>
    <mergeCell ref="BH46:BN46"/>
    <mergeCell ref="AT47:AZ47"/>
    <mergeCell ref="BA47:BG47"/>
    <mergeCell ref="BH59:BN59"/>
    <mergeCell ref="BA53:BG53"/>
    <mergeCell ref="BA52:BG52"/>
    <mergeCell ref="BH50:BN50"/>
    <mergeCell ref="BA57:BG58"/>
    <mergeCell ref="BA59:BG59"/>
    <mergeCell ref="BA60:BG60"/>
    <mergeCell ref="BH33:BH34"/>
    <mergeCell ref="BJ17:BJ32"/>
    <mergeCell ref="BC34:BD34"/>
    <mergeCell ref="BH51:BN51"/>
    <mergeCell ref="BH55:BN56"/>
    <mergeCell ref="AP17:AP32"/>
    <mergeCell ref="BH49:BN49"/>
    <mergeCell ref="AM48:AS48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>
    <pageSetUpPr fitToPage="1"/>
  </sheetPr>
  <dimension ref="A1:BV85"/>
  <sheetViews>
    <sheetView view="pageBreakPreview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24" width="1.5" style="3" customWidth="1"/>
    <col min="25" max="28" width="0.75" style="3" customWidth="1"/>
    <col min="29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414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</row>
    <row r="6" spans="2:74" ht="9.1" customHeight="1" x14ac:dyDescent="0.15">
      <c r="BE6" s="73" t="s">
        <v>224</v>
      </c>
      <c r="BF6" s="73"/>
      <c r="BG6" s="73"/>
    </row>
    <row r="7" spans="2:74" ht="9.1" customHeight="1" x14ac:dyDescent="0.15">
      <c r="BC7" s="262" t="s">
        <v>161</v>
      </c>
      <c r="BD7" s="262"/>
      <c r="BE7" s="262"/>
      <c r="BF7" s="262"/>
      <c r="BG7" s="262"/>
      <c r="BH7" s="262"/>
      <c r="BI7" s="262"/>
      <c r="BJ7" s="4"/>
    </row>
    <row r="8" spans="2:74" ht="9.1" customHeight="1" x14ac:dyDescent="0.15">
      <c r="BE8" s="267"/>
      <c r="BF8" s="73"/>
      <c r="BG8" s="73"/>
    </row>
    <row r="9" spans="2:74" ht="9.1" customHeight="1" x14ac:dyDescent="0.15">
      <c r="Q9" s="41"/>
      <c r="R9" s="41"/>
      <c r="S9" s="41"/>
      <c r="T9" s="41"/>
      <c r="U9" s="73" t="s">
        <v>71</v>
      </c>
      <c r="V9" s="73"/>
      <c r="W9" s="73"/>
      <c r="X9" s="73"/>
      <c r="Y9" s="28"/>
      <c r="Z9" s="28"/>
      <c r="AA9" s="28"/>
      <c r="AC9" s="73" t="s">
        <v>69</v>
      </c>
      <c r="AD9" s="73"/>
      <c r="AE9" s="73"/>
      <c r="AF9" s="73"/>
      <c r="AG9" s="41"/>
      <c r="AH9" s="41"/>
      <c r="AI9" s="41"/>
      <c r="AJ9" s="41"/>
      <c r="AK9" s="41"/>
      <c r="AL9" s="41"/>
      <c r="AY9" s="28"/>
      <c r="AZ9" s="73" t="s">
        <v>162</v>
      </c>
      <c r="BA9" s="73"/>
      <c r="BB9" s="73"/>
      <c r="BC9" s="73"/>
      <c r="BE9" s="41"/>
      <c r="BF9" s="41"/>
    </row>
    <row r="10" spans="2:74" ht="9.1" customHeight="1" x14ac:dyDescent="0.15">
      <c r="N10" s="85"/>
      <c r="O10" s="85">
        <v>0.03</v>
      </c>
      <c r="AN10" s="5"/>
      <c r="AO10" s="5"/>
      <c r="AP10" s="85">
        <v>0.03</v>
      </c>
      <c r="BH10" s="5"/>
      <c r="BI10" s="5"/>
      <c r="BJ10" s="85">
        <v>0.03</v>
      </c>
    </row>
    <row r="11" spans="2:74" ht="9.1" customHeight="1" x14ac:dyDescent="0.15">
      <c r="N11" s="85"/>
      <c r="O11" s="85"/>
      <c r="T11" s="99" t="s">
        <v>379</v>
      </c>
      <c r="U11" s="99"/>
      <c r="V11" s="99"/>
      <c r="W11" s="99"/>
      <c r="X11" s="30"/>
      <c r="Y11" s="30"/>
      <c r="Z11" s="30"/>
      <c r="AA11" s="30"/>
      <c r="AB11" s="30"/>
      <c r="AC11" s="30"/>
      <c r="AD11" s="137" t="s">
        <v>380</v>
      </c>
      <c r="AE11" s="137"/>
      <c r="AF11" s="137"/>
      <c r="AG11" s="137"/>
      <c r="AH11" s="137"/>
      <c r="AI11" s="137"/>
      <c r="AJ11" s="137"/>
      <c r="AK11" s="137"/>
      <c r="AL11" s="137"/>
      <c r="AN11" s="5"/>
      <c r="AO11" s="5"/>
      <c r="AP11" s="85"/>
      <c r="AY11" s="30"/>
      <c r="AZ11" s="30"/>
      <c r="BA11" s="30"/>
      <c r="BB11" s="137" t="s">
        <v>381</v>
      </c>
      <c r="BC11" s="137"/>
      <c r="BD11" s="137"/>
      <c r="BE11" s="137"/>
      <c r="BF11" s="137"/>
      <c r="BG11" s="137"/>
      <c r="BH11" s="137"/>
      <c r="BI11" s="137"/>
      <c r="BJ11" s="85"/>
    </row>
    <row r="12" spans="2:74" ht="9.1" customHeight="1" x14ac:dyDescent="0.15">
      <c r="N12" s="29"/>
      <c r="O12" s="85"/>
      <c r="AN12" s="5"/>
      <c r="AO12" s="5"/>
      <c r="AP12" s="85"/>
      <c r="BH12" s="5"/>
      <c r="BI12" s="5"/>
      <c r="BJ12" s="85"/>
    </row>
    <row r="13" spans="2:74" ht="9.1" customHeight="1" x14ac:dyDescent="0.15">
      <c r="N13" s="85">
        <v>0.7</v>
      </c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  <c r="AH13" s="6"/>
      <c r="AI13" s="6"/>
      <c r="AJ13" s="6"/>
      <c r="AK13" s="6"/>
      <c r="AL13" s="6"/>
      <c r="AM13" s="6"/>
      <c r="AN13" s="5"/>
      <c r="AO13" s="5"/>
      <c r="AP13" s="5"/>
      <c r="AY13" s="8"/>
      <c r="AZ13" s="7"/>
      <c r="BA13" s="7"/>
      <c r="BB13" s="7"/>
      <c r="BC13" s="7"/>
      <c r="BD13" s="7"/>
      <c r="BE13" s="9"/>
      <c r="BF13" s="9"/>
      <c r="BG13" s="9"/>
      <c r="BH13" s="5"/>
      <c r="BI13" s="5"/>
      <c r="BJ13" s="5"/>
    </row>
    <row r="14" spans="2:74" ht="9.1" customHeight="1" x14ac:dyDescent="0.15">
      <c r="N14" s="85"/>
      <c r="U14" s="8"/>
      <c r="V14" s="8"/>
      <c r="W14" s="8"/>
      <c r="X14" s="8"/>
      <c r="Y14" s="8"/>
      <c r="Z14" s="8"/>
      <c r="AA14" s="8"/>
      <c r="AC14" s="268" t="s">
        <v>236</v>
      </c>
      <c r="AD14" s="268"/>
      <c r="AE14" s="268"/>
      <c r="AN14" s="5"/>
      <c r="AO14" s="5"/>
      <c r="AP14" s="85">
        <v>0.15</v>
      </c>
      <c r="AY14" s="8"/>
      <c r="BA14" s="268" t="s">
        <v>236</v>
      </c>
      <c r="BB14" s="268"/>
      <c r="BC14" s="268"/>
      <c r="BD14" s="8"/>
      <c r="BH14" s="5"/>
      <c r="BI14" s="5"/>
      <c r="BJ14" s="85">
        <v>0.15</v>
      </c>
    </row>
    <row r="15" spans="2:74" ht="9.1" customHeight="1" x14ac:dyDescent="0.15">
      <c r="N15" s="85"/>
      <c r="U15" s="10"/>
      <c r="V15" s="10"/>
      <c r="W15" s="11"/>
      <c r="X15" s="11"/>
      <c r="Y15" s="11"/>
      <c r="Z15" s="11"/>
      <c r="AC15" s="73" t="s">
        <v>3</v>
      </c>
      <c r="AD15" s="73"/>
      <c r="AE15" s="73"/>
      <c r="AN15" s="5"/>
      <c r="AO15" s="5"/>
      <c r="AP15" s="85"/>
      <c r="AY15" s="11"/>
      <c r="BA15" s="73" t="s">
        <v>226</v>
      </c>
      <c r="BB15" s="73"/>
      <c r="BC15" s="73"/>
      <c r="BH15" s="5"/>
      <c r="BI15" s="5"/>
      <c r="BJ15" s="85"/>
    </row>
    <row r="16" spans="2:74" ht="9.1" customHeight="1" x14ac:dyDescent="0.15">
      <c r="N16" s="85"/>
      <c r="AN16" s="5"/>
      <c r="AO16" s="5"/>
      <c r="AP16" s="85"/>
      <c r="BH16" s="5"/>
      <c r="BI16" s="5"/>
      <c r="BJ16" s="85"/>
    </row>
    <row r="17" spans="12:64" ht="9.1" customHeight="1" x14ac:dyDescent="0.15">
      <c r="N17" s="85"/>
      <c r="AD17" s="28"/>
      <c r="AE17" s="28"/>
      <c r="AF17" s="28"/>
      <c r="AN17" s="5"/>
      <c r="AO17" s="5"/>
      <c r="AP17" s="85" t="s">
        <v>37</v>
      </c>
      <c r="BB17" s="28"/>
      <c r="BC17" s="28"/>
      <c r="BD17" s="28"/>
      <c r="BH17" s="5"/>
      <c r="BI17" s="5"/>
      <c r="BJ17" s="85" t="s">
        <v>37</v>
      </c>
    </row>
    <row r="18" spans="12:64" ht="9.1" customHeight="1" x14ac:dyDescent="0.15">
      <c r="N18" s="85"/>
      <c r="AN18" s="5"/>
      <c r="AO18" s="5"/>
      <c r="AP18" s="85"/>
      <c r="BH18" s="5"/>
      <c r="BI18" s="5"/>
      <c r="BJ18" s="85"/>
    </row>
    <row r="19" spans="12:64" ht="9.1" customHeight="1" x14ac:dyDescent="0.15">
      <c r="L19" s="86" t="s">
        <v>351</v>
      </c>
      <c r="N19" s="85"/>
      <c r="V19" s="28"/>
      <c r="W19" s="28"/>
      <c r="X19" s="28"/>
      <c r="Y19" s="28"/>
      <c r="Z19" s="28"/>
      <c r="AC19" s="73" t="s">
        <v>378</v>
      </c>
      <c r="AD19" s="73"/>
      <c r="AE19" s="73"/>
      <c r="AF19" s="73"/>
      <c r="AN19" s="5"/>
      <c r="AO19" s="5"/>
      <c r="AP19" s="85"/>
      <c r="AY19" s="28"/>
      <c r="BA19" s="73" t="s">
        <v>378</v>
      </c>
      <c r="BB19" s="73"/>
      <c r="BC19" s="73"/>
      <c r="BD19" s="73"/>
      <c r="BH19" s="5"/>
      <c r="BI19" s="5"/>
      <c r="BJ19" s="85"/>
    </row>
    <row r="20" spans="12:64" ht="9.1" customHeight="1" x14ac:dyDescent="0.15">
      <c r="L20" s="86"/>
      <c r="N20" s="8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"/>
      <c r="AO20" s="5"/>
      <c r="AP20" s="85"/>
      <c r="BB20" s="28"/>
      <c r="BC20" s="28"/>
      <c r="BD20" s="28"/>
      <c r="BE20" s="28"/>
      <c r="BF20" s="28"/>
      <c r="BG20" s="28"/>
      <c r="BH20" s="5"/>
      <c r="BI20" s="5"/>
      <c r="BJ20" s="85"/>
    </row>
    <row r="21" spans="12:64" ht="9.1" customHeight="1" x14ac:dyDescent="0.15">
      <c r="L21" s="86"/>
      <c r="N21" s="85"/>
      <c r="AH21" s="73" t="s">
        <v>229</v>
      </c>
      <c r="AI21" s="73"/>
      <c r="AJ21" s="73"/>
      <c r="AK21" s="73"/>
      <c r="AL21" s="73"/>
      <c r="AM21" s="73"/>
      <c r="AN21" s="5"/>
      <c r="AO21" s="5"/>
      <c r="AP21" s="85"/>
      <c r="AR21" s="86" t="s">
        <v>212</v>
      </c>
      <c r="BH21" s="5"/>
      <c r="BI21" s="5"/>
      <c r="BJ21" s="85"/>
      <c r="BL21" s="86" t="s">
        <v>212</v>
      </c>
    </row>
    <row r="22" spans="12:64" ht="9.1" customHeight="1" x14ac:dyDescent="0.15">
      <c r="L22" s="86"/>
      <c r="N22" s="85"/>
      <c r="AN22" s="5"/>
      <c r="AO22" s="5"/>
      <c r="AP22" s="85"/>
      <c r="AR22" s="86"/>
      <c r="BH22" s="5"/>
      <c r="BI22" s="5"/>
      <c r="BJ22" s="85"/>
      <c r="BL22" s="86"/>
    </row>
    <row r="23" spans="12:64" ht="9.1" customHeight="1" x14ac:dyDescent="0.15">
      <c r="L23" s="86"/>
      <c r="N23" s="85"/>
      <c r="U23" s="10"/>
      <c r="V23" s="10"/>
      <c r="W23" s="10"/>
      <c r="AN23" s="5"/>
      <c r="AO23" s="5"/>
      <c r="AP23" s="85"/>
      <c r="AR23" s="86"/>
      <c r="BH23" s="5"/>
      <c r="BI23" s="5"/>
      <c r="BJ23" s="85"/>
      <c r="BL23" s="86"/>
    </row>
    <row r="24" spans="12:64" ht="9.1" customHeight="1" x14ac:dyDescent="0.15">
      <c r="L24" s="86"/>
      <c r="N24" s="85"/>
      <c r="U24" s="10"/>
      <c r="V24" s="10"/>
      <c r="W24" s="10"/>
      <c r="AN24" s="5"/>
      <c r="AO24" s="5"/>
      <c r="AP24" s="85"/>
      <c r="AR24" s="86"/>
      <c r="BH24" s="5"/>
      <c r="BI24" s="5"/>
      <c r="BJ24" s="85"/>
      <c r="BL24" s="86"/>
    </row>
    <row r="25" spans="12:64" ht="9.1" customHeight="1" x14ac:dyDescent="0.15">
      <c r="L25" s="40"/>
      <c r="U25" s="10"/>
      <c r="V25" s="10"/>
      <c r="W25" s="10"/>
      <c r="AN25" s="5"/>
      <c r="AO25" s="5"/>
      <c r="AP25" s="85"/>
      <c r="AR25" s="86"/>
      <c r="BH25" s="5"/>
      <c r="BI25" s="5"/>
      <c r="BJ25" s="85"/>
      <c r="BL25" s="86"/>
    </row>
    <row r="26" spans="12:64" ht="9.1" customHeight="1" x14ac:dyDescent="0.15">
      <c r="L26" s="40"/>
      <c r="U26" s="10"/>
      <c r="V26" s="10"/>
      <c r="W26" s="10"/>
      <c r="AH26" s="73" t="s">
        <v>1</v>
      </c>
      <c r="AI26" s="73"/>
      <c r="AJ26" s="73"/>
      <c r="AK26" s="73"/>
      <c r="AL26" s="73"/>
      <c r="AM26" s="73"/>
      <c r="AN26" s="5"/>
      <c r="AO26" s="5"/>
      <c r="AP26" s="85"/>
      <c r="AR26" s="86"/>
      <c r="BH26" s="5"/>
      <c r="BI26" s="5"/>
      <c r="BJ26" s="85"/>
      <c r="BL26" s="86"/>
    </row>
    <row r="27" spans="12:64" ht="9.1" customHeight="1" x14ac:dyDescent="0.15">
      <c r="L27" s="40"/>
      <c r="U27" s="10"/>
      <c r="V27" s="10"/>
      <c r="W27" s="10"/>
      <c r="AN27" s="5"/>
      <c r="AO27" s="5"/>
      <c r="AP27" s="85"/>
      <c r="AR27" s="86"/>
      <c r="BH27" s="5"/>
      <c r="BI27" s="5"/>
      <c r="BJ27" s="85"/>
      <c r="BL27" s="86"/>
    </row>
    <row r="28" spans="12:64" ht="9.1" customHeight="1" x14ac:dyDescent="0.15">
      <c r="L28" s="40"/>
      <c r="U28" s="10"/>
      <c r="V28" s="10"/>
      <c r="W28" s="10"/>
      <c r="AN28" s="5"/>
      <c r="AO28" s="5"/>
      <c r="AP28" s="85"/>
      <c r="AR28" s="86"/>
      <c r="BH28" s="5"/>
      <c r="BI28" s="5"/>
      <c r="BJ28" s="85"/>
      <c r="BL28" s="86"/>
    </row>
    <row r="29" spans="12:64" ht="9.1" customHeight="1" x14ac:dyDescent="0.15">
      <c r="N29" s="261" t="s">
        <v>227</v>
      </c>
      <c r="U29" s="10"/>
      <c r="V29" s="10"/>
      <c r="W29" s="10"/>
      <c r="AD29" s="13"/>
      <c r="AE29" s="13"/>
      <c r="AF29" s="13"/>
      <c r="AG29" s="13"/>
      <c r="AH29" s="13"/>
      <c r="AI29" s="13"/>
      <c r="AJ29" s="13"/>
      <c r="AK29" s="13"/>
      <c r="AL29" s="13"/>
      <c r="AN29" s="5"/>
      <c r="AO29" s="5"/>
      <c r="AP29" s="85"/>
      <c r="AR29" s="86"/>
      <c r="AV29" s="261"/>
      <c r="BB29" s="10"/>
      <c r="BC29" s="10"/>
      <c r="BD29" s="10"/>
      <c r="BE29" s="28"/>
      <c r="BF29" s="28"/>
      <c r="BH29" s="5"/>
      <c r="BI29" s="5"/>
      <c r="BJ29" s="85"/>
      <c r="BL29" s="86"/>
    </row>
    <row r="30" spans="12:64" ht="9.1" customHeight="1" x14ac:dyDescent="0.15">
      <c r="N30" s="261"/>
      <c r="U30" s="10"/>
      <c r="V30" s="10"/>
      <c r="W30" s="10"/>
      <c r="AN30" s="5"/>
      <c r="AO30" s="5"/>
      <c r="AP30" s="85"/>
      <c r="AV30" s="261"/>
      <c r="BH30" s="5"/>
      <c r="BI30" s="5"/>
      <c r="BJ30" s="85"/>
    </row>
    <row r="31" spans="12:64" ht="9.1" customHeight="1" x14ac:dyDescent="0.15">
      <c r="N31" s="261"/>
      <c r="U31" s="10"/>
      <c r="V31" s="10"/>
      <c r="W31" s="11"/>
      <c r="X31" s="28"/>
      <c r="Y31" s="28"/>
      <c r="Z31" s="28"/>
      <c r="AA31" s="28"/>
      <c r="AB31" s="28"/>
      <c r="AC31" s="28"/>
      <c r="AD31" s="28"/>
      <c r="AN31" s="85">
        <v>0.2</v>
      </c>
      <c r="AO31" s="5"/>
      <c r="AP31" s="85" t="s">
        <v>197</v>
      </c>
      <c r="AV31" s="261"/>
      <c r="AY31" s="28"/>
      <c r="AZ31" s="28"/>
      <c r="BA31" s="28"/>
      <c r="BB31" s="28"/>
      <c r="BH31" s="85">
        <v>0.2</v>
      </c>
      <c r="BI31" s="5"/>
      <c r="BJ31" s="85" t="s">
        <v>197</v>
      </c>
    </row>
    <row r="32" spans="12:64" ht="9.1" customHeight="1" x14ac:dyDescent="0.15">
      <c r="N32" s="261"/>
      <c r="U32" s="10"/>
      <c r="V32" s="10"/>
      <c r="W32" s="10"/>
      <c r="AN32" s="85"/>
      <c r="AO32" s="5"/>
      <c r="AP32" s="85"/>
      <c r="AV32" s="261"/>
      <c r="BH32" s="85"/>
      <c r="BI32" s="5"/>
      <c r="BJ32" s="85"/>
    </row>
    <row r="33" spans="1:74" ht="9.1" customHeight="1" x14ac:dyDescent="0.15">
      <c r="N33" s="261"/>
      <c r="U33" s="10"/>
      <c r="V33" s="10"/>
      <c r="W33" s="10"/>
      <c r="AN33" s="85"/>
      <c r="AO33" s="5"/>
      <c r="AP33" s="85"/>
      <c r="AV33" s="261"/>
      <c r="BH33" s="85"/>
      <c r="BI33" s="5"/>
      <c r="BJ33" s="85"/>
    </row>
    <row r="34" spans="1:74" ht="9.1" customHeight="1" x14ac:dyDescent="0.15">
      <c r="N34" s="261"/>
      <c r="U34" s="73" t="s">
        <v>441</v>
      </c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N34" s="85"/>
      <c r="AO34" s="5"/>
      <c r="AP34" s="85"/>
      <c r="AV34" s="261"/>
      <c r="AY34" s="28"/>
      <c r="AZ34" s="28"/>
      <c r="BA34" s="28"/>
      <c r="BC34" s="73"/>
      <c r="BD34" s="73"/>
      <c r="BH34" s="85"/>
      <c r="BI34" s="5"/>
      <c r="BJ34" s="85"/>
    </row>
    <row r="35" spans="1:74" ht="9.1" customHeight="1" x14ac:dyDescent="0.15">
      <c r="AN35" s="85" t="s">
        <v>179</v>
      </c>
      <c r="AO35" s="5"/>
      <c r="AP35" s="85"/>
      <c r="BH35" s="85" t="s">
        <v>179</v>
      </c>
      <c r="BI35" s="5"/>
      <c r="BJ35" s="85"/>
    </row>
    <row r="36" spans="1:74" ht="9.1" customHeight="1" x14ac:dyDescent="0.15">
      <c r="AN36" s="85"/>
      <c r="AO36" s="5"/>
      <c r="AP36" s="85"/>
      <c r="BH36" s="85"/>
      <c r="BI36" s="5"/>
      <c r="BJ36" s="85"/>
    </row>
    <row r="37" spans="1:74" ht="9.1" customHeight="1" x14ac:dyDescent="0.15">
      <c r="AN37" s="85">
        <v>0.1</v>
      </c>
      <c r="AP37" s="85"/>
      <c r="BH37" s="85">
        <v>0.1</v>
      </c>
      <c r="BJ37" s="85"/>
    </row>
    <row r="38" spans="1:74" ht="9.1" customHeight="1" x14ac:dyDescent="0.15">
      <c r="AN38" s="85"/>
      <c r="AP38" s="85"/>
      <c r="BH38" s="85"/>
      <c r="BJ38" s="85"/>
    </row>
    <row r="39" spans="1:74" ht="9.1" customHeight="1" x14ac:dyDescent="0.15">
      <c r="Y39" s="28"/>
      <c r="Z39" s="28"/>
      <c r="AA39" s="28"/>
      <c r="AB39" s="28"/>
      <c r="AY39" s="28"/>
      <c r="AZ39" s="28"/>
    </row>
    <row r="40" spans="1:74" ht="9.1" customHeight="1" x14ac:dyDescent="0.15"/>
    <row r="41" spans="1:74" ht="9.1" customHeight="1" x14ac:dyDescent="0.15">
      <c r="W41" s="73" t="s">
        <v>213</v>
      </c>
      <c r="X41" s="73"/>
      <c r="Y41" s="73"/>
      <c r="Z41" s="73"/>
      <c r="AA41" s="73"/>
      <c r="AB41" s="73"/>
      <c r="AC41" s="73"/>
      <c r="AD41" s="73"/>
      <c r="AY41" s="73" t="s">
        <v>213</v>
      </c>
      <c r="AZ41" s="73"/>
    </row>
    <row r="42" spans="1:74" ht="24.95" customHeight="1" x14ac:dyDescent="0.15"/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8" t="s">
        <v>198</v>
      </c>
      <c r="X44" s="79"/>
      <c r="Y44" s="79"/>
      <c r="Z44" s="79"/>
      <c r="AA44" s="79"/>
      <c r="AB44" s="79"/>
      <c r="AC44" s="79"/>
      <c r="AD44" s="79"/>
      <c r="AE44" s="80"/>
      <c r="AF44" s="78" t="s">
        <v>199</v>
      </c>
      <c r="AG44" s="79"/>
      <c r="AH44" s="79"/>
      <c r="AI44" s="79"/>
      <c r="AJ44" s="79"/>
      <c r="AK44" s="79"/>
      <c r="AL44" s="80"/>
      <c r="AM44" s="78" t="s">
        <v>200</v>
      </c>
      <c r="AN44" s="79"/>
      <c r="AO44" s="79"/>
      <c r="AP44" s="79"/>
      <c r="AQ44" s="79"/>
      <c r="AR44" s="79"/>
      <c r="AS44" s="80"/>
      <c r="AT44" s="87" t="s">
        <v>201</v>
      </c>
      <c r="AU44" s="87"/>
      <c r="AV44" s="87"/>
      <c r="AW44" s="87"/>
      <c r="AX44" s="87"/>
      <c r="AY44" s="87"/>
      <c r="AZ44" s="87"/>
      <c r="BA44" s="87" t="s">
        <v>202</v>
      </c>
      <c r="BB44" s="87"/>
      <c r="BC44" s="87"/>
      <c r="BD44" s="87"/>
      <c r="BE44" s="87"/>
      <c r="BF44" s="87"/>
      <c r="BG44" s="87"/>
      <c r="BH44" s="87" t="s">
        <v>180</v>
      </c>
      <c r="BI44" s="87"/>
      <c r="BJ44" s="87"/>
      <c r="BK44" s="87"/>
      <c r="BL44" s="87"/>
      <c r="BM44" s="87"/>
      <c r="BN44" s="87"/>
      <c r="BO44" s="87" t="s">
        <v>324</v>
      </c>
      <c r="BP44" s="87"/>
      <c r="BQ44" s="87"/>
      <c r="BR44" s="87"/>
      <c r="BS44" s="87"/>
      <c r="BT44" s="87"/>
      <c r="BU44" s="87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15"/>
      <c r="AE45" s="31"/>
      <c r="AF45" s="31"/>
      <c r="AG45" s="31"/>
      <c r="AH45" s="31"/>
      <c r="AI45" s="31"/>
      <c r="AJ45" s="31"/>
      <c r="AK45" s="31"/>
      <c r="AL45" s="15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</row>
    <row r="46" spans="1:74" s="14" customFormat="1" ht="20.149999999999999" customHeight="1" x14ac:dyDescent="0.15">
      <c r="A46" s="16"/>
      <c r="B46" s="263" t="s">
        <v>68</v>
      </c>
      <c r="C46" s="263"/>
      <c r="D46" s="264"/>
      <c r="E46" s="78" t="s">
        <v>287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v>2.5999999999999999E-2</v>
      </c>
      <c r="X46" s="82"/>
      <c r="Y46" s="82"/>
      <c r="Z46" s="82"/>
      <c r="AA46" s="82"/>
      <c r="AB46" s="82"/>
      <c r="AC46" s="82"/>
      <c r="AD46" s="82"/>
      <c r="AE46" s="83"/>
      <c r="AF46" s="81">
        <v>3.2000000000000001E-2</v>
      </c>
      <c r="AG46" s="82"/>
      <c r="AH46" s="82"/>
      <c r="AI46" s="82"/>
      <c r="AJ46" s="82"/>
      <c r="AK46" s="82"/>
      <c r="AL46" s="83"/>
      <c r="AM46" s="81">
        <v>3.7999999999999999E-2</v>
      </c>
      <c r="AN46" s="82"/>
      <c r="AO46" s="82"/>
      <c r="AP46" s="82"/>
      <c r="AQ46" s="82"/>
      <c r="AR46" s="82"/>
      <c r="AS46" s="83"/>
      <c r="AT46" s="75">
        <v>4.8000000000000001E-2</v>
      </c>
      <c r="AU46" s="75"/>
      <c r="AV46" s="75"/>
      <c r="AW46" s="75"/>
      <c r="AX46" s="75"/>
      <c r="AY46" s="75"/>
      <c r="AZ46" s="75"/>
      <c r="BA46" s="75">
        <v>0.06</v>
      </c>
      <c r="BB46" s="75"/>
      <c r="BC46" s="75"/>
      <c r="BD46" s="75"/>
      <c r="BE46" s="75"/>
      <c r="BF46" s="75"/>
      <c r="BG46" s="75"/>
      <c r="BH46" s="75">
        <v>8.8999999999999996E-2</v>
      </c>
      <c r="BI46" s="75"/>
      <c r="BJ46" s="75"/>
      <c r="BK46" s="75"/>
      <c r="BL46" s="75"/>
      <c r="BM46" s="75"/>
      <c r="BN46" s="75"/>
      <c r="BO46" s="75">
        <v>0.114</v>
      </c>
      <c r="BP46" s="75"/>
      <c r="BQ46" s="75"/>
      <c r="BR46" s="75"/>
      <c r="BS46" s="75"/>
      <c r="BT46" s="75"/>
      <c r="BU46" s="75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288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v>0.6</v>
      </c>
      <c r="X47" s="82"/>
      <c r="Y47" s="82"/>
      <c r="Z47" s="82"/>
      <c r="AA47" s="82"/>
      <c r="AB47" s="82"/>
      <c r="AC47" s="82"/>
      <c r="AD47" s="82"/>
      <c r="AE47" s="83"/>
      <c r="AF47" s="81">
        <v>0.6</v>
      </c>
      <c r="AG47" s="82"/>
      <c r="AH47" s="82"/>
      <c r="AI47" s="82"/>
      <c r="AJ47" s="82"/>
      <c r="AK47" s="82"/>
      <c r="AL47" s="83"/>
      <c r="AM47" s="81">
        <v>0.6</v>
      </c>
      <c r="AN47" s="82"/>
      <c r="AO47" s="82"/>
      <c r="AP47" s="82"/>
      <c r="AQ47" s="82"/>
      <c r="AR47" s="82"/>
      <c r="AS47" s="83"/>
      <c r="AT47" s="75">
        <v>0.6</v>
      </c>
      <c r="AU47" s="75"/>
      <c r="AV47" s="75"/>
      <c r="AW47" s="75"/>
      <c r="AX47" s="75"/>
      <c r="AY47" s="75"/>
      <c r="AZ47" s="75"/>
      <c r="BA47" s="75">
        <v>0.6</v>
      </c>
      <c r="BB47" s="75"/>
      <c r="BC47" s="75"/>
      <c r="BD47" s="75"/>
      <c r="BE47" s="75"/>
      <c r="BF47" s="75"/>
      <c r="BG47" s="75"/>
      <c r="BH47" s="75">
        <v>0.6</v>
      </c>
      <c r="BI47" s="75"/>
      <c r="BJ47" s="75"/>
      <c r="BK47" s="75"/>
      <c r="BL47" s="75"/>
      <c r="BM47" s="75"/>
      <c r="BN47" s="75"/>
      <c r="BO47" s="75">
        <v>0.6</v>
      </c>
      <c r="BP47" s="75"/>
      <c r="BQ47" s="75"/>
      <c r="BR47" s="75"/>
      <c r="BS47" s="75"/>
      <c r="BT47" s="75"/>
      <c r="BU47" s="75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289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W46+0.3</f>
        <v>0.32600000000000001</v>
      </c>
      <c r="X48" s="82"/>
      <c r="Y48" s="82"/>
      <c r="Z48" s="82"/>
      <c r="AA48" s="82"/>
      <c r="AB48" s="82"/>
      <c r="AC48" s="82"/>
      <c r="AD48" s="82"/>
      <c r="AE48" s="83"/>
      <c r="AF48" s="81">
        <f>AF46+0.3</f>
        <v>0.33199999999999996</v>
      </c>
      <c r="AG48" s="82"/>
      <c r="AH48" s="82"/>
      <c r="AI48" s="82"/>
      <c r="AJ48" s="82"/>
      <c r="AK48" s="82"/>
      <c r="AL48" s="83"/>
      <c r="AM48" s="81">
        <f>AM46+0.3</f>
        <v>0.33799999999999997</v>
      </c>
      <c r="AN48" s="82"/>
      <c r="AO48" s="82"/>
      <c r="AP48" s="82"/>
      <c r="AQ48" s="82"/>
      <c r="AR48" s="82"/>
      <c r="AS48" s="83"/>
      <c r="AT48" s="75">
        <f>AT46+0.3</f>
        <v>0.34799999999999998</v>
      </c>
      <c r="AU48" s="75"/>
      <c r="AV48" s="75"/>
      <c r="AW48" s="75"/>
      <c r="AX48" s="75"/>
      <c r="AY48" s="75"/>
      <c r="AZ48" s="75"/>
      <c r="BA48" s="75">
        <f>BA46+0.3</f>
        <v>0.36</v>
      </c>
      <c r="BB48" s="75"/>
      <c r="BC48" s="75"/>
      <c r="BD48" s="75"/>
      <c r="BE48" s="75"/>
      <c r="BF48" s="75"/>
      <c r="BG48" s="75"/>
      <c r="BH48" s="75">
        <f>BH46+0.3</f>
        <v>0.38900000000000001</v>
      </c>
      <c r="BI48" s="75"/>
      <c r="BJ48" s="75"/>
      <c r="BK48" s="75"/>
      <c r="BL48" s="75"/>
      <c r="BM48" s="75"/>
      <c r="BN48" s="75"/>
      <c r="BO48" s="75">
        <f>BO46+0.3</f>
        <v>0.41399999999999998</v>
      </c>
      <c r="BP48" s="75"/>
      <c r="BQ48" s="75"/>
      <c r="BR48" s="75"/>
      <c r="BS48" s="75"/>
      <c r="BT48" s="75"/>
      <c r="BU48" s="75"/>
    </row>
    <row r="49" spans="1:73" s="14" customFormat="1" ht="20.149999999999999" customHeight="1" x14ac:dyDescent="0.15">
      <c r="A49" s="16"/>
      <c r="B49" s="265"/>
      <c r="C49" s="265"/>
      <c r="D49" s="266"/>
      <c r="E49" s="78" t="s">
        <v>290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W46+W50+0.1</f>
        <v>1.3260000000000001</v>
      </c>
      <c r="X49" s="82"/>
      <c r="Y49" s="82"/>
      <c r="Z49" s="82"/>
      <c r="AA49" s="82"/>
      <c r="AB49" s="82"/>
      <c r="AC49" s="82"/>
      <c r="AD49" s="82"/>
      <c r="AE49" s="83"/>
      <c r="AF49" s="81">
        <f>AF46+AF50+0.1</f>
        <v>1.3320000000000001</v>
      </c>
      <c r="AG49" s="82"/>
      <c r="AH49" s="82"/>
      <c r="AI49" s="82"/>
      <c r="AJ49" s="82"/>
      <c r="AK49" s="82"/>
      <c r="AL49" s="83"/>
      <c r="AM49" s="81">
        <f>AM46+AM50+0.1</f>
        <v>1.3380000000000001</v>
      </c>
      <c r="AN49" s="82"/>
      <c r="AO49" s="82"/>
      <c r="AP49" s="82"/>
      <c r="AQ49" s="82"/>
      <c r="AR49" s="82"/>
      <c r="AS49" s="83"/>
      <c r="AT49" s="81">
        <f>AT46+AT50+0.1</f>
        <v>1.3480000000000001</v>
      </c>
      <c r="AU49" s="82"/>
      <c r="AV49" s="82"/>
      <c r="AW49" s="82"/>
      <c r="AX49" s="82"/>
      <c r="AY49" s="82"/>
      <c r="AZ49" s="83"/>
      <c r="BA49" s="81">
        <f>BA46+BA50+0.1</f>
        <v>1.36</v>
      </c>
      <c r="BB49" s="82"/>
      <c r="BC49" s="82"/>
      <c r="BD49" s="82"/>
      <c r="BE49" s="82"/>
      <c r="BF49" s="82"/>
      <c r="BG49" s="83"/>
      <c r="BH49" s="81">
        <f>BH46+BH50+0.1</f>
        <v>1.389</v>
      </c>
      <c r="BI49" s="82"/>
      <c r="BJ49" s="82"/>
      <c r="BK49" s="82"/>
      <c r="BL49" s="82"/>
      <c r="BM49" s="82"/>
      <c r="BN49" s="83"/>
      <c r="BO49" s="81">
        <f>BO46+BO50+0.1</f>
        <v>1.4140000000000001</v>
      </c>
      <c r="BP49" s="82"/>
      <c r="BQ49" s="82"/>
      <c r="BR49" s="82"/>
      <c r="BS49" s="82"/>
      <c r="BT49" s="82"/>
      <c r="BU49" s="83"/>
    </row>
    <row r="50" spans="1:73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2"/>
      <c r="AE50" s="83"/>
      <c r="AF50" s="81">
        <f>$H$4</f>
        <v>1.2</v>
      </c>
      <c r="AG50" s="82"/>
      <c r="AH50" s="82"/>
      <c r="AI50" s="82"/>
      <c r="AJ50" s="82"/>
      <c r="AK50" s="82"/>
      <c r="AL50" s="83"/>
      <c r="AM50" s="81">
        <f>$H$4</f>
        <v>1.2</v>
      </c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81">
        <f>$H$4</f>
        <v>1.2</v>
      </c>
      <c r="BI50" s="82"/>
      <c r="BJ50" s="82"/>
      <c r="BK50" s="82"/>
      <c r="BL50" s="82"/>
      <c r="BM50" s="82"/>
      <c r="BN50" s="83"/>
      <c r="BO50" s="81">
        <f>$H$4</f>
        <v>1.2</v>
      </c>
      <c r="BP50" s="82"/>
      <c r="BQ50" s="82"/>
      <c r="BR50" s="82"/>
      <c r="BS50" s="82"/>
      <c r="BT50" s="82"/>
      <c r="BU50" s="83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(W49-W48-0.15-0.03)</f>
        <v>0.82</v>
      </c>
      <c r="X51" s="82"/>
      <c r="Y51" s="82"/>
      <c r="Z51" s="82"/>
      <c r="AA51" s="82"/>
      <c r="AB51" s="82"/>
      <c r="AC51" s="82"/>
      <c r="AD51" s="82"/>
      <c r="AE51" s="83"/>
      <c r="AF51" s="81">
        <f>(AF49-AF48-0.15-0.03)</f>
        <v>0.82</v>
      </c>
      <c r="AG51" s="82"/>
      <c r="AH51" s="82"/>
      <c r="AI51" s="82"/>
      <c r="AJ51" s="82"/>
      <c r="AK51" s="82"/>
      <c r="AL51" s="83"/>
      <c r="AM51" s="81">
        <f>(AM49-AM48-0.15-0.03)</f>
        <v>0.82</v>
      </c>
      <c r="AN51" s="82"/>
      <c r="AO51" s="82"/>
      <c r="AP51" s="82"/>
      <c r="AQ51" s="82"/>
      <c r="AR51" s="82"/>
      <c r="AS51" s="83"/>
      <c r="AT51" s="81">
        <f>(AT49-AT48-0.15-0.03)</f>
        <v>0.82</v>
      </c>
      <c r="AU51" s="82"/>
      <c r="AV51" s="82"/>
      <c r="AW51" s="82"/>
      <c r="AX51" s="82"/>
      <c r="AY51" s="82"/>
      <c r="AZ51" s="83"/>
      <c r="BA51" s="81">
        <f>(BA49-BA48-0.15-0.03)</f>
        <v>0.82</v>
      </c>
      <c r="BB51" s="82"/>
      <c r="BC51" s="82"/>
      <c r="BD51" s="82"/>
      <c r="BE51" s="82"/>
      <c r="BF51" s="82"/>
      <c r="BG51" s="83"/>
      <c r="BH51" s="81">
        <f>(BH49-BH48-0.15-0.03)</f>
        <v>0.82</v>
      </c>
      <c r="BI51" s="82"/>
      <c r="BJ51" s="82"/>
      <c r="BK51" s="82"/>
      <c r="BL51" s="82"/>
      <c r="BM51" s="82"/>
      <c r="BN51" s="83"/>
      <c r="BO51" s="81">
        <f>(BO49-BO48-0.15-0.03)</f>
        <v>0.82000000000000017</v>
      </c>
      <c r="BP51" s="82"/>
      <c r="BQ51" s="82"/>
      <c r="BR51" s="82"/>
      <c r="BS51" s="82"/>
      <c r="BT51" s="82"/>
      <c r="BU51" s="83"/>
    </row>
    <row r="52" spans="1:73" s="14" customFormat="1" ht="20.149999999999999" customHeight="1" x14ac:dyDescent="0.15"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BH52" s="271"/>
      <c r="BI52" s="271"/>
      <c r="BJ52" s="271"/>
      <c r="BK52" s="271"/>
      <c r="BL52" s="271"/>
      <c r="BM52" s="271"/>
      <c r="BN52" s="271"/>
      <c r="BO52" s="271" t="s">
        <v>103</v>
      </c>
      <c r="BP52" s="271"/>
      <c r="BQ52" s="271"/>
      <c r="BR52" s="271"/>
      <c r="BS52" s="271"/>
      <c r="BT52" s="271"/>
      <c r="BU52" s="271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78" t="s">
        <v>203</v>
      </c>
      <c r="X53" s="79"/>
      <c r="Y53" s="79"/>
      <c r="Z53" s="79"/>
      <c r="AA53" s="79"/>
      <c r="AB53" s="79"/>
      <c r="AC53" s="79"/>
      <c r="AD53" s="79"/>
      <c r="AE53" s="80"/>
      <c r="AF53" s="78" t="s">
        <v>204</v>
      </c>
      <c r="AG53" s="79"/>
      <c r="AH53" s="79"/>
      <c r="AI53" s="79"/>
      <c r="AJ53" s="79"/>
      <c r="AK53" s="79"/>
      <c r="AL53" s="80"/>
      <c r="AM53" s="78" t="s">
        <v>205</v>
      </c>
      <c r="AN53" s="79"/>
      <c r="AO53" s="79"/>
      <c r="AP53" s="79"/>
      <c r="AQ53" s="79"/>
      <c r="AR53" s="79"/>
      <c r="AS53" s="80"/>
      <c r="AT53" s="87" t="s">
        <v>206</v>
      </c>
      <c r="AU53" s="87"/>
      <c r="AV53" s="87"/>
      <c r="AW53" s="87"/>
      <c r="AX53" s="87"/>
      <c r="AY53" s="87"/>
      <c r="AZ53" s="87"/>
      <c r="BA53" s="87" t="s">
        <v>207</v>
      </c>
      <c r="BB53" s="87"/>
      <c r="BC53" s="87"/>
      <c r="BD53" s="87"/>
      <c r="BE53" s="87"/>
      <c r="BF53" s="87"/>
      <c r="BG53" s="87"/>
      <c r="BH53" s="87" t="s">
        <v>184</v>
      </c>
      <c r="BI53" s="87"/>
      <c r="BJ53" s="87"/>
      <c r="BK53" s="87"/>
      <c r="BL53" s="87"/>
      <c r="BM53" s="87"/>
      <c r="BN53" s="87"/>
      <c r="BO53" s="87" t="s">
        <v>9</v>
      </c>
      <c r="BP53" s="87"/>
      <c r="BQ53" s="87"/>
      <c r="BR53" s="87"/>
      <c r="BS53" s="87"/>
      <c r="BT53" s="87"/>
      <c r="BU53" s="87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291</v>
      </c>
      <c r="U54" s="79"/>
      <c r="V54" s="80"/>
      <c r="W54" s="81">
        <v>2</v>
      </c>
      <c r="X54" s="82"/>
      <c r="Y54" s="82"/>
      <c r="Z54" s="82"/>
      <c r="AA54" s="82"/>
      <c r="AB54" s="82"/>
      <c r="AC54" s="82"/>
      <c r="AD54" s="82"/>
      <c r="AE54" s="83"/>
      <c r="AF54" s="81">
        <v>2</v>
      </c>
      <c r="AG54" s="82"/>
      <c r="AH54" s="82"/>
      <c r="AI54" s="82"/>
      <c r="AJ54" s="82"/>
      <c r="AK54" s="82"/>
      <c r="AL54" s="83"/>
      <c r="AM54" s="81">
        <v>2</v>
      </c>
      <c r="AN54" s="82"/>
      <c r="AO54" s="82"/>
      <c r="AP54" s="82"/>
      <c r="AQ54" s="82"/>
      <c r="AR54" s="82"/>
      <c r="AS54" s="83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5">
        <v>2</v>
      </c>
      <c r="BI54" s="75"/>
      <c r="BJ54" s="75"/>
      <c r="BK54" s="75"/>
      <c r="BL54" s="75"/>
      <c r="BM54" s="75"/>
      <c r="BN54" s="75"/>
      <c r="BO54" s="75">
        <v>2</v>
      </c>
      <c r="BP54" s="75"/>
      <c r="BQ54" s="75"/>
      <c r="BR54" s="75"/>
      <c r="BS54" s="75"/>
      <c r="BT54" s="75"/>
      <c r="BU54" s="75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81">
        <f>W47</f>
        <v>0.6</v>
      </c>
      <c r="X55" s="82"/>
      <c r="Y55" s="82"/>
      <c r="Z55" s="82"/>
      <c r="AA55" s="82"/>
      <c r="AB55" s="82"/>
      <c r="AC55" s="82"/>
      <c r="AD55" s="82"/>
      <c r="AE55" s="83"/>
      <c r="AF55" s="81">
        <f>AF47</f>
        <v>0.6</v>
      </c>
      <c r="AG55" s="82"/>
      <c r="AH55" s="82"/>
      <c r="AI55" s="82"/>
      <c r="AJ55" s="82"/>
      <c r="AK55" s="82"/>
      <c r="AL55" s="83"/>
      <c r="AM55" s="81">
        <f>AM47</f>
        <v>0.6</v>
      </c>
      <c r="AN55" s="82"/>
      <c r="AO55" s="82"/>
      <c r="AP55" s="82"/>
      <c r="AQ55" s="82"/>
      <c r="AR55" s="82"/>
      <c r="AS55" s="83"/>
      <c r="AT55" s="81">
        <f>AT47</f>
        <v>0.6</v>
      </c>
      <c r="AU55" s="82"/>
      <c r="AV55" s="82"/>
      <c r="AW55" s="82"/>
      <c r="AX55" s="82"/>
      <c r="AY55" s="82"/>
      <c r="AZ55" s="83"/>
      <c r="BA55" s="81">
        <f>BA47</f>
        <v>0.6</v>
      </c>
      <c r="BB55" s="82"/>
      <c r="BC55" s="82"/>
      <c r="BD55" s="82"/>
      <c r="BE55" s="82"/>
      <c r="BF55" s="82"/>
      <c r="BG55" s="83"/>
      <c r="BH55" s="81">
        <f>BH47</f>
        <v>0.6</v>
      </c>
      <c r="BI55" s="82"/>
      <c r="BJ55" s="82"/>
      <c r="BK55" s="82"/>
      <c r="BL55" s="82"/>
      <c r="BM55" s="82"/>
      <c r="BN55" s="83"/>
      <c r="BO55" s="81">
        <f>BO47</f>
        <v>0.6</v>
      </c>
      <c r="BP55" s="82"/>
      <c r="BQ55" s="82"/>
      <c r="BR55" s="82"/>
      <c r="BS55" s="82"/>
      <c r="BT55" s="82"/>
      <c r="BU55" s="83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81"/>
      <c r="X56" s="82"/>
      <c r="Y56" s="82"/>
      <c r="Z56" s="82"/>
      <c r="AA56" s="82"/>
      <c r="AB56" s="82"/>
      <c r="AC56" s="82"/>
      <c r="AD56" s="82"/>
      <c r="AE56" s="83"/>
      <c r="AF56" s="81"/>
      <c r="AG56" s="82"/>
      <c r="AH56" s="82"/>
      <c r="AI56" s="82"/>
      <c r="AJ56" s="82"/>
      <c r="AK56" s="82"/>
      <c r="AL56" s="83"/>
      <c r="AM56" s="81"/>
      <c r="AN56" s="82"/>
      <c r="AO56" s="82"/>
      <c r="AP56" s="82"/>
      <c r="AQ56" s="82"/>
      <c r="AR56" s="82"/>
      <c r="AS56" s="83"/>
      <c r="AT56" s="81"/>
      <c r="AU56" s="82"/>
      <c r="AV56" s="82"/>
      <c r="AW56" s="82"/>
      <c r="AX56" s="82"/>
      <c r="AY56" s="82"/>
      <c r="AZ56" s="83"/>
      <c r="BA56" s="81"/>
      <c r="BB56" s="82"/>
      <c r="BC56" s="82"/>
      <c r="BD56" s="82"/>
      <c r="BE56" s="82"/>
      <c r="BF56" s="82"/>
      <c r="BG56" s="83"/>
      <c r="BH56" s="81"/>
      <c r="BI56" s="82"/>
      <c r="BJ56" s="82"/>
      <c r="BK56" s="82"/>
      <c r="BL56" s="82"/>
      <c r="BM56" s="82"/>
      <c r="BN56" s="83"/>
      <c r="BO56" s="81"/>
      <c r="BP56" s="82"/>
      <c r="BQ56" s="82"/>
      <c r="BR56" s="82"/>
      <c r="BS56" s="82"/>
      <c r="BT56" s="82"/>
      <c r="BU56" s="83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81">
        <f>W47*0.03</f>
        <v>1.7999999999999999E-2</v>
      </c>
      <c r="X57" s="82"/>
      <c r="Y57" s="82"/>
      <c r="Z57" s="82"/>
      <c r="AA57" s="82"/>
      <c r="AB57" s="82"/>
      <c r="AC57" s="82"/>
      <c r="AD57" s="82"/>
      <c r="AE57" s="83"/>
      <c r="AF57" s="81">
        <f>AF47*0.03</f>
        <v>1.7999999999999999E-2</v>
      </c>
      <c r="AG57" s="82"/>
      <c r="AH57" s="82"/>
      <c r="AI57" s="82"/>
      <c r="AJ57" s="82"/>
      <c r="AK57" s="82"/>
      <c r="AL57" s="83"/>
      <c r="AM57" s="81">
        <f>AM47*0.03</f>
        <v>1.7999999999999999E-2</v>
      </c>
      <c r="AN57" s="82"/>
      <c r="AO57" s="82"/>
      <c r="AP57" s="82"/>
      <c r="AQ57" s="82"/>
      <c r="AR57" s="82"/>
      <c r="AS57" s="83"/>
      <c r="AT57" s="81">
        <f>AT47*0.03</f>
        <v>1.7999999999999999E-2</v>
      </c>
      <c r="AU57" s="82"/>
      <c r="AV57" s="82"/>
      <c r="AW57" s="82"/>
      <c r="AX57" s="82"/>
      <c r="AY57" s="82"/>
      <c r="AZ57" s="83"/>
      <c r="BA57" s="81">
        <f>BA47*0.03</f>
        <v>1.7999999999999999E-2</v>
      </c>
      <c r="BB57" s="82"/>
      <c r="BC57" s="82"/>
      <c r="BD57" s="82"/>
      <c r="BE57" s="82"/>
      <c r="BF57" s="82"/>
      <c r="BG57" s="83"/>
      <c r="BH57" s="81">
        <f>BH47*0.03</f>
        <v>1.7999999999999999E-2</v>
      </c>
      <c r="BI57" s="82"/>
      <c r="BJ57" s="82"/>
      <c r="BK57" s="82"/>
      <c r="BL57" s="82"/>
      <c r="BM57" s="82"/>
      <c r="BN57" s="83"/>
      <c r="BO57" s="81">
        <f>BO47*0.03</f>
        <v>1.7999999999999999E-2</v>
      </c>
      <c r="BP57" s="82"/>
      <c r="BQ57" s="82"/>
      <c r="BR57" s="82"/>
      <c r="BS57" s="82"/>
      <c r="BT57" s="82"/>
      <c r="BU57" s="83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81"/>
      <c r="X58" s="82"/>
      <c r="Y58" s="82"/>
      <c r="Z58" s="82"/>
      <c r="AA58" s="82"/>
      <c r="AB58" s="82"/>
      <c r="AC58" s="82"/>
      <c r="AD58" s="82"/>
      <c r="AE58" s="83"/>
      <c r="AF58" s="81"/>
      <c r="AG58" s="82"/>
      <c r="AH58" s="82"/>
      <c r="AI58" s="82"/>
      <c r="AJ58" s="82"/>
      <c r="AK58" s="82"/>
      <c r="AL58" s="83"/>
      <c r="AM58" s="81"/>
      <c r="AN58" s="82"/>
      <c r="AO58" s="82"/>
      <c r="AP58" s="82"/>
      <c r="AQ58" s="82"/>
      <c r="AR58" s="82"/>
      <c r="AS58" s="83"/>
      <c r="AT58" s="81"/>
      <c r="AU58" s="82"/>
      <c r="AV58" s="82"/>
      <c r="AW58" s="82"/>
      <c r="AX58" s="82"/>
      <c r="AY58" s="82"/>
      <c r="AZ58" s="83"/>
      <c r="BA58" s="81"/>
      <c r="BB58" s="82"/>
      <c r="BC58" s="82"/>
      <c r="BD58" s="82"/>
      <c r="BE58" s="82"/>
      <c r="BF58" s="82"/>
      <c r="BG58" s="83"/>
      <c r="BH58" s="81"/>
      <c r="BI58" s="82"/>
      <c r="BJ58" s="82"/>
      <c r="BK58" s="82"/>
      <c r="BL58" s="82"/>
      <c r="BM58" s="82"/>
      <c r="BN58" s="83"/>
      <c r="BO58" s="81"/>
      <c r="BP58" s="82"/>
      <c r="BQ58" s="82"/>
      <c r="BR58" s="82"/>
      <c r="BS58" s="82"/>
      <c r="BT58" s="82"/>
      <c r="BU58" s="83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81">
        <f>ROUND(W47*(W49-0.03),3)</f>
        <v>0.77800000000000002</v>
      </c>
      <c r="X59" s="82"/>
      <c r="Y59" s="82"/>
      <c r="Z59" s="82"/>
      <c r="AA59" s="82"/>
      <c r="AB59" s="82"/>
      <c r="AC59" s="82"/>
      <c r="AD59" s="82"/>
      <c r="AE59" s="83"/>
      <c r="AF59" s="81">
        <f>ROUND(AF47*(AF49-0.03),3)</f>
        <v>0.78100000000000003</v>
      </c>
      <c r="AG59" s="82"/>
      <c r="AH59" s="82"/>
      <c r="AI59" s="82"/>
      <c r="AJ59" s="82"/>
      <c r="AK59" s="82"/>
      <c r="AL59" s="83"/>
      <c r="AM59" s="81">
        <f>ROUND(AM47*(AM49-0.03),3)</f>
        <v>0.78500000000000003</v>
      </c>
      <c r="AN59" s="82"/>
      <c r="AO59" s="82"/>
      <c r="AP59" s="82"/>
      <c r="AQ59" s="82"/>
      <c r="AR59" s="82"/>
      <c r="AS59" s="83"/>
      <c r="AT59" s="81">
        <f>ROUND(AT47*(AT49-0.03),3)</f>
        <v>0.79100000000000004</v>
      </c>
      <c r="AU59" s="82"/>
      <c r="AV59" s="82"/>
      <c r="AW59" s="82"/>
      <c r="AX59" s="82"/>
      <c r="AY59" s="82"/>
      <c r="AZ59" s="83"/>
      <c r="BA59" s="81">
        <f>ROUND(BA47*(BA49-0.03),3)</f>
        <v>0.79800000000000004</v>
      </c>
      <c r="BB59" s="82"/>
      <c r="BC59" s="82"/>
      <c r="BD59" s="82"/>
      <c r="BE59" s="82"/>
      <c r="BF59" s="82"/>
      <c r="BG59" s="83"/>
      <c r="BH59" s="81">
        <f>ROUND(BH47*(BH49-0.03),3)</f>
        <v>0.81499999999999995</v>
      </c>
      <c r="BI59" s="82"/>
      <c r="BJ59" s="82"/>
      <c r="BK59" s="82"/>
      <c r="BL59" s="82"/>
      <c r="BM59" s="82"/>
      <c r="BN59" s="83"/>
      <c r="BO59" s="81">
        <f>ROUND(BO47*(BO49-0.03),3)</f>
        <v>0.83</v>
      </c>
      <c r="BP59" s="82"/>
      <c r="BQ59" s="82"/>
      <c r="BR59" s="82"/>
      <c r="BS59" s="82"/>
      <c r="BT59" s="82"/>
      <c r="BU59" s="83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81">
        <f>ROUND(W47*W48-W46*W46*PI()/4,3)</f>
        <v>0.19500000000000001</v>
      </c>
      <c r="X60" s="82"/>
      <c r="Y60" s="82"/>
      <c r="Z60" s="82"/>
      <c r="AA60" s="82"/>
      <c r="AB60" s="82"/>
      <c r="AC60" s="82"/>
      <c r="AD60" s="82"/>
      <c r="AE60" s="83"/>
      <c r="AF60" s="81">
        <f>ROUND(AF47*AF48-AF46*AF46*PI()/4,3)</f>
        <v>0.19800000000000001</v>
      </c>
      <c r="AG60" s="82"/>
      <c r="AH60" s="82"/>
      <c r="AI60" s="82"/>
      <c r="AJ60" s="82"/>
      <c r="AK60" s="82"/>
      <c r="AL60" s="83"/>
      <c r="AM60" s="81">
        <f>ROUND(AM47*AM48-AM46*AM46*PI()/4,3)</f>
        <v>0.20200000000000001</v>
      </c>
      <c r="AN60" s="82"/>
      <c r="AO60" s="82"/>
      <c r="AP60" s="82"/>
      <c r="AQ60" s="82"/>
      <c r="AR60" s="82"/>
      <c r="AS60" s="83"/>
      <c r="AT60" s="75">
        <f>ROUND(AT47*AT48-AT46*AT46*PI()/4,3)</f>
        <v>0.20699999999999999</v>
      </c>
      <c r="AU60" s="75"/>
      <c r="AV60" s="75"/>
      <c r="AW60" s="75"/>
      <c r="AX60" s="75"/>
      <c r="AY60" s="75"/>
      <c r="AZ60" s="81"/>
      <c r="BA60" s="75">
        <f>ROUND(BA47*BA48-BA46*BA46*PI()/4,3)</f>
        <v>0.21299999999999999</v>
      </c>
      <c r="BB60" s="75"/>
      <c r="BC60" s="75"/>
      <c r="BD60" s="75"/>
      <c r="BE60" s="75"/>
      <c r="BF60" s="75"/>
      <c r="BG60" s="81"/>
      <c r="BH60" s="75">
        <f>ROUND(BH47*BH48-BH46*BH46*PI()/4,3)</f>
        <v>0.22700000000000001</v>
      </c>
      <c r="BI60" s="75"/>
      <c r="BJ60" s="75"/>
      <c r="BK60" s="75"/>
      <c r="BL60" s="75"/>
      <c r="BM60" s="75"/>
      <c r="BN60" s="75"/>
      <c r="BO60" s="75">
        <f>ROUND(BO47*BO48-BO46*BO46*PI()/4,3)</f>
        <v>0.23799999999999999</v>
      </c>
      <c r="BP60" s="75"/>
      <c r="BQ60" s="75"/>
      <c r="BR60" s="75"/>
      <c r="BS60" s="75"/>
      <c r="BT60" s="75"/>
      <c r="BU60" s="75"/>
    </row>
    <row r="61" spans="1:73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81">
        <f>W55</f>
        <v>0.6</v>
      </c>
      <c r="X61" s="82"/>
      <c r="Y61" s="82"/>
      <c r="Z61" s="82"/>
      <c r="AA61" s="82"/>
      <c r="AB61" s="82"/>
      <c r="AC61" s="82"/>
      <c r="AD61" s="82"/>
      <c r="AE61" s="83"/>
      <c r="AF61" s="81">
        <f>AF55</f>
        <v>0.6</v>
      </c>
      <c r="AG61" s="82"/>
      <c r="AH61" s="82"/>
      <c r="AI61" s="82"/>
      <c r="AJ61" s="82"/>
      <c r="AK61" s="82"/>
      <c r="AL61" s="83"/>
      <c r="AM61" s="81">
        <f t="shared" ref="AM61" si="0">AM55</f>
        <v>0.6</v>
      </c>
      <c r="AN61" s="82"/>
      <c r="AO61" s="82"/>
      <c r="AP61" s="82"/>
      <c r="AQ61" s="82"/>
      <c r="AR61" s="82"/>
      <c r="AS61" s="83"/>
      <c r="AT61" s="81">
        <f t="shared" ref="AT61" si="1">AT55</f>
        <v>0.6</v>
      </c>
      <c r="AU61" s="82"/>
      <c r="AV61" s="82"/>
      <c r="AW61" s="82"/>
      <c r="AX61" s="82"/>
      <c r="AY61" s="82"/>
      <c r="AZ61" s="83"/>
      <c r="BA61" s="81">
        <f t="shared" ref="BA61" si="2">BA55</f>
        <v>0.6</v>
      </c>
      <c r="BB61" s="82"/>
      <c r="BC61" s="82"/>
      <c r="BD61" s="82"/>
      <c r="BE61" s="82"/>
      <c r="BF61" s="82"/>
      <c r="BG61" s="83"/>
      <c r="BH61" s="81">
        <f t="shared" ref="BH61" si="3">BH55</f>
        <v>0.6</v>
      </c>
      <c r="BI61" s="82"/>
      <c r="BJ61" s="82"/>
      <c r="BK61" s="82"/>
      <c r="BL61" s="82"/>
      <c r="BM61" s="82"/>
      <c r="BN61" s="83"/>
      <c r="BO61" s="81">
        <f t="shared" ref="BO61" si="4">BO55</f>
        <v>0.6</v>
      </c>
      <c r="BP61" s="82"/>
      <c r="BQ61" s="82"/>
      <c r="BR61" s="82"/>
      <c r="BS61" s="82"/>
      <c r="BT61" s="82"/>
      <c r="BU61" s="83"/>
    </row>
    <row r="62" spans="1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81">
        <f>W59</f>
        <v>0.77800000000000002</v>
      </c>
      <c r="X62" s="82"/>
      <c r="Y62" s="82"/>
      <c r="Z62" s="82"/>
      <c r="AA62" s="82"/>
      <c r="AB62" s="82"/>
      <c r="AC62" s="82"/>
      <c r="AD62" s="82"/>
      <c r="AE62" s="83"/>
      <c r="AF62" s="81">
        <f>AF59</f>
        <v>0.78100000000000003</v>
      </c>
      <c r="AG62" s="82"/>
      <c r="AH62" s="82"/>
      <c r="AI62" s="82"/>
      <c r="AJ62" s="82"/>
      <c r="AK62" s="82"/>
      <c r="AL62" s="83"/>
      <c r="AM62" s="104">
        <f>AM59</f>
        <v>0.78500000000000003</v>
      </c>
      <c r="AN62" s="105"/>
      <c r="AO62" s="105"/>
      <c r="AP62" s="105"/>
      <c r="AQ62" s="105"/>
      <c r="AR62" s="105"/>
      <c r="AS62" s="106"/>
      <c r="AT62" s="104">
        <f>AT59</f>
        <v>0.79100000000000004</v>
      </c>
      <c r="AU62" s="105"/>
      <c r="AV62" s="105"/>
      <c r="AW62" s="105"/>
      <c r="AX62" s="105"/>
      <c r="AY62" s="105"/>
      <c r="AZ62" s="106"/>
      <c r="BA62" s="104">
        <f>BA59</f>
        <v>0.79800000000000004</v>
      </c>
      <c r="BB62" s="105"/>
      <c r="BC62" s="105"/>
      <c r="BD62" s="105"/>
      <c r="BE62" s="105"/>
      <c r="BF62" s="105"/>
      <c r="BG62" s="106"/>
      <c r="BH62" s="104">
        <f>BH59</f>
        <v>0.81499999999999995</v>
      </c>
      <c r="BI62" s="105"/>
      <c r="BJ62" s="105"/>
      <c r="BK62" s="105"/>
      <c r="BL62" s="105"/>
      <c r="BM62" s="105"/>
      <c r="BN62" s="106"/>
      <c r="BO62" s="104">
        <f>BO59</f>
        <v>0.83</v>
      </c>
      <c r="BP62" s="105"/>
      <c r="BQ62" s="105"/>
      <c r="BR62" s="105"/>
      <c r="BS62" s="105"/>
      <c r="BT62" s="105"/>
      <c r="BU62" s="106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81"/>
      <c r="X63" s="82"/>
      <c r="Y63" s="82"/>
      <c r="Z63" s="82"/>
      <c r="AA63" s="82"/>
      <c r="AB63" s="82"/>
      <c r="AC63" s="82"/>
      <c r="AD63" s="82"/>
      <c r="AE63" s="83"/>
      <c r="AF63" s="81"/>
      <c r="AG63" s="82"/>
      <c r="AH63" s="82"/>
      <c r="AI63" s="82"/>
      <c r="AJ63" s="82"/>
      <c r="AK63" s="82"/>
      <c r="AL63" s="83"/>
      <c r="AM63" s="107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  <c r="BH63" s="107"/>
      <c r="BI63" s="108"/>
      <c r="BJ63" s="108"/>
      <c r="BK63" s="108"/>
      <c r="BL63" s="108"/>
      <c r="BM63" s="108"/>
      <c r="BN63" s="109"/>
      <c r="BO63" s="107"/>
      <c r="BP63" s="108"/>
      <c r="BQ63" s="108"/>
      <c r="BR63" s="108"/>
      <c r="BS63" s="108"/>
      <c r="BT63" s="108"/>
      <c r="BU63" s="109"/>
    </row>
    <row r="64" spans="1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187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81">
        <f>W47</f>
        <v>0.6</v>
      </c>
      <c r="X64" s="82"/>
      <c r="Y64" s="82"/>
      <c r="Z64" s="82"/>
      <c r="AA64" s="82"/>
      <c r="AB64" s="82"/>
      <c r="AC64" s="82"/>
      <c r="AD64" s="82"/>
      <c r="AE64" s="83"/>
      <c r="AF64" s="81">
        <f>AF47</f>
        <v>0.6</v>
      </c>
      <c r="AG64" s="82"/>
      <c r="AH64" s="82"/>
      <c r="AI64" s="82"/>
      <c r="AJ64" s="82"/>
      <c r="AK64" s="82"/>
      <c r="AL64" s="83"/>
      <c r="AM64" s="104">
        <f>AM47</f>
        <v>0.6</v>
      </c>
      <c r="AN64" s="105"/>
      <c r="AO64" s="105"/>
      <c r="AP64" s="105"/>
      <c r="AQ64" s="105"/>
      <c r="AR64" s="105"/>
      <c r="AS64" s="106"/>
      <c r="AT64" s="104">
        <f>AT47</f>
        <v>0.6</v>
      </c>
      <c r="AU64" s="105"/>
      <c r="AV64" s="105"/>
      <c r="AW64" s="105"/>
      <c r="AX64" s="105"/>
      <c r="AY64" s="105"/>
      <c r="AZ64" s="105"/>
      <c r="BA64" s="104">
        <f>BA47</f>
        <v>0.6</v>
      </c>
      <c r="BB64" s="105"/>
      <c r="BC64" s="105"/>
      <c r="BD64" s="105"/>
      <c r="BE64" s="105"/>
      <c r="BF64" s="105"/>
      <c r="BG64" s="105"/>
      <c r="BH64" s="104">
        <f>BH47</f>
        <v>0.6</v>
      </c>
      <c r="BI64" s="105"/>
      <c r="BJ64" s="105"/>
      <c r="BK64" s="105"/>
      <c r="BL64" s="105"/>
      <c r="BM64" s="105"/>
      <c r="BN64" s="106"/>
      <c r="BO64" s="104">
        <f>BO47</f>
        <v>0.6</v>
      </c>
      <c r="BP64" s="105"/>
      <c r="BQ64" s="105"/>
      <c r="BR64" s="105"/>
      <c r="BS64" s="105"/>
      <c r="BT64" s="105"/>
      <c r="BU64" s="106"/>
    </row>
    <row r="65" spans="2:73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188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81"/>
      <c r="X65" s="82"/>
      <c r="Y65" s="82"/>
      <c r="Z65" s="82"/>
      <c r="AA65" s="82"/>
      <c r="AB65" s="82"/>
      <c r="AC65" s="82"/>
      <c r="AD65" s="82"/>
      <c r="AE65" s="83"/>
      <c r="AF65" s="81"/>
      <c r="AG65" s="82"/>
      <c r="AH65" s="82"/>
      <c r="AI65" s="82"/>
      <c r="AJ65" s="82"/>
      <c r="AK65" s="82"/>
      <c r="AL65" s="83"/>
      <c r="AM65" s="107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107"/>
      <c r="BB65" s="108"/>
      <c r="BC65" s="108"/>
      <c r="BD65" s="108"/>
      <c r="BE65" s="108"/>
      <c r="BF65" s="108"/>
      <c r="BG65" s="108"/>
      <c r="BH65" s="107"/>
      <c r="BI65" s="108"/>
      <c r="BJ65" s="108"/>
      <c r="BK65" s="108"/>
      <c r="BL65" s="108"/>
      <c r="BM65" s="108"/>
      <c r="BN65" s="109"/>
      <c r="BO65" s="107"/>
      <c r="BP65" s="108"/>
      <c r="BQ65" s="108"/>
      <c r="BR65" s="108"/>
      <c r="BS65" s="108"/>
      <c r="BT65" s="108"/>
      <c r="BU65" s="109"/>
    </row>
    <row r="66" spans="2:73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380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81">
        <f>W64</f>
        <v>0.6</v>
      </c>
      <c r="X66" s="82"/>
      <c r="Y66" s="82"/>
      <c r="Z66" s="82"/>
      <c r="AA66" s="82"/>
      <c r="AB66" s="82"/>
      <c r="AC66" s="82"/>
      <c r="AD66" s="82"/>
      <c r="AE66" s="83"/>
      <c r="AF66" s="81">
        <f>AF64</f>
        <v>0.6</v>
      </c>
      <c r="AG66" s="82"/>
      <c r="AH66" s="82"/>
      <c r="AI66" s="82"/>
      <c r="AJ66" s="82"/>
      <c r="AK66" s="82"/>
      <c r="AL66" s="83"/>
      <c r="AM66" s="104">
        <f>AM64</f>
        <v>0.6</v>
      </c>
      <c r="AN66" s="105"/>
      <c r="AO66" s="105"/>
      <c r="AP66" s="105"/>
      <c r="AQ66" s="105"/>
      <c r="AR66" s="105"/>
      <c r="AS66" s="106"/>
      <c r="AT66" s="104">
        <f>AT64</f>
        <v>0.6</v>
      </c>
      <c r="AU66" s="105"/>
      <c r="AV66" s="105"/>
      <c r="AW66" s="105"/>
      <c r="AX66" s="105"/>
      <c r="AY66" s="105"/>
      <c r="AZ66" s="105"/>
      <c r="BA66" s="104">
        <f>BA64</f>
        <v>0.6</v>
      </c>
      <c r="BB66" s="105"/>
      <c r="BC66" s="105"/>
      <c r="BD66" s="105"/>
      <c r="BE66" s="105"/>
      <c r="BF66" s="105"/>
      <c r="BG66" s="105"/>
      <c r="BH66" s="104">
        <f>BH64</f>
        <v>0.6</v>
      </c>
      <c r="BI66" s="105"/>
      <c r="BJ66" s="105"/>
      <c r="BK66" s="105"/>
      <c r="BL66" s="105"/>
      <c r="BM66" s="105"/>
      <c r="BN66" s="106"/>
      <c r="BO66" s="104">
        <f>BO64</f>
        <v>0.6</v>
      </c>
      <c r="BP66" s="105"/>
      <c r="BQ66" s="105"/>
      <c r="BR66" s="105"/>
      <c r="BS66" s="105"/>
      <c r="BT66" s="105"/>
      <c r="BU66" s="106"/>
    </row>
    <row r="67" spans="2:73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96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81"/>
      <c r="X67" s="82"/>
      <c r="Y67" s="82"/>
      <c r="Z67" s="82"/>
      <c r="AA67" s="82"/>
      <c r="AB67" s="82"/>
      <c r="AC67" s="82"/>
      <c r="AD67" s="82"/>
      <c r="AE67" s="83"/>
      <c r="AF67" s="81"/>
      <c r="AG67" s="82"/>
      <c r="AH67" s="82"/>
      <c r="AI67" s="82"/>
      <c r="AJ67" s="82"/>
      <c r="AK67" s="82"/>
      <c r="AL67" s="83"/>
      <c r="AM67" s="107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8"/>
      <c r="BA67" s="107"/>
      <c r="BB67" s="108"/>
      <c r="BC67" s="108"/>
      <c r="BD67" s="108"/>
      <c r="BE67" s="108"/>
      <c r="BF67" s="108"/>
      <c r="BG67" s="108"/>
      <c r="BH67" s="107"/>
      <c r="BI67" s="108"/>
      <c r="BJ67" s="108"/>
      <c r="BK67" s="108"/>
      <c r="BL67" s="108"/>
      <c r="BM67" s="108"/>
      <c r="BN67" s="109"/>
      <c r="BO67" s="107"/>
      <c r="BP67" s="108"/>
      <c r="BQ67" s="108"/>
      <c r="BR67" s="108"/>
      <c r="BS67" s="108"/>
      <c r="BT67" s="108"/>
      <c r="BU67" s="109"/>
    </row>
    <row r="68" spans="2:73" s="14" customFormat="1" ht="20.149999999999999" customHeight="1" x14ac:dyDescent="0.15"/>
    <row r="69" spans="2:73" s="14" customFormat="1" ht="20.149999999999999" customHeight="1" x14ac:dyDescent="0.15"/>
    <row r="70" spans="2:73" s="14" customFormat="1" ht="20.149999999999999" customHeight="1" x14ac:dyDescent="0.15"/>
    <row r="71" spans="2:73" s="14" customFormat="1" ht="20.149999999999999" customHeight="1" x14ac:dyDescent="0.15"/>
    <row r="72" spans="2:73" s="14" customFormat="1" ht="20.149999999999999" customHeight="1" x14ac:dyDescent="0.15"/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15" customHeight="1" x14ac:dyDescent="0.15"/>
    <row r="76" spans="2:73" s="14" customFormat="1" ht="15" customHeight="1" x14ac:dyDescent="0.15"/>
    <row r="77" spans="2:73" s="14" customFormat="1" ht="15" customHeight="1" x14ac:dyDescent="0.15"/>
    <row r="78" spans="2:73" s="14" customFormat="1" ht="15" customHeight="1" x14ac:dyDescent="0.15"/>
    <row r="79" spans="2:73" s="14" customFormat="1" ht="15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ht="15" customHeight="1" x14ac:dyDescent="0.15"/>
  </sheetData>
  <mergeCells count="215">
    <mergeCell ref="B51:D51"/>
    <mergeCell ref="E51:V51"/>
    <mergeCell ref="AP17:AP30"/>
    <mergeCell ref="BH31:BH34"/>
    <mergeCell ref="AP31:AP38"/>
    <mergeCell ref="AT46:AZ46"/>
    <mergeCell ref="BH35:BH36"/>
    <mergeCell ref="AM51:AS51"/>
    <mergeCell ref="AT51:AZ51"/>
    <mergeCell ref="AY41:AZ41"/>
    <mergeCell ref="AT49:AZ49"/>
    <mergeCell ref="W44:AE44"/>
    <mergeCell ref="W46:AE46"/>
    <mergeCell ref="W47:AE47"/>
    <mergeCell ref="D4:F5"/>
    <mergeCell ref="BJ17:BJ30"/>
    <mergeCell ref="G4:G5"/>
    <mergeCell ref="BO46:BU46"/>
    <mergeCell ref="BO47:BU47"/>
    <mergeCell ref="BO48:BU48"/>
    <mergeCell ref="BH47:BN47"/>
    <mergeCell ref="BH48:BN48"/>
    <mergeCell ref="AF50:AL50"/>
    <mergeCell ref="B46:D50"/>
    <mergeCell ref="AH21:AM21"/>
    <mergeCell ref="AF46:AL46"/>
    <mergeCell ref="AF44:AL44"/>
    <mergeCell ref="N29:N34"/>
    <mergeCell ref="BC34:BD34"/>
    <mergeCell ref="E46:V46"/>
    <mergeCell ref="W50:AE50"/>
    <mergeCell ref="AT48:AZ48"/>
    <mergeCell ref="BA48:BG48"/>
    <mergeCell ref="AM48:AS48"/>
    <mergeCell ref="BA46:BG46"/>
    <mergeCell ref="AF48:AL48"/>
    <mergeCell ref="W48:AE48"/>
    <mergeCell ref="U34:AF34"/>
    <mergeCell ref="B1:BV1"/>
    <mergeCell ref="AT44:AZ44"/>
    <mergeCell ref="BA44:BG44"/>
    <mergeCell ref="BH44:BN44"/>
    <mergeCell ref="AR21:AR29"/>
    <mergeCell ref="BE8:BG8"/>
    <mergeCell ref="AM44:AS44"/>
    <mergeCell ref="BA14:BC14"/>
    <mergeCell ref="L19:L24"/>
    <mergeCell ref="BE6:BG6"/>
    <mergeCell ref="BL21:BL29"/>
    <mergeCell ref="AC14:AE14"/>
    <mergeCell ref="U9:X9"/>
    <mergeCell ref="T11:W11"/>
    <mergeCell ref="AH26:AM26"/>
    <mergeCell ref="AV29:AV34"/>
    <mergeCell ref="BA15:BC15"/>
    <mergeCell ref="BJ31:BJ38"/>
    <mergeCell ref="BA19:BD19"/>
    <mergeCell ref="AC15:AE15"/>
    <mergeCell ref="W41:AD41"/>
    <mergeCell ref="N4:O5"/>
    <mergeCell ref="N13:N24"/>
    <mergeCell ref="BO44:BU44"/>
    <mergeCell ref="O10:O12"/>
    <mergeCell ref="AD11:AL11"/>
    <mergeCell ref="BB11:BI11"/>
    <mergeCell ref="BH37:BH38"/>
    <mergeCell ref="AP10:AP12"/>
    <mergeCell ref="BH52:BN52"/>
    <mergeCell ref="BA50:BG50"/>
    <mergeCell ref="BH50:BN50"/>
    <mergeCell ref="BA51:BG51"/>
    <mergeCell ref="BH51:BN51"/>
    <mergeCell ref="AT50:AZ50"/>
    <mergeCell ref="BA49:BG49"/>
    <mergeCell ref="BH49:BN49"/>
    <mergeCell ref="E49:V49"/>
    <mergeCell ref="AF49:AL49"/>
    <mergeCell ref="W49:AE49"/>
    <mergeCell ref="E48:V48"/>
    <mergeCell ref="AC19:AF19"/>
    <mergeCell ref="W51:AE51"/>
    <mergeCell ref="AF51:AL51"/>
    <mergeCell ref="E50:V50"/>
    <mergeCell ref="AM50:AS50"/>
    <mergeCell ref="AM49:AS49"/>
    <mergeCell ref="AM54:AS54"/>
    <mergeCell ref="AT53:AZ53"/>
    <mergeCell ref="AT54:AZ54"/>
    <mergeCell ref="B2:BV2"/>
    <mergeCell ref="AP14:AP16"/>
    <mergeCell ref="BH46:BN46"/>
    <mergeCell ref="AT47:AZ47"/>
    <mergeCell ref="BA47:BG47"/>
    <mergeCell ref="B44:V44"/>
    <mergeCell ref="AM46:AS46"/>
    <mergeCell ref="AM47:AS47"/>
    <mergeCell ref="B43:BV43"/>
    <mergeCell ref="BJ10:BJ12"/>
    <mergeCell ref="AN35:AN36"/>
    <mergeCell ref="AN31:AN34"/>
    <mergeCell ref="AN37:AN38"/>
    <mergeCell ref="N10:N11"/>
    <mergeCell ref="BC7:BI7"/>
    <mergeCell ref="AC9:AF9"/>
    <mergeCell ref="AZ9:BC9"/>
    <mergeCell ref="BJ14:BJ16"/>
    <mergeCell ref="AF47:AL47"/>
    <mergeCell ref="E47:V47"/>
    <mergeCell ref="H4:M5"/>
    <mergeCell ref="B53:J53"/>
    <mergeCell ref="K56:S56"/>
    <mergeCell ref="W60:AE60"/>
    <mergeCell ref="AF54:AL54"/>
    <mergeCell ref="B54:J54"/>
    <mergeCell ref="K54:S54"/>
    <mergeCell ref="T54:V54"/>
    <mergeCell ref="B55:J56"/>
    <mergeCell ref="K55:S55"/>
    <mergeCell ref="T55:V56"/>
    <mergeCell ref="W55:AE56"/>
    <mergeCell ref="AF55:AL56"/>
    <mergeCell ref="K57:S57"/>
    <mergeCell ref="W54:AE54"/>
    <mergeCell ref="B60:J60"/>
    <mergeCell ref="K60:S60"/>
    <mergeCell ref="K58:S58"/>
    <mergeCell ref="T60:V60"/>
    <mergeCell ref="AF57:AL58"/>
    <mergeCell ref="T53:V53"/>
    <mergeCell ref="AF53:AL53"/>
    <mergeCell ref="W57:AE58"/>
    <mergeCell ref="AF59:AL59"/>
    <mergeCell ref="AF60:AL60"/>
    <mergeCell ref="B66:J67"/>
    <mergeCell ref="K66:S66"/>
    <mergeCell ref="T66:V67"/>
    <mergeCell ref="K63:S63"/>
    <mergeCell ref="B59:J59"/>
    <mergeCell ref="K59:S59"/>
    <mergeCell ref="T59:V59"/>
    <mergeCell ref="B57:J58"/>
    <mergeCell ref="T57:V58"/>
    <mergeCell ref="T61:V61"/>
    <mergeCell ref="K61:S61"/>
    <mergeCell ref="B64:J65"/>
    <mergeCell ref="K64:S64"/>
    <mergeCell ref="T64:V65"/>
    <mergeCell ref="K65:S65"/>
    <mergeCell ref="K62:S62"/>
    <mergeCell ref="B62:J63"/>
    <mergeCell ref="T62:V63"/>
    <mergeCell ref="B61:J61"/>
    <mergeCell ref="BO50:BU50"/>
    <mergeCell ref="BO51:BU51"/>
    <mergeCell ref="BA53:BG53"/>
    <mergeCell ref="BO49:BU49"/>
    <mergeCell ref="BO52:BU52"/>
    <mergeCell ref="BO54:BU54"/>
    <mergeCell ref="K67:S67"/>
    <mergeCell ref="AF62:AL63"/>
    <mergeCell ref="AF64:AL65"/>
    <mergeCell ref="K53:S53"/>
    <mergeCell ref="W53:AE53"/>
    <mergeCell ref="W66:AE67"/>
    <mergeCell ref="AT57:AZ58"/>
    <mergeCell ref="AM57:AS58"/>
    <mergeCell ref="AT59:AZ59"/>
    <mergeCell ref="AM60:AS60"/>
    <mergeCell ref="AT60:AZ60"/>
    <mergeCell ref="AT55:AZ56"/>
    <mergeCell ref="AM55:AS56"/>
    <mergeCell ref="AM59:AS59"/>
    <mergeCell ref="W59:AE59"/>
    <mergeCell ref="AM53:AS53"/>
    <mergeCell ref="BO57:BU58"/>
    <mergeCell ref="BO59:BU59"/>
    <mergeCell ref="BO60:BU60"/>
    <mergeCell ref="BO61:BU61"/>
    <mergeCell ref="BA59:BG59"/>
    <mergeCell ref="BA60:BG60"/>
    <mergeCell ref="BH54:BN54"/>
    <mergeCell ref="BH53:BN53"/>
    <mergeCell ref="BH59:BN59"/>
    <mergeCell ref="BH57:BN58"/>
    <mergeCell ref="BH60:BN60"/>
    <mergeCell ref="BA57:BG58"/>
    <mergeCell ref="BA55:BG56"/>
    <mergeCell ref="BH55:BN56"/>
    <mergeCell ref="BO55:BU56"/>
    <mergeCell ref="BO53:BU53"/>
    <mergeCell ref="BA54:BG54"/>
    <mergeCell ref="AM66:AS67"/>
    <mergeCell ref="AT64:AZ65"/>
    <mergeCell ref="BO62:BU63"/>
    <mergeCell ref="BO64:BU65"/>
    <mergeCell ref="BO66:BU67"/>
    <mergeCell ref="W61:AE61"/>
    <mergeCell ref="BH61:BN61"/>
    <mergeCell ref="BA64:BG65"/>
    <mergeCell ref="BH64:BN65"/>
    <mergeCell ref="BH62:BN63"/>
    <mergeCell ref="AM61:AS61"/>
    <mergeCell ref="AT61:AZ61"/>
    <mergeCell ref="AF66:AL67"/>
    <mergeCell ref="BA61:BG61"/>
    <mergeCell ref="BA62:BG63"/>
    <mergeCell ref="BA66:BG67"/>
    <mergeCell ref="BH66:BN67"/>
    <mergeCell ref="W62:AE63"/>
    <mergeCell ref="AT66:AZ67"/>
    <mergeCell ref="W64:AE65"/>
    <mergeCell ref="AM64:AS65"/>
    <mergeCell ref="AM62:AS63"/>
    <mergeCell ref="AT62:AZ63"/>
    <mergeCell ref="AF61:AL61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pageSetUpPr fitToPage="1"/>
  </sheetPr>
  <dimension ref="A1:BZ85"/>
  <sheetViews>
    <sheetView view="pageBreakPreview" zoomScaleSheetLayoutView="100" workbookViewId="0">
      <selection activeCell="CC57" sqref="CC57"/>
    </sheetView>
  </sheetViews>
  <sheetFormatPr defaultRowHeight="10" x14ac:dyDescent="0.15"/>
  <cols>
    <col min="1" max="1" width="0.25" style="3" customWidth="1"/>
    <col min="2" max="4" width="1.625" style="3" customWidth="1"/>
    <col min="5" max="24" width="1.5" style="3" customWidth="1"/>
    <col min="25" max="28" width="0.75" style="3" customWidth="1"/>
    <col min="29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415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</row>
    <row r="6" spans="2:74" ht="9.1" customHeight="1" x14ac:dyDescent="0.15">
      <c r="BE6" s="73" t="s">
        <v>160</v>
      </c>
      <c r="BF6" s="73"/>
      <c r="BG6" s="73"/>
    </row>
    <row r="7" spans="2:74" ht="9.1" customHeight="1" x14ac:dyDescent="0.15">
      <c r="BC7" s="262" t="s">
        <v>161</v>
      </c>
      <c r="BD7" s="262"/>
      <c r="BE7" s="262"/>
      <c r="BF7" s="262"/>
      <c r="BG7" s="262"/>
      <c r="BH7" s="262"/>
      <c r="BI7" s="262"/>
      <c r="BJ7" s="4"/>
    </row>
    <row r="8" spans="2:74" ht="9.1" customHeight="1" x14ac:dyDescent="0.15">
      <c r="BE8" s="267"/>
      <c r="BF8" s="73"/>
      <c r="BG8" s="73"/>
    </row>
    <row r="9" spans="2:74" ht="9.1" customHeight="1" x14ac:dyDescent="0.15">
      <c r="Q9" s="41"/>
      <c r="R9" s="41"/>
      <c r="S9" s="41"/>
      <c r="T9" s="41"/>
      <c r="U9" s="73" t="s">
        <v>71</v>
      </c>
      <c r="V9" s="73"/>
      <c r="W9" s="73"/>
      <c r="X9" s="73"/>
      <c r="Y9" s="28"/>
      <c r="Z9" s="28"/>
      <c r="AA9" s="28"/>
      <c r="AC9" s="73" t="s">
        <v>69</v>
      </c>
      <c r="AD9" s="73"/>
      <c r="AE9" s="73"/>
      <c r="AF9" s="73"/>
      <c r="AG9" s="41"/>
      <c r="AH9" s="41"/>
      <c r="AI9" s="41"/>
      <c r="AJ9" s="41"/>
      <c r="AK9" s="41"/>
      <c r="AL9" s="41"/>
      <c r="AY9" s="28"/>
      <c r="AZ9" s="73" t="s">
        <v>162</v>
      </c>
      <c r="BA9" s="73"/>
      <c r="BB9" s="73"/>
      <c r="BC9" s="73"/>
      <c r="BE9" s="41"/>
      <c r="BF9" s="41"/>
    </row>
    <row r="10" spans="2:74" ht="9.1" customHeight="1" x14ac:dyDescent="0.15">
      <c r="N10" s="85"/>
      <c r="O10" s="85">
        <v>0.03</v>
      </c>
      <c r="AN10" s="5"/>
      <c r="AO10" s="5"/>
      <c r="AP10" s="85">
        <v>0.03</v>
      </c>
      <c r="BH10" s="5"/>
      <c r="BI10" s="5"/>
      <c r="BJ10" s="85">
        <v>0.03</v>
      </c>
    </row>
    <row r="11" spans="2:74" ht="9.1" customHeight="1" x14ac:dyDescent="0.15">
      <c r="N11" s="85"/>
      <c r="O11" s="85"/>
      <c r="T11" s="99" t="s">
        <v>379</v>
      </c>
      <c r="U11" s="99"/>
      <c r="V11" s="99"/>
      <c r="W11" s="99"/>
      <c r="X11" s="30"/>
      <c r="Y11" s="30"/>
      <c r="Z11" s="30"/>
      <c r="AA11" s="30"/>
      <c r="AB11" s="30"/>
      <c r="AC11" s="30"/>
      <c r="AD11" s="137" t="s">
        <v>380</v>
      </c>
      <c r="AE11" s="137"/>
      <c r="AF11" s="137"/>
      <c r="AG11" s="137"/>
      <c r="AH11" s="137"/>
      <c r="AI11" s="137"/>
      <c r="AJ11" s="137"/>
      <c r="AK11" s="137"/>
      <c r="AL11" s="137"/>
      <c r="AN11" s="5"/>
      <c r="AO11" s="5"/>
      <c r="AP11" s="85"/>
      <c r="AY11" s="30"/>
      <c r="AZ11" s="30"/>
      <c r="BA11" s="30"/>
      <c r="BB11" s="137" t="s">
        <v>381</v>
      </c>
      <c r="BC11" s="137"/>
      <c r="BD11" s="137"/>
      <c r="BE11" s="137"/>
      <c r="BF11" s="137"/>
      <c r="BG11" s="137"/>
      <c r="BH11" s="137"/>
      <c r="BI11" s="137"/>
      <c r="BJ11" s="85"/>
    </row>
    <row r="12" spans="2:74" ht="9.1" customHeight="1" x14ac:dyDescent="0.15">
      <c r="N12" s="29"/>
      <c r="O12" s="85"/>
      <c r="AN12" s="5"/>
      <c r="AO12" s="5"/>
      <c r="AP12" s="85"/>
      <c r="BH12" s="5"/>
      <c r="BI12" s="5"/>
      <c r="BJ12" s="85"/>
    </row>
    <row r="13" spans="2:74" ht="9.1" customHeight="1" x14ac:dyDescent="0.15">
      <c r="N13" s="85">
        <v>0.7</v>
      </c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  <c r="AH13" s="6"/>
      <c r="AI13" s="6"/>
      <c r="AJ13" s="6"/>
      <c r="AK13" s="6"/>
      <c r="AL13" s="6"/>
      <c r="AM13" s="6"/>
      <c r="AN13" s="5"/>
      <c r="AO13" s="5"/>
      <c r="AP13" s="5"/>
      <c r="AY13" s="8"/>
      <c r="AZ13" s="7"/>
      <c r="BA13" s="7"/>
      <c r="BB13" s="7"/>
      <c r="BC13" s="7"/>
      <c r="BD13" s="7"/>
      <c r="BE13" s="9"/>
      <c r="BF13" s="9"/>
      <c r="BG13" s="9"/>
      <c r="BH13" s="5"/>
      <c r="BI13" s="5"/>
      <c r="BJ13" s="5"/>
    </row>
    <row r="14" spans="2:74" ht="9.1" customHeight="1" x14ac:dyDescent="0.15">
      <c r="N14" s="85"/>
      <c r="U14" s="8"/>
      <c r="V14" s="8"/>
      <c r="W14" s="8"/>
      <c r="X14" s="8"/>
      <c r="Y14" s="8"/>
      <c r="Z14" s="8"/>
      <c r="AA14" s="8"/>
      <c r="AC14" s="268" t="s">
        <v>236</v>
      </c>
      <c r="AD14" s="268"/>
      <c r="AE14" s="268"/>
      <c r="AN14" s="5"/>
      <c r="AO14" s="5"/>
      <c r="AP14" s="85">
        <v>0.15</v>
      </c>
      <c r="AY14" s="8"/>
      <c r="BA14" s="268" t="s">
        <v>236</v>
      </c>
      <c r="BB14" s="268"/>
      <c r="BC14" s="268"/>
      <c r="BD14" s="8"/>
      <c r="BH14" s="5"/>
      <c r="BI14" s="5"/>
      <c r="BJ14" s="85">
        <v>0.15</v>
      </c>
    </row>
    <row r="15" spans="2:74" ht="9.1" customHeight="1" x14ac:dyDescent="0.15">
      <c r="N15" s="85"/>
      <c r="U15" s="10"/>
      <c r="V15" s="10"/>
      <c r="W15" s="11"/>
      <c r="X15" s="11"/>
      <c r="Y15" s="11"/>
      <c r="Z15" s="11"/>
      <c r="AC15" s="73" t="s">
        <v>3</v>
      </c>
      <c r="AD15" s="73"/>
      <c r="AE15" s="73"/>
      <c r="AN15" s="5"/>
      <c r="AO15" s="5"/>
      <c r="AP15" s="85"/>
      <c r="AY15" s="11"/>
      <c r="BA15" s="73" t="s">
        <v>157</v>
      </c>
      <c r="BB15" s="73"/>
      <c r="BC15" s="73"/>
      <c r="BH15" s="5"/>
      <c r="BI15" s="5"/>
      <c r="BJ15" s="85"/>
    </row>
    <row r="16" spans="2:74" ht="9.1" customHeight="1" x14ac:dyDescent="0.15">
      <c r="N16" s="85"/>
      <c r="AN16" s="5"/>
      <c r="AO16" s="5"/>
      <c r="AP16" s="85"/>
      <c r="BH16" s="5"/>
      <c r="BI16" s="5"/>
      <c r="BJ16" s="85"/>
    </row>
    <row r="17" spans="12:64" ht="9.1" customHeight="1" x14ac:dyDescent="0.15">
      <c r="N17" s="85"/>
      <c r="AD17" s="28"/>
      <c r="AE17" s="28"/>
      <c r="AF17" s="28"/>
      <c r="AN17" s="5"/>
      <c r="AO17" s="5"/>
      <c r="AP17" s="85" t="s">
        <v>37</v>
      </c>
      <c r="BB17" s="28"/>
      <c r="BC17" s="28"/>
      <c r="BD17" s="28"/>
      <c r="BH17" s="5"/>
      <c r="BI17" s="5"/>
      <c r="BJ17" s="85" t="s">
        <v>37</v>
      </c>
    </row>
    <row r="18" spans="12:64" ht="9.1" customHeight="1" x14ac:dyDescent="0.15">
      <c r="N18" s="85"/>
      <c r="AN18" s="5"/>
      <c r="AO18" s="5"/>
      <c r="AP18" s="85"/>
      <c r="BH18" s="5"/>
      <c r="BI18" s="5"/>
      <c r="BJ18" s="85"/>
    </row>
    <row r="19" spans="12:64" ht="9.1" customHeight="1" x14ac:dyDescent="0.15">
      <c r="L19" s="86" t="s">
        <v>351</v>
      </c>
      <c r="N19" s="85"/>
      <c r="V19" s="28"/>
      <c r="W19" s="28"/>
      <c r="X19" s="28"/>
      <c r="Y19" s="28"/>
      <c r="Z19" s="28"/>
      <c r="AC19" s="73" t="s">
        <v>378</v>
      </c>
      <c r="AD19" s="73"/>
      <c r="AE19" s="73"/>
      <c r="AF19" s="73"/>
      <c r="AN19" s="5"/>
      <c r="AO19" s="5"/>
      <c r="AP19" s="85"/>
      <c r="AY19" s="28"/>
      <c r="BA19" s="73" t="s">
        <v>378</v>
      </c>
      <c r="BB19" s="73"/>
      <c r="BC19" s="73"/>
      <c r="BD19" s="73"/>
      <c r="BH19" s="5"/>
      <c r="BI19" s="5"/>
      <c r="BJ19" s="85"/>
    </row>
    <row r="20" spans="12:64" ht="9.1" customHeight="1" x14ac:dyDescent="0.15">
      <c r="L20" s="86"/>
      <c r="N20" s="8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"/>
      <c r="AO20" s="5"/>
      <c r="AP20" s="85"/>
      <c r="BB20" s="28"/>
      <c r="BC20" s="28"/>
      <c r="BD20" s="28"/>
      <c r="BE20" s="28"/>
      <c r="BF20" s="28"/>
      <c r="BG20" s="28"/>
      <c r="BH20" s="5"/>
      <c r="BI20" s="5"/>
      <c r="BJ20" s="85"/>
    </row>
    <row r="21" spans="12:64" ht="9.1" customHeight="1" x14ac:dyDescent="0.15">
      <c r="L21" s="86"/>
      <c r="N21" s="85"/>
      <c r="AH21" s="73" t="s">
        <v>229</v>
      </c>
      <c r="AI21" s="73"/>
      <c r="AJ21" s="73"/>
      <c r="AK21" s="73"/>
      <c r="AL21" s="73"/>
      <c r="AM21" s="73"/>
      <c r="AN21" s="5"/>
      <c r="AO21" s="5"/>
      <c r="AP21" s="85"/>
      <c r="AR21" s="86" t="s">
        <v>7</v>
      </c>
      <c r="BH21" s="5"/>
      <c r="BI21" s="5"/>
      <c r="BJ21" s="85"/>
      <c r="BL21" s="86" t="s">
        <v>7</v>
      </c>
    </row>
    <row r="22" spans="12:64" ht="9.1" customHeight="1" x14ac:dyDescent="0.15">
      <c r="L22" s="86"/>
      <c r="N22" s="85"/>
      <c r="AN22" s="5"/>
      <c r="AO22" s="5"/>
      <c r="AP22" s="85"/>
      <c r="AR22" s="86"/>
      <c r="BH22" s="5"/>
      <c r="BI22" s="5"/>
      <c r="BJ22" s="85"/>
      <c r="BL22" s="86"/>
    </row>
    <row r="23" spans="12:64" ht="9.1" customHeight="1" x14ac:dyDescent="0.15">
      <c r="L23" s="86"/>
      <c r="N23" s="85"/>
      <c r="U23" s="10"/>
      <c r="V23" s="10"/>
      <c r="W23" s="10"/>
      <c r="AN23" s="5"/>
      <c r="AO23" s="5"/>
      <c r="AP23" s="85"/>
      <c r="AR23" s="86"/>
      <c r="BH23" s="5"/>
      <c r="BI23" s="5"/>
      <c r="BJ23" s="85"/>
      <c r="BL23" s="86"/>
    </row>
    <row r="24" spans="12:64" ht="9.1" customHeight="1" x14ac:dyDescent="0.15">
      <c r="L24" s="86"/>
      <c r="N24" s="85"/>
      <c r="U24" s="10"/>
      <c r="V24" s="10"/>
      <c r="W24" s="10"/>
      <c r="AN24" s="5"/>
      <c r="AO24" s="5"/>
      <c r="AP24" s="85"/>
      <c r="AR24" s="86"/>
      <c r="BH24" s="5"/>
      <c r="BI24" s="5"/>
      <c r="BJ24" s="85"/>
      <c r="BL24" s="86"/>
    </row>
    <row r="25" spans="12:64" ht="9.1" customHeight="1" x14ac:dyDescent="0.15">
      <c r="L25" s="40"/>
      <c r="U25" s="10"/>
      <c r="V25" s="10"/>
      <c r="W25" s="10"/>
      <c r="AN25" s="5"/>
      <c r="AO25" s="5"/>
      <c r="AP25" s="85"/>
      <c r="AR25" s="86"/>
      <c r="BH25" s="5"/>
      <c r="BI25" s="5"/>
      <c r="BJ25" s="85"/>
      <c r="BL25" s="86"/>
    </row>
    <row r="26" spans="12:64" ht="9.1" customHeight="1" x14ac:dyDescent="0.15">
      <c r="L26" s="40"/>
      <c r="U26" s="10"/>
      <c r="V26" s="10"/>
      <c r="W26" s="10"/>
      <c r="AH26" s="73" t="s">
        <v>1</v>
      </c>
      <c r="AI26" s="73"/>
      <c r="AJ26" s="73"/>
      <c r="AK26" s="73"/>
      <c r="AL26" s="73"/>
      <c r="AM26" s="73"/>
      <c r="AN26" s="5"/>
      <c r="AO26" s="5"/>
      <c r="AP26" s="85"/>
      <c r="AR26" s="86"/>
      <c r="BH26" s="5"/>
      <c r="BI26" s="5"/>
      <c r="BJ26" s="85"/>
      <c r="BL26" s="86"/>
    </row>
    <row r="27" spans="12:64" ht="9.1" customHeight="1" x14ac:dyDescent="0.15">
      <c r="L27" s="40"/>
      <c r="U27" s="10"/>
      <c r="V27" s="10"/>
      <c r="W27" s="10"/>
      <c r="AN27" s="5"/>
      <c r="AO27" s="5"/>
      <c r="AP27" s="85"/>
      <c r="AR27" s="86"/>
      <c r="BH27" s="5"/>
      <c r="BI27" s="5"/>
      <c r="BJ27" s="85"/>
      <c r="BL27" s="86"/>
    </row>
    <row r="28" spans="12:64" ht="9.1" customHeight="1" x14ac:dyDescent="0.15">
      <c r="L28" s="40"/>
      <c r="U28" s="10"/>
      <c r="V28" s="10"/>
      <c r="W28" s="10"/>
      <c r="AN28" s="5"/>
      <c r="AO28" s="5"/>
      <c r="AP28" s="85"/>
      <c r="AR28" s="86"/>
      <c r="BH28" s="5"/>
      <c r="BI28" s="5"/>
      <c r="BJ28" s="85"/>
      <c r="BL28" s="86"/>
    </row>
    <row r="29" spans="12:64" ht="9.1" customHeight="1" x14ac:dyDescent="0.15">
      <c r="N29" s="261" t="s">
        <v>164</v>
      </c>
      <c r="U29" s="10"/>
      <c r="V29" s="10"/>
      <c r="W29" s="10"/>
      <c r="AD29" s="13"/>
      <c r="AE29" s="13"/>
      <c r="AF29" s="13"/>
      <c r="AG29" s="13"/>
      <c r="AH29" s="13"/>
      <c r="AI29" s="13"/>
      <c r="AJ29" s="13"/>
      <c r="AK29" s="13"/>
      <c r="AL29" s="13"/>
      <c r="AN29" s="5"/>
      <c r="AO29" s="5"/>
      <c r="AP29" s="85"/>
      <c r="AR29" s="86"/>
      <c r="AV29" s="261"/>
      <c r="BB29" s="10"/>
      <c r="BC29" s="10"/>
      <c r="BD29" s="10"/>
      <c r="BE29" s="28"/>
      <c r="BF29" s="28"/>
      <c r="BH29" s="5"/>
      <c r="BI29" s="5"/>
      <c r="BJ29" s="85"/>
      <c r="BL29" s="86"/>
    </row>
    <row r="30" spans="12:64" ht="9.1" customHeight="1" x14ac:dyDescent="0.15">
      <c r="N30" s="261"/>
      <c r="U30" s="10"/>
      <c r="V30" s="10"/>
      <c r="W30" s="10"/>
      <c r="AN30" s="5"/>
      <c r="AO30" s="5"/>
      <c r="AP30" s="85"/>
      <c r="AV30" s="261"/>
      <c r="BH30" s="5"/>
      <c r="BI30" s="5"/>
      <c r="BJ30" s="85"/>
    </row>
    <row r="31" spans="12:64" ht="9.1" customHeight="1" x14ac:dyDescent="0.15">
      <c r="N31" s="261"/>
      <c r="U31" s="10"/>
      <c r="V31" s="10"/>
      <c r="W31" s="11"/>
      <c r="X31" s="28"/>
      <c r="Y31" s="28"/>
      <c r="Z31" s="28"/>
      <c r="AA31" s="28"/>
      <c r="AB31" s="28"/>
      <c r="AC31" s="28"/>
      <c r="AD31" s="28"/>
      <c r="AN31" s="85">
        <v>0.2</v>
      </c>
      <c r="AO31" s="5"/>
      <c r="AP31" s="85" t="s">
        <v>62</v>
      </c>
      <c r="AV31" s="261"/>
      <c r="AY31" s="28"/>
      <c r="AZ31" s="28"/>
      <c r="BA31" s="28"/>
      <c r="BB31" s="28"/>
      <c r="BH31" s="85">
        <v>0.2</v>
      </c>
      <c r="BI31" s="5"/>
      <c r="BJ31" s="85" t="s">
        <v>62</v>
      </c>
    </row>
    <row r="32" spans="12:64" ht="9.1" customHeight="1" x14ac:dyDescent="0.15">
      <c r="N32" s="261"/>
      <c r="U32" s="10"/>
      <c r="V32" s="10"/>
      <c r="W32" s="10"/>
      <c r="AN32" s="85"/>
      <c r="AO32" s="5"/>
      <c r="AP32" s="85"/>
      <c r="AV32" s="261"/>
      <c r="BH32" s="85"/>
      <c r="BI32" s="5"/>
      <c r="BJ32" s="85"/>
    </row>
    <row r="33" spans="1:74" ht="9.1" customHeight="1" x14ac:dyDescent="0.15">
      <c r="N33" s="261"/>
      <c r="U33" s="10"/>
      <c r="V33" s="10"/>
      <c r="W33" s="10"/>
      <c r="AN33" s="85"/>
      <c r="AO33" s="5"/>
      <c r="AP33" s="85"/>
      <c r="AV33" s="261"/>
      <c r="BH33" s="85"/>
      <c r="BI33" s="5"/>
      <c r="BJ33" s="85"/>
    </row>
    <row r="34" spans="1:74" ht="9.1" customHeight="1" x14ac:dyDescent="0.15">
      <c r="N34" s="261"/>
      <c r="U34" s="10"/>
      <c r="V34" s="73" t="s">
        <v>441</v>
      </c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N34" s="85"/>
      <c r="AO34" s="5"/>
      <c r="AP34" s="85"/>
      <c r="AV34" s="261"/>
      <c r="AY34" s="28"/>
      <c r="AZ34" s="28"/>
      <c r="BA34" s="28"/>
      <c r="BC34" s="73"/>
      <c r="BD34" s="73"/>
      <c r="BH34" s="85"/>
      <c r="BI34" s="5"/>
      <c r="BJ34" s="85"/>
    </row>
    <row r="35" spans="1:74" ht="9.1" customHeight="1" x14ac:dyDescent="0.15">
      <c r="AN35" s="85" t="s">
        <v>0</v>
      </c>
      <c r="AO35" s="5"/>
      <c r="AP35" s="85"/>
      <c r="BH35" s="85" t="s">
        <v>0</v>
      </c>
      <c r="BI35" s="5"/>
      <c r="BJ35" s="85"/>
    </row>
    <row r="36" spans="1:74" ht="9.1" customHeight="1" x14ac:dyDescent="0.15">
      <c r="AN36" s="85"/>
      <c r="AO36" s="5"/>
      <c r="AP36" s="85"/>
      <c r="BH36" s="85"/>
      <c r="BI36" s="5"/>
      <c r="BJ36" s="85"/>
    </row>
    <row r="37" spans="1:74" ht="9.1" customHeight="1" x14ac:dyDescent="0.15">
      <c r="AN37" s="85">
        <v>0.1</v>
      </c>
      <c r="AP37" s="85"/>
      <c r="BH37" s="85">
        <v>0.1</v>
      </c>
      <c r="BJ37" s="85"/>
    </row>
    <row r="38" spans="1:74" ht="9.1" customHeight="1" x14ac:dyDescent="0.15">
      <c r="AN38" s="85"/>
      <c r="AP38" s="85"/>
      <c r="BH38" s="85"/>
      <c r="BJ38" s="85"/>
    </row>
    <row r="39" spans="1:74" ht="9.1" customHeight="1" x14ac:dyDescent="0.15">
      <c r="Y39" s="28"/>
      <c r="Z39" s="28"/>
      <c r="AA39" s="28"/>
      <c r="AB39" s="28"/>
      <c r="AY39" s="28"/>
      <c r="AZ39" s="28"/>
    </row>
    <row r="40" spans="1:74" ht="9.1" customHeight="1" x14ac:dyDescent="0.15"/>
    <row r="41" spans="1:74" ht="9.1" customHeight="1" x14ac:dyDescent="0.15">
      <c r="W41" s="73" t="s">
        <v>6</v>
      </c>
      <c r="X41" s="73"/>
      <c r="Y41" s="73"/>
      <c r="Z41" s="73"/>
      <c r="AA41" s="73"/>
      <c r="AB41" s="73"/>
      <c r="AC41" s="73"/>
      <c r="AD41" s="73"/>
      <c r="AY41" s="73" t="s">
        <v>6</v>
      </c>
      <c r="AZ41" s="73"/>
    </row>
    <row r="42" spans="1:74" ht="24.95" customHeight="1" x14ac:dyDescent="0.15"/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8" t="s">
        <v>198</v>
      </c>
      <c r="X44" s="79"/>
      <c r="Y44" s="79"/>
      <c r="Z44" s="79"/>
      <c r="AA44" s="79"/>
      <c r="AB44" s="79"/>
      <c r="AC44" s="79"/>
      <c r="AD44" s="79"/>
      <c r="AE44" s="80"/>
      <c r="AF44" s="78" t="s">
        <v>199</v>
      </c>
      <c r="AG44" s="79"/>
      <c r="AH44" s="79"/>
      <c r="AI44" s="79"/>
      <c r="AJ44" s="79"/>
      <c r="AK44" s="79"/>
      <c r="AL44" s="80"/>
      <c r="AM44" s="78" t="s">
        <v>200</v>
      </c>
      <c r="AN44" s="79"/>
      <c r="AO44" s="79"/>
      <c r="AP44" s="79"/>
      <c r="AQ44" s="79"/>
      <c r="AR44" s="79"/>
      <c r="AS44" s="80"/>
      <c r="AT44" s="87" t="s">
        <v>201</v>
      </c>
      <c r="AU44" s="87"/>
      <c r="AV44" s="87"/>
      <c r="AW44" s="87"/>
      <c r="AX44" s="87"/>
      <c r="AY44" s="87"/>
      <c r="AZ44" s="87"/>
      <c r="BA44" s="87" t="s">
        <v>202</v>
      </c>
      <c r="BB44" s="87"/>
      <c r="BC44" s="87"/>
      <c r="BD44" s="87"/>
      <c r="BE44" s="87"/>
      <c r="BF44" s="87"/>
      <c r="BG44" s="87"/>
      <c r="BH44" s="89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15"/>
      <c r="AE45" s="31"/>
      <c r="AF45" s="31"/>
      <c r="AG45" s="31"/>
      <c r="AH45" s="31"/>
      <c r="AI45" s="31"/>
      <c r="AJ45" s="31"/>
      <c r="AK45" s="31"/>
      <c r="AL45" s="15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</row>
    <row r="46" spans="1:74" s="14" customFormat="1" ht="20.149999999999999" customHeight="1" x14ac:dyDescent="0.15">
      <c r="A46" s="16"/>
      <c r="B46" s="263" t="s">
        <v>68</v>
      </c>
      <c r="C46" s="263"/>
      <c r="D46" s="264"/>
      <c r="E46" s="78" t="s">
        <v>292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v>2.7E-2</v>
      </c>
      <c r="X46" s="82"/>
      <c r="Y46" s="82"/>
      <c r="Z46" s="82"/>
      <c r="AA46" s="82"/>
      <c r="AB46" s="82"/>
      <c r="AC46" s="82"/>
      <c r="AD46" s="82"/>
      <c r="AE46" s="83"/>
      <c r="AF46" s="81">
        <v>3.4000000000000002E-2</v>
      </c>
      <c r="AG46" s="82"/>
      <c r="AH46" s="82"/>
      <c r="AI46" s="82"/>
      <c r="AJ46" s="82"/>
      <c r="AK46" s="82"/>
      <c r="AL46" s="83"/>
      <c r="AM46" s="81">
        <v>4.2000000000000003E-2</v>
      </c>
      <c r="AN46" s="82"/>
      <c r="AO46" s="82"/>
      <c r="AP46" s="82"/>
      <c r="AQ46" s="82"/>
      <c r="AR46" s="82"/>
      <c r="AS46" s="83"/>
      <c r="AT46" s="75">
        <v>4.8000000000000001E-2</v>
      </c>
      <c r="AU46" s="75"/>
      <c r="AV46" s="75"/>
      <c r="AW46" s="75"/>
      <c r="AX46" s="75"/>
      <c r="AY46" s="75"/>
      <c r="AZ46" s="75"/>
      <c r="BA46" s="75">
        <v>0.06</v>
      </c>
      <c r="BB46" s="75"/>
      <c r="BC46" s="75"/>
      <c r="BD46" s="75"/>
      <c r="BE46" s="75"/>
      <c r="BF46" s="75"/>
      <c r="BG46" s="75"/>
      <c r="BH46" s="77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293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v>0.6</v>
      </c>
      <c r="X47" s="82"/>
      <c r="Y47" s="82"/>
      <c r="Z47" s="82"/>
      <c r="AA47" s="82"/>
      <c r="AB47" s="82"/>
      <c r="AC47" s="82"/>
      <c r="AD47" s="82"/>
      <c r="AE47" s="83"/>
      <c r="AF47" s="81">
        <v>0.6</v>
      </c>
      <c r="AG47" s="82"/>
      <c r="AH47" s="82"/>
      <c r="AI47" s="82"/>
      <c r="AJ47" s="82"/>
      <c r="AK47" s="82"/>
      <c r="AL47" s="83"/>
      <c r="AM47" s="81">
        <v>0.6</v>
      </c>
      <c r="AN47" s="82"/>
      <c r="AO47" s="82"/>
      <c r="AP47" s="82"/>
      <c r="AQ47" s="82"/>
      <c r="AR47" s="82"/>
      <c r="AS47" s="83"/>
      <c r="AT47" s="75">
        <v>0.6</v>
      </c>
      <c r="AU47" s="75"/>
      <c r="AV47" s="75"/>
      <c r="AW47" s="75"/>
      <c r="AX47" s="75"/>
      <c r="AY47" s="75"/>
      <c r="AZ47" s="75"/>
      <c r="BA47" s="75">
        <v>0.6</v>
      </c>
      <c r="BB47" s="75"/>
      <c r="BC47" s="75"/>
      <c r="BD47" s="75"/>
      <c r="BE47" s="75"/>
      <c r="BF47" s="75"/>
      <c r="BG47" s="75"/>
      <c r="BH47" s="77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294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W46+0.3</f>
        <v>0.32700000000000001</v>
      </c>
      <c r="X48" s="82"/>
      <c r="Y48" s="82"/>
      <c r="Z48" s="82"/>
      <c r="AA48" s="82"/>
      <c r="AB48" s="82"/>
      <c r="AC48" s="82"/>
      <c r="AD48" s="82"/>
      <c r="AE48" s="83"/>
      <c r="AF48" s="81">
        <f>AF46+0.3</f>
        <v>0.33399999999999996</v>
      </c>
      <c r="AG48" s="82"/>
      <c r="AH48" s="82"/>
      <c r="AI48" s="82"/>
      <c r="AJ48" s="82"/>
      <c r="AK48" s="82"/>
      <c r="AL48" s="83"/>
      <c r="AM48" s="81">
        <f>AM46+0.3</f>
        <v>0.34199999999999997</v>
      </c>
      <c r="AN48" s="82"/>
      <c r="AO48" s="82"/>
      <c r="AP48" s="82"/>
      <c r="AQ48" s="82"/>
      <c r="AR48" s="82"/>
      <c r="AS48" s="83"/>
      <c r="AT48" s="81">
        <f>AT46+0.3</f>
        <v>0.34799999999999998</v>
      </c>
      <c r="AU48" s="82"/>
      <c r="AV48" s="82"/>
      <c r="AW48" s="82"/>
      <c r="AX48" s="82"/>
      <c r="AY48" s="82"/>
      <c r="AZ48" s="83"/>
      <c r="BA48" s="81">
        <f>BA46+0.3</f>
        <v>0.36</v>
      </c>
      <c r="BB48" s="82"/>
      <c r="BC48" s="82"/>
      <c r="BD48" s="82"/>
      <c r="BE48" s="82"/>
      <c r="BF48" s="82"/>
      <c r="BG48" s="83"/>
      <c r="BH48" s="17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</row>
    <row r="49" spans="1:59" s="14" customFormat="1" ht="20.149999999999999" customHeight="1" x14ac:dyDescent="0.15">
      <c r="A49" s="16"/>
      <c r="B49" s="265"/>
      <c r="C49" s="265"/>
      <c r="D49" s="266"/>
      <c r="E49" s="78" t="s">
        <v>295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W46+W50+0.1</f>
        <v>1.327</v>
      </c>
      <c r="X49" s="82"/>
      <c r="Y49" s="82"/>
      <c r="Z49" s="82"/>
      <c r="AA49" s="82"/>
      <c r="AB49" s="82"/>
      <c r="AC49" s="82"/>
      <c r="AD49" s="82"/>
      <c r="AE49" s="83"/>
      <c r="AF49" s="81">
        <f>AF46+AF50+0.1</f>
        <v>1.3340000000000001</v>
      </c>
      <c r="AG49" s="82"/>
      <c r="AH49" s="82"/>
      <c r="AI49" s="82"/>
      <c r="AJ49" s="82"/>
      <c r="AK49" s="82"/>
      <c r="AL49" s="83"/>
      <c r="AM49" s="81">
        <f>AM46+AM50+0.1</f>
        <v>1.3420000000000001</v>
      </c>
      <c r="AN49" s="82"/>
      <c r="AO49" s="82"/>
      <c r="AP49" s="82"/>
      <c r="AQ49" s="82"/>
      <c r="AR49" s="82"/>
      <c r="AS49" s="83"/>
      <c r="AT49" s="81">
        <f>AT46+AT50+0.1</f>
        <v>1.3480000000000001</v>
      </c>
      <c r="AU49" s="82"/>
      <c r="AV49" s="82"/>
      <c r="AW49" s="82"/>
      <c r="AX49" s="82"/>
      <c r="AY49" s="82"/>
      <c r="AZ49" s="83"/>
      <c r="BA49" s="81">
        <f>BA46+BA50+0.1</f>
        <v>1.36</v>
      </c>
      <c r="BB49" s="82"/>
      <c r="BC49" s="82"/>
      <c r="BD49" s="82"/>
      <c r="BE49" s="82"/>
      <c r="BF49" s="82"/>
      <c r="BG49" s="83"/>
    </row>
    <row r="50" spans="1:59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2"/>
      <c r="AE50" s="83"/>
      <c r="AF50" s="81">
        <f>$H$4</f>
        <v>1.2</v>
      </c>
      <c r="AG50" s="82"/>
      <c r="AH50" s="82"/>
      <c r="AI50" s="82"/>
      <c r="AJ50" s="82"/>
      <c r="AK50" s="82"/>
      <c r="AL50" s="83"/>
      <c r="AM50" s="81">
        <f>$H$4</f>
        <v>1.2</v>
      </c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</row>
    <row r="51" spans="1:59" s="14" customFormat="1" ht="20.149999999999999" customHeight="1" x14ac:dyDescent="0.15">
      <c r="B51" s="100" t="s">
        <v>33</v>
      </c>
      <c r="C51" s="101"/>
      <c r="D51" s="102"/>
      <c r="E51" s="78" t="s">
        <v>37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(W49-W48-0.15-0.03)</f>
        <v>0.82</v>
      </c>
      <c r="X51" s="82"/>
      <c r="Y51" s="82"/>
      <c r="Z51" s="82"/>
      <c r="AA51" s="82"/>
      <c r="AB51" s="82"/>
      <c r="AC51" s="82"/>
      <c r="AD51" s="82"/>
      <c r="AE51" s="83"/>
      <c r="AF51" s="81">
        <f>(AF49-AF48-0.15-0.03)</f>
        <v>0.82</v>
      </c>
      <c r="AG51" s="82"/>
      <c r="AH51" s="82"/>
      <c r="AI51" s="82"/>
      <c r="AJ51" s="82"/>
      <c r="AK51" s="82"/>
      <c r="AL51" s="83"/>
      <c r="AM51" s="81">
        <f>(AM49-AM48-0.15-0.03)</f>
        <v>0.82</v>
      </c>
      <c r="AN51" s="82"/>
      <c r="AO51" s="82"/>
      <c r="AP51" s="82"/>
      <c r="AQ51" s="82"/>
      <c r="AR51" s="82"/>
      <c r="AS51" s="83"/>
      <c r="AT51" s="81">
        <f>(AT49-AT48-0.15-0.03)</f>
        <v>0.82</v>
      </c>
      <c r="AU51" s="82"/>
      <c r="AV51" s="82"/>
      <c r="AW51" s="82"/>
      <c r="AX51" s="82"/>
      <c r="AY51" s="82"/>
      <c r="AZ51" s="83"/>
      <c r="BA51" s="81">
        <f>(BA49-BA48-0.15-0.03)</f>
        <v>0.82</v>
      </c>
      <c r="BB51" s="82"/>
      <c r="BC51" s="82"/>
      <c r="BD51" s="82"/>
      <c r="BE51" s="82"/>
      <c r="BF51" s="82"/>
      <c r="BG51" s="83"/>
    </row>
    <row r="52" spans="1:59" s="14" customFormat="1" ht="20.149999999999999" customHeight="1" x14ac:dyDescent="0.15"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BA52" s="103" t="s">
        <v>103</v>
      </c>
      <c r="BB52" s="103"/>
      <c r="BC52" s="103"/>
      <c r="BD52" s="103"/>
      <c r="BE52" s="103"/>
      <c r="BF52" s="103"/>
      <c r="BG52" s="103"/>
    </row>
    <row r="53" spans="1:59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78" t="s">
        <v>203</v>
      </c>
      <c r="X53" s="79"/>
      <c r="Y53" s="79"/>
      <c r="Z53" s="79"/>
      <c r="AA53" s="79"/>
      <c r="AB53" s="79"/>
      <c r="AC53" s="79"/>
      <c r="AD53" s="79"/>
      <c r="AE53" s="80"/>
      <c r="AF53" s="78" t="s">
        <v>204</v>
      </c>
      <c r="AG53" s="79"/>
      <c r="AH53" s="79"/>
      <c r="AI53" s="79"/>
      <c r="AJ53" s="79"/>
      <c r="AK53" s="79"/>
      <c r="AL53" s="80"/>
      <c r="AM53" s="78" t="s">
        <v>205</v>
      </c>
      <c r="AN53" s="79"/>
      <c r="AO53" s="79"/>
      <c r="AP53" s="79"/>
      <c r="AQ53" s="79"/>
      <c r="AR53" s="79"/>
      <c r="AS53" s="80"/>
      <c r="AT53" s="87" t="s">
        <v>206</v>
      </c>
      <c r="AU53" s="87"/>
      <c r="AV53" s="87"/>
      <c r="AW53" s="87"/>
      <c r="AX53" s="87"/>
      <c r="AY53" s="87"/>
      <c r="AZ53" s="87"/>
      <c r="BA53" s="87" t="s">
        <v>207</v>
      </c>
      <c r="BB53" s="87"/>
      <c r="BC53" s="87"/>
      <c r="BD53" s="87"/>
      <c r="BE53" s="87"/>
      <c r="BF53" s="87"/>
      <c r="BG53" s="87"/>
    </row>
    <row r="54" spans="1:59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296</v>
      </c>
      <c r="U54" s="79"/>
      <c r="V54" s="80"/>
      <c r="W54" s="81">
        <v>2</v>
      </c>
      <c r="X54" s="82"/>
      <c r="Y54" s="82"/>
      <c r="Z54" s="82"/>
      <c r="AA54" s="82"/>
      <c r="AB54" s="82"/>
      <c r="AC54" s="82"/>
      <c r="AD54" s="82"/>
      <c r="AE54" s="83"/>
      <c r="AF54" s="81">
        <v>2</v>
      </c>
      <c r="AG54" s="82"/>
      <c r="AH54" s="82"/>
      <c r="AI54" s="82"/>
      <c r="AJ54" s="82"/>
      <c r="AK54" s="82"/>
      <c r="AL54" s="83"/>
      <c r="AM54" s="81">
        <v>2</v>
      </c>
      <c r="AN54" s="82"/>
      <c r="AO54" s="82"/>
      <c r="AP54" s="82"/>
      <c r="AQ54" s="82"/>
      <c r="AR54" s="82"/>
      <c r="AS54" s="83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</row>
    <row r="55" spans="1:59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433</v>
      </c>
      <c r="U55" s="114"/>
      <c r="V55" s="115"/>
      <c r="W55" s="81">
        <f>W47</f>
        <v>0.6</v>
      </c>
      <c r="X55" s="82"/>
      <c r="Y55" s="82"/>
      <c r="Z55" s="82"/>
      <c r="AA55" s="82"/>
      <c r="AB55" s="82"/>
      <c r="AC55" s="82"/>
      <c r="AD55" s="82"/>
      <c r="AE55" s="83"/>
      <c r="AF55" s="81">
        <f>AF47</f>
        <v>0.6</v>
      </c>
      <c r="AG55" s="82"/>
      <c r="AH55" s="82"/>
      <c r="AI55" s="82"/>
      <c r="AJ55" s="82"/>
      <c r="AK55" s="82"/>
      <c r="AL55" s="83"/>
      <c r="AM55" s="81">
        <f>AM47</f>
        <v>0.6</v>
      </c>
      <c r="AN55" s="82"/>
      <c r="AO55" s="82"/>
      <c r="AP55" s="82"/>
      <c r="AQ55" s="82"/>
      <c r="AR55" s="82"/>
      <c r="AS55" s="83"/>
      <c r="AT55" s="81">
        <f>AT47</f>
        <v>0.6</v>
      </c>
      <c r="AU55" s="82"/>
      <c r="AV55" s="82"/>
      <c r="AW55" s="82"/>
      <c r="AX55" s="82"/>
      <c r="AY55" s="82"/>
      <c r="AZ55" s="83"/>
      <c r="BA55" s="81">
        <f>BA47</f>
        <v>0.6</v>
      </c>
      <c r="BB55" s="82"/>
      <c r="BC55" s="82"/>
      <c r="BD55" s="82"/>
      <c r="BE55" s="82"/>
      <c r="BF55" s="82"/>
      <c r="BG55" s="83"/>
    </row>
    <row r="56" spans="1:59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81"/>
      <c r="X56" s="82"/>
      <c r="Y56" s="82"/>
      <c r="Z56" s="82"/>
      <c r="AA56" s="82"/>
      <c r="AB56" s="82"/>
      <c r="AC56" s="82"/>
      <c r="AD56" s="82"/>
      <c r="AE56" s="83"/>
      <c r="AF56" s="81"/>
      <c r="AG56" s="82"/>
      <c r="AH56" s="82"/>
      <c r="AI56" s="82"/>
      <c r="AJ56" s="82"/>
      <c r="AK56" s="82"/>
      <c r="AL56" s="83"/>
      <c r="AM56" s="81"/>
      <c r="AN56" s="82"/>
      <c r="AO56" s="82"/>
      <c r="AP56" s="82"/>
      <c r="AQ56" s="82"/>
      <c r="AR56" s="82"/>
      <c r="AS56" s="83"/>
      <c r="AT56" s="81"/>
      <c r="AU56" s="82"/>
      <c r="AV56" s="82"/>
      <c r="AW56" s="82"/>
      <c r="AX56" s="82"/>
      <c r="AY56" s="82"/>
      <c r="AZ56" s="83"/>
      <c r="BA56" s="81"/>
      <c r="BB56" s="82"/>
      <c r="BC56" s="82"/>
      <c r="BD56" s="82"/>
      <c r="BE56" s="82"/>
      <c r="BF56" s="82"/>
      <c r="BG56" s="83"/>
    </row>
    <row r="57" spans="1:59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81">
        <f>W47*0.03</f>
        <v>1.7999999999999999E-2</v>
      </c>
      <c r="X57" s="82"/>
      <c r="Y57" s="82"/>
      <c r="Z57" s="82"/>
      <c r="AA57" s="82"/>
      <c r="AB57" s="82"/>
      <c r="AC57" s="82"/>
      <c r="AD57" s="82"/>
      <c r="AE57" s="83"/>
      <c r="AF57" s="81">
        <f>AF47*0.03</f>
        <v>1.7999999999999999E-2</v>
      </c>
      <c r="AG57" s="82"/>
      <c r="AH57" s="82"/>
      <c r="AI57" s="82"/>
      <c r="AJ57" s="82"/>
      <c r="AK57" s="82"/>
      <c r="AL57" s="83"/>
      <c r="AM57" s="81">
        <f>AM47*0.03</f>
        <v>1.7999999999999999E-2</v>
      </c>
      <c r="AN57" s="82"/>
      <c r="AO57" s="82"/>
      <c r="AP57" s="82"/>
      <c r="AQ57" s="82"/>
      <c r="AR57" s="82"/>
      <c r="AS57" s="83"/>
      <c r="AT57" s="81">
        <f>AT47*0.03</f>
        <v>1.7999999999999999E-2</v>
      </c>
      <c r="AU57" s="82"/>
      <c r="AV57" s="82"/>
      <c r="AW57" s="82"/>
      <c r="AX57" s="82"/>
      <c r="AY57" s="82"/>
      <c r="AZ57" s="83"/>
      <c r="BA57" s="81">
        <f>BA47*0.03</f>
        <v>1.7999999999999999E-2</v>
      </c>
      <c r="BB57" s="82"/>
      <c r="BC57" s="82"/>
      <c r="BD57" s="82"/>
      <c r="BE57" s="82"/>
      <c r="BF57" s="82"/>
      <c r="BG57" s="83"/>
    </row>
    <row r="58" spans="1:59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81"/>
      <c r="X58" s="82"/>
      <c r="Y58" s="82"/>
      <c r="Z58" s="82"/>
      <c r="AA58" s="82"/>
      <c r="AB58" s="82"/>
      <c r="AC58" s="82"/>
      <c r="AD58" s="82"/>
      <c r="AE58" s="83"/>
      <c r="AF58" s="81"/>
      <c r="AG58" s="82"/>
      <c r="AH58" s="82"/>
      <c r="AI58" s="82"/>
      <c r="AJ58" s="82"/>
      <c r="AK58" s="82"/>
      <c r="AL58" s="83"/>
      <c r="AM58" s="81"/>
      <c r="AN58" s="82"/>
      <c r="AO58" s="82"/>
      <c r="AP58" s="82"/>
      <c r="AQ58" s="82"/>
      <c r="AR58" s="82"/>
      <c r="AS58" s="83"/>
      <c r="AT58" s="81"/>
      <c r="AU58" s="82"/>
      <c r="AV58" s="82"/>
      <c r="AW58" s="82"/>
      <c r="AX58" s="82"/>
      <c r="AY58" s="82"/>
      <c r="AZ58" s="83"/>
      <c r="BA58" s="81"/>
      <c r="BB58" s="82"/>
      <c r="BC58" s="82"/>
      <c r="BD58" s="82"/>
      <c r="BE58" s="82"/>
      <c r="BF58" s="82"/>
      <c r="BG58" s="83"/>
    </row>
    <row r="59" spans="1:59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81">
        <f>ROUND(W47*(W49-0.03),3)</f>
        <v>0.77800000000000002</v>
      </c>
      <c r="X59" s="82"/>
      <c r="Y59" s="82"/>
      <c r="Z59" s="82"/>
      <c r="AA59" s="82"/>
      <c r="AB59" s="82"/>
      <c r="AC59" s="82"/>
      <c r="AD59" s="82"/>
      <c r="AE59" s="83"/>
      <c r="AF59" s="81">
        <f>ROUND(AF47*(AF49-0.03),3)</f>
        <v>0.78200000000000003</v>
      </c>
      <c r="AG59" s="82"/>
      <c r="AH59" s="82"/>
      <c r="AI59" s="82"/>
      <c r="AJ59" s="82"/>
      <c r="AK59" s="82"/>
      <c r="AL59" s="83"/>
      <c r="AM59" s="81">
        <f>ROUND(AM47*(AM49-0.03),3)</f>
        <v>0.78700000000000003</v>
      </c>
      <c r="AN59" s="82"/>
      <c r="AO59" s="82"/>
      <c r="AP59" s="82"/>
      <c r="AQ59" s="82"/>
      <c r="AR59" s="82"/>
      <c r="AS59" s="83"/>
      <c r="AT59" s="81">
        <f>ROUND(AT47*(AT49-0.03),3)</f>
        <v>0.79100000000000004</v>
      </c>
      <c r="AU59" s="82"/>
      <c r="AV59" s="82"/>
      <c r="AW59" s="82"/>
      <c r="AX59" s="82"/>
      <c r="AY59" s="82"/>
      <c r="AZ59" s="83"/>
      <c r="BA59" s="81">
        <f>ROUND(BA47*(BA49-0.03),3)</f>
        <v>0.79800000000000004</v>
      </c>
      <c r="BB59" s="82"/>
      <c r="BC59" s="82"/>
      <c r="BD59" s="82"/>
      <c r="BE59" s="82"/>
      <c r="BF59" s="82"/>
      <c r="BG59" s="83"/>
    </row>
    <row r="60" spans="1:59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81">
        <f>ROUND(W47*W48-W46*W46*PI()/4,3)</f>
        <v>0.19600000000000001</v>
      </c>
      <c r="X60" s="82"/>
      <c r="Y60" s="82"/>
      <c r="Z60" s="82"/>
      <c r="AA60" s="82"/>
      <c r="AB60" s="82"/>
      <c r="AC60" s="82"/>
      <c r="AD60" s="82"/>
      <c r="AE60" s="83"/>
      <c r="AF60" s="81">
        <f>ROUND(AF47*AF48-AF46*AF46*PI()/4,3)</f>
        <v>0.19900000000000001</v>
      </c>
      <c r="AG60" s="82"/>
      <c r="AH60" s="82"/>
      <c r="AI60" s="82"/>
      <c r="AJ60" s="82"/>
      <c r="AK60" s="82"/>
      <c r="AL60" s="83"/>
      <c r="AM60" s="81">
        <f>ROUND(AM47*AM48-AM46*AM46*PI()/4,3)</f>
        <v>0.20399999999999999</v>
      </c>
      <c r="AN60" s="82"/>
      <c r="AO60" s="82"/>
      <c r="AP60" s="82"/>
      <c r="AQ60" s="82"/>
      <c r="AR60" s="82"/>
      <c r="AS60" s="83"/>
      <c r="AT60" s="75">
        <f>ROUND(AT47*AT48-AT46*AT46*PI()/4,3)</f>
        <v>0.20699999999999999</v>
      </c>
      <c r="AU60" s="75"/>
      <c r="AV60" s="75"/>
      <c r="AW60" s="75"/>
      <c r="AX60" s="75"/>
      <c r="AY60" s="75"/>
      <c r="AZ60" s="81"/>
      <c r="BA60" s="75">
        <f>ROUND(BA47*BA48-BA46*BA46*PI()/4,3)</f>
        <v>0.21299999999999999</v>
      </c>
      <c r="BB60" s="75"/>
      <c r="BC60" s="75"/>
      <c r="BD60" s="75"/>
      <c r="BE60" s="75"/>
      <c r="BF60" s="75"/>
      <c r="BG60" s="75"/>
    </row>
    <row r="61" spans="1:59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81">
        <f>W55</f>
        <v>0.6</v>
      </c>
      <c r="X61" s="82"/>
      <c r="Y61" s="82"/>
      <c r="Z61" s="82"/>
      <c r="AA61" s="82"/>
      <c r="AB61" s="82"/>
      <c r="AC61" s="82"/>
      <c r="AD61" s="82"/>
      <c r="AE61" s="83"/>
      <c r="AF61" s="81">
        <f>AF55</f>
        <v>0.6</v>
      </c>
      <c r="AG61" s="82"/>
      <c r="AH61" s="82"/>
      <c r="AI61" s="82"/>
      <c r="AJ61" s="82"/>
      <c r="AK61" s="82"/>
      <c r="AL61" s="83"/>
      <c r="AM61" s="81">
        <f t="shared" ref="AM61" si="0">AM55</f>
        <v>0.6</v>
      </c>
      <c r="AN61" s="82"/>
      <c r="AO61" s="82"/>
      <c r="AP61" s="82"/>
      <c r="AQ61" s="82"/>
      <c r="AR61" s="82"/>
      <c r="AS61" s="83"/>
      <c r="AT61" s="81">
        <f t="shared" ref="AT61" si="1">AT55</f>
        <v>0.6</v>
      </c>
      <c r="AU61" s="82"/>
      <c r="AV61" s="82"/>
      <c r="AW61" s="82"/>
      <c r="AX61" s="82"/>
      <c r="AY61" s="82"/>
      <c r="AZ61" s="83"/>
      <c r="BA61" s="81">
        <f t="shared" ref="BA61" si="2">BA55</f>
        <v>0.6</v>
      </c>
      <c r="BB61" s="82"/>
      <c r="BC61" s="82"/>
      <c r="BD61" s="82"/>
      <c r="BE61" s="82"/>
      <c r="BF61" s="82"/>
      <c r="BG61" s="83"/>
    </row>
    <row r="62" spans="1:59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81">
        <f>W59</f>
        <v>0.77800000000000002</v>
      </c>
      <c r="X62" s="82"/>
      <c r="Y62" s="82"/>
      <c r="Z62" s="82"/>
      <c r="AA62" s="82"/>
      <c r="AB62" s="82"/>
      <c r="AC62" s="82"/>
      <c r="AD62" s="82"/>
      <c r="AE62" s="83"/>
      <c r="AF62" s="81">
        <f>AF59</f>
        <v>0.78200000000000003</v>
      </c>
      <c r="AG62" s="82"/>
      <c r="AH62" s="82"/>
      <c r="AI62" s="82"/>
      <c r="AJ62" s="82"/>
      <c r="AK62" s="82"/>
      <c r="AL62" s="83"/>
      <c r="AM62" s="104">
        <f>AM59</f>
        <v>0.78700000000000003</v>
      </c>
      <c r="AN62" s="105"/>
      <c r="AO62" s="105"/>
      <c r="AP62" s="105"/>
      <c r="AQ62" s="105"/>
      <c r="AR62" s="105"/>
      <c r="AS62" s="106"/>
      <c r="AT62" s="104">
        <f>AT59</f>
        <v>0.79100000000000004</v>
      </c>
      <c r="AU62" s="105"/>
      <c r="AV62" s="105"/>
      <c r="AW62" s="105"/>
      <c r="AX62" s="105"/>
      <c r="AY62" s="105"/>
      <c r="AZ62" s="106"/>
      <c r="BA62" s="104">
        <f>BA59</f>
        <v>0.79800000000000004</v>
      </c>
      <c r="BB62" s="105"/>
      <c r="BC62" s="105"/>
      <c r="BD62" s="105"/>
      <c r="BE62" s="105"/>
      <c r="BF62" s="105"/>
      <c r="BG62" s="106"/>
    </row>
    <row r="63" spans="1:59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81"/>
      <c r="X63" s="82"/>
      <c r="Y63" s="82"/>
      <c r="Z63" s="82"/>
      <c r="AA63" s="82"/>
      <c r="AB63" s="82"/>
      <c r="AC63" s="82"/>
      <c r="AD63" s="82"/>
      <c r="AE63" s="83"/>
      <c r="AF63" s="81"/>
      <c r="AG63" s="82"/>
      <c r="AH63" s="82"/>
      <c r="AI63" s="82"/>
      <c r="AJ63" s="82"/>
      <c r="AK63" s="82"/>
      <c r="AL63" s="83"/>
      <c r="AM63" s="107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</row>
    <row r="64" spans="1:59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187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81">
        <f>W47</f>
        <v>0.6</v>
      </c>
      <c r="X64" s="82"/>
      <c r="Y64" s="82"/>
      <c r="Z64" s="82"/>
      <c r="AA64" s="82"/>
      <c r="AB64" s="82"/>
      <c r="AC64" s="82"/>
      <c r="AD64" s="82"/>
      <c r="AE64" s="83"/>
      <c r="AF64" s="81">
        <f>AF47</f>
        <v>0.6</v>
      </c>
      <c r="AG64" s="82"/>
      <c r="AH64" s="82"/>
      <c r="AI64" s="82"/>
      <c r="AJ64" s="82"/>
      <c r="AK64" s="82"/>
      <c r="AL64" s="83"/>
      <c r="AM64" s="104">
        <f>AM47</f>
        <v>0.6</v>
      </c>
      <c r="AN64" s="105"/>
      <c r="AO64" s="105"/>
      <c r="AP64" s="105"/>
      <c r="AQ64" s="105"/>
      <c r="AR64" s="105"/>
      <c r="AS64" s="106"/>
      <c r="AT64" s="104">
        <f>AT47</f>
        <v>0.6</v>
      </c>
      <c r="AU64" s="105"/>
      <c r="AV64" s="105"/>
      <c r="AW64" s="105"/>
      <c r="AX64" s="105"/>
      <c r="AY64" s="105"/>
      <c r="AZ64" s="105"/>
      <c r="BA64" s="104">
        <f>BA47</f>
        <v>0.6</v>
      </c>
      <c r="BB64" s="105"/>
      <c r="BC64" s="105"/>
      <c r="BD64" s="105"/>
      <c r="BE64" s="105"/>
      <c r="BF64" s="105"/>
      <c r="BG64" s="106"/>
    </row>
    <row r="65" spans="2:78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188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81"/>
      <c r="X65" s="82"/>
      <c r="Y65" s="82"/>
      <c r="Z65" s="82"/>
      <c r="AA65" s="82"/>
      <c r="AB65" s="82"/>
      <c r="AC65" s="82"/>
      <c r="AD65" s="82"/>
      <c r="AE65" s="83"/>
      <c r="AF65" s="81"/>
      <c r="AG65" s="82"/>
      <c r="AH65" s="82"/>
      <c r="AI65" s="82"/>
      <c r="AJ65" s="82"/>
      <c r="AK65" s="82"/>
      <c r="AL65" s="83"/>
      <c r="AM65" s="107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107"/>
      <c r="BB65" s="108"/>
      <c r="BC65" s="108"/>
      <c r="BD65" s="108"/>
      <c r="BE65" s="108"/>
      <c r="BF65" s="108"/>
      <c r="BG65" s="109"/>
    </row>
    <row r="66" spans="2:78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380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81">
        <f>W64</f>
        <v>0.6</v>
      </c>
      <c r="X66" s="82"/>
      <c r="Y66" s="82"/>
      <c r="Z66" s="82"/>
      <c r="AA66" s="82"/>
      <c r="AB66" s="82"/>
      <c r="AC66" s="82"/>
      <c r="AD66" s="82"/>
      <c r="AE66" s="83"/>
      <c r="AF66" s="81">
        <f>AF64</f>
        <v>0.6</v>
      </c>
      <c r="AG66" s="82"/>
      <c r="AH66" s="82"/>
      <c r="AI66" s="82"/>
      <c r="AJ66" s="82"/>
      <c r="AK66" s="82"/>
      <c r="AL66" s="83"/>
      <c r="AM66" s="104">
        <f>AM64</f>
        <v>0.6</v>
      </c>
      <c r="AN66" s="105"/>
      <c r="AO66" s="105"/>
      <c r="AP66" s="105"/>
      <c r="AQ66" s="105"/>
      <c r="AR66" s="105"/>
      <c r="AS66" s="106"/>
      <c r="AT66" s="104">
        <f>AT64</f>
        <v>0.6</v>
      </c>
      <c r="AU66" s="105"/>
      <c r="AV66" s="105"/>
      <c r="AW66" s="105"/>
      <c r="AX66" s="105"/>
      <c r="AY66" s="105"/>
      <c r="AZ66" s="105"/>
      <c r="BA66" s="104">
        <f>BA64</f>
        <v>0.6</v>
      </c>
      <c r="BB66" s="105"/>
      <c r="BC66" s="105"/>
      <c r="BD66" s="105"/>
      <c r="BE66" s="105"/>
      <c r="BF66" s="105"/>
      <c r="BG66" s="106"/>
    </row>
    <row r="67" spans="2:78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96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81"/>
      <c r="X67" s="82"/>
      <c r="Y67" s="82"/>
      <c r="Z67" s="82"/>
      <c r="AA67" s="82"/>
      <c r="AB67" s="82"/>
      <c r="AC67" s="82"/>
      <c r="AD67" s="82"/>
      <c r="AE67" s="83"/>
      <c r="AF67" s="81"/>
      <c r="AG67" s="82"/>
      <c r="AH67" s="82"/>
      <c r="AI67" s="82"/>
      <c r="AJ67" s="82"/>
      <c r="AK67" s="82"/>
      <c r="AL67" s="83"/>
      <c r="AM67" s="107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8"/>
      <c r="BA67" s="107"/>
      <c r="BB67" s="108"/>
      <c r="BC67" s="108"/>
      <c r="BD67" s="108"/>
      <c r="BE67" s="108"/>
      <c r="BF67" s="108"/>
      <c r="BG67" s="109"/>
    </row>
    <row r="68" spans="2:78" s="14" customFormat="1" ht="20.149999999999999" customHeight="1" x14ac:dyDescent="0.15"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2:78" s="14" customFormat="1" ht="20.149999999999999" customHeight="1" x14ac:dyDescent="0.15"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2:78" s="14" customFormat="1" ht="20.149999999999999" customHeight="1" x14ac:dyDescent="0.15"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2:78" s="14" customFormat="1" ht="20.149999999999999" customHeight="1" x14ac:dyDescent="0.15"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2:78" s="14" customFormat="1" ht="20.149999999999999" customHeight="1" x14ac:dyDescent="0.15"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2:78" s="14" customFormat="1" ht="20.149999999999999" customHeight="1" x14ac:dyDescent="0.15"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2:78" s="14" customFormat="1" ht="20.149999999999999" customHeight="1" x14ac:dyDescent="0.15"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2:78" s="14" customFormat="1" ht="15" customHeight="1" x14ac:dyDescent="0.15"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2:78" s="14" customFormat="1" ht="15" customHeight="1" x14ac:dyDescent="0.15"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2:78" s="14" customFormat="1" ht="15" customHeight="1" x14ac:dyDescent="0.15"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2:78" s="14" customFormat="1" ht="15" customHeight="1" x14ac:dyDescent="0.15"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2:78" s="14" customFormat="1" ht="15" customHeight="1" x14ac:dyDescent="0.15"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2:78" s="14" customFormat="1" ht="15" customHeight="1" x14ac:dyDescent="0.15"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60:78" s="14" customFormat="1" ht="15" customHeight="1" x14ac:dyDescent="0.15"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60:78" s="14" customFormat="1" ht="15" customHeight="1" x14ac:dyDescent="0.15"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60:78" s="14" customFormat="1" ht="15" customHeight="1" x14ac:dyDescent="0.15"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60:78" s="14" customFormat="1" ht="15" customHeight="1" x14ac:dyDescent="0.15"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60:78" ht="15" customHeight="1" x14ac:dyDescent="0.15"/>
  </sheetData>
  <mergeCells count="186">
    <mergeCell ref="BA55:BG56"/>
    <mergeCell ref="K56:S56"/>
    <mergeCell ref="K60:S60"/>
    <mergeCell ref="T60:V60"/>
    <mergeCell ref="B55:J56"/>
    <mergeCell ref="K55:S55"/>
    <mergeCell ref="T55:V56"/>
    <mergeCell ref="W55:AE56"/>
    <mergeCell ref="AF55:AL56"/>
    <mergeCell ref="AM55:AS56"/>
    <mergeCell ref="AT55:AZ56"/>
    <mergeCell ref="B59:J59"/>
    <mergeCell ref="AT59:AZ59"/>
    <mergeCell ref="BA51:BG51"/>
    <mergeCell ref="B46:D50"/>
    <mergeCell ref="AM50:AS50"/>
    <mergeCell ref="AT50:AZ50"/>
    <mergeCell ref="BA50:BG50"/>
    <mergeCell ref="B51:D51"/>
    <mergeCell ref="E51:V51"/>
    <mergeCell ref="W51:AE51"/>
    <mergeCell ref="AF51:AL51"/>
    <mergeCell ref="W47:AE47"/>
    <mergeCell ref="BA47:BG47"/>
    <mergeCell ref="AF50:AL50"/>
    <mergeCell ref="AM51:AS51"/>
    <mergeCell ref="AF48:AL48"/>
    <mergeCell ref="AF47:AL47"/>
    <mergeCell ref="AT47:AZ47"/>
    <mergeCell ref="AM47:AS47"/>
    <mergeCell ref="AM48:AS48"/>
    <mergeCell ref="AM49:AS49"/>
    <mergeCell ref="AT48:AZ48"/>
    <mergeCell ref="AT51:AZ51"/>
    <mergeCell ref="G4:G5"/>
    <mergeCell ref="H4:M5"/>
    <mergeCell ref="N4:O5"/>
    <mergeCell ref="E50:V50"/>
    <mergeCell ref="W50:AE50"/>
    <mergeCell ref="B44:V44"/>
    <mergeCell ref="W44:AE44"/>
    <mergeCell ref="W46:AE46"/>
    <mergeCell ref="W48:AE48"/>
    <mergeCell ref="U9:X9"/>
    <mergeCell ref="AD11:AL11"/>
    <mergeCell ref="T54:V54"/>
    <mergeCell ref="T53:V53"/>
    <mergeCell ref="B54:J54"/>
    <mergeCell ref="B61:J61"/>
    <mergeCell ref="W60:AE60"/>
    <mergeCell ref="W61:AE61"/>
    <mergeCell ref="AT61:AZ61"/>
    <mergeCell ref="K57:S57"/>
    <mergeCell ref="AT54:AZ54"/>
    <mergeCell ref="W57:AE58"/>
    <mergeCell ref="W54:AE54"/>
    <mergeCell ref="AM53:AS53"/>
    <mergeCell ref="AF61:AL61"/>
    <mergeCell ref="AM60:AS60"/>
    <mergeCell ref="AF60:AL60"/>
    <mergeCell ref="AF57:AL58"/>
    <mergeCell ref="AT60:AZ60"/>
    <mergeCell ref="AM61:AS61"/>
    <mergeCell ref="K61:S61"/>
    <mergeCell ref="T61:V61"/>
    <mergeCell ref="B57:J58"/>
    <mergeCell ref="B60:J60"/>
    <mergeCell ref="BA66:BG67"/>
    <mergeCell ref="BA62:BG63"/>
    <mergeCell ref="BA64:BG65"/>
    <mergeCell ref="W66:AE67"/>
    <mergeCell ref="AF66:AL67"/>
    <mergeCell ref="AM66:AS67"/>
    <mergeCell ref="AM64:AS65"/>
    <mergeCell ref="AM62:AS63"/>
    <mergeCell ref="AT62:AZ63"/>
    <mergeCell ref="W62:AE63"/>
    <mergeCell ref="B64:J65"/>
    <mergeCell ref="K64:S64"/>
    <mergeCell ref="B66:J67"/>
    <mergeCell ref="K65:S65"/>
    <mergeCell ref="K62:S62"/>
    <mergeCell ref="K67:S67"/>
    <mergeCell ref="B62:J63"/>
    <mergeCell ref="T62:V63"/>
    <mergeCell ref="K63:S63"/>
    <mergeCell ref="T64:V65"/>
    <mergeCell ref="BA54:BG54"/>
    <mergeCell ref="BA57:BG58"/>
    <mergeCell ref="AT57:AZ58"/>
    <mergeCell ref="K58:S58"/>
    <mergeCell ref="AM57:AS58"/>
    <mergeCell ref="K54:S54"/>
    <mergeCell ref="K66:S66"/>
    <mergeCell ref="T66:V67"/>
    <mergeCell ref="K59:S59"/>
    <mergeCell ref="T59:V59"/>
    <mergeCell ref="BA59:BG59"/>
    <mergeCell ref="BA60:BG60"/>
    <mergeCell ref="W59:AE59"/>
    <mergeCell ref="AM59:AS59"/>
    <mergeCell ref="W64:AE65"/>
    <mergeCell ref="AF62:AL63"/>
    <mergeCell ref="T57:V58"/>
    <mergeCell ref="BA61:BG61"/>
    <mergeCell ref="AF54:AL54"/>
    <mergeCell ref="AF59:AL59"/>
    <mergeCell ref="AT64:AZ65"/>
    <mergeCell ref="AF64:AL65"/>
    <mergeCell ref="AT66:AZ67"/>
    <mergeCell ref="AM54:AS54"/>
    <mergeCell ref="BH47:BN47"/>
    <mergeCell ref="AM46:AS46"/>
    <mergeCell ref="B43:BV43"/>
    <mergeCell ref="BJ10:BJ12"/>
    <mergeCell ref="BA48:BG48"/>
    <mergeCell ref="B53:J53"/>
    <mergeCell ref="K53:S53"/>
    <mergeCell ref="E48:V48"/>
    <mergeCell ref="BO47:BU47"/>
    <mergeCell ref="E47:V47"/>
    <mergeCell ref="E49:V49"/>
    <mergeCell ref="AF49:AL49"/>
    <mergeCell ref="AF53:AL53"/>
    <mergeCell ref="W49:AE49"/>
    <mergeCell ref="W53:AE53"/>
    <mergeCell ref="AT53:AZ53"/>
    <mergeCell ref="AT49:AZ49"/>
    <mergeCell ref="BA49:BG49"/>
    <mergeCell ref="BA52:BG52"/>
    <mergeCell ref="BA53:BG53"/>
    <mergeCell ref="AF46:AL46"/>
    <mergeCell ref="T11:W11"/>
    <mergeCell ref="O10:O12"/>
    <mergeCell ref="AH21:AM21"/>
    <mergeCell ref="B1:BV1"/>
    <mergeCell ref="AT44:AZ44"/>
    <mergeCell ref="BA44:BG44"/>
    <mergeCell ref="BH44:BN44"/>
    <mergeCell ref="BO44:BU44"/>
    <mergeCell ref="AR21:AR29"/>
    <mergeCell ref="BE8:BG8"/>
    <mergeCell ref="AM44:AS44"/>
    <mergeCell ref="L19:L24"/>
    <mergeCell ref="BE6:BG6"/>
    <mergeCell ref="B2:BV2"/>
    <mergeCell ref="AP14:AP16"/>
    <mergeCell ref="N13:N24"/>
    <mergeCell ref="AC15:AE15"/>
    <mergeCell ref="AC19:AF19"/>
    <mergeCell ref="AF44:AL44"/>
    <mergeCell ref="N10:N11"/>
    <mergeCell ref="BJ14:BJ16"/>
    <mergeCell ref="AC14:AE14"/>
    <mergeCell ref="BC7:BI7"/>
    <mergeCell ref="AC9:AF9"/>
    <mergeCell ref="AZ9:BC9"/>
    <mergeCell ref="BA15:BC15"/>
    <mergeCell ref="D4:F5"/>
    <mergeCell ref="BO46:BU46"/>
    <mergeCell ref="E46:V46"/>
    <mergeCell ref="AH26:AM26"/>
    <mergeCell ref="W41:AD41"/>
    <mergeCell ref="N29:N34"/>
    <mergeCell ref="AN35:AN36"/>
    <mergeCell ref="AN31:AN34"/>
    <mergeCell ref="AY41:AZ41"/>
    <mergeCell ref="BL21:BL29"/>
    <mergeCell ref="BH46:BN46"/>
    <mergeCell ref="BA46:BG46"/>
    <mergeCell ref="AP17:AP30"/>
    <mergeCell ref="BA19:BD19"/>
    <mergeCell ref="AT46:AZ46"/>
    <mergeCell ref="V34:AG34"/>
    <mergeCell ref="BA14:BC14"/>
    <mergeCell ref="AP10:AP12"/>
    <mergeCell ref="AP31:AP38"/>
    <mergeCell ref="AV29:AV34"/>
    <mergeCell ref="AN37:AN38"/>
    <mergeCell ref="BC34:BD34"/>
    <mergeCell ref="BJ17:BJ30"/>
    <mergeCell ref="BH31:BH34"/>
    <mergeCell ref="BH35:BH36"/>
    <mergeCell ref="BH37:BH38"/>
    <mergeCell ref="BJ31:BJ38"/>
    <mergeCell ref="BB11:BI11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85"/>
  <sheetViews>
    <sheetView view="pageBreakPreview" topLeftCell="A52" zoomScaleSheetLayoutView="100" workbookViewId="0">
      <selection activeCell="CC57" sqref="CC57"/>
    </sheetView>
  </sheetViews>
  <sheetFormatPr defaultRowHeight="10" x14ac:dyDescent="0.15"/>
  <cols>
    <col min="1" max="1" width="0.25" style="3" customWidth="1"/>
    <col min="2" max="4" width="1.625" style="3" customWidth="1"/>
    <col min="5" max="24" width="1.5" style="3" customWidth="1"/>
    <col min="25" max="28" width="0.75" style="3" customWidth="1"/>
    <col min="29" max="78" width="1.5" style="3" customWidth="1"/>
    <col min="79" max="16384" width="9" style="3"/>
  </cols>
  <sheetData>
    <row r="1" spans="2:74" s="1" customFormat="1" ht="50.1" customHeight="1" x14ac:dyDescent="0.15">
      <c r="B1" s="97" t="s">
        <v>8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416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</row>
    <row r="6" spans="2:74" ht="9.1" customHeight="1" x14ac:dyDescent="0.15">
      <c r="BE6" s="73" t="s">
        <v>160</v>
      </c>
      <c r="BF6" s="73"/>
      <c r="BG6" s="73"/>
    </row>
    <row r="7" spans="2:74" ht="9.1" customHeight="1" x14ac:dyDescent="0.15">
      <c r="BC7" s="262" t="s">
        <v>161</v>
      </c>
      <c r="BD7" s="262"/>
      <c r="BE7" s="262"/>
      <c r="BF7" s="262"/>
      <c r="BG7" s="262"/>
      <c r="BH7" s="262"/>
      <c r="BI7" s="262"/>
      <c r="BJ7" s="4"/>
    </row>
    <row r="8" spans="2:74" ht="9.1" customHeight="1" x14ac:dyDescent="0.15">
      <c r="BE8" s="267"/>
      <c r="BF8" s="73"/>
      <c r="BG8" s="73"/>
    </row>
    <row r="9" spans="2:74" ht="9.1" customHeight="1" x14ac:dyDescent="0.15">
      <c r="Q9" s="41"/>
      <c r="R9" s="41"/>
      <c r="S9" s="41"/>
      <c r="T9" s="41"/>
      <c r="U9" s="73" t="s">
        <v>71</v>
      </c>
      <c r="V9" s="73"/>
      <c r="W9" s="73"/>
      <c r="X9" s="73"/>
      <c r="Y9" s="28"/>
      <c r="Z9" s="28"/>
      <c r="AA9" s="28"/>
      <c r="AC9" s="73" t="s">
        <v>69</v>
      </c>
      <c r="AD9" s="73"/>
      <c r="AE9" s="73"/>
      <c r="AF9" s="73"/>
      <c r="AG9" s="41"/>
      <c r="AH9" s="41"/>
      <c r="AI9" s="41"/>
      <c r="AJ9" s="41"/>
      <c r="AK9" s="41"/>
      <c r="AL9" s="41"/>
      <c r="AY9" s="28"/>
      <c r="AZ9" s="73" t="s">
        <v>162</v>
      </c>
      <c r="BA9" s="73"/>
      <c r="BB9" s="73"/>
      <c r="BC9" s="73"/>
      <c r="BE9" s="41"/>
      <c r="BF9" s="41"/>
    </row>
    <row r="10" spans="2:74" ht="9.1" customHeight="1" x14ac:dyDescent="0.15">
      <c r="N10" s="85"/>
      <c r="O10" s="85">
        <v>0.03</v>
      </c>
      <c r="AN10" s="5"/>
      <c r="AO10" s="5"/>
      <c r="AP10" s="85">
        <v>0.03</v>
      </c>
      <c r="BH10" s="5"/>
      <c r="BI10" s="5"/>
      <c r="BJ10" s="85">
        <v>0.03</v>
      </c>
    </row>
    <row r="11" spans="2:74" ht="9.1" customHeight="1" x14ac:dyDescent="0.15">
      <c r="N11" s="85"/>
      <c r="O11" s="85"/>
      <c r="T11" s="99" t="s">
        <v>379</v>
      </c>
      <c r="U11" s="99"/>
      <c r="V11" s="99"/>
      <c r="W11" s="99"/>
      <c r="X11" s="30"/>
      <c r="Y11" s="30"/>
      <c r="Z11" s="30"/>
      <c r="AA11" s="30"/>
      <c r="AB11" s="30"/>
      <c r="AC11" s="30"/>
      <c r="AD11" s="137" t="s">
        <v>380</v>
      </c>
      <c r="AE11" s="137"/>
      <c r="AF11" s="137"/>
      <c r="AG11" s="137"/>
      <c r="AH11" s="137"/>
      <c r="AI11" s="137"/>
      <c r="AJ11" s="137"/>
      <c r="AK11" s="137"/>
      <c r="AL11" s="137"/>
      <c r="AN11" s="5"/>
      <c r="AO11" s="5"/>
      <c r="AP11" s="85"/>
      <c r="AY11" s="30"/>
      <c r="AZ11" s="30"/>
      <c r="BA11" s="30"/>
      <c r="BB11" s="137" t="s">
        <v>381</v>
      </c>
      <c r="BC11" s="137"/>
      <c r="BD11" s="137"/>
      <c r="BE11" s="137"/>
      <c r="BF11" s="137"/>
      <c r="BG11" s="137"/>
      <c r="BH11" s="137"/>
      <c r="BI11" s="137"/>
      <c r="BJ11" s="85"/>
    </row>
    <row r="12" spans="2:74" ht="9.1" customHeight="1" x14ac:dyDescent="0.15">
      <c r="N12" s="29"/>
      <c r="O12" s="85"/>
      <c r="AN12" s="5"/>
      <c r="AO12" s="5"/>
      <c r="AP12" s="85"/>
      <c r="BH12" s="5"/>
      <c r="BI12" s="5"/>
      <c r="BJ12" s="85"/>
    </row>
    <row r="13" spans="2:74" ht="9.1" customHeight="1" x14ac:dyDescent="0.15">
      <c r="N13" s="85">
        <v>0.7</v>
      </c>
      <c r="P13" s="6"/>
      <c r="Q13" s="6"/>
      <c r="R13" s="6"/>
      <c r="S13" s="6"/>
      <c r="T13" s="6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6"/>
      <c r="AH13" s="6"/>
      <c r="AI13" s="6"/>
      <c r="AJ13" s="6"/>
      <c r="AK13" s="6"/>
      <c r="AL13" s="6"/>
      <c r="AM13" s="6"/>
      <c r="AN13" s="5"/>
      <c r="AO13" s="5"/>
      <c r="AP13" s="5"/>
      <c r="AY13" s="8"/>
      <c r="AZ13" s="7"/>
      <c r="BA13" s="7"/>
      <c r="BB13" s="7"/>
      <c r="BC13" s="7"/>
      <c r="BD13" s="7"/>
      <c r="BE13" s="9"/>
      <c r="BF13" s="9"/>
      <c r="BG13" s="9"/>
      <c r="BH13" s="5"/>
      <c r="BI13" s="5"/>
      <c r="BJ13" s="5"/>
    </row>
    <row r="14" spans="2:74" ht="9.1" customHeight="1" x14ac:dyDescent="0.15">
      <c r="N14" s="85"/>
      <c r="U14" s="8"/>
      <c r="V14" s="8"/>
      <c r="W14" s="8"/>
      <c r="X14" s="8"/>
      <c r="Y14" s="8"/>
      <c r="Z14" s="8"/>
      <c r="AA14" s="8"/>
      <c r="AC14" s="268" t="s">
        <v>236</v>
      </c>
      <c r="AD14" s="268"/>
      <c r="AE14" s="268"/>
      <c r="AN14" s="5"/>
      <c r="AO14" s="5"/>
      <c r="AP14" s="85">
        <v>0.15</v>
      </c>
      <c r="AY14" s="8"/>
      <c r="BA14" s="268" t="s">
        <v>236</v>
      </c>
      <c r="BB14" s="268"/>
      <c r="BC14" s="268"/>
      <c r="BD14" s="8"/>
      <c r="BH14" s="5"/>
      <c r="BI14" s="5"/>
      <c r="BJ14" s="85">
        <v>0.15</v>
      </c>
    </row>
    <row r="15" spans="2:74" ht="9.1" customHeight="1" x14ac:dyDescent="0.15">
      <c r="N15" s="85"/>
      <c r="U15" s="10"/>
      <c r="V15" s="10"/>
      <c r="W15" s="11"/>
      <c r="X15" s="11"/>
      <c r="Y15" s="11"/>
      <c r="Z15" s="11"/>
      <c r="AC15" s="73" t="s">
        <v>3</v>
      </c>
      <c r="AD15" s="73"/>
      <c r="AE15" s="73"/>
      <c r="AN15" s="5"/>
      <c r="AO15" s="5"/>
      <c r="AP15" s="85"/>
      <c r="AY15" s="11"/>
      <c r="BA15" s="73" t="s">
        <v>157</v>
      </c>
      <c r="BB15" s="73"/>
      <c r="BC15" s="73"/>
      <c r="BH15" s="5"/>
      <c r="BI15" s="5"/>
      <c r="BJ15" s="85"/>
    </row>
    <row r="16" spans="2:74" ht="9.1" customHeight="1" x14ac:dyDescent="0.15">
      <c r="N16" s="85"/>
      <c r="AN16" s="5"/>
      <c r="AO16" s="5"/>
      <c r="AP16" s="85"/>
      <c r="BH16" s="5"/>
      <c r="BI16" s="5"/>
      <c r="BJ16" s="85"/>
    </row>
    <row r="17" spans="12:64" ht="9.1" customHeight="1" x14ac:dyDescent="0.15">
      <c r="N17" s="85"/>
      <c r="AD17" s="28"/>
      <c r="AE17" s="28"/>
      <c r="AF17" s="28"/>
      <c r="AN17" s="5"/>
      <c r="AO17" s="5"/>
      <c r="AP17" s="85" t="s">
        <v>37</v>
      </c>
      <c r="BB17" s="28"/>
      <c r="BC17" s="28"/>
      <c r="BD17" s="28"/>
      <c r="BH17" s="5"/>
      <c r="BI17" s="5"/>
      <c r="BJ17" s="85" t="s">
        <v>37</v>
      </c>
    </row>
    <row r="18" spans="12:64" ht="9.1" customHeight="1" x14ac:dyDescent="0.15">
      <c r="N18" s="85"/>
      <c r="AN18" s="5"/>
      <c r="AO18" s="5"/>
      <c r="AP18" s="85"/>
      <c r="BH18" s="5"/>
      <c r="BI18" s="5"/>
      <c r="BJ18" s="85"/>
    </row>
    <row r="19" spans="12:64" ht="9.1" customHeight="1" x14ac:dyDescent="0.15">
      <c r="L19" s="86" t="s">
        <v>351</v>
      </c>
      <c r="N19" s="85"/>
      <c r="V19" s="28"/>
      <c r="W19" s="28"/>
      <c r="X19" s="28"/>
      <c r="Y19" s="28"/>
      <c r="Z19" s="28"/>
      <c r="AC19" s="73" t="s">
        <v>378</v>
      </c>
      <c r="AD19" s="73"/>
      <c r="AE19" s="73"/>
      <c r="AF19" s="73"/>
      <c r="AN19" s="5"/>
      <c r="AO19" s="5"/>
      <c r="AP19" s="85"/>
      <c r="AY19" s="28"/>
      <c r="BA19" s="73" t="s">
        <v>378</v>
      </c>
      <c r="BB19" s="73"/>
      <c r="BC19" s="73"/>
      <c r="BD19" s="73"/>
      <c r="BH19" s="5"/>
      <c r="BI19" s="5"/>
      <c r="BJ19" s="85"/>
    </row>
    <row r="20" spans="12:64" ht="9.1" customHeight="1" x14ac:dyDescent="0.15">
      <c r="L20" s="86"/>
      <c r="N20" s="85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5"/>
      <c r="AO20" s="5"/>
      <c r="AP20" s="85"/>
      <c r="BB20" s="28"/>
      <c r="BC20" s="28"/>
      <c r="BD20" s="28"/>
      <c r="BE20" s="28"/>
      <c r="BF20" s="28"/>
      <c r="BG20" s="28"/>
      <c r="BH20" s="5"/>
      <c r="BI20" s="5"/>
      <c r="BJ20" s="85"/>
    </row>
    <row r="21" spans="12:64" ht="9.1" customHeight="1" x14ac:dyDescent="0.15">
      <c r="L21" s="86"/>
      <c r="N21" s="85"/>
      <c r="AH21" s="73" t="s">
        <v>229</v>
      </c>
      <c r="AI21" s="73"/>
      <c r="AJ21" s="73"/>
      <c r="AK21" s="73"/>
      <c r="AL21" s="73"/>
      <c r="AM21" s="73"/>
      <c r="AN21" s="5"/>
      <c r="AO21" s="5"/>
      <c r="AP21" s="85"/>
      <c r="AR21" s="86" t="s">
        <v>7</v>
      </c>
      <c r="BH21" s="5"/>
      <c r="BI21" s="5"/>
      <c r="BJ21" s="85"/>
      <c r="BL21" s="86" t="s">
        <v>7</v>
      </c>
    </row>
    <row r="22" spans="12:64" ht="9.1" customHeight="1" x14ac:dyDescent="0.15">
      <c r="L22" s="86"/>
      <c r="N22" s="85"/>
      <c r="AN22" s="5"/>
      <c r="AO22" s="5"/>
      <c r="AP22" s="85"/>
      <c r="AR22" s="86"/>
      <c r="BH22" s="5"/>
      <c r="BI22" s="5"/>
      <c r="BJ22" s="85"/>
      <c r="BL22" s="86"/>
    </row>
    <row r="23" spans="12:64" ht="9.1" customHeight="1" x14ac:dyDescent="0.15">
      <c r="L23" s="86"/>
      <c r="N23" s="85"/>
      <c r="U23" s="10"/>
      <c r="V23" s="10"/>
      <c r="W23" s="10"/>
      <c r="AN23" s="5"/>
      <c r="AO23" s="5"/>
      <c r="AP23" s="85"/>
      <c r="AR23" s="86"/>
      <c r="BH23" s="5"/>
      <c r="BI23" s="5"/>
      <c r="BJ23" s="85"/>
      <c r="BL23" s="86"/>
    </row>
    <row r="24" spans="12:64" ht="9.1" customHeight="1" x14ac:dyDescent="0.15">
      <c r="L24" s="86"/>
      <c r="N24" s="85"/>
      <c r="U24" s="10"/>
      <c r="V24" s="10"/>
      <c r="W24" s="10"/>
      <c r="AN24" s="5"/>
      <c r="AO24" s="5"/>
      <c r="AP24" s="85"/>
      <c r="AR24" s="86"/>
      <c r="BH24" s="5"/>
      <c r="BI24" s="5"/>
      <c r="BJ24" s="85"/>
      <c r="BL24" s="86"/>
    </row>
    <row r="25" spans="12:64" ht="9.1" customHeight="1" x14ac:dyDescent="0.15">
      <c r="L25" s="40"/>
      <c r="U25" s="10"/>
      <c r="V25" s="10"/>
      <c r="W25" s="10"/>
      <c r="AN25" s="5"/>
      <c r="AO25" s="5"/>
      <c r="AP25" s="85"/>
      <c r="AR25" s="86"/>
      <c r="BH25" s="5"/>
      <c r="BI25" s="5"/>
      <c r="BJ25" s="85"/>
      <c r="BL25" s="86"/>
    </row>
    <row r="26" spans="12:64" ht="9.1" customHeight="1" x14ac:dyDescent="0.15">
      <c r="L26" s="40"/>
      <c r="U26" s="10"/>
      <c r="V26" s="10"/>
      <c r="W26" s="10"/>
      <c r="AH26" s="73" t="s">
        <v>1</v>
      </c>
      <c r="AI26" s="73"/>
      <c r="AJ26" s="73"/>
      <c r="AK26" s="73"/>
      <c r="AL26" s="73"/>
      <c r="AM26" s="73"/>
      <c r="AN26" s="5"/>
      <c r="AO26" s="5"/>
      <c r="AP26" s="85"/>
      <c r="AR26" s="86"/>
      <c r="BH26" s="5"/>
      <c r="BI26" s="5"/>
      <c r="BJ26" s="85"/>
      <c r="BL26" s="86"/>
    </row>
    <row r="27" spans="12:64" ht="9.1" customHeight="1" x14ac:dyDescent="0.15">
      <c r="L27" s="40"/>
      <c r="U27" s="10"/>
      <c r="V27" s="10"/>
      <c r="W27" s="10"/>
      <c r="AN27" s="5"/>
      <c r="AO27" s="5"/>
      <c r="AP27" s="85"/>
      <c r="AR27" s="86"/>
      <c r="BH27" s="5"/>
      <c r="BI27" s="5"/>
      <c r="BJ27" s="85"/>
      <c r="BL27" s="86"/>
    </row>
    <row r="28" spans="12:64" ht="9.1" customHeight="1" x14ac:dyDescent="0.15">
      <c r="L28" s="40"/>
      <c r="U28" s="10"/>
      <c r="V28" s="10"/>
      <c r="W28" s="10"/>
      <c r="AN28" s="5"/>
      <c r="AO28" s="5"/>
      <c r="AP28" s="85"/>
      <c r="AR28" s="86"/>
      <c r="BH28" s="5"/>
      <c r="BI28" s="5"/>
      <c r="BJ28" s="85"/>
      <c r="BL28" s="86"/>
    </row>
    <row r="29" spans="12:64" ht="9.1" customHeight="1" x14ac:dyDescent="0.15">
      <c r="N29" s="261" t="s">
        <v>164</v>
      </c>
      <c r="U29" s="10"/>
      <c r="V29" s="10"/>
      <c r="W29" s="10"/>
      <c r="AD29" s="13"/>
      <c r="AE29" s="13"/>
      <c r="AF29" s="13"/>
      <c r="AG29" s="13"/>
      <c r="AH29" s="13"/>
      <c r="AI29" s="13"/>
      <c r="AJ29" s="13"/>
      <c r="AK29" s="13"/>
      <c r="AL29" s="13"/>
      <c r="AN29" s="5"/>
      <c r="AO29" s="5"/>
      <c r="AP29" s="85"/>
      <c r="AR29" s="86"/>
      <c r="AV29" s="261"/>
      <c r="BB29" s="10"/>
      <c r="BC29" s="10"/>
      <c r="BD29" s="10"/>
      <c r="BE29" s="28"/>
      <c r="BF29" s="28"/>
      <c r="BH29" s="5"/>
      <c r="BI29" s="5"/>
      <c r="BJ29" s="85"/>
      <c r="BL29" s="86"/>
    </row>
    <row r="30" spans="12:64" ht="9.1" customHeight="1" x14ac:dyDescent="0.15">
      <c r="N30" s="261"/>
      <c r="U30" s="10"/>
      <c r="V30" s="10"/>
      <c r="W30" s="10"/>
      <c r="AN30" s="5"/>
      <c r="AO30" s="5"/>
      <c r="AP30" s="85"/>
      <c r="AV30" s="261"/>
      <c r="BH30" s="5"/>
      <c r="BI30" s="5"/>
      <c r="BJ30" s="85"/>
    </row>
    <row r="31" spans="12:64" ht="9.1" customHeight="1" x14ac:dyDescent="0.15">
      <c r="N31" s="261"/>
      <c r="U31" s="10"/>
      <c r="V31" s="10"/>
      <c r="W31" s="11"/>
      <c r="X31" s="28"/>
      <c r="Y31" s="28"/>
      <c r="Z31" s="28"/>
      <c r="AA31" s="28"/>
      <c r="AB31" s="28"/>
      <c r="AC31" s="28"/>
      <c r="AD31" s="28"/>
      <c r="AN31" s="85">
        <v>0.1</v>
      </c>
      <c r="AO31" s="5"/>
      <c r="AP31" s="85" t="s">
        <v>374</v>
      </c>
      <c r="AV31" s="261"/>
      <c r="AY31" s="28"/>
      <c r="AZ31" s="28"/>
      <c r="BA31" s="28"/>
      <c r="BB31" s="28"/>
      <c r="BH31" s="85">
        <v>0.1</v>
      </c>
      <c r="BI31" s="5"/>
      <c r="BJ31" s="85" t="s">
        <v>374</v>
      </c>
    </row>
    <row r="32" spans="12:64" ht="9.1" customHeight="1" x14ac:dyDescent="0.15">
      <c r="N32" s="261"/>
      <c r="U32" s="10"/>
      <c r="V32" s="10"/>
      <c r="W32" s="10"/>
      <c r="AN32" s="85"/>
      <c r="AO32" s="5"/>
      <c r="AP32" s="85"/>
      <c r="AV32" s="261"/>
      <c r="BH32" s="85"/>
      <c r="BI32" s="5"/>
      <c r="BJ32" s="85"/>
    </row>
    <row r="33" spans="1:74" ht="9.1" customHeight="1" x14ac:dyDescent="0.15">
      <c r="N33" s="261"/>
      <c r="U33" s="10"/>
      <c r="V33" s="10"/>
      <c r="W33" s="10"/>
      <c r="AN33" s="85"/>
      <c r="AO33" s="5"/>
      <c r="AP33" s="85"/>
      <c r="AV33" s="261"/>
      <c r="BH33" s="85"/>
      <c r="BI33" s="5"/>
      <c r="BJ33" s="85"/>
    </row>
    <row r="34" spans="1:74" ht="9.1" customHeight="1" x14ac:dyDescent="0.15">
      <c r="N34" s="261"/>
      <c r="U34" s="10"/>
      <c r="V34" s="73" t="s">
        <v>441</v>
      </c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N34" s="85"/>
      <c r="AO34" s="5"/>
      <c r="AP34" s="85"/>
      <c r="AV34" s="261"/>
      <c r="AY34" s="28"/>
      <c r="AZ34" s="28"/>
      <c r="BA34" s="28"/>
      <c r="BC34" s="73"/>
      <c r="BD34" s="73"/>
      <c r="BH34" s="85"/>
      <c r="BI34" s="5"/>
      <c r="BJ34" s="85"/>
    </row>
    <row r="35" spans="1:74" ht="9.1" customHeight="1" x14ac:dyDescent="0.15">
      <c r="AN35" s="85" t="s">
        <v>0</v>
      </c>
      <c r="AO35" s="5"/>
      <c r="AP35" s="85"/>
      <c r="BH35" s="85" t="s">
        <v>0</v>
      </c>
      <c r="BI35" s="5"/>
      <c r="BJ35" s="85"/>
    </row>
    <row r="36" spans="1:74" ht="9.1" customHeight="1" x14ac:dyDescent="0.15">
      <c r="AN36" s="85"/>
      <c r="AO36" s="5"/>
      <c r="AP36" s="85"/>
      <c r="BH36" s="85"/>
      <c r="BI36" s="5"/>
      <c r="BJ36" s="85"/>
    </row>
    <row r="37" spans="1:74" ht="9.1" customHeight="1" x14ac:dyDescent="0.15">
      <c r="AN37" s="85">
        <v>0.1</v>
      </c>
      <c r="AP37" s="85"/>
      <c r="BH37" s="85">
        <v>0.1</v>
      </c>
      <c r="BJ37" s="85"/>
    </row>
    <row r="38" spans="1:74" ht="9.1" customHeight="1" x14ac:dyDescent="0.15">
      <c r="AN38" s="85"/>
      <c r="AP38" s="85"/>
      <c r="BH38" s="85"/>
      <c r="BJ38" s="85"/>
    </row>
    <row r="39" spans="1:74" ht="9.1" customHeight="1" x14ac:dyDescent="0.15">
      <c r="Y39" s="28"/>
      <c r="Z39" s="28"/>
      <c r="AA39" s="28"/>
      <c r="AB39" s="28"/>
      <c r="AY39" s="28"/>
      <c r="AZ39" s="28"/>
    </row>
    <row r="40" spans="1:74" ht="9.1" customHeight="1" x14ac:dyDescent="0.15"/>
    <row r="41" spans="1:74" ht="9.1" customHeight="1" x14ac:dyDescent="0.15">
      <c r="W41" s="73" t="s">
        <v>6</v>
      </c>
      <c r="X41" s="73"/>
      <c r="Y41" s="73"/>
      <c r="Z41" s="73"/>
      <c r="AA41" s="73"/>
      <c r="AB41" s="73"/>
      <c r="AC41" s="73"/>
      <c r="AD41" s="73"/>
      <c r="AY41" s="73" t="s">
        <v>6</v>
      </c>
      <c r="AZ41" s="73"/>
    </row>
    <row r="42" spans="1:74" ht="24.95" customHeight="1" x14ac:dyDescent="0.15"/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B44" s="78" t="s">
        <v>11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8" t="s">
        <v>61</v>
      </c>
      <c r="X44" s="79"/>
      <c r="Y44" s="79"/>
      <c r="Z44" s="79"/>
      <c r="AA44" s="79"/>
      <c r="AB44" s="79"/>
      <c r="AC44" s="79"/>
      <c r="AD44" s="79"/>
      <c r="AE44" s="80"/>
      <c r="AF44" s="78" t="s">
        <v>9</v>
      </c>
      <c r="AG44" s="79"/>
      <c r="AH44" s="79"/>
      <c r="AI44" s="79"/>
      <c r="AJ44" s="79"/>
      <c r="AK44" s="79"/>
      <c r="AL44" s="80"/>
      <c r="AM44" s="78" t="s">
        <v>19</v>
      </c>
      <c r="AN44" s="79"/>
      <c r="AO44" s="79"/>
      <c r="AP44" s="79"/>
      <c r="AQ44" s="79"/>
      <c r="AR44" s="79"/>
      <c r="AS44" s="80"/>
      <c r="AT44" s="87" t="s">
        <v>20</v>
      </c>
      <c r="AU44" s="87"/>
      <c r="AV44" s="87"/>
      <c r="AW44" s="87"/>
      <c r="AX44" s="87"/>
      <c r="AY44" s="87"/>
      <c r="AZ44" s="87"/>
      <c r="BA44" s="87" t="s">
        <v>21</v>
      </c>
      <c r="BB44" s="87"/>
      <c r="BC44" s="87"/>
      <c r="BD44" s="87"/>
      <c r="BE44" s="87"/>
      <c r="BF44" s="87"/>
      <c r="BG44" s="87"/>
      <c r="BH44" s="87" t="s">
        <v>22</v>
      </c>
      <c r="BI44" s="87"/>
      <c r="BJ44" s="87"/>
      <c r="BK44" s="87"/>
      <c r="BL44" s="87"/>
      <c r="BM44" s="87"/>
      <c r="BN44" s="87"/>
      <c r="BO44" s="87" t="s">
        <v>15</v>
      </c>
      <c r="BP44" s="87"/>
      <c r="BQ44" s="87"/>
      <c r="BR44" s="87"/>
      <c r="BS44" s="87"/>
      <c r="BT44" s="87"/>
      <c r="BU44" s="87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15"/>
      <c r="AE45" s="31"/>
      <c r="AF45" s="31"/>
      <c r="AG45" s="31"/>
      <c r="AH45" s="31"/>
      <c r="AI45" s="31"/>
      <c r="AJ45" s="31"/>
      <c r="AK45" s="31"/>
      <c r="AL45" s="15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</row>
    <row r="46" spans="1:74" s="14" customFormat="1" ht="20.149999999999999" customHeight="1" x14ac:dyDescent="0.15">
      <c r="A46" s="16"/>
      <c r="B46" s="263" t="s">
        <v>68</v>
      </c>
      <c r="C46" s="263"/>
      <c r="D46" s="264"/>
      <c r="E46" s="78" t="s">
        <v>0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v>6.3E-2</v>
      </c>
      <c r="X46" s="82"/>
      <c r="Y46" s="82"/>
      <c r="Z46" s="82"/>
      <c r="AA46" s="82"/>
      <c r="AB46" s="82"/>
      <c r="AC46" s="82"/>
      <c r="AD46" s="82"/>
      <c r="AE46" s="83"/>
      <c r="AF46" s="81">
        <v>0.09</v>
      </c>
      <c r="AG46" s="82"/>
      <c r="AH46" s="82"/>
      <c r="AI46" s="82"/>
      <c r="AJ46" s="82"/>
      <c r="AK46" s="82"/>
      <c r="AL46" s="83"/>
      <c r="AM46" s="81">
        <v>0.125</v>
      </c>
      <c r="AN46" s="82"/>
      <c r="AO46" s="82"/>
      <c r="AP46" s="82"/>
      <c r="AQ46" s="82"/>
      <c r="AR46" s="82"/>
      <c r="AS46" s="83"/>
      <c r="AT46" s="75">
        <v>0.18</v>
      </c>
      <c r="AU46" s="75"/>
      <c r="AV46" s="75"/>
      <c r="AW46" s="75"/>
      <c r="AX46" s="75"/>
      <c r="AY46" s="75"/>
      <c r="AZ46" s="75"/>
      <c r="BA46" s="75">
        <v>0.25</v>
      </c>
      <c r="BB46" s="75"/>
      <c r="BC46" s="75"/>
      <c r="BD46" s="75"/>
      <c r="BE46" s="75"/>
      <c r="BF46" s="75"/>
      <c r="BG46" s="75"/>
      <c r="BH46" s="75">
        <v>0.315</v>
      </c>
      <c r="BI46" s="75"/>
      <c r="BJ46" s="75"/>
      <c r="BK46" s="75"/>
      <c r="BL46" s="75"/>
      <c r="BM46" s="75"/>
      <c r="BN46" s="75"/>
      <c r="BO46" s="75">
        <v>0.35499999999999998</v>
      </c>
      <c r="BP46" s="75"/>
      <c r="BQ46" s="75"/>
      <c r="BR46" s="75"/>
      <c r="BS46" s="75"/>
      <c r="BT46" s="75"/>
      <c r="BU46" s="75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6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v>0.6</v>
      </c>
      <c r="X47" s="82"/>
      <c r="Y47" s="82"/>
      <c r="Z47" s="82"/>
      <c r="AA47" s="82"/>
      <c r="AB47" s="82"/>
      <c r="AC47" s="82"/>
      <c r="AD47" s="82"/>
      <c r="AE47" s="83"/>
      <c r="AF47" s="81">
        <v>0.6</v>
      </c>
      <c r="AG47" s="82"/>
      <c r="AH47" s="82"/>
      <c r="AI47" s="82"/>
      <c r="AJ47" s="82"/>
      <c r="AK47" s="82"/>
      <c r="AL47" s="83"/>
      <c r="AM47" s="81">
        <v>0.6</v>
      </c>
      <c r="AN47" s="82"/>
      <c r="AO47" s="82"/>
      <c r="AP47" s="82"/>
      <c r="AQ47" s="82"/>
      <c r="AR47" s="82"/>
      <c r="AS47" s="83"/>
      <c r="AT47" s="75">
        <v>0.6</v>
      </c>
      <c r="AU47" s="75"/>
      <c r="AV47" s="75"/>
      <c r="AW47" s="75"/>
      <c r="AX47" s="75"/>
      <c r="AY47" s="75"/>
      <c r="AZ47" s="75"/>
      <c r="BA47" s="75">
        <v>0.6</v>
      </c>
      <c r="BB47" s="75"/>
      <c r="BC47" s="75"/>
      <c r="BD47" s="75"/>
      <c r="BE47" s="75"/>
      <c r="BF47" s="75"/>
      <c r="BG47" s="75"/>
      <c r="BH47" s="75">
        <v>0.6</v>
      </c>
      <c r="BI47" s="75"/>
      <c r="BJ47" s="75"/>
      <c r="BK47" s="75"/>
      <c r="BL47" s="75"/>
      <c r="BM47" s="75"/>
      <c r="BN47" s="75"/>
      <c r="BO47" s="75">
        <v>0.6</v>
      </c>
      <c r="BP47" s="75"/>
      <c r="BQ47" s="75"/>
      <c r="BR47" s="75"/>
      <c r="BS47" s="75"/>
      <c r="BT47" s="75"/>
      <c r="BU47" s="75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18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W46+0.2</f>
        <v>0.26300000000000001</v>
      </c>
      <c r="X48" s="82"/>
      <c r="Y48" s="82"/>
      <c r="Z48" s="82"/>
      <c r="AA48" s="82"/>
      <c r="AB48" s="82"/>
      <c r="AC48" s="82"/>
      <c r="AD48" s="82"/>
      <c r="AE48" s="83"/>
      <c r="AF48" s="81">
        <f>AF46+0.2</f>
        <v>0.29000000000000004</v>
      </c>
      <c r="AG48" s="82"/>
      <c r="AH48" s="82"/>
      <c r="AI48" s="82"/>
      <c r="AJ48" s="82"/>
      <c r="AK48" s="82"/>
      <c r="AL48" s="83"/>
      <c r="AM48" s="81">
        <f>AM46+0.2</f>
        <v>0.32500000000000001</v>
      </c>
      <c r="AN48" s="82"/>
      <c r="AO48" s="82"/>
      <c r="AP48" s="82"/>
      <c r="AQ48" s="82"/>
      <c r="AR48" s="82"/>
      <c r="AS48" s="83"/>
      <c r="AT48" s="81">
        <f>AT46+0.2</f>
        <v>0.38</v>
      </c>
      <c r="AU48" s="82"/>
      <c r="AV48" s="82"/>
      <c r="AW48" s="82"/>
      <c r="AX48" s="82"/>
      <c r="AY48" s="82"/>
      <c r="AZ48" s="83"/>
      <c r="BA48" s="81">
        <f>BA46+0.2</f>
        <v>0.45</v>
      </c>
      <c r="BB48" s="82"/>
      <c r="BC48" s="82"/>
      <c r="BD48" s="82"/>
      <c r="BE48" s="82"/>
      <c r="BF48" s="82"/>
      <c r="BG48" s="83"/>
      <c r="BH48" s="81">
        <f>BH46+0.2</f>
        <v>0.51500000000000001</v>
      </c>
      <c r="BI48" s="82"/>
      <c r="BJ48" s="82"/>
      <c r="BK48" s="82"/>
      <c r="BL48" s="82"/>
      <c r="BM48" s="82"/>
      <c r="BN48" s="83"/>
      <c r="BO48" s="81">
        <f>BO46+0.2</f>
        <v>0.55499999999999994</v>
      </c>
      <c r="BP48" s="82"/>
      <c r="BQ48" s="82"/>
      <c r="BR48" s="82"/>
      <c r="BS48" s="82"/>
      <c r="BT48" s="82"/>
      <c r="BU48" s="83"/>
    </row>
    <row r="49" spans="1:73" s="14" customFormat="1" ht="20.149999999999999" customHeight="1" x14ac:dyDescent="0.15">
      <c r="A49" s="16"/>
      <c r="B49" s="265"/>
      <c r="C49" s="265"/>
      <c r="D49" s="266"/>
      <c r="E49" s="78" t="s">
        <v>7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W46+W50+0.1</f>
        <v>1.363</v>
      </c>
      <c r="X49" s="82"/>
      <c r="Y49" s="82"/>
      <c r="Z49" s="82"/>
      <c r="AA49" s="82"/>
      <c r="AB49" s="82"/>
      <c r="AC49" s="82"/>
      <c r="AD49" s="82"/>
      <c r="AE49" s="83"/>
      <c r="AF49" s="81">
        <f>AF46+AF50+0.1</f>
        <v>1.3900000000000001</v>
      </c>
      <c r="AG49" s="82"/>
      <c r="AH49" s="82"/>
      <c r="AI49" s="82"/>
      <c r="AJ49" s="82"/>
      <c r="AK49" s="82"/>
      <c r="AL49" s="83"/>
      <c r="AM49" s="81">
        <f>AM46+AM50+0.1</f>
        <v>1.425</v>
      </c>
      <c r="AN49" s="82"/>
      <c r="AO49" s="82"/>
      <c r="AP49" s="82"/>
      <c r="AQ49" s="82"/>
      <c r="AR49" s="82"/>
      <c r="AS49" s="83"/>
      <c r="AT49" s="81">
        <f>AT46+AT50+0.1</f>
        <v>1.48</v>
      </c>
      <c r="AU49" s="82"/>
      <c r="AV49" s="82"/>
      <c r="AW49" s="82"/>
      <c r="AX49" s="82"/>
      <c r="AY49" s="82"/>
      <c r="AZ49" s="83"/>
      <c r="BA49" s="81">
        <f>BA46+BA50+0.1</f>
        <v>1.55</v>
      </c>
      <c r="BB49" s="82"/>
      <c r="BC49" s="82"/>
      <c r="BD49" s="82"/>
      <c r="BE49" s="82"/>
      <c r="BF49" s="82"/>
      <c r="BG49" s="83"/>
      <c r="BH49" s="81">
        <f>BH46+BH50+0.1</f>
        <v>1.615</v>
      </c>
      <c r="BI49" s="82"/>
      <c r="BJ49" s="82"/>
      <c r="BK49" s="82"/>
      <c r="BL49" s="82"/>
      <c r="BM49" s="82"/>
      <c r="BN49" s="83"/>
      <c r="BO49" s="81">
        <f>BO46+BO50+0.1</f>
        <v>1.655</v>
      </c>
      <c r="BP49" s="82"/>
      <c r="BQ49" s="82"/>
      <c r="BR49" s="82"/>
      <c r="BS49" s="82"/>
      <c r="BT49" s="82"/>
      <c r="BU49" s="83"/>
    </row>
    <row r="50" spans="1:73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2"/>
      <c r="AE50" s="83"/>
      <c r="AF50" s="81">
        <f>$H$4</f>
        <v>1.2</v>
      </c>
      <c r="AG50" s="82"/>
      <c r="AH50" s="82"/>
      <c r="AI50" s="82"/>
      <c r="AJ50" s="82"/>
      <c r="AK50" s="82"/>
      <c r="AL50" s="83"/>
      <c r="AM50" s="81">
        <f>$H$4</f>
        <v>1.2</v>
      </c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81">
        <f>$H$4</f>
        <v>1.2</v>
      </c>
      <c r="BI50" s="82"/>
      <c r="BJ50" s="82"/>
      <c r="BK50" s="82"/>
      <c r="BL50" s="82"/>
      <c r="BM50" s="82"/>
      <c r="BN50" s="83"/>
      <c r="BO50" s="81">
        <f>$H$4</f>
        <v>1.2</v>
      </c>
      <c r="BP50" s="82"/>
      <c r="BQ50" s="82"/>
      <c r="BR50" s="82"/>
      <c r="BS50" s="82"/>
      <c r="BT50" s="82"/>
      <c r="BU50" s="83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(W49-W48-0.15-0.03)</f>
        <v>0.92</v>
      </c>
      <c r="X51" s="82"/>
      <c r="Y51" s="82"/>
      <c r="Z51" s="82"/>
      <c r="AA51" s="82"/>
      <c r="AB51" s="82"/>
      <c r="AC51" s="82"/>
      <c r="AD51" s="82"/>
      <c r="AE51" s="83"/>
      <c r="AF51" s="81">
        <f>(AF49-AF48-0.15-0.03)</f>
        <v>0.92</v>
      </c>
      <c r="AG51" s="82"/>
      <c r="AH51" s="82"/>
      <c r="AI51" s="82"/>
      <c r="AJ51" s="82"/>
      <c r="AK51" s="82"/>
      <c r="AL51" s="83"/>
      <c r="AM51" s="81">
        <f>(AM49-AM48-0.15-0.03)</f>
        <v>0.92</v>
      </c>
      <c r="AN51" s="82"/>
      <c r="AO51" s="82"/>
      <c r="AP51" s="82"/>
      <c r="AQ51" s="82"/>
      <c r="AR51" s="82"/>
      <c r="AS51" s="83"/>
      <c r="AT51" s="81">
        <f>(AT49-AT48-0.15-0.03)</f>
        <v>0.92</v>
      </c>
      <c r="AU51" s="82"/>
      <c r="AV51" s="82"/>
      <c r="AW51" s="82"/>
      <c r="AX51" s="82"/>
      <c r="AY51" s="82"/>
      <c r="AZ51" s="83"/>
      <c r="BA51" s="81">
        <f>(BA49-BA48-0.15-0.03)</f>
        <v>0.92</v>
      </c>
      <c r="BB51" s="82"/>
      <c r="BC51" s="82"/>
      <c r="BD51" s="82"/>
      <c r="BE51" s="82"/>
      <c r="BF51" s="82"/>
      <c r="BG51" s="83"/>
      <c r="BH51" s="81">
        <f>(BH49-BH48-0.15-0.03)</f>
        <v>0.92</v>
      </c>
      <c r="BI51" s="82"/>
      <c r="BJ51" s="82"/>
      <c r="BK51" s="82"/>
      <c r="BL51" s="82"/>
      <c r="BM51" s="82"/>
      <c r="BN51" s="83"/>
      <c r="BO51" s="81">
        <f>(BO49-BO48-0.15-0.03)</f>
        <v>0.92</v>
      </c>
      <c r="BP51" s="82"/>
      <c r="BQ51" s="82"/>
      <c r="BR51" s="82"/>
      <c r="BS51" s="82"/>
      <c r="BT51" s="82"/>
      <c r="BU51" s="83"/>
    </row>
    <row r="52" spans="1:73" s="14" customFormat="1" ht="20.149999999999999" customHeight="1" x14ac:dyDescent="0.15"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 t="s">
        <v>103</v>
      </c>
      <c r="BP52" s="103"/>
      <c r="BQ52" s="103"/>
      <c r="BR52" s="103"/>
      <c r="BS52" s="103"/>
      <c r="BT52" s="103"/>
      <c r="BU52" s="103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78" t="str">
        <f>W44</f>
        <v>φ50</v>
      </c>
      <c r="X53" s="79"/>
      <c r="Y53" s="79"/>
      <c r="Z53" s="79"/>
      <c r="AA53" s="79"/>
      <c r="AB53" s="79"/>
      <c r="AC53" s="79"/>
      <c r="AD53" s="79"/>
      <c r="AE53" s="80"/>
      <c r="AF53" s="78" t="str">
        <f>AF44</f>
        <v>φ75</v>
      </c>
      <c r="AG53" s="79"/>
      <c r="AH53" s="79"/>
      <c r="AI53" s="79"/>
      <c r="AJ53" s="79"/>
      <c r="AK53" s="79"/>
      <c r="AL53" s="80"/>
      <c r="AM53" s="78" t="str">
        <f t="shared" ref="AM53" si="0">AM44</f>
        <v>φ100</v>
      </c>
      <c r="AN53" s="79"/>
      <c r="AO53" s="79"/>
      <c r="AP53" s="79"/>
      <c r="AQ53" s="79"/>
      <c r="AR53" s="79"/>
      <c r="AS53" s="80"/>
      <c r="AT53" s="78" t="str">
        <f t="shared" ref="AT53" si="1">AT44</f>
        <v>φ150</v>
      </c>
      <c r="AU53" s="79"/>
      <c r="AV53" s="79"/>
      <c r="AW53" s="79"/>
      <c r="AX53" s="79"/>
      <c r="AY53" s="79"/>
      <c r="AZ53" s="80"/>
      <c r="BA53" s="78" t="str">
        <f t="shared" ref="BA53" si="2">BA44</f>
        <v>φ200</v>
      </c>
      <c r="BB53" s="79"/>
      <c r="BC53" s="79"/>
      <c r="BD53" s="79"/>
      <c r="BE53" s="79"/>
      <c r="BF53" s="79"/>
      <c r="BG53" s="80"/>
      <c r="BH53" s="78" t="str">
        <f t="shared" ref="BH53" si="3">BH44</f>
        <v>φ250</v>
      </c>
      <c r="BI53" s="79"/>
      <c r="BJ53" s="79"/>
      <c r="BK53" s="79"/>
      <c r="BL53" s="79"/>
      <c r="BM53" s="79"/>
      <c r="BN53" s="80"/>
      <c r="BO53" s="78" t="str">
        <f t="shared" ref="BO53" si="4">BO44</f>
        <v>φ300</v>
      </c>
      <c r="BP53" s="79"/>
      <c r="BQ53" s="79"/>
      <c r="BR53" s="79"/>
      <c r="BS53" s="79"/>
      <c r="BT53" s="79"/>
      <c r="BU53" s="80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23</v>
      </c>
      <c r="U54" s="79"/>
      <c r="V54" s="80"/>
      <c r="W54" s="81">
        <v>2</v>
      </c>
      <c r="X54" s="82"/>
      <c r="Y54" s="82"/>
      <c r="Z54" s="82"/>
      <c r="AA54" s="82"/>
      <c r="AB54" s="82"/>
      <c r="AC54" s="82"/>
      <c r="AD54" s="82"/>
      <c r="AE54" s="83"/>
      <c r="AF54" s="81">
        <v>2</v>
      </c>
      <c r="AG54" s="82"/>
      <c r="AH54" s="82"/>
      <c r="AI54" s="82"/>
      <c r="AJ54" s="82"/>
      <c r="AK54" s="82"/>
      <c r="AL54" s="83"/>
      <c r="AM54" s="81">
        <v>2</v>
      </c>
      <c r="AN54" s="82"/>
      <c r="AO54" s="82"/>
      <c r="AP54" s="82"/>
      <c r="AQ54" s="82"/>
      <c r="AR54" s="82"/>
      <c r="AS54" s="83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5">
        <v>2</v>
      </c>
      <c r="BI54" s="75"/>
      <c r="BJ54" s="75"/>
      <c r="BK54" s="75"/>
      <c r="BL54" s="75"/>
      <c r="BM54" s="75"/>
      <c r="BN54" s="75"/>
      <c r="BO54" s="75">
        <v>2</v>
      </c>
      <c r="BP54" s="75"/>
      <c r="BQ54" s="75"/>
      <c r="BR54" s="75"/>
      <c r="BS54" s="75"/>
      <c r="BT54" s="75"/>
      <c r="BU54" s="75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81">
        <f>W47</f>
        <v>0.6</v>
      </c>
      <c r="X55" s="82"/>
      <c r="Y55" s="82"/>
      <c r="Z55" s="82"/>
      <c r="AA55" s="82"/>
      <c r="AB55" s="82"/>
      <c r="AC55" s="82"/>
      <c r="AD55" s="82"/>
      <c r="AE55" s="83"/>
      <c r="AF55" s="81">
        <f>AF47</f>
        <v>0.6</v>
      </c>
      <c r="AG55" s="82"/>
      <c r="AH55" s="82"/>
      <c r="AI55" s="82"/>
      <c r="AJ55" s="82"/>
      <c r="AK55" s="82"/>
      <c r="AL55" s="83"/>
      <c r="AM55" s="81">
        <f>AM47</f>
        <v>0.6</v>
      </c>
      <c r="AN55" s="82"/>
      <c r="AO55" s="82"/>
      <c r="AP55" s="82"/>
      <c r="AQ55" s="82"/>
      <c r="AR55" s="82"/>
      <c r="AS55" s="83"/>
      <c r="AT55" s="81">
        <f>AT47</f>
        <v>0.6</v>
      </c>
      <c r="AU55" s="82"/>
      <c r="AV55" s="82"/>
      <c r="AW55" s="82"/>
      <c r="AX55" s="82"/>
      <c r="AY55" s="82"/>
      <c r="AZ55" s="83"/>
      <c r="BA55" s="81">
        <f>BA47</f>
        <v>0.6</v>
      </c>
      <c r="BB55" s="82"/>
      <c r="BC55" s="82"/>
      <c r="BD55" s="82"/>
      <c r="BE55" s="82"/>
      <c r="BF55" s="82"/>
      <c r="BG55" s="83"/>
      <c r="BH55" s="81">
        <f>BH47</f>
        <v>0.6</v>
      </c>
      <c r="BI55" s="82"/>
      <c r="BJ55" s="82"/>
      <c r="BK55" s="82"/>
      <c r="BL55" s="82"/>
      <c r="BM55" s="82"/>
      <c r="BN55" s="83"/>
      <c r="BO55" s="81">
        <f>BO47</f>
        <v>0.6</v>
      </c>
      <c r="BP55" s="82"/>
      <c r="BQ55" s="82"/>
      <c r="BR55" s="82"/>
      <c r="BS55" s="82"/>
      <c r="BT55" s="82"/>
      <c r="BU55" s="83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81"/>
      <c r="X56" s="82"/>
      <c r="Y56" s="82"/>
      <c r="Z56" s="82"/>
      <c r="AA56" s="82"/>
      <c r="AB56" s="82"/>
      <c r="AC56" s="82"/>
      <c r="AD56" s="82"/>
      <c r="AE56" s="83"/>
      <c r="AF56" s="81"/>
      <c r="AG56" s="82"/>
      <c r="AH56" s="82"/>
      <c r="AI56" s="82"/>
      <c r="AJ56" s="82"/>
      <c r="AK56" s="82"/>
      <c r="AL56" s="83"/>
      <c r="AM56" s="81"/>
      <c r="AN56" s="82"/>
      <c r="AO56" s="82"/>
      <c r="AP56" s="82"/>
      <c r="AQ56" s="82"/>
      <c r="AR56" s="82"/>
      <c r="AS56" s="83"/>
      <c r="AT56" s="81"/>
      <c r="AU56" s="82"/>
      <c r="AV56" s="82"/>
      <c r="AW56" s="82"/>
      <c r="AX56" s="82"/>
      <c r="AY56" s="82"/>
      <c r="AZ56" s="83"/>
      <c r="BA56" s="81"/>
      <c r="BB56" s="82"/>
      <c r="BC56" s="82"/>
      <c r="BD56" s="82"/>
      <c r="BE56" s="82"/>
      <c r="BF56" s="82"/>
      <c r="BG56" s="83"/>
      <c r="BH56" s="81"/>
      <c r="BI56" s="82"/>
      <c r="BJ56" s="82"/>
      <c r="BK56" s="82"/>
      <c r="BL56" s="82"/>
      <c r="BM56" s="82"/>
      <c r="BN56" s="83"/>
      <c r="BO56" s="81"/>
      <c r="BP56" s="82"/>
      <c r="BQ56" s="82"/>
      <c r="BR56" s="82"/>
      <c r="BS56" s="82"/>
      <c r="BT56" s="82"/>
      <c r="BU56" s="83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81">
        <f>W47*0.03</f>
        <v>1.7999999999999999E-2</v>
      </c>
      <c r="X57" s="82"/>
      <c r="Y57" s="82"/>
      <c r="Z57" s="82"/>
      <c r="AA57" s="82"/>
      <c r="AB57" s="82"/>
      <c r="AC57" s="82"/>
      <c r="AD57" s="82"/>
      <c r="AE57" s="83"/>
      <c r="AF57" s="81">
        <f>AF47*0.03</f>
        <v>1.7999999999999999E-2</v>
      </c>
      <c r="AG57" s="82"/>
      <c r="AH57" s="82"/>
      <c r="AI57" s="82"/>
      <c r="AJ57" s="82"/>
      <c r="AK57" s="82"/>
      <c r="AL57" s="83"/>
      <c r="AM57" s="81">
        <f>AM47*0.03</f>
        <v>1.7999999999999999E-2</v>
      </c>
      <c r="AN57" s="82"/>
      <c r="AO57" s="82"/>
      <c r="AP57" s="82"/>
      <c r="AQ57" s="82"/>
      <c r="AR57" s="82"/>
      <c r="AS57" s="83"/>
      <c r="AT57" s="81">
        <f>AT47*0.03</f>
        <v>1.7999999999999999E-2</v>
      </c>
      <c r="AU57" s="82"/>
      <c r="AV57" s="82"/>
      <c r="AW57" s="82"/>
      <c r="AX57" s="82"/>
      <c r="AY57" s="82"/>
      <c r="AZ57" s="83"/>
      <c r="BA57" s="81">
        <f>BA47*0.03</f>
        <v>1.7999999999999999E-2</v>
      </c>
      <c r="BB57" s="82"/>
      <c r="BC57" s="82"/>
      <c r="BD57" s="82"/>
      <c r="BE57" s="82"/>
      <c r="BF57" s="82"/>
      <c r="BG57" s="83"/>
      <c r="BH57" s="81">
        <f>BH47*0.03</f>
        <v>1.7999999999999999E-2</v>
      </c>
      <c r="BI57" s="82"/>
      <c r="BJ57" s="82"/>
      <c r="BK57" s="82"/>
      <c r="BL57" s="82"/>
      <c r="BM57" s="82"/>
      <c r="BN57" s="83"/>
      <c r="BO57" s="81">
        <f>BO47*0.03</f>
        <v>1.7999999999999999E-2</v>
      </c>
      <c r="BP57" s="82"/>
      <c r="BQ57" s="82"/>
      <c r="BR57" s="82"/>
      <c r="BS57" s="82"/>
      <c r="BT57" s="82"/>
      <c r="BU57" s="83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81"/>
      <c r="X58" s="82"/>
      <c r="Y58" s="82"/>
      <c r="Z58" s="82"/>
      <c r="AA58" s="82"/>
      <c r="AB58" s="82"/>
      <c r="AC58" s="82"/>
      <c r="AD58" s="82"/>
      <c r="AE58" s="83"/>
      <c r="AF58" s="81"/>
      <c r="AG58" s="82"/>
      <c r="AH58" s="82"/>
      <c r="AI58" s="82"/>
      <c r="AJ58" s="82"/>
      <c r="AK58" s="82"/>
      <c r="AL58" s="83"/>
      <c r="AM58" s="81"/>
      <c r="AN58" s="82"/>
      <c r="AO58" s="82"/>
      <c r="AP58" s="82"/>
      <c r="AQ58" s="82"/>
      <c r="AR58" s="82"/>
      <c r="AS58" s="83"/>
      <c r="AT58" s="81"/>
      <c r="AU58" s="82"/>
      <c r="AV58" s="82"/>
      <c r="AW58" s="82"/>
      <c r="AX58" s="82"/>
      <c r="AY58" s="82"/>
      <c r="AZ58" s="83"/>
      <c r="BA58" s="81"/>
      <c r="BB58" s="82"/>
      <c r="BC58" s="82"/>
      <c r="BD58" s="82"/>
      <c r="BE58" s="82"/>
      <c r="BF58" s="82"/>
      <c r="BG58" s="83"/>
      <c r="BH58" s="81"/>
      <c r="BI58" s="82"/>
      <c r="BJ58" s="82"/>
      <c r="BK58" s="82"/>
      <c r="BL58" s="82"/>
      <c r="BM58" s="82"/>
      <c r="BN58" s="83"/>
      <c r="BO58" s="81"/>
      <c r="BP58" s="82"/>
      <c r="BQ58" s="82"/>
      <c r="BR58" s="82"/>
      <c r="BS58" s="82"/>
      <c r="BT58" s="82"/>
      <c r="BU58" s="83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81">
        <f>ROUND(W47*(W49-0.03),3)</f>
        <v>0.8</v>
      </c>
      <c r="X59" s="82"/>
      <c r="Y59" s="82"/>
      <c r="Z59" s="82"/>
      <c r="AA59" s="82"/>
      <c r="AB59" s="82"/>
      <c r="AC59" s="82"/>
      <c r="AD59" s="82"/>
      <c r="AE59" s="83"/>
      <c r="AF59" s="81">
        <f>ROUND(AF47*(AF49-0.03),3)</f>
        <v>0.81599999999999995</v>
      </c>
      <c r="AG59" s="82"/>
      <c r="AH59" s="82"/>
      <c r="AI59" s="82"/>
      <c r="AJ59" s="82"/>
      <c r="AK59" s="82"/>
      <c r="AL59" s="83"/>
      <c r="AM59" s="81">
        <f>ROUND(AM47*(AM49-0.03),3)</f>
        <v>0.83699999999999997</v>
      </c>
      <c r="AN59" s="82"/>
      <c r="AO59" s="82"/>
      <c r="AP59" s="82"/>
      <c r="AQ59" s="82"/>
      <c r="AR59" s="82"/>
      <c r="AS59" s="83"/>
      <c r="AT59" s="81">
        <f>ROUND(AT47*(AT49-0.03),3)</f>
        <v>0.87</v>
      </c>
      <c r="AU59" s="82"/>
      <c r="AV59" s="82"/>
      <c r="AW59" s="82"/>
      <c r="AX59" s="82"/>
      <c r="AY59" s="82"/>
      <c r="AZ59" s="83"/>
      <c r="BA59" s="81">
        <f>ROUND(BA47*(BA49-0.03),3)</f>
        <v>0.91200000000000003</v>
      </c>
      <c r="BB59" s="82"/>
      <c r="BC59" s="82"/>
      <c r="BD59" s="82"/>
      <c r="BE59" s="82"/>
      <c r="BF59" s="82"/>
      <c r="BG59" s="83"/>
      <c r="BH59" s="81">
        <f>ROUND(BH47*(BH49-0.03),3)</f>
        <v>0.95099999999999996</v>
      </c>
      <c r="BI59" s="82"/>
      <c r="BJ59" s="82"/>
      <c r="BK59" s="82"/>
      <c r="BL59" s="82"/>
      <c r="BM59" s="82"/>
      <c r="BN59" s="83"/>
      <c r="BO59" s="81">
        <f>ROUND(BO47*(BO49-0.03),3)</f>
        <v>0.97499999999999998</v>
      </c>
      <c r="BP59" s="82"/>
      <c r="BQ59" s="82"/>
      <c r="BR59" s="82"/>
      <c r="BS59" s="82"/>
      <c r="BT59" s="82"/>
      <c r="BU59" s="83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81">
        <f>ROUND(W47*W48-W46*W46*PI()/4,3)</f>
        <v>0.155</v>
      </c>
      <c r="X60" s="82"/>
      <c r="Y60" s="82"/>
      <c r="Z60" s="82"/>
      <c r="AA60" s="82"/>
      <c r="AB60" s="82"/>
      <c r="AC60" s="82"/>
      <c r="AD60" s="82"/>
      <c r="AE60" s="83"/>
      <c r="AF60" s="81">
        <f>ROUND(AF47*AF48-AF46*AF46*PI()/4,3)</f>
        <v>0.16800000000000001</v>
      </c>
      <c r="AG60" s="82"/>
      <c r="AH60" s="82"/>
      <c r="AI60" s="82"/>
      <c r="AJ60" s="82"/>
      <c r="AK60" s="82"/>
      <c r="AL60" s="83"/>
      <c r="AM60" s="81">
        <f>ROUND(AM47*AM48-AM46*AM46*PI()/4,3)</f>
        <v>0.183</v>
      </c>
      <c r="AN60" s="82"/>
      <c r="AO60" s="82"/>
      <c r="AP60" s="82"/>
      <c r="AQ60" s="82"/>
      <c r="AR60" s="82"/>
      <c r="AS60" s="83"/>
      <c r="AT60" s="75">
        <f>ROUND(AT47*AT48-AT46*AT46*PI()/4,3)</f>
        <v>0.20300000000000001</v>
      </c>
      <c r="AU60" s="75"/>
      <c r="AV60" s="75"/>
      <c r="AW60" s="75"/>
      <c r="AX60" s="75"/>
      <c r="AY60" s="75"/>
      <c r="AZ60" s="81"/>
      <c r="BA60" s="75">
        <f>ROUND(BA47*BA48-BA46*BA46*PI()/4,3)</f>
        <v>0.221</v>
      </c>
      <c r="BB60" s="75"/>
      <c r="BC60" s="75"/>
      <c r="BD60" s="75"/>
      <c r="BE60" s="75"/>
      <c r="BF60" s="75"/>
      <c r="BG60" s="75"/>
      <c r="BH60" s="75">
        <f>ROUND(BH47*BH48-BH46*BH46*PI()/4,3)</f>
        <v>0.23100000000000001</v>
      </c>
      <c r="BI60" s="75"/>
      <c r="BJ60" s="75"/>
      <c r="BK60" s="75"/>
      <c r="BL60" s="75"/>
      <c r="BM60" s="75"/>
      <c r="BN60" s="75"/>
      <c r="BO60" s="75">
        <f>ROUND(BO47*BO48-BO46*BO46*PI()/4,3)</f>
        <v>0.23400000000000001</v>
      </c>
      <c r="BP60" s="75"/>
      <c r="BQ60" s="75"/>
      <c r="BR60" s="75"/>
      <c r="BS60" s="75"/>
      <c r="BT60" s="75"/>
      <c r="BU60" s="75"/>
    </row>
    <row r="61" spans="1:73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81">
        <f>W55</f>
        <v>0.6</v>
      </c>
      <c r="X61" s="82"/>
      <c r="Y61" s="82"/>
      <c r="Z61" s="82"/>
      <c r="AA61" s="82"/>
      <c r="AB61" s="82"/>
      <c r="AC61" s="82"/>
      <c r="AD61" s="82"/>
      <c r="AE61" s="83"/>
      <c r="AF61" s="81">
        <f>AF55</f>
        <v>0.6</v>
      </c>
      <c r="AG61" s="82"/>
      <c r="AH61" s="82"/>
      <c r="AI61" s="82"/>
      <c r="AJ61" s="82"/>
      <c r="AK61" s="82"/>
      <c r="AL61" s="83"/>
      <c r="AM61" s="81">
        <f t="shared" ref="AM61" si="5">AM55</f>
        <v>0.6</v>
      </c>
      <c r="AN61" s="82"/>
      <c r="AO61" s="82"/>
      <c r="AP61" s="82"/>
      <c r="AQ61" s="82"/>
      <c r="AR61" s="82"/>
      <c r="AS61" s="83"/>
      <c r="AT61" s="81">
        <f t="shared" ref="AT61" si="6">AT55</f>
        <v>0.6</v>
      </c>
      <c r="AU61" s="82"/>
      <c r="AV61" s="82"/>
      <c r="AW61" s="82"/>
      <c r="AX61" s="82"/>
      <c r="AY61" s="82"/>
      <c r="AZ61" s="83"/>
      <c r="BA61" s="81">
        <f t="shared" ref="BA61" si="7">BA55</f>
        <v>0.6</v>
      </c>
      <c r="BB61" s="82"/>
      <c r="BC61" s="82"/>
      <c r="BD61" s="82"/>
      <c r="BE61" s="82"/>
      <c r="BF61" s="82"/>
      <c r="BG61" s="83"/>
      <c r="BH61" s="81">
        <f t="shared" ref="BH61" si="8">BH55</f>
        <v>0.6</v>
      </c>
      <c r="BI61" s="82"/>
      <c r="BJ61" s="82"/>
      <c r="BK61" s="82"/>
      <c r="BL61" s="82"/>
      <c r="BM61" s="82"/>
      <c r="BN61" s="83"/>
      <c r="BO61" s="81">
        <f t="shared" ref="BO61" si="9">BO55</f>
        <v>0.6</v>
      </c>
      <c r="BP61" s="82"/>
      <c r="BQ61" s="82"/>
      <c r="BR61" s="82"/>
      <c r="BS61" s="82"/>
      <c r="BT61" s="82"/>
      <c r="BU61" s="83"/>
    </row>
    <row r="62" spans="1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81">
        <f>W59</f>
        <v>0.8</v>
      </c>
      <c r="X62" s="82"/>
      <c r="Y62" s="82"/>
      <c r="Z62" s="82"/>
      <c r="AA62" s="82"/>
      <c r="AB62" s="82"/>
      <c r="AC62" s="82"/>
      <c r="AD62" s="82"/>
      <c r="AE62" s="83"/>
      <c r="AF62" s="81">
        <f>AF59</f>
        <v>0.81599999999999995</v>
      </c>
      <c r="AG62" s="82"/>
      <c r="AH62" s="82"/>
      <c r="AI62" s="82"/>
      <c r="AJ62" s="82"/>
      <c r="AK62" s="82"/>
      <c r="AL62" s="83"/>
      <c r="AM62" s="104">
        <f>AM59</f>
        <v>0.83699999999999997</v>
      </c>
      <c r="AN62" s="105"/>
      <c r="AO62" s="105"/>
      <c r="AP62" s="105"/>
      <c r="AQ62" s="105"/>
      <c r="AR62" s="105"/>
      <c r="AS62" s="106"/>
      <c r="AT62" s="104">
        <f>AT59</f>
        <v>0.87</v>
      </c>
      <c r="AU62" s="105"/>
      <c r="AV62" s="105"/>
      <c r="AW62" s="105"/>
      <c r="AX62" s="105"/>
      <c r="AY62" s="105"/>
      <c r="AZ62" s="106"/>
      <c r="BA62" s="104">
        <f>BA59</f>
        <v>0.91200000000000003</v>
      </c>
      <c r="BB62" s="105"/>
      <c r="BC62" s="105"/>
      <c r="BD62" s="105"/>
      <c r="BE62" s="105"/>
      <c r="BF62" s="105"/>
      <c r="BG62" s="106"/>
      <c r="BH62" s="104">
        <f>BH59</f>
        <v>0.95099999999999996</v>
      </c>
      <c r="BI62" s="105"/>
      <c r="BJ62" s="105"/>
      <c r="BK62" s="105"/>
      <c r="BL62" s="105"/>
      <c r="BM62" s="105"/>
      <c r="BN62" s="106"/>
      <c r="BO62" s="104">
        <f>BO59</f>
        <v>0.97499999999999998</v>
      </c>
      <c r="BP62" s="105"/>
      <c r="BQ62" s="105"/>
      <c r="BR62" s="105"/>
      <c r="BS62" s="105"/>
      <c r="BT62" s="105"/>
      <c r="BU62" s="106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81"/>
      <c r="X63" s="82"/>
      <c r="Y63" s="82"/>
      <c r="Z63" s="82"/>
      <c r="AA63" s="82"/>
      <c r="AB63" s="82"/>
      <c r="AC63" s="82"/>
      <c r="AD63" s="82"/>
      <c r="AE63" s="83"/>
      <c r="AF63" s="81"/>
      <c r="AG63" s="82"/>
      <c r="AH63" s="82"/>
      <c r="AI63" s="82"/>
      <c r="AJ63" s="82"/>
      <c r="AK63" s="82"/>
      <c r="AL63" s="83"/>
      <c r="AM63" s="107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  <c r="BH63" s="107"/>
      <c r="BI63" s="108"/>
      <c r="BJ63" s="108"/>
      <c r="BK63" s="108"/>
      <c r="BL63" s="108"/>
      <c r="BM63" s="108"/>
      <c r="BN63" s="109"/>
      <c r="BO63" s="107"/>
      <c r="BP63" s="108"/>
      <c r="BQ63" s="108"/>
      <c r="BR63" s="108"/>
      <c r="BS63" s="108"/>
      <c r="BT63" s="108"/>
      <c r="BU63" s="109"/>
    </row>
    <row r="64" spans="1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51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81">
        <f>W47</f>
        <v>0.6</v>
      </c>
      <c r="X64" s="82"/>
      <c r="Y64" s="82"/>
      <c r="Z64" s="82"/>
      <c r="AA64" s="82"/>
      <c r="AB64" s="82"/>
      <c r="AC64" s="82"/>
      <c r="AD64" s="82"/>
      <c r="AE64" s="83"/>
      <c r="AF64" s="81">
        <f>AF47</f>
        <v>0.6</v>
      </c>
      <c r="AG64" s="82"/>
      <c r="AH64" s="82"/>
      <c r="AI64" s="82"/>
      <c r="AJ64" s="82"/>
      <c r="AK64" s="82"/>
      <c r="AL64" s="83"/>
      <c r="AM64" s="104">
        <f>AM47</f>
        <v>0.6</v>
      </c>
      <c r="AN64" s="105"/>
      <c r="AO64" s="105"/>
      <c r="AP64" s="105"/>
      <c r="AQ64" s="105"/>
      <c r="AR64" s="105"/>
      <c r="AS64" s="106"/>
      <c r="AT64" s="104">
        <f>AT47</f>
        <v>0.6</v>
      </c>
      <c r="AU64" s="105"/>
      <c r="AV64" s="105"/>
      <c r="AW64" s="105"/>
      <c r="AX64" s="105"/>
      <c r="AY64" s="105"/>
      <c r="AZ64" s="105"/>
      <c r="BA64" s="104">
        <f>BA47</f>
        <v>0.6</v>
      </c>
      <c r="BB64" s="105"/>
      <c r="BC64" s="105"/>
      <c r="BD64" s="105"/>
      <c r="BE64" s="105"/>
      <c r="BF64" s="105"/>
      <c r="BG64" s="106"/>
      <c r="BH64" s="104">
        <f>BH47</f>
        <v>0.6</v>
      </c>
      <c r="BI64" s="105"/>
      <c r="BJ64" s="105"/>
      <c r="BK64" s="105"/>
      <c r="BL64" s="105"/>
      <c r="BM64" s="105"/>
      <c r="BN64" s="106"/>
      <c r="BO64" s="104">
        <f>BO47</f>
        <v>0.6</v>
      </c>
      <c r="BP64" s="105"/>
      <c r="BQ64" s="105"/>
      <c r="BR64" s="105"/>
      <c r="BS64" s="105"/>
      <c r="BT64" s="105"/>
      <c r="BU64" s="106"/>
    </row>
    <row r="65" spans="2:78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29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81"/>
      <c r="X65" s="82"/>
      <c r="Y65" s="82"/>
      <c r="Z65" s="82"/>
      <c r="AA65" s="82"/>
      <c r="AB65" s="82"/>
      <c r="AC65" s="82"/>
      <c r="AD65" s="82"/>
      <c r="AE65" s="83"/>
      <c r="AF65" s="81"/>
      <c r="AG65" s="82"/>
      <c r="AH65" s="82"/>
      <c r="AI65" s="82"/>
      <c r="AJ65" s="82"/>
      <c r="AK65" s="82"/>
      <c r="AL65" s="83"/>
      <c r="AM65" s="107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107"/>
      <c r="BB65" s="108"/>
      <c r="BC65" s="108"/>
      <c r="BD65" s="108"/>
      <c r="BE65" s="108"/>
      <c r="BF65" s="108"/>
      <c r="BG65" s="109"/>
      <c r="BH65" s="107"/>
      <c r="BI65" s="108"/>
      <c r="BJ65" s="108"/>
      <c r="BK65" s="108"/>
      <c r="BL65" s="108"/>
      <c r="BM65" s="108"/>
      <c r="BN65" s="109"/>
      <c r="BO65" s="107"/>
      <c r="BP65" s="108"/>
      <c r="BQ65" s="108"/>
      <c r="BR65" s="108"/>
      <c r="BS65" s="108"/>
      <c r="BT65" s="108"/>
      <c r="BU65" s="109"/>
    </row>
    <row r="66" spans="2:78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380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81">
        <f>W64</f>
        <v>0.6</v>
      </c>
      <c r="X66" s="82"/>
      <c r="Y66" s="82"/>
      <c r="Z66" s="82"/>
      <c r="AA66" s="82"/>
      <c r="AB66" s="82"/>
      <c r="AC66" s="82"/>
      <c r="AD66" s="82"/>
      <c r="AE66" s="83"/>
      <c r="AF66" s="81">
        <f>AF64</f>
        <v>0.6</v>
      </c>
      <c r="AG66" s="82"/>
      <c r="AH66" s="82"/>
      <c r="AI66" s="82"/>
      <c r="AJ66" s="82"/>
      <c r="AK66" s="82"/>
      <c r="AL66" s="83"/>
      <c r="AM66" s="104">
        <f>AM64</f>
        <v>0.6</v>
      </c>
      <c r="AN66" s="105"/>
      <c r="AO66" s="105"/>
      <c r="AP66" s="105"/>
      <c r="AQ66" s="105"/>
      <c r="AR66" s="105"/>
      <c r="AS66" s="106"/>
      <c r="AT66" s="104">
        <f>AT64</f>
        <v>0.6</v>
      </c>
      <c r="AU66" s="105"/>
      <c r="AV66" s="105"/>
      <c r="AW66" s="105"/>
      <c r="AX66" s="105"/>
      <c r="AY66" s="105"/>
      <c r="AZ66" s="105"/>
      <c r="BA66" s="104">
        <f>BA64</f>
        <v>0.6</v>
      </c>
      <c r="BB66" s="105"/>
      <c r="BC66" s="105"/>
      <c r="BD66" s="105"/>
      <c r="BE66" s="105"/>
      <c r="BF66" s="105"/>
      <c r="BG66" s="106"/>
      <c r="BH66" s="104">
        <f>BH64</f>
        <v>0.6</v>
      </c>
      <c r="BI66" s="105"/>
      <c r="BJ66" s="105"/>
      <c r="BK66" s="105"/>
      <c r="BL66" s="105"/>
      <c r="BM66" s="105"/>
      <c r="BN66" s="106"/>
      <c r="BO66" s="104">
        <f>BO64</f>
        <v>0.6</v>
      </c>
      <c r="BP66" s="105"/>
      <c r="BQ66" s="105"/>
      <c r="BR66" s="105"/>
      <c r="BS66" s="105"/>
      <c r="BT66" s="105"/>
      <c r="BU66" s="106"/>
    </row>
    <row r="67" spans="2:78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96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81"/>
      <c r="X67" s="82"/>
      <c r="Y67" s="82"/>
      <c r="Z67" s="82"/>
      <c r="AA67" s="82"/>
      <c r="AB67" s="82"/>
      <c r="AC67" s="82"/>
      <c r="AD67" s="82"/>
      <c r="AE67" s="83"/>
      <c r="AF67" s="81"/>
      <c r="AG67" s="82"/>
      <c r="AH67" s="82"/>
      <c r="AI67" s="82"/>
      <c r="AJ67" s="82"/>
      <c r="AK67" s="82"/>
      <c r="AL67" s="83"/>
      <c r="AM67" s="107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8"/>
      <c r="BA67" s="107"/>
      <c r="BB67" s="108"/>
      <c r="BC67" s="108"/>
      <c r="BD67" s="108"/>
      <c r="BE67" s="108"/>
      <c r="BF67" s="108"/>
      <c r="BG67" s="109"/>
      <c r="BH67" s="107"/>
      <c r="BI67" s="108"/>
      <c r="BJ67" s="108"/>
      <c r="BK67" s="108"/>
      <c r="BL67" s="108"/>
      <c r="BM67" s="108"/>
      <c r="BN67" s="109"/>
      <c r="BO67" s="107"/>
      <c r="BP67" s="108"/>
      <c r="BQ67" s="108"/>
      <c r="BR67" s="108"/>
      <c r="BS67" s="108"/>
      <c r="BT67" s="108"/>
      <c r="BU67" s="109"/>
    </row>
    <row r="68" spans="2:78" s="14" customFormat="1" ht="20.149999999999999" customHeight="1" x14ac:dyDescent="0.15"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</row>
    <row r="69" spans="2:78" s="14" customFormat="1" ht="20.149999999999999" customHeight="1" x14ac:dyDescent="0.15"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</row>
    <row r="70" spans="2:78" s="14" customFormat="1" ht="20.149999999999999" customHeight="1" x14ac:dyDescent="0.15"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</row>
    <row r="71" spans="2:78" s="14" customFormat="1" ht="20.149999999999999" customHeight="1" x14ac:dyDescent="0.15"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</row>
    <row r="72" spans="2:78" s="14" customFormat="1" ht="20.149999999999999" customHeight="1" x14ac:dyDescent="0.15"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</row>
    <row r="73" spans="2:78" s="14" customFormat="1" ht="20.149999999999999" customHeight="1" x14ac:dyDescent="0.15"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</row>
    <row r="74" spans="2:78" s="14" customFormat="1" ht="20.149999999999999" customHeight="1" x14ac:dyDescent="0.15"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</row>
    <row r="75" spans="2:78" s="14" customFormat="1" ht="15" customHeight="1" x14ac:dyDescent="0.15"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</row>
    <row r="76" spans="2:78" s="14" customFormat="1" ht="15" customHeight="1" x14ac:dyDescent="0.15"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</row>
    <row r="77" spans="2:78" s="14" customFormat="1" ht="15" customHeight="1" x14ac:dyDescent="0.15"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</row>
    <row r="78" spans="2:78" s="14" customFormat="1" ht="15" customHeight="1" x14ac:dyDescent="0.15"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</row>
    <row r="79" spans="2:78" s="14" customFormat="1" ht="15" customHeight="1" x14ac:dyDescent="0.15"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</row>
    <row r="80" spans="2:78" s="14" customFormat="1" ht="15" customHeight="1" x14ac:dyDescent="0.15"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</row>
    <row r="81" spans="60:78" s="14" customFormat="1" ht="15" customHeight="1" x14ac:dyDescent="0.15"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</row>
    <row r="82" spans="60:78" s="14" customFormat="1" ht="15" customHeight="1" x14ac:dyDescent="0.15"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</row>
    <row r="83" spans="60:78" s="14" customFormat="1" ht="15" customHeight="1" x14ac:dyDescent="0.15"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60:78" s="14" customFormat="1" ht="15" customHeight="1" x14ac:dyDescent="0.15"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</row>
    <row r="85" spans="60:78" ht="15" customHeight="1" x14ac:dyDescent="0.15"/>
  </sheetData>
  <mergeCells count="216">
    <mergeCell ref="BO66:BU67"/>
    <mergeCell ref="BO57:BU58"/>
    <mergeCell ref="BO59:BU59"/>
    <mergeCell ref="BO60:BU60"/>
    <mergeCell ref="BO61:BU61"/>
    <mergeCell ref="BO62:BU63"/>
    <mergeCell ref="BO64:BU65"/>
    <mergeCell ref="BH64:BN65"/>
    <mergeCell ref="BH66:BN67"/>
    <mergeCell ref="BH57:BN58"/>
    <mergeCell ref="BH59:BN59"/>
    <mergeCell ref="BH60:BN60"/>
    <mergeCell ref="BH61:BN61"/>
    <mergeCell ref="BH62:BN63"/>
    <mergeCell ref="BO48:BU48"/>
    <mergeCell ref="BO49:BU49"/>
    <mergeCell ref="BO50:BU50"/>
    <mergeCell ref="BO51:BU51"/>
    <mergeCell ref="BO52:BU52"/>
    <mergeCell ref="BO53:BU53"/>
    <mergeCell ref="BO54:BU54"/>
    <mergeCell ref="BO55:BU56"/>
    <mergeCell ref="BH55:BN56"/>
    <mergeCell ref="AT66:AZ67"/>
    <mergeCell ref="BA66:BG67"/>
    <mergeCell ref="K67:S67"/>
    <mergeCell ref="BH48:BN48"/>
    <mergeCell ref="BH49:BN49"/>
    <mergeCell ref="BH50:BN50"/>
    <mergeCell ref="BH51:BN51"/>
    <mergeCell ref="BH52:BN52"/>
    <mergeCell ref="BH53:BN53"/>
    <mergeCell ref="BH54:BN54"/>
    <mergeCell ref="AM64:AS65"/>
    <mergeCell ref="AT64:AZ65"/>
    <mergeCell ref="BA64:BG65"/>
    <mergeCell ref="K65:S65"/>
    <mergeCell ref="AT61:AZ61"/>
    <mergeCell ref="BA61:BG61"/>
    <mergeCell ref="AT62:AZ63"/>
    <mergeCell ref="BA62:BG63"/>
    <mergeCell ref="AM57:AS58"/>
    <mergeCell ref="AT57:AZ58"/>
    <mergeCell ref="BA57:BG58"/>
    <mergeCell ref="K58:S58"/>
    <mergeCell ref="K56:S56"/>
    <mergeCell ref="BA51:BG51"/>
    <mergeCell ref="B66:J67"/>
    <mergeCell ref="K66:S66"/>
    <mergeCell ref="T66:V67"/>
    <mergeCell ref="W66:AE67"/>
    <mergeCell ref="AF66:AL67"/>
    <mergeCell ref="AM66:AS67"/>
    <mergeCell ref="K63:S63"/>
    <mergeCell ref="B64:J65"/>
    <mergeCell ref="K64:S64"/>
    <mergeCell ref="T64:V65"/>
    <mergeCell ref="W64:AE65"/>
    <mergeCell ref="AF64:AL65"/>
    <mergeCell ref="B62:J63"/>
    <mergeCell ref="K62:S62"/>
    <mergeCell ref="T62:V63"/>
    <mergeCell ref="W62:AE63"/>
    <mergeCell ref="AF62:AL63"/>
    <mergeCell ref="AM62:AS63"/>
    <mergeCell ref="B61:J61"/>
    <mergeCell ref="K61:S61"/>
    <mergeCell ref="T61:V61"/>
    <mergeCell ref="W61:AE61"/>
    <mergeCell ref="AF61:AL61"/>
    <mergeCell ref="AM61:AS61"/>
    <mergeCell ref="AT59:AZ59"/>
    <mergeCell ref="BA59:BG59"/>
    <mergeCell ref="B60:J60"/>
    <mergeCell ref="K60:S60"/>
    <mergeCell ref="T60:V60"/>
    <mergeCell ref="W60:AE60"/>
    <mergeCell ref="AF60:AL60"/>
    <mergeCell ref="AM60:AS60"/>
    <mergeCell ref="AT60:AZ60"/>
    <mergeCell ref="BA60:BG60"/>
    <mergeCell ref="B59:J59"/>
    <mergeCell ref="K59:S59"/>
    <mergeCell ref="T59:V59"/>
    <mergeCell ref="W59:AE59"/>
    <mergeCell ref="AF59:AL59"/>
    <mergeCell ref="AM59:AS59"/>
    <mergeCell ref="B57:J58"/>
    <mergeCell ref="K57:S57"/>
    <mergeCell ref="T57:V58"/>
    <mergeCell ref="W57:AE58"/>
    <mergeCell ref="AF57:AL58"/>
    <mergeCell ref="AT54:AZ54"/>
    <mergeCell ref="BA54:BG54"/>
    <mergeCell ref="B55:J56"/>
    <mergeCell ref="K55:S55"/>
    <mergeCell ref="T55:V56"/>
    <mergeCell ref="W55:AE56"/>
    <mergeCell ref="AF55:AL56"/>
    <mergeCell ref="AM55:AS56"/>
    <mergeCell ref="AT55:AZ56"/>
    <mergeCell ref="BA55:BG56"/>
    <mergeCell ref="B54:J54"/>
    <mergeCell ref="K54:S54"/>
    <mergeCell ref="T54:V54"/>
    <mergeCell ref="W54:AE54"/>
    <mergeCell ref="AF54:AL54"/>
    <mergeCell ref="AM54:AS54"/>
    <mergeCell ref="BA52:BG52"/>
    <mergeCell ref="B53:J53"/>
    <mergeCell ref="K53:S53"/>
    <mergeCell ref="T53:V53"/>
    <mergeCell ref="W53:AE53"/>
    <mergeCell ref="AF53:AL53"/>
    <mergeCell ref="AM53:AS53"/>
    <mergeCell ref="AT53:AZ53"/>
    <mergeCell ref="BA53:BG53"/>
    <mergeCell ref="B51:D51"/>
    <mergeCell ref="E51:V51"/>
    <mergeCell ref="W51:AE51"/>
    <mergeCell ref="AF51:AL51"/>
    <mergeCell ref="AM51:AS51"/>
    <mergeCell ref="AT51:AZ51"/>
    <mergeCell ref="E50:V50"/>
    <mergeCell ref="W50:AE50"/>
    <mergeCell ref="AF50:AL50"/>
    <mergeCell ref="AM50:AS50"/>
    <mergeCell ref="AT50:AZ50"/>
    <mergeCell ref="B46:D50"/>
    <mergeCell ref="E46:V46"/>
    <mergeCell ref="W46:AE46"/>
    <mergeCell ref="AF46:AL46"/>
    <mergeCell ref="AM46:AS46"/>
    <mergeCell ref="AT46:AZ46"/>
    <mergeCell ref="BH46:BN46"/>
    <mergeCell ref="BO46:BU46"/>
    <mergeCell ref="BA50:BG50"/>
    <mergeCell ref="E49:V49"/>
    <mergeCell ref="W49:AE49"/>
    <mergeCell ref="AF49:AL49"/>
    <mergeCell ref="AM49:AS49"/>
    <mergeCell ref="AT49:AZ49"/>
    <mergeCell ref="BA49:BG49"/>
    <mergeCell ref="BH47:BN47"/>
    <mergeCell ref="BO47:BU47"/>
    <mergeCell ref="E48:V48"/>
    <mergeCell ref="W48:AE48"/>
    <mergeCell ref="AF48:AL48"/>
    <mergeCell ref="AM48:AS48"/>
    <mergeCell ref="AT48:AZ48"/>
    <mergeCell ref="BA48:BG48"/>
    <mergeCell ref="E47:V47"/>
    <mergeCell ref="W47:AE47"/>
    <mergeCell ref="AF47:AL47"/>
    <mergeCell ref="AM47:AS47"/>
    <mergeCell ref="AT47:AZ47"/>
    <mergeCell ref="BA47:BG47"/>
    <mergeCell ref="BA46:BG46"/>
    <mergeCell ref="BH35:BH36"/>
    <mergeCell ref="AN37:AN38"/>
    <mergeCell ref="BH37:BH38"/>
    <mergeCell ref="V34:AG34"/>
    <mergeCell ref="W41:AD41"/>
    <mergeCell ref="AY41:AZ41"/>
    <mergeCell ref="B43:BV43"/>
    <mergeCell ref="B44:V44"/>
    <mergeCell ref="W44:AE44"/>
    <mergeCell ref="AF44:AL44"/>
    <mergeCell ref="AM44:AS44"/>
    <mergeCell ref="AT44:AZ44"/>
    <mergeCell ref="BA44:BG44"/>
    <mergeCell ref="BH44:BN44"/>
    <mergeCell ref="BO44:BU44"/>
    <mergeCell ref="L19:L24"/>
    <mergeCell ref="AC19:AF19"/>
    <mergeCell ref="BA19:BD19"/>
    <mergeCell ref="AH21:AM21"/>
    <mergeCell ref="AR21:AR29"/>
    <mergeCell ref="BL21:BL29"/>
    <mergeCell ref="AH26:AM26"/>
    <mergeCell ref="N29:N34"/>
    <mergeCell ref="AV29:AV34"/>
    <mergeCell ref="AN31:AN34"/>
    <mergeCell ref="N13:N24"/>
    <mergeCell ref="AC14:AE14"/>
    <mergeCell ref="AP14:AP16"/>
    <mergeCell ref="BA14:BC14"/>
    <mergeCell ref="BJ14:BJ16"/>
    <mergeCell ref="AC15:AE15"/>
    <mergeCell ref="BA15:BC15"/>
    <mergeCell ref="AP17:AP30"/>
    <mergeCell ref="BJ17:BJ30"/>
    <mergeCell ref="AP31:AP38"/>
    <mergeCell ref="BH31:BH34"/>
    <mergeCell ref="BJ31:BJ38"/>
    <mergeCell ref="BC34:BD34"/>
    <mergeCell ref="AN35:AN36"/>
    <mergeCell ref="B1:BV1"/>
    <mergeCell ref="B2:BV2"/>
    <mergeCell ref="D4:F5"/>
    <mergeCell ref="G4:G5"/>
    <mergeCell ref="H4:M5"/>
    <mergeCell ref="N4:O5"/>
    <mergeCell ref="N10:N11"/>
    <mergeCell ref="O10:O12"/>
    <mergeCell ref="AP10:AP12"/>
    <mergeCell ref="BJ10:BJ12"/>
    <mergeCell ref="T11:W11"/>
    <mergeCell ref="AD11:AL11"/>
    <mergeCell ref="BB11:BI11"/>
    <mergeCell ref="BE6:BG6"/>
    <mergeCell ref="BC7:BI7"/>
    <mergeCell ref="BE8:BG8"/>
    <mergeCell ref="U9:X9"/>
    <mergeCell ref="AC9:AF9"/>
    <mergeCell ref="AZ9:BC9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BV89"/>
  <sheetViews>
    <sheetView view="pageBreakPreview" topLeftCell="A44" zoomScaleSheetLayoutView="100" workbookViewId="0">
      <selection activeCell="CC57" sqref="CC57"/>
    </sheetView>
  </sheetViews>
  <sheetFormatPr defaultRowHeight="10" x14ac:dyDescent="0.15"/>
  <cols>
    <col min="1" max="1" width="0.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279" t="s">
        <v>417</v>
      </c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</row>
    <row r="3" spans="2:74" ht="9.1" customHeight="1" x14ac:dyDescent="0.15"/>
    <row r="4" spans="2:74" ht="9.1" customHeight="1" x14ac:dyDescent="0.15">
      <c r="AH4" s="28"/>
      <c r="AI4" s="28"/>
      <c r="AJ4" s="73"/>
      <c r="AK4" s="73"/>
      <c r="AL4" s="73"/>
      <c r="AM4" s="73"/>
      <c r="AN4" s="28"/>
      <c r="AO4" s="28"/>
    </row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Z6" s="98"/>
      <c r="AA6" s="98"/>
      <c r="AB6" s="98"/>
      <c r="AC6" s="98"/>
      <c r="AE6" s="28"/>
      <c r="AF6" s="28"/>
      <c r="AG6" s="73" t="s">
        <v>133</v>
      </c>
      <c r="AH6" s="73"/>
      <c r="AI6" s="73"/>
      <c r="AJ6" s="73"/>
      <c r="AK6" s="73"/>
      <c r="AL6" s="73" t="s">
        <v>69</v>
      </c>
      <c r="AM6" s="73"/>
      <c r="AN6" s="73"/>
      <c r="AO6" s="73"/>
      <c r="AP6" s="73"/>
      <c r="AT6" s="98"/>
      <c r="AU6" s="98"/>
      <c r="AV6" s="98"/>
      <c r="AW6" s="98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Y7" s="5"/>
      <c r="AZ7" s="5"/>
      <c r="BA7" s="85">
        <v>0.04</v>
      </c>
    </row>
    <row r="8" spans="2:74" ht="9.1" customHeight="1" x14ac:dyDescent="0.15">
      <c r="AB8" s="28"/>
      <c r="AC8" s="28"/>
      <c r="AD8" s="99" t="s">
        <v>379</v>
      </c>
      <c r="AE8" s="99"/>
      <c r="AF8" s="99"/>
      <c r="AG8" s="99"/>
      <c r="AH8" s="28"/>
      <c r="AI8" s="30"/>
      <c r="AJ8" s="30"/>
      <c r="AK8" s="30"/>
      <c r="AL8" s="30"/>
      <c r="AM8" s="30"/>
      <c r="AN8" s="30"/>
      <c r="AO8" s="30"/>
      <c r="AP8" s="137" t="s">
        <v>377</v>
      </c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85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Y9" s="5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Y10" s="6"/>
      <c r="Z10" s="6"/>
      <c r="AA10" s="6"/>
      <c r="AB10" s="6"/>
      <c r="AC10" s="6"/>
      <c r="AD10" s="6"/>
      <c r="AE10" s="21"/>
      <c r="AF10" s="19"/>
      <c r="AG10" s="19"/>
      <c r="AH10" s="19"/>
      <c r="AI10" s="19"/>
      <c r="AJ10" s="19"/>
      <c r="AK10" s="19"/>
      <c r="AL10" s="20"/>
      <c r="AM10" s="20"/>
      <c r="AN10" s="20"/>
      <c r="AO10" s="20"/>
      <c r="AP10" s="20"/>
      <c r="AQ10" s="20"/>
      <c r="AR10" s="21"/>
      <c r="AS10" s="6"/>
      <c r="AT10" s="6"/>
      <c r="AU10" s="6"/>
      <c r="AV10" s="6"/>
      <c r="AW10" s="6"/>
      <c r="AX10" s="6"/>
      <c r="AY10" s="5"/>
      <c r="AZ10" s="5"/>
      <c r="BA10" s="5"/>
    </row>
    <row r="11" spans="2:74" ht="9.1" customHeight="1" x14ac:dyDescent="0.15">
      <c r="Z11" s="85">
        <v>0.05</v>
      </c>
      <c r="AY11" s="5"/>
      <c r="AZ11" s="5"/>
      <c r="BA11" s="85"/>
    </row>
    <row r="12" spans="2:74" ht="9.1" customHeight="1" x14ac:dyDescent="0.15">
      <c r="Z12" s="85"/>
      <c r="AH12" s="28"/>
      <c r="AI12" s="28"/>
      <c r="AJ12" s="28"/>
      <c r="AK12" s="28"/>
      <c r="AL12" s="28"/>
      <c r="AM12" s="73"/>
      <c r="AN12" s="73"/>
      <c r="AO12" s="73"/>
      <c r="AP12" s="73"/>
      <c r="AQ12" s="73"/>
      <c r="AY12" s="5"/>
      <c r="AZ12" s="5"/>
      <c r="BA12" s="85"/>
    </row>
    <row r="13" spans="2:74" ht="9.1" customHeight="1" x14ac:dyDescent="0.15">
      <c r="Z13" s="85"/>
      <c r="AY13" s="5"/>
      <c r="AZ13" s="5"/>
      <c r="BA13" s="85"/>
    </row>
    <row r="14" spans="2:74" ht="9.1" customHeight="1" x14ac:dyDescent="0.15">
      <c r="AY14" s="5"/>
      <c r="AZ14" s="5"/>
      <c r="BA14" s="85" t="s">
        <v>355</v>
      </c>
    </row>
    <row r="15" spans="2:74" ht="9.1" customHeight="1" x14ac:dyDescent="0.15">
      <c r="AY15" s="5"/>
      <c r="AZ15" s="5"/>
      <c r="BA15" s="85"/>
    </row>
    <row r="16" spans="2:74" ht="9.1" customHeight="1" x14ac:dyDescent="0.15">
      <c r="U16" s="86"/>
      <c r="X16" s="86" t="s">
        <v>349</v>
      </c>
      <c r="AG16" s="28"/>
      <c r="AH16" s="28"/>
      <c r="AI16" s="28"/>
      <c r="AJ16" s="28"/>
      <c r="AK16" s="28"/>
      <c r="AL16" s="28"/>
      <c r="AM16" s="73" t="s">
        <v>4</v>
      </c>
      <c r="AN16" s="73"/>
      <c r="AO16" s="73"/>
      <c r="AP16" s="73"/>
      <c r="AQ16" s="73"/>
      <c r="AR16" s="28"/>
      <c r="AS16" s="28"/>
      <c r="AT16" s="28"/>
      <c r="AU16" s="28"/>
      <c r="AV16" s="28"/>
      <c r="AW16" s="28"/>
      <c r="AX16" s="28"/>
      <c r="AY16" s="28"/>
      <c r="AZ16" s="28"/>
      <c r="BA16" s="85"/>
    </row>
    <row r="17" spans="21:55" ht="9.1" customHeight="1" x14ac:dyDescent="0.15">
      <c r="U17" s="86"/>
      <c r="X17" s="86"/>
      <c r="AY17" s="5"/>
      <c r="AZ17" s="5"/>
      <c r="BA17" s="85"/>
    </row>
    <row r="18" spans="21:55" ht="9.1" customHeight="1" x14ac:dyDescent="0.15">
      <c r="U18" s="86"/>
      <c r="X18" s="86"/>
      <c r="AS18" s="73" t="s">
        <v>1</v>
      </c>
      <c r="AT18" s="73"/>
      <c r="AU18" s="73"/>
      <c r="AV18" s="73"/>
      <c r="AW18" s="73"/>
      <c r="AX18" s="73"/>
      <c r="AY18" s="5"/>
      <c r="AZ18" s="5"/>
      <c r="BA18" s="85"/>
      <c r="BC18" s="86" t="s">
        <v>34</v>
      </c>
    </row>
    <row r="19" spans="21:55" ht="9.1" customHeight="1" x14ac:dyDescent="0.15">
      <c r="U19" s="86"/>
      <c r="X19" s="86"/>
      <c r="AS19" s="73" t="s">
        <v>344</v>
      </c>
      <c r="AT19" s="73"/>
      <c r="AU19" s="73"/>
      <c r="AV19" s="73"/>
      <c r="AW19" s="73"/>
      <c r="AX19" s="73"/>
      <c r="AY19" s="5"/>
      <c r="AZ19" s="5"/>
      <c r="BA19" s="85"/>
      <c r="BC19" s="86"/>
    </row>
    <row r="20" spans="21:55" ht="9.1" customHeight="1" x14ac:dyDescent="0.15">
      <c r="U20" s="86"/>
      <c r="X20" s="86"/>
      <c r="AY20" s="5"/>
      <c r="AZ20" s="5"/>
      <c r="BA20" s="5"/>
      <c r="BC20" s="86"/>
    </row>
    <row r="21" spans="21:55" ht="9.1" customHeight="1" x14ac:dyDescent="0.15">
      <c r="U21" s="86"/>
      <c r="X21" s="86"/>
      <c r="AY21" s="5"/>
      <c r="AZ21" s="5"/>
      <c r="BA21" s="5"/>
      <c r="BC21" s="86"/>
    </row>
    <row r="22" spans="21:55" ht="9.1" customHeight="1" x14ac:dyDescent="0.15">
      <c r="U22" s="86"/>
      <c r="X22" s="86"/>
      <c r="AY22" s="5"/>
      <c r="AZ22" s="5"/>
      <c r="BA22" s="5"/>
      <c r="BC22" s="86"/>
    </row>
    <row r="23" spans="21:55" ht="9.1" customHeight="1" x14ac:dyDescent="0.15">
      <c r="U23" s="40"/>
      <c r="AO23" s="73"/>
      <c r="AP23" s="73"/>
      <c r="AQ23" s="73"/>
      <c r="AY23" s="5"/>
      <c r="AZ23" s="5"/>
      <c r="BA23" s="85" t="s">
        <v>356</v>
      </c>
      <c r="BC23" s="86"/>
    </row>
    <row r="24" spans="21:55" ht="9.1" customHeight="1" x14ac:dyDescent="0.15">
      <c r="AS24" s="73"/>
      <c r="AT24" s="73"/>
      <c r="AU24" s="73"/>
      <c r="AV24" s="73"/>
      <c r="AW24" s="73"/>
      <c r="AY24" s="5"/>
      <c r="AZ24" s="5"/>
      <c r="BA24" s="85"/>
    </row>
    <row r="25" spans="21:55" ht="9.1" customHeight="1" x14ac:dyDescent="0.15">
      <c r="AO25" s="73" t="s">
        <v>5</v>
      </c>
      <c r="AP25" s="73"/>
      <c r="AQ25" s="73"/>
      <c r="AY25" s="5"/>
      <c r="AZ25" s="5"/>
      <c r="BA25" s="85"/>
    </row>
    <row r="26" spans="21:55" ht="9.1" customHeight="1" x14ac:dyDescent="0.15"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Y26" s="22"/>
      <c r="AZ26" s="5"/>
      <c r="BA26" s="85"/>
    </row>
    <row r="27" spans="21:55" ht="9.1" customHeight="1" x14ac:dyDescent="0.15">
      <c r="AY27" s="22"/>
      <c r="AZ27" s="5"/>
      <c r="BA27" s="85"/>
    </row>
    <row r="28" spans="21:55" ht="9.1" customHeight="1" x14ac:dyDescent="0.15">
      <c r="AU28" s="85"/>
      <c r="AV28" s="5"/>
      <c r="AW28" s="85"/>
      <c r="AY28" s="85">
        <v>0.1</v>
      </c>
      <c r="AZ28" s="5"/>
      <c r="BA28" s="85" t="s">
        <v>354</v>
      </c>
    </row>
    <row r="29" spans="21:55" ht="9.1" customHeight="1" x14ac:dyDescent="0.15">
      <c r="AF29" s="73" t="s">
        <v>441</v>
      </c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U29" s="85"/>
      <c r="AV29" s="5"/>
      <c r="AW29" s="85"/>
      <c r="AY29" s="85"/>
      <c r="AZ29" s="5"/>
      <c r="BA29" s="85"/>
    </row>
    <row r="30" spans="21:55" ht="4.45" customHeight="1" x14ac:dyDescent="0.15">
      <c r="AU30" s="85"/>
      <c r="AV30" s="5"/>
      <c r="AW30" s="85"/>
      <c r="AY30" s="85" t="s">
        <v>0</v>
      </c>
      <c r="AZ30" s="5"/>
      <c r="BA30" s="85"/>
    </row>
    <row r="31" spans="21:55" ht="4.45" customHeight="1" x14ac:dyDescent="0.15">
      <c r="AU31" s="85"/>
      <c r="AV31" s="5"/>
      <c r="AW31" s="85"/>
      <c r="AY31" s="85"/>
      <c r="AZ31" s="5"/>
      <c r="BA31" s="85"/>
    </row>
    <row r="32" spans="21:55" ht="9.1" customHeight="1" x14ac:dyDescent="0.15">
      <c r="AU32" s="85"/>
      <c r="AV32" s="5"/>
      <c r="AW32" s="85"/>
      <c r="AY32" s="85">
        <v>0.1</v>
      </c>
      <c r="BA32" s="85"/>
    </row>
    <row r="33" spans="1:74" ht="9.1" customHeight="1" x14ac:dyDescent="0.15">
      <c r="AU33" s="85"/>
      <c r="AV33" s="5"/>
      <c r="AW33" s="85"/>
      <c r="AY33" s="85"/>
      <c r="BA33" s="85"/>
    </row>
    <row r="34" spans="1:74" ht="9.1" customHeight="1" x14ac:dyDescent="0.15">
      <c r="AJ34" s="73"/>
      <c r="AK34" s="73"/>
      <c r="AL34" s="73"/>
      <c r="AM34" s="73"/>
      <c r="AU34" s="85"/>
      <c r="AW34" s="85"/>
      <c r="AY34" s="85"/>
    </row>
    <row r="35" spans="1:74" ht="9.1" customHeight="1" x14ac:dyDescent="0.15">
      <c r="AJ35" s="73"/>
      <c r="AK35" s="73"/>
      <c r="AL35" s="73"/>
      <c r="AM35" s="73"/>
      <c r="AU35" s="85"/>
      <c r="AW35" s="85"/>
      <c r="AY35" s="85"/>
    </row>
    <row r="36" spans="1:74" ht="9.1" customHeight="1" x14ac:dyDescent="0.15">
      <c r="AJ36" s="73" t="s">
        <v>333</v>
      </c>
      <c r="AK36" s="73"/>
      <c r="AL36" s="73"/>
      <c r="AM36" s="73"/>
    </row>
    <row r="37" spans="1:74" ht="9.1" customHeight="1" x14ac:dyDescent="0.15"/>
    <row r="38" spans="1:74" ht="9.1" customHeight="1" x14ac:dyDescent="0.15"/>
    <row r="39" spans="1:74" ht="9.1" customHeight="1" x14ac:dyDescent="0.15"/>
    <row r="40" spans="1:74" ht="9.1" customHeight="1" x14ac:dyDescent="0.15">
      <c r="AH40" s="73"/>
      <c r="AI40" s="73"/>
      <c r="AJ40" s="73"/>
      <c r="AK40" s="73"/>
      <c r="AL40" s="73"/>
      <c r="AM40" s="73"/>
      <c r="AN40" s="73"/>
      <c r="AO40" s="73"/>
    </row>
    <row r="41" spans="1:74" ht="24.95" customHeight="1" x14ac:dyDescent="0.15"/>
    <row r="42" spans="1:74" ht="43.5" customHeight="1" x14ac:dyDescent="0.15">
      <c r="B42" s="88" t="s">
        <v>31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</row>
    <row r="43" spans="1:74" s="14" customFormat="1" ht="24.95" customHeight="1" x14ac:dyDescent="0.15">
      <c r="B43" s="78" t="s">
        <v>105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87" t="s">
        <v>106</v>
      </c>
      <c r="X43" s="87"/>
      <c r="Y43" s="87"/>
      <c r="Z43" s="87"/>
      <c r="AA43" s="87"/>
      <c r="AB43" s="87"/>
      <c r="AC43" s="87"/>
      <c r="AD43" s="87" t="s">
        <v>107</v>
      </c>
      <c r="AE43" s="87"/>
      <c r="AF43" s="87"/>
      <c r="AG43" s="87"/>
      <c r="AH43" s="87"/>
      <c r="AI43" s="87"/>
      <c r="AJ43" s="87"/>
      <c r="AK43" s="87"/>
      <c r="AL43" s="87" t="s">
        <v>108</v>
      </c>
      <c r="AM43" s="87"/>
      <c r="AN43" s="87"/>
      <c r="AO43" s="87"/>
      <c r="AP43" s="87"/>
      <c r="AQ43" s="87"/>
      <c r="AR43" s="87"/>
      <c r="AS43" s="87"/>
      <c r="AT43" s="87" t="s">
        <v>109</v>
      </c>
      <c r="AU43" s="87"/>
      <c r="AV43" s="87"/>
      <c r="AW43" s="87"/>
      <c r="AX43" s="87"/>
      <c r="AY43" s="87"/>
      <c r="AZ43" s="87"/>
      <c r="BA43" s="87" t="s">
        <v>110</v>
      </c>
      <c r="BB43" s="87"/>
      <c r="BC43" s="87"/>
      <c r="BD43" s="87"/>
      <c r="BE43" s="87"/>
      <c r="BF43" s="87"/>
      <c r="BG43" s="87"/>
      <c r="BH43" s="89"/>
      <c r="BI43" s="84"/>
      <c r="BJ43" s="84"/>
      <c r="BK43" s="84"/>
      <c r="BL43" s="84"/>
      <c r="BM43" s="84"/>
      <c r="BN43" s="84"/>
      <c r="BO43" s="25"/>
      <c r="BP43" s="25"/>
      <c r="BQ43" s="25"/>
      <c r="BR43" s="25"/>
      <c r="BS43" s="25"/>
      <c r="BT43" s="25"/>
      <c r="BU43" s="25"/>
    </row>
    <row r="44" spans="1:74" s="14" customFormat="1" ht="6.95" customHeight="1" x14ac:dyDescent="0.15">
      <c r="B44" s="39"/>
      <c r="C44" s="39"/>
      <c r="D44" s="39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</row>
    <row r="45" spans="1:74" s="14" customFormat="1" ht="20.149999999999999" customHeight="1" x14ac:dyDescent="0.15">
      <c r="A45" s="25"/>
      <c r="B45" s="90" t="s">
        <v>353</v>
      </c>
      <c r="C45" s="91"/>
      <c r="D45" s="92"/>
      <c r="E45" s="78" t="s">
        <v>36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v>2.5999999999999999E-2</v>
      </c>
      <c r="X45" s="75"/>
      <c r="Y45" s="75"/>
      <c r="Z45" s="75"/>
      <c r="AA45" s="75"/>
      <c r="AB45" s="75"/>
      <c r="AC45" s="75"/>
      <c r="AD45" s="75">
        <v>3.2000000000000001E-2</v>
      </c>
      <c r="AE45" s="75"/>
      <c r="AF45" s="75"/>
      <c r="AG45" s="75"/>
      <c r="AH45" s="75"/>
      <c r="AI45" s="75"/>
      <c r="AJ45" s="75"/>
      <c r="AK45" s="75"/>
      <c r="AL45" s="75">
        <v>3.7999999999999999E-2</v>
      </c>
      <c r="AM45" s="75"/>
      <c r="AN45" s="75"/>
      <c r="AO45" s="75"/>
      <c r="AP45" s="75"/>
      <c r="AQ45" s="75"/>
      <c r="AR45" s="75"/>
      <c r="AS45" s="75"/>
      <c r="AT45" s="75">
        <v>4.8000000000000001E-2</v>
      </c>
      <c r="AU45" s="75"/>
      <c r="AV45" s="75"/>
      <c r="AW45" s="75"/>
      <c r="AX45" s="75"/>
      <c r="AY45" s="75"/>
      <c r="AZ45" s="75"/>
      <c r="BA45" s="75">
        <v>0.06</v>
      </c>
      <c r="BB45" s="75"/>
      <c r="BC45" s="75"/>
      <c r="BD45" s="75"/>
      <c r="BE45" s="75"/>
      <c r="BF45" s="75"/>
      <c r="BG45" s="75"/>
      <c r="BH45" s="77"/>
      <c r="BI45" s="74"/>
      <c r="BJ45" s="74"/>
      <c r="BK45" s="74"/>
      <c r="BL45" s="74"/>
      <c r="BM45" s="74"/>
      <c r="BN45" s="74"/>
      <c r="BO45" s="18"/>
      <c r="BP45" s="18"/>
      <c r="BQ45" s="18"/>
      <c r="BR45" s="18"/>
      <c r="BS45" s="18"/>
      <c r="BT45" s="18"/>
      <c r="BU45" s="18"/>
    </row>
    <row r="46" spans="1:74" s="14" customFormat="1" ht="20.149999999999999" customHeight="1" x14ac:dyDescent="0.15">
      <c r="A46" s="25"/>
      <c r="B46" s="93"/>
      <c r="C46" s="94"/>
      <c r="D46" s="95"/>
      <c r="E46" s="78" t="s">
        <v>45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v>0.6</v>
      </c>
      <c r="X46" s="75"/>
      <c r="Y46" s="75"/>
      <c r="Z46" s="75"/>
      <c r="AA46" s="75"/>
      <c r="AB46" s="75"/>
      <c r="AC46" s="75"/>
      <c r="AD46" s="75">
        <v>0.6</v>
      </c>
      <c r="AE46" s="75"/>
      <c r="AF46" s="75"/>
      <c r="AG46" s="75"/>
      <c r="AH46" s="75"/>
      <c r="AI46" s="75"/>
      <c r="AJ46" s="75"/>
      <c r="AK46" s="75"/>
      <c r="AL46" s="75">
        <v>0.6</v>
      </c>
      <c r="AM46" s="75"/>
      <c r="AN46" s="75"/>
      <c r="AO46" s="75"/>
      <c r="AP46" s="75"/>
      <c r="AQ46" s="75"/>
      <c r="AR46" s="75"/>
      <c r="AS46" s="75"/>
      <c r="AT46" s="75">
        <v>0.6</v>
      </c>
      <c r="AU46" s="75"/>
      <c r="AV46" s="75"/>
      <c r="AW46" s="75"/>
      <c r="AX46" s="75"/>
      <c r="AY46" s="75"/>
      <c r="AZ46" s="75"/>
      <c r="BA46" s="75">
        <v>0.6</v>
      </c>
      <c r="BB46" s="75"/>
      <c r="BC46" s="75"/>
      <c r="BD46" s="75"/>
      <c r="BE46" s="75"/>
      <c r="BF46" s="75"/>
      <c r="BG46" s="75"/>
      <c r="BH46" s="77"/>
      <c r="BI46" s="74"/>
      <c r="BJ46" s="74"/>
      <c r="BK46" s="74"/>
      <c r="BL46" s="74"/>
      <c r="BM46" s="74"/>
      <c r="BN46" s="74"/>
      <c r="BO46" s="18"/>
      <c r="BP46" s="18"/>
      <c r="BQ46" s="18"/>
      <c r="BR46" s="18"/>
      <c r="BS46" s="18"/>
      <c r="BT46" s="18"/>
      <c r="BU46" s="18"/>
    </row>
    <row r="47" spans="1:74" s="14" customFormat="1" ht="20.149999999999999" customHeight="1" x14ac:dyDescent="0.15">
      <c r="A47" s="25"/>
      <c r="B47" s="93"/>
      <c r="C47" s="94"/>
      <c r="D47" s="95"/>
      <c r="E47" s="78" t="s">
        <v>46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W45+0.2</f>
        <v>0.22600000000000001</v>
      </c>
      <c r="X47" s="75"/>
      <c r="Y47" s="75"/>
      <c r="Z47" s="75"/>
      <c r="AA47" s="75"/>
      <c r="AB47" s="75"/>
      <c r="AC47" s="75"/>
      <c r="AD47" s="75">
        <f>AD45+0.2</f>
        <v>0.23200000000000001</v>
      </c>
      <c r="AE47" s="75"/>
      <c r="AF47" s="75"/>
      <c r="AG47" s="75"/>
      <c r="AH47" s="75"/>
      <c r="AI47" s="75"/>
      <c r="AJ47" s="75"/>
      <c r="AK47" s="75"/>
      <c r="AL47" s="75">
        <f>AL45+0.2</f>
        <v>0.23800000000000002</v>
      </c>
      <c r="AM47" s="75"/>
      <c r="AN47" s="75"/>
      <c r="AO47" s="75"/>
      <c r="AP47" s="75"/>
      <c r="AQ47" s="75"/>
      <c r="AR47" s="75"/>
      <c r="AS47" s="75"/>
      <c r="AT47" s="75">
        <f>AT45+0.2</f>
        <v>0.248</v>
      </c>
      <c r="AU47" s="75"/>
      <c r="AV47" s="75"/>
      <c r="AW47" s="75"/>
      <c r="AX47" s="75"/>
      <c r="AY47" s="75"/>
      <c r="AZ47" s="75"/>
      <c r="BA47" s="75">
        <f>BA45+0.2</f>
        <v>0.26</v>
      </c>
      <c r="BB47" s="75"/>
      <c r="BC47" s="75"/>
      <c r="BD47" s="75"/>
      <c r="BE47" s="75"/>
      <c r="BF47" s="75"/>
      <c r="BG47" s="75"/>
      <c r="BH47" s="77"/>
      <c r="BI47" s="74"/>
      <c r="BJ47" s="74"/>
      <c r="BK47" s="74"/>
      <c r="BL47" s="74"/>
      <c r="BM47" s="74"/>
      <c r="BN47" s="74"/>
      <c r="BO47" s="18"/>
      <c r="BP47" s="18"/>
      <c r="BQ47" s="18"/>
      <c r="BR47" s="18"/>
      <c r="BS47" s="18"/>
      <c r="BT47" s="18"/>
      <c r="BU47" s="18"/>
    </row>
    <row r="48" spans="1:74" s="14" customFormat="1" ht="20.149999999999999" customHeight="1" x14ac:dyDescent="0.15">
      <c r="A48" s="25"/>
      <c r="B48" s="93"/>
      <c r="C48" s="94"/>
      <c r="D48" s="95"/>
      <c r="E48" s="78" t="s">
        <v>48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W45+W49+0.1</f>
        <v>1.1260000000000001</v>
      </c>
      <c r="X48" s="75"/>
      <c r="Y48" s="75"/>
      <c r="Z48" s="75"/>
      <c r="AA48" s="75"/>
      <c r="AB48" s="75"/>
      <c r="AC48" s="75"/>
      <c r="AD48" s="75">
        <f>AD45+AD49+0.1</f>
        <v>1.1320000000000001</v>
      </c>
      <c r="AE48" s="75"/>
      <c r="AF48" s="75"/>
      <c r="AG48" s="75"/>
      <c r="AH48" s="75"/>
      <c r="AI48" s="75"/>
      <c r="AJ48" s="75"/>
      <c r="AK48" s="75"/>
      <c r="AL48" s="75">
        <f>AL45+AL49+0.1</f>
        <v>1.1380000000000001</v>
      </c>
      <c r="AM48" s="75"/>
      <c r="AN48" s="75"/>
      <c r="AO48" s="75"/>
      <c r="AP48" s="75"/>
      <c r="AQ48" s="75"/>
      <c r="AR48" s="75"/>
      <c r="AS48" s="75"/>
      <c r="AT48" s="75">
        <f>AT45+AT49+0.1</f>
        <v>1.1480000000000001</v>
      </c>
      <c r="AU48" s="75"/>
      <c r="AV48" s="75"/>
      <c r="AW48" s="75"/>
      <c r="AX48" s="75"/>
      <c r="AY48" s="75"/>
      <c r="AZ48" s="75"/>
      <c r="BA48" s="75">
        <f>BA45+BA49+0.1</f>
        <v>1.1600000000000001</v>
      </c>
      <c r="BB48" s="75"/>
      <c r="BC48" s="75"/>
      <c r="BD48" s="75"/>
      <c r="BE48" s="75"/>
      <c r="BF48" s="75"/>
      <c r="BG48" s="75"/>
      <c r="BH48" s="77"/>
      <c r="BI48" s="74"/>
      <c r="BJ48" s="74"/>
      <c r="BK48" s="74"/>
      <c r="BL48" s="74"/>
      <c r="BM48" s="74"/>
      <c r="BN48" s="74"/>
      <c r="BO48" s="18"/>
      <c r="BP48" s="18"/>
      <c r="BQ48" s="18"/>
      <c r="BR48" s="18"/>
      <c r="BS48" s="18"/>
      <c r="BT48" s="18"/>
      <c r="BU48" s="18"/>
    </row>
    <row r="49" spans="1:73" s="14" customFormat="1" ht="20.149999999999999" customHeight="1" x14ac:dyDescent="0.15">
      <c r="A49" s="25"/>
      <c r="B49" s="93"/>
      <c r="C49" s="94"/>
      <c r="D49" s="95"/>
      <c r="E49" s="78" t="s">
        <v>341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75">
        <f>$I$6</f>
        <v>1</v>
      </c>
      <c r="X49" s="75"/>
      <c r="Y49" s="75"/>
      <c r="Z49" s="75"/>
      <c r="AA49" s="75"/>
      <c r="AB49" s="75"/>
      <c r="AC49" s="75"/>
      <c r="AD49" s="81">
        <f>$I$6</f>
        <v>1</v>
      </c>
      <c r="AE49" s="82"/>
      <c r="AF49" s="82"/>
      <c r="AG49" s="82"/>
      <c r="AH49" s="82"/>
      <c r="AI49" s="82"/>
      <c r="AJ49" s="82"/>
      <c r="AK49" s="83"/>
      <c r="AL49" s="81">
        <f>$I$6</f>
        <v>1</v>
      </c>
      <c r="AM49" s="82"/>
      <c r="AN49" s="82"/>
      <c r="AO49" s="82"/>
      <c r="AP49" s="82"/>
      <c r="AQ49" s="82"/>
      <c r="AR49" s="82"/>
      <c r="AS49" s="83"/>
      <c r="AT49" s="75">
        <f>$I$6</f>
        <v>1</v>
      </c>
      <c r="AU49" s="75"/>
      <c r="AV49" s="75"/>
      <c r="AW49" s="75"/>
      <c r="AX49" s="75"/>
      <c r="AY49" s="75"/>
      <c r="AZ49" s="75"/>
      <c r="BA49" s="75">
        <f>$I$6</f>
        <v>1</v>
      </c>
      <c r="BB49" s="75"/>
      <c r="BC49" s="75"/>
      <c r="BD49" s="75"/>
      <c r="BE49" s="75"/>
      <c r="BF49" s="75"/>
      <c r="BG49" s="75"/>
    </row>
    <row r="50" spans="1:73" s="14" customFormat="1" ht="20.149999999999999" customHeight="1" x14ac:dyDescent="0.15">
      <c r="B50" s="93"/>
      <c r="C50" s="94"/>
      <c r="D50" s="95"/>
      <c r="E50" s="78" t="s">
        <v>37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75">
        <f>$I$9</f>
        <v>0.3</v>
      </c>
      <c r="X50" s="75"/>
      <c r="Y50" s="75"/>
      <c r="Z50" s="75"/>
      <c r="AA50" s="75"/>
      <c r="AB50" s="75"/>
      <c r="AC50" s="75"/>
      <c r="AD50" s="81">
        <f>$I$9</f>
        <v>0.3</v>
      </c>
      <c r="AE50" s="82"/>
      <c r="AF50" s="82"/>
      <c r="AG50" s="82"/>
      <c r="AH50" s="82"/>
      <c r="AI50" s="82"/>
      <c r="AJ50" s="82"/>
      <c r="AK50" s="83"/>
      <c r="AL50" s="81">
        <f>$I$9</f>
        <v>0.3</v>
      </c>
      <c r="AM50" s="82"/>
      <c r="AN50" s="82"/>
      <c r="AO50" s="82"/>
      <c r="AP50" s="82"/>
      <c r="AQ50" s="82"/>
      <c r="AR50" s="82"/>
      <c r="AS50" s="83"/>
      <c r="AT50" s="75">
        <f>$I$9</f>
        <v>0.3</v>
      </c>
      <c r="AU50" s="75"/>
      <c r="AV50" s="75"/>
      <c r="AW50" s="75"/>
      <c r="AX50" s="75"/>
      <c r="AY50" s="75"/>
      <c r="AZ50" s="75"/>
      <c r="BA50" s="75">
        <f>$I$9</f>
        <v>0.3</v>
      </c>
      <c r="BB50" s="75"/>
      <c r="BC50" s="75"/>
      <c r="BD50" s="75"/>
      <c r="BE50" s="75"/>
      <c r="BF50" s="75"/>
      <c r="BG50" s="75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335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75">
        <f>W48-W47-W50-0.04</f>
        <v>0.56000000000000005</v>
      </c>
      <c r="X51" s="75"/>
      <c r="Y51" s="75"/>
      <c r="Z51" s="75"/>
      <c r="AA51" s="75"/>
      <c r="AB51" s="75"/>
      <c r="AC51" s="75"/>
      <c r="AD51" s="81">
        <f>AD48-AD47-AD50-0.04</f>
        <v>0.56000000000000005</v>
      </c>
      <c r="AE51" s="82"/>
      <c r="AF51" s="82"/>
      <c r="AG51" s="82"/>
      <c r="AH51" s="82"/>
      <c r="AI51" s="82"/>
      <c r="AJ51" s="82"/>
      <c r="AK51" s="83"/>
      <c r="AL51" s="81">
        <f>AL48-AL47-AL50-0.04</f>
        <v>0.56000000000000005</v>
      </c>
      <c r="AM51" s="82"/>
      <c r="AN51" s="82"/>
      <c r="AO51" s="82"/>
      <c r="AP51" s="82"/>
      <c r="AQ51" s="82"/>
      <c r="AR51" s="82"/>
      <c r="AS51" s="83"/>
      <c r="AT51" s="75">
        <f>AT48-AT47-AT50-0.04</f>
        <v>0.56000000000000005</v>
      </c>
      <c r="AU51" s="75"/>
      <c r="AV51" s="75"/>
      <c r="AW51" s="75"/>
      <c r="AX51" s="75"/>
      <c r="AY51" s="75"/>
      <c r="AZ51" s="75"/>
      <c r="BA51" s="75">
        <f>BA48-BA47-BA50-0.04</f>
        <v>0.56000000000000005</v>
      </c>
      <c r="BB51" s="75"/>
      <c r="BC51" s="75"/>
      <c r="BD51" s="75"/>
      <c r="BE51" s="75"/>
      <c r="BF51" s="75"/>
      <c r="BG51" s="75"/>
    </row>
    <row r="52" spans="1:73" s="14" customFormat="1" ht="20.149999999999999" customHeight="1" x14ac:dyDescent="0.15">
      <c r="BA52" s="141" t="s">
        <v>103</v>
      </c>
      <c r="BB52" s="141"/>
      <c r="BC52" s="141"/>
      <c r="BD52" s="141"/>
      <c r="BE52" s="141"/>
      <c r="BF52" s="141"/>
      <c r="BG52" s="14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87" t="s">
        <v>82</v>
      </c>
      <c r="X53" s="87"/>
      <c r="Y53" s="87"/>
      <c r="Z53" s="87"/>
      <c r="AA53" s="87"/>
      <c r="AB53" s="87"/>
      <c r="AC53" s="87"/>
      <c r="AD53" s="87" t="s">
        <v>83</v>
      </c>
      <c r="AE53" s="87"/>
      <c r="AF53" s="87"/>
      <c r="AG53" s="87"/>
      <c r="AH53" s="87"/>
      <c r="AI53" s="87"/>
      <c r="AJ53" s="87"/>
      <c r="AK53" s="87"/>
      <c r="AL53" s="87" t="s">
        <v>84</v>
      </c>
      <c r="AM53" s="87"/>
      <c r="AN53" s="87"/>
      <c r="AO53" s="87"/>
      <c r="AP53" s="87"/>
      <c r="AQ53" s="87"/>
      <c r="AR53" s="87"/>
      <c r="AS53" s="87"/>
      <c r="AT53" s="87" t="s">
        <v>85</v>
      </c>
      <c r="AU53" s="87"/>
      <c r="AV53" s="87"/>
      <c r="AW53" s="87"/>
      <c r="AX53" s="87"/>
      <c r="AY53" s="87"/>
      <c r="AZ53" s="87"/>
      <c r="BA53" s="87" t="s">
        <v>86</v>
      </c>
      <c r="BB53" s="87"/>
      <c r="BC53" s="87"/>
      <c r="BD53" s="87"/>
      <c r="BE53" s="87"/>
      <c r="BF53" s="87"/>
      <c r="BG53" s="87"/>
      <c r="BH53" s="89"/>
      <c r="BI53" s="84"/>
      <c r="BJ53" s="84"/>
      <c r="BK53" s="84"/>
      <c r="BL53" s="84"/>
      <c r="BM53" s="84"/>
      <c r="BN53" s="84"/>
      <c r="BO53" s="25"/>
      <c r="BP53" s="25"/>
      <c r="BQ53" s="25"/>
      <c r="BR53" s="25"/>
      <c r="BS53" s="25"/>
      <c r="BT53" s="25"/>
      <c r="BU53" s="25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135</v>
      </c>
      <c r="U54" s="79"/>
      <c r="V54" s="80"/>
      <c r="W54" s="75">
        <v>2</v>
      </c>
      <c r="X54" s="75"/>
      <c r="Y54" s="75"/>
      <c r="Z54" s="75"/>
      <c r="AA54" s="75"/>
      <c r="AB54" s="75"/>
      <c r="AC54" s="75"/>
      <c r="AD54" s="75">
        <v>2</v>
      </c>
      <c r="AE54" s="75"/>
      <c r="AF54" s="75"/>
      <c r="AG54" s="75"/>
      <c r="AH54" s="75"/>
      <c r="AI54" s="75"/>
      <c r="AJ54" s="75"/>
      <c r="AK54" s="75"/>
      <c r="AL54" s="75">
        <v>2</v>
      </c>
      <c r="AM54" s="75"/>
      <c r="AN54" s="75"/>
      <c r="AO54" s="75"/>
      <c r="AP54" s="75"/>
      <c r="AQ54" s="75"/>
      <c r="AR54" s="75"/>
      <c r="AS54" s="75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7"/>
      <c r="BI54" s="74"/>
      <c r="BJ54" s="74"/>
      <c r="BK54" s="74"/>
      <c r="BL54" s="74"/>
      <c r="BM54" s="74"/>
      <c r="BN54" s="74"/>
      <c r="BO54" s="18"/>
      <c r="BP54" s="18"/>
      <c r="BQ54" s="18"/>
      <c r="BR54" s="18"/>
      <c r="BS54" s="18"/>
      <c r="BT54" s="18"/>
      <c r="BU54" s="18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104">
        <f>W46</f>
        <v>0.6</v>
      </c>
      <c r="X55" s="105"/>
      <c r="Y55" s="105"/>
      <c r="Z55" s="105"/>
      <c r="AA55" s="105"/>
      <c r="AB55" s="105"/>
      <c r="AC55" s="106"/>
      <c r="AD55" s="104">
        <f>AD46</f>
        <v>0.6</v>
      </c>
      <c r="AE55" s="105"/>
      <c r="AF55" s="105"/>
      <c r="AG55" s="105"/>
      <c r="AH55" s="105"/>
      <c r="AI55" s="105"/>
      <c r="AJ55" s="105"/>
      <c r="AK55" s="106"/>
      <c r="AL55" s="104">
        <f>AL46</f>
        <v>0.6</v>
      </c>
      <c r="AM55" s="105"/>
      <c r="AN55" s="105"/>
      <c r="AO55" s="105"/>
      <c r="AP55" s="105"/>
      <c r="AQ55" s="105"/>
      <c r="AR55" s="105"/>
      <c r="AS55" s="106"/>
      <c r="AT55" s="104">
        <f>AT46</f>
        <v>0.6</v>
      </c>
      <c r="AU55" s="105"/>
      <c r="AV55" s="105"/>
      <c r="AW55" s="105"/>
      <c r="AX55" s="105"/>
      <c r="AY55" s="105"/>
      <c r="AZ55" s="106"/>
      <c r="BA55" s="104">
        <f>BA46</f>
        <v>0.6</v>
      </c>
      <c r="BB55" s="105"/>
      <c r="BC55" s="105"/>
      <c r="BD55" s="105"/>
      <c r="BE55" s="105"/>
      <c r="BF55" s="105"/>
      <c r="BG55" s="106"/>
      <c r="BH55" s="77"/>
      <c r="BI55" s="74"/>
      <c r="BJ55" s="74"/>
      <c r="BK55" s="74"/>
      <c r="BL55" s="74"/>
      <c r="BM55" s="74"/>
      <c r="BN55" s="74"/>
      <c r="BO55" s="18"/>
      <c r="BP55" s="18"/>
      <c r="BQ55" s="18"/>
      <c r="BR55" s="18"/>
      <c r="BS55" s="18"/>
      <c r="BT55" s="18"/>
      <c r="BU55" s="18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107"/>
      <c r="X56" s="108"/>
      <c r="Y56" s="108"/>
      <c r="Z56" s="108"/>
      <c r="AA56" s="108"/>
      <c r="AB56" s="108"/>
      <c r="AC56" s="109"/>
      <c r="AD56" s="107"/>
      <c r="AE56" s="108"/>
      <c r="AF56" s="108"/>
      <c r="AG56" s="108"/>
      <c r="AH56" s="108"/>
      <c r="AI56" s="108"/>
      <c r="AJ56" s="108"/>
      <c r="AK56" s="109"/>
      <c r="AL56" s="107"/>
      <c r="AM56" s="108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77"/>
      <c r="BI56" s="74"/>
      <c r="BJ56" s="74"/>
      <c r="BK56" s="74"/>
      <c r="BL56" s="74"/>
      <c r="BM56" s="74"/>
      <c r="BN56" s="74"/>
      <c r="BO56" s="18"/>
      <c r="BP56" s="18"/>
      <c r="BQ56" s="18"/>
      <c r="BR56" s="18"/>
      <c r="BS56" s="18"/>
      <c r="BT56" s="18"/>
      <c r="BU56" s="18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104">
        <f>W46*0.05</f>
        <v>0.03</v>
      </c>
      <c r="X57" s="105"/>
      <c r="Y57" s="105"/>
      <c r="Z57" s="105"/>
      <c r="AA57" s="105"/>
      <c r="AB57" s="105"/>
      <c r="AC57" s="106"/>
      <c r="AD57" s="104">
        <f>AD46*0.05</f>
        <v>0.03</v>
      </c>
      <c r="AE57" s="105"/>
      <c r="AF57" s="105"/>
      <c r="AG57" s="105"/>
      <c r="AH57" s="105"/>
      <c r="AI57" s="105"/>
      <c r="AJ57" s="105"/>
      <c r="AK57" s="106"/>
      <c r="AL57" s="104">
        <f>AL46*0.05</f>
        <v>0.03</v>
      </c>
      <c r="AM57" s="105"/>
      <c r="AN57" s="105"/>
      <c r="AO57" s="105"/>
      <c r="AP57" s="105"/>
      <c r="AQ57" s="105"/>
      <c r="AR57" s="105"/>
      <c r="AS57" s="106"/>
      <c r="AT57" s="104">
        <f>AT46*0.05</f>
        <v>0.03</v>
      </c>
      <c r="AU57" s="105"/>
      <c r="AV57" s="105"/>
      <c r="AW57" s="105"/>
      <c r="AX57" s="105"/>
      <c r="AY57" s="105"/>
      <c r="AZ57" s="106"/>
      <c r="BA57" s="104">
        <f>BA46*0.05</f>
        <v>0.03</v>
      </c>
      <c r="BB57" s="105"/>
      <c r="BC57" s="105"/>
      <c r="BD57" s="105"/>
      <c r="BE57" s="105"/>
      <c r="BF57" s="105"/>
      <c r="BG57" s="106"/>
      <c r="BH57" s="77"/>
      <c r="BI57" s="74"/>
      <c r="BJ57" s="74"/>
      <c r="BK57" s="74"/>
      <c r="BL57" s="74"/>
      <c r="BM57" s="74"/>
      <c r="BN57" s="74"/>
      <c r="BO57" s="18"/>
      <c r="BP57" s="18"/>
      <c r="BQ57" s="18"/>
      <c r="BR57" s="18"/>
      <c r="BS57" s="18"/>
      <c r="BT57" s="18"/>
      <c r="BU57" s="18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107"/>
      <c r="X58" s="108"/>
      <c r="Y58" s="108"/>
      <c r="Z58" s="108"/>
      <c r="AA58" s="108"/>
      <c r="AB58" s="108"/>
      <c r="AC58" s="109"/>
      <c r="AD58" s="107"/>
      <c r="AE58" s="108"/>
      <c r="AF58" s="108"/>
      <c r="AG58" s="108"/>
      <c r="AH58" s="108"/>
      <c r="AI58" s="108"/>
      <c r="AJ58" s="108"/>
      <c r="AK58" s="109"/>
      <c r="AL58" s="107"/>
      <c r="AM58" s="108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77"/>
      <c r="BI58" s="74"/>
      <c r="BJ58" s="74"/>
      <c r="BK58" s="74"/>
      <c r="BL58" s="74"/>
      <c r="BM58" s="74"/>
      <c r="BN58" s="74"/>
      <c r="BO58" s="18"/>
      <c r="BP58" s="18"/>
      <c r="BQ58" s="18"/>
      <c r="BR58" s="18"/>
      <c r="BS58" s="18"/>
      <c r="BT58" s="18"/>
      <c r="BU58" s="18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75">
        <f>ROUND(W46*(W48-0.05),3)</f>
        <v>0.64600000000000002</v>
      </c>
      <c r="X59" s="75"/>
      <c r="Y59" s="75"/>
      <c r="Z59" s="75"/>
      <c r="AA59" s="75"/>
      <c r="AB59" s="75"/>
      <c r="AC59" s="81"/>
      <c r="AD59" s="81">
        <f>ROUND(AD46*(AD48-0.05),3)</f>
        <v>0.64900000000000002</v>
      </c>
      <c r="AE59" s="82"/>
      <c r="AF59" s="82"/>
      <c r="AG59" s="82"/>
      <c r="AH59" s="82"/>
      <c r="AI59" s="82"/>
      <c r="AJ59" s="82"/>
      <c r="AK59" s="83"/>
      <c r="AL59" s="81">
        <f>ROUND(AL46*(AL48-0.05),3)</f>
        <v>0.65300000000000002</v>
      </c>
      <c r="AM59" s="82"/>
      <c r="AN59" s="82"/>
      <c r="AO59" s="82"/>
      <c r="AP59" s="82"/>
      <c r="AQ59" s="82"/>
      <c r="AR59" s="82"/>
      <c r="AS59" s="83"/>
      <c r="AT59" s="75">
        <f>ROUND(AT46*(AT48-0.05),3)</f>
        <v>0.65900000000000003</v>
      </c>
      <c r="AU59" s="75"/>
      <c r="AV59" s="75"/>
      <c r="AW59" s="75"/>
      <c r="AX59" s="75"/>
      <c r="AY59" s="75"/>
      <c r="AZ59" s="81"/>
      <c r="BA59" s="75">
        <f>ROUND(BA46*(BA48-0.05),3)</f>
        <v>0.66600000000000004</v>
      </c>
      <c r="BB59" s="75"/>
      <c r="BC59" s="75"/>
      <c r="BD59" s="75"/>
      <c r="BE59" s="75"/>
      <c r="BF59" s="75"/>
      <c r="BG59" s="81"/>
      <c r="BH59" s="77"/>
      <c r="BI59" s="74"/>
      <c r="BJ59" s="74"/>
      <c r="BK59" s="74"/>
      <c r="BL59" s="74"/>
      <c r="BM59" s="74"/>
      <c r="BN59" s="74"/>
      <c r="BO59" s="18"/>
      <c r="BP59" s="18"/>
      <c r="BQ59" s="18"/>
      <c r="BR59" s="18"/>
      <c r="BS59" s="18"/>
      <c r="BT59" s="18"/>
      <c r="BU59" s="18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75">
        <f>ROUND(W46*W47-W45*W45*PI()/4,3)</f>
        <v>0.13500000000000001</v>
      </c>
      <c r="X60" s="75"/>
      <c r="Y60" s="75"/>
      <c r="Z60" s="75"/>
      <c r="AA60" s="75"/>
      <c r="AB60" s="75"/>
      <c r="AC60" s="81"/>
      <c r="AD60" s="81">
        <f>ROUND(AD46*AD47-AD45*AD45*PI()/4,3)</f>
        <v>0.13800000000000001</v>
      </c>
      <c r="AE60" s="82"/>
      <c r="AF60" s="82"/>
      <c r="AG60" s="82"/>
      <c r="AH60" s="82"/>
      <c r="AI60" s="82"/>
      <c r="AJ60" s="82"/>
      <c r="AK60" s="83"/>
      <c r="AL60" s="81">
        <f>ROUND(AL46*AL47-AL45*AL45*PI()/4,3)</f>
        <v>0.14199999999999999</v>
      </c>
      <c r="AM60" s="82"/>
      <c r="AN60" s="82"/>
      <c r="AO60" s="82"/>
      <c r="AP60" s="82"/>
      <c r="AQ60" s="82"/>
      <c r="AR60" s="82"/>
      <c r="AS60" s="83"/>
      <c r="AT60" s="75">
        <f>ROUND(AT46*AT47-AT45*AT45*PI()/4,3)</f>
        <v>0.14699999999999999</v>
      </c>
      <c r="AU60" s="75"/>
      <c r="AV60" s="75"/>
      <c r="AW60" s="75"/>
      <c r="AX60" s="75"/>
      <c r="AY60" s="75"/>
      <c r="AZ60" s="81"/>
      <c r="BA60" s="75">
        <f>ROUND(BA46*BA47-BA45*BA45*PI()/4,3)</f>
        <v>0.153</v>
      </c>
      <c r="BB60" s="75"/>
      <c r="BC60" s="75"/>
      <c r="BD60" s="75"/>
      <c r="BE60" s="75"/>
      <c r="BF60" s="75"/>
      <c r="BG60" s="81"/>
      <c r="BH60" s="77"/>
      <c r="BI60" s="74"/>
      <c r="BJ60" s="74"/>
      <c r="BK60" s="74"/>
      <c r="BL60" s="74"/>
      <c r="BM60" s="74"/>
      <c r="BN60" s="74"/>
      <c r="BO60" s="18"/>
      <c r="BP60" s="18"/>
      <c r="BQ60" s="18"/>
      <c r="BR60" s="18"/>
      <c r="BS60" s="18"/>
      <c r="BT60" s="18"/>
      <c r="BU60" s="18"/>
    </row>
    <row r="61" spans="1:73" s="14" customFormat="1" ht="28" customHeight="1" x14ac:dyDescent="0.15">
      <c r="B61" s="138" t="s">
        <v>26</v>
      </c>
      <c r="C61" s="139"/>
      <c r="D61" s="139"/>
      <c r="E61" s="139"/>
      <c r="F61" s="139"/>
      <c r="G61" s="139"/>
      <c r="H61" s="139"/>
      <c r="I61" s="139"/>
      <c r="J61" s="140"/>
      <c r="K61" s="110" t="s">
        <v>436</v>
      </c>
      <c r="L61" s="111"/>
      <c r="M61" s="111"/>
      <c r="N61" s="111"/>
      <c r="O61" s="111"/>
      <c r="P61" s="111"/>
      <c r="Q61" s="111"/>
      <c r="R61" s="111"/>
      <c r="S61" s="112"/>
      <c r="T61" s="78" t="s">
        <v>435</v>
      </c>
      <c r="U61" s="79"/>
      <c r="V61" s="80"/>
      <c r="W61" s="75">
        <f>ROUND(W46*W51,3)</f>
        <v>0.33600000000000002</v>
      </c>
      <c r="X61" s="75"/>
      <c r="Y61" s="75"/>
      <c r="Z61" s="75"/>
      <c r="AA61" s="75"/>
      <c r="AB61" s="75"/>
      <c r="AC61" s="81"/>
      <c r="AD61" s="81">
        <f>ROUND(AD46*AD51,3)</f>
        <v>0.33600000000000002</v>
      </c>
      <c r="AE61" s="82"/>
      <c r="AF61" s="82"/>
      <c r="AG61" s="82"/>
      <c r="AH61" s="82"/>
      <c r="AI61" s="82"/>
      <c r="AJ61" s="82"/>
      <c r="AK61" s="83"/>
      <c r="AL61" s="81">
        <f>ROUND(AL46*AL51,3)</f>
        <v>0.33600000000000002</v>
      </c>
      <c r="AM61" s="82"/>
      <c r="AN61" s="82"/>
      <c r="AO61" s="82"/>
      <c r="AP61" s="82"/>
      <c r="AQ61" s="82"/>
      <c r="AR61" s="82"/>
      <c r="AS61" s="83"/>
      <c r="AT61" s="75">
        <f>ROUND(AT46*AT51,3)</f>
        <v>0.33600000000000002</v>
      </c>
      <c r="AU61" s="75"/>
      <c r="AV61" s="75"/>
      <c r="AW61" s="75"/>
      <c r="AX61" s="75"/>
      <c r="AY61" s="75"/>
      <c r="AZ61" s="81"/>
      <c r="BA61" s="75">
        <f>ROUND(BA46*BA51,3)</f>
        <v>0.33600000000000002</v>
      </c>
      <c r="BB61" s="75"/>
      <c r="BC61" s="75"/>
      <c r="BD61" s="75"/>
      <c r="BE61" s="75"/>
      <c r="BF61" s="75"/>
      <c r="BG61" s="81"/>
      <c r="BH61" s="77"/>
      <c r="BI61" s="74"/>
      <c r="BJ61" s="74"/>
      <c r="BK61" s="74"/>
      <c r="BL61" s="74"/>
      <c r="BM61" s="74"/>
      <c r="BN61" s="74"/>
      <c r="BO61" s="18"/>
      <c r="BP61" s="18"/>
      <c r="BQ61" s="18"/>
      <c r="BR61" s="18"/>
      <c r="BS61" s="18"/>
      <c r="BT61" s="18"/>
      <c r="BU61" s="18"/>
    </row>
    <row r="62" spans="1:73" s="14" customFormat="1" ht="28" customHeight="1" x14ac:dyDescent="0.15">
      <c r="B62" s="119" t="s">
        <v>387</v>
      </c>
      <c r="C62" s="120"/>
      <c r="D62" s="120"/>
      <c r="E62" s="120"/>
      <c r="F62" s="120"/>
      <c r="G62" s="120"/>
      <c r="H62" s="120"/>
      <c r="I62" s="120"/>
      <c r="J62" s="121"/>
      <c r="K62" s="110" t="s">
        <v>49</v>
      </c>
      <c r="L62" s="111"/>
      <c r="M62" s="111"/>
      <c r="N62" s="111"/>
      <c r="O62" s="111"/>
      <c r="P62" s="111"/>
      <c r="Q62" s="111"/>
      <c r="R62" s="111"/>
      <c r="S62" s="112"/>
      <c r="T62" s="78" t="s">
        <v>433</v>
      </c>
      <c r="U62" s="79"/>
      <c r="V62" s="80"/>
      <c r="W62" s="75">
        <f>W46</f>
        <v>0.6</v>
      </c>
      <c r="X62" s="75"/>
      <c r="Y62" s="75"/>
      <c r="Z62" s="75"/>
      <c r="AA62" s="75"/>
      <c r="AB62" s="75"/>
      <c r="AC62" s="81"/>
      <c r="AD62" s="81">
        <f>AD55</f>
        <v>0.6</v>
      </c>
      <c r="AE62" s="82"/>
      <c r="AF62" s="82"/>
      <c r="AG62" s="82"/>
      <c r="AH62" s="82"/>
      <c r="AI62" s="82"/>
      <c r="AJ62" s="82"/>
      <c r="AK62" s="83"/>
      <c r="AL62" s="81">
        <f>AL55</f>
        <v>0.6</v>
      </c>
      <c r="AM62" s="82"/>
      <c r="AN62" s="82"/>
      <c r="AO62" s="82"/>
      <c r="AP62" s="82"/>
      <c r="AQ62" s="82"/>
      <c r="AR62" s="82"/>
      <c r="AS62" s="83"/>
      <c r="AT62" s="75">
        <f>AT55</f>
        <v>0.6</v>
      </c>
      <c r="AU62" s="75"/>
      <c r="AV62" s="75"/>
      <c r="AW62" s="75"/>
      <c r="AX62" s="75"/>
      <c r="AY62" s="75"/>
      <c r="AZ62" s="81"/>
      <c r="BA62" s="75">
        <f>BA55</f>
        <v>0.6</v>
      </c>
      <c r="BB62" s="75"/>
      <c r="BC62" s="75"/>
      <c r="BD62" s="75"/>
      <c r="BE62" s="75"/>
      <c r="BF62" s="75"/>
      <c r="BG62" s="81"/>
      <c r="BH62" s="77"/>
      <c r="BI62" s="74"/>
      <c r="BJ62" s="74"/>
      <c r="BK62" s="74"/>
      <c r="BL62" s="74"/>
      <c r="BM62" s="74"/>
      <c r="BN62" s="74"/>
      <c r="BO62" s="18"/>
      <c r="BP62" s="18"/>
      <c r="BQ62" s="18"/>
      <c r="BR62" s="18"/>
      <c r="BS62" s="18"/>
      <c r="BT62" s="18"/>
      <c r="BU62" s="18"/>
    </row>
    <row r="63" spans="1:73" s="14" customFormat="1" ht="14.1" customHeight="1" x14ac:dyDescent="0.15">
      <c r="B63" s="125" t="s">
        <v>53</v>
      </c>
      <c r="C63" s="126"/>
      <c r="D63" s="126"/>
      <c r="E63" s="126"/>
      <c r="F63" s="126"/>
      <c r="G63" s="126"/>
      <c r="H63" s="126"/>
      <c r="I63" s="126"/>
      <c r="J63" s="127"/>
      <c r="K63" s="116" t="s">
        <v>434</v>
      </c>
      <c r="L63" s="117"/>
      <c r="M63" s="117"/>
      <c r="N63" s="117"/>
      <c r="O63" s="117"/>
      <c r="P63" s="117"/>
      <c r="Q63" s="117"/>
      <c r="R63" s="117"/>
      <c r="S63" s="118"/>
      <c r="T63" s="113" t="s">
        <v>435</v>
      </c>
      <c r="U63" s="114"/>
      <c r="V63" s="115"/>
      <c r="W63" s="104">
        <f>ROUND(W59-W61/0.9,3)</f>
        <v>0.27300000000000002</v>
      </c>
      <c r="X63" s="105"/>
      <c r="Y63" s="105"/>
      <c r="Z63" s="105"/>
      <c r="AA63" s="105"/>
      <c r="AB63" s="105"/>
      <c r="AC63" s="106"/>
      <c r="AD63" s="104">
        <f>ROUND(AD59-AD61/0.9,3)</f>
        <v>0.27600000000000002</v>
      </c>
      <c r="AE63" s="105"/>
      <c r="AF63" s="105"/>
      <c r="AG63" s="105"/>
      <c r="AH63" s="105"/>
      <c r="AI63" s="105"/>
      <c r="AJ63" s="105"/>
      <c r="AK63" s="106"/>
      <c r="AL63" s="104">
        <f>ROUND(AL59-AL61/0.9,3)</f>
        <v>0.28000000000000003</v>
      </c>
      <c r="AM63" s="105"/>
      <c r="AN63" s="105"/>
      <c r="AO63" s="105"/>
      <c r="AP63" s="105"/>
      <c r="AQ63" s="105"/>
      <c r="AR63" s="105"/>
      <c r="AS63" s="106"/>
      <c r="AT63" s="104">
        <f>ROUND(AT59-AT61/0.9,3)</f>
        <v>0.28599999999999998</v>
      </c>
      <c r="AU63" s="105"/>
      <c r="AV63" s="105"/>
      <c r="AW63" s="105"/>
      <c r="AX63" s="105"/>
      <c r="AY63" s="105"/>
      <c r="AZ63" s="106"/>
      <c r="BA63" s="104">
        <f>ROUND(BA59-BA61/0.9,3)</f>
        <v>0.29299999999999998</v>
      </c>
      <c r="BB63" s="105"/>
      <c r="BC63" s="105"/>
      <c r="BD63" s="105"/>
      <c r="BE63" s="105"/>
      <c r="BF63" s="105"/>
      <c r="BG63" s="106"/>
      <c r="BH63" s="77"/>
      <c r="BI63" s="74"/>
      <c r="BJ63" s="74"/>
      <c r="BK63" s="74"/>
      <c r="BL63" s="74"/>
      <c r="BM63" s="74"/>
      <c r="BN63" s="74"/>
      <c r="BO63" s="18"/>
      <c r="BP63" s="18"/>
      <c r="BQ63" s="18"/>
      <c r="BR63" s="18"/>
      <c r="BS63" s="18"/>
      <c r="BT63" s="18"/>
      <c r="BU63" s="18"/>
    </row>
    <row r="64" spans="1:73" s="14" customFormat="1" ht="14.1" customHeight="1" x14ac:dyDescent="0.15">
      <c r="B64" s="128"/>
      <c r="C64" s="129"/>
      <c r="D64" s="129"/>
      <c r="E64" s="129"/>
      <c r="F64" s="129"/>
      <c r="G64" s="129"/>
      <c r="H64" s="129"/>
      <c r="I64" s="129"/>
      <c r="J64" s="130"/>
      <c r="K64" s="122" t="s">
        <v>323</v>
      </c>
      <c r="L64" s="123"/>
      <c r="M64" s="123"/>
      <c r="N64" s="123"/>
      <c r="O64" s="123"/>
      <c r="P64" s="123"/>
      <c r="Q64" s="123"/>
      <c r="R64" s="123"/>
      <c r="S64" s="124"/>
      <c r="T64" s="100"/>
      <c r="U64" s="101"/>
      <c r="V64" s="102"/>
      <c r="W64" s="107"/>
      <c r="X64" s="108"/>
      <c r="Y64" s="108"/>
      <c r="Z64" s="108"/>
      <c r="AA64" s="108"/>
      <c r="AB64" s="108"/>
      <c r="AC64" s="109"/>
      <c r="AD64" s="107"/>
      <c r="AE64" s="108"/>
      <c r="AF64" s="108"/>
      <c r="AG64" s="108"/>
      <c r="AH64" s="108"/>
      <c r="AI64" s="108"/>
      <c r="AJ64" s="108"/>
      <c r="AK64" s="109"/>
      <c r="AL64" s="107"/>
      <c r="AM64" s="108"/>
      <c r="AN64" s="108"/>
      <c r="AO64" s="108"/>
      <c r="AP64" s="108"/>
      <c r="AQ64" s="108"/>
      <c r="AR64" s="108"/>
      <c r="AS64" s="109"/>
      <c r="AT64" s="107"/>
      <c r="AU64" s="108"/>
      <c r="AV64" s="108"/>
      <c r="AW64" s="108"/>
      <c r="AX64" s="108"/>
      <c r="AY64" s="108"/>
      <c r="AZ64" s="109"/>
      <c r="BA64" s="107"/>
      <c r="BB64" s="108"/>
      <c r="BC64" s="108"/>
      <c r="BD64" s="108"/>
      <c r="BE64" s="108"/>
      <c r="BF64" s="108"/>
      <c r="BG64" s="109"/>
      <c r="BH64" s="77"/>
      <c r="BI64" s="74"/>
      <c r="BJ64" s="74"/>
      <c r="BK64" s="74"/>
      <c r="BL64" s="74"/>
      <c r="BM64" s="74"/>
      <c r="BN64" s="74"/>
      <c r="BO64" s="18"/>
      <c r="BP64" s="18"/>
      <c r="BQ64" s="18"/>
      <c r="BR64" s="18"/>
      <c r="BS64" s="18"/>
      <c r="BT64" s="18"/>
      <c r="BU64" s="18"/>
    </row>
    <row r="65" spans="2:73" s="14" customFormat="1" ht="14.1" customHeight="1" x14ac:dyDescent="0.15">
      <c r="B65" s="131" t="s">
        <v>372</v>
      </c>
      <c r="C65" s="132"/>
      <c r="D65" s="132"/>
      <c r="E65" s="132"/>
      <c r="F65" s="132"/>
      <c r="G65" s="132"/>
      <c r="H65" s="132"/>
      <c r="I65" s="132"/>
      <c r="J65" s="133"/>
      <c r="K65" s="116" t="s">
        <v>377</v>
      </c>
      <c r="L65" s="117"/>
      <c r="M65" s="117"/>
      <c r="N65" s="117"/>
      <c r="O65" s="117"/>
      <c r="P65" s="117"/>
      <c r="Q65" s="117"/>
      <c r="R65" s="117"/>
      <c r="S65" s="118"/>
      <c r="T65" s="113" t="s">
        <v>433</v>
      </c>
      <c r="U65" s="114"/>
      <c r="V65" s="115"/>
      <c r="W65" s="104">
        <f>W46</f>
        <v>0.6</v>
      </c>
      <c r="X65" s="105"/>
      <c r="Y65" s="105"/>
      <c r="Z65" s="105"/>
      <c r="AA65" s="105"/>
      <c r="AB65" s="105"/>
      <c r="AC65" s="105"/>
      <c r="AD65" s="104">
        <f>AD46</f>
        <v>0.6</v>
      </c>
      <c r="AE65" s="105"/>
      <c r="AF65" s="105"/>
      <c r="AG65" s="105"/>
      <c r="AH65" s="105"/>
      <c r="AI65" s="105"/>
      <c r="AJ65" s="105"/>
      <c r="AK65" s="106"/>
      <c r="AL65" s="104">
        <f>AL46</f>
        <v>0.6</v>
      </c>
      <c r="AM65" s="105"/>
      <c r="AN65" s="105"/>
      <c r="AO65" s="105"/>
      <c r="AP65" s="105"/>
      <c r="AQ65" s="105"/>
      <c r="AR65" s="105"/>
      <c r="AS65" s="106"/>
      <c r="AT65" s="104">
        <f>AT46</f>
        <v>0.6</v>
      </c>
      <c r="AU65" s="105"/>
      <c r="AV65" s="105"/>
      <c r="AW65" s="105"/>
      <c r="AX65" s="105"/>
      <c r="AY65" s="105"/>
      <c r="AZ65" s="105"/>
      <c r="BA65" s="104">
        <f>BA46</f>
        <v>0.6</v>
      </c>
      <c r="BB65" s="105"/>
      <c r="BC65" s="105"/>
      <c r="BD65" s="105"/>
      <c r="BE65" s="105"/>
      <c r="BF65" s="105"/>
      <c r="BG65" s="105"/>
      <c r="BH65" s="77"/>
      <c r="BI65" s="74"/>
      <c r="BJ65" s="74"/>
      <c r="BK65" s="74"/>
      <c r="BL65" s="74"/>
      <c r="BM65" s="74"/>
      <c r="BN65" s="74"/>
      <c r="BO65" s="18"/>
      <c r="BP65" s="18"/>
      <c r="BQ65" s="18"/>
      <c r="BR65" s="18"/>
      <c r="BS65" s="18"/>
      <c r="BT65" s="18"/>
      <c r="BU65" s="18"/>
    </row>
    <row r="66" spans="2:73" s="14" customFormat="1" ht="14.1" customHeight="1" x14ac:dyDescent="0.15">
      <c r="B66" s="134"/>
      <c r="C66" s="135"/>
      <c r="D66" s="135"/>
      <c r="E66" s="135"/>
      <c r="F66" s="135"/>
      <c r="G66" s="135"/>
      <c r="H66" s="135"/>
      <c r="I66" s="135"/>
      <c r="J66" s="136"/>
      <c r="K66" s="122" t="s">
        <v>134</v>
      </c>
      <c r="L66" s="123"/>
      <c r="M66" s="123"/>
      <c r="N66" s="123"/>
      <c r="O66" s="123"/>
      <c r="P66" s="123"/>
      <c r="Q66" s="123"/>
      <c r="R66" s="123"/>
      <c r="S66" s="124"/>
      <c r="T66" s="100"/>
      <c r="U66" s="101"/>
      <c r="V66" s="102"/>
      <c r="W66" s="107"/>
      <c r="X66" s="108"/>
      <c r="Y66" s="108"/>
      <c r="Z66" s="108"/>
      <c r="AA66" s="108"/>
      <c r="AB66" s="108"/>
      <c r="AC66" s="108"/>
      <c r="AD66" s="107"/>
      <c r="AE66" s="108"/>
      <c r="AF66" s="108"/>
      <c r="AG66" s="108"/>
      <c r="AH66" s="108"/>
      <c r="AI66" s="108"/>
      <c r="AJ66" s="108"/>
      <c r="AK66" s="109"/>
      <c r="AL66" s="107"/>
      <c r="AM66" s="108"/>
      <c r="AN66" s="108"/>
      <c r="AO66" s="108"/>
      <c r="AP66" s="108"/>
      <c r="AQ66" s="108"/>
      <c r="AR66" s="108"/>
      <c r="AS66" s="109"/>
      <c r="AT66" s="107"/>
      <c r="AU66" s="108"/>
      <c r="AV66" s="108"/>
      <c r="AW66" s="108"/>
      <c r="AX66" s="108"/>
      <c r="AY66" s="108"/>
      <c r="AZ66" s="108"/>
      <c r="BA66" s="107"/>
      <c r="BB66" s="108"/>
      <c r="BC66" s="108"/>
      <c r="BD66" s="108"/>
      <c r="BE66" s="108"/>
      <c r="BF66" s="108"/>
      <c r="BG66" s="108"/>
      <c r="BH66" s="77"/>
      <c r="BI66" s="74"/>
      <c r="BJ66" s="74"/>
      <c r="BK66" s="74"/>
      <c r="BL66" s="74"/>
      <c r="BM66" s="74"/>
      <c r="BN66" s="74"/>
      <c r="BO66" s="18"/>
      <c r="BP66" s="18"/>
      <c r="BQ66" s="18"/>
      <c r="BR66" s="18"/>
      <c r="BS66" s="18"/>
      <c r="BT66" s="18"/>
      <c r="BU66" s="18"/>
    </row>
    <row r="67" spans="2:73" s="14" customFormat="1" ht="20.149999999999999" customHeight="1" x14ac:dyDescent="0.15">
      <c r="BH67" s="25"/>
      <c r="BI67" s="25"/>
      <c r="BJ67" s="25"/>
      <c r="BK67" s="25"/>
      <c r="BL67" s="25"/>
      <c r="BM67" s="25"/>
      <c r="BN67" s="25"/>
    </row>
    <row r="68" spans="2:73" s="14" customFormat="1" ht="20.149999999999999" customHeight="1" x14ac:dyDescent="0.15">
      <c r="W68" s="75"/>
      <c r="X68" s="75"/>
      <c r="Y68" s="75"/>
      <c r="Z68" s="75"/>
      <c r="AA68" s="75"/>
      <c r="AB68" s="75"/>
      <c r="AC68" s="81"/>
      <c r="AD68" s="75"/>
      <c r="AE68" s="75"/>
      <c r="AF68" s="75"/>
      <c r="AG68" s="75"/>
      <c r="AH68" s="75"/>
      <c r="AI68" s="75"/>
      <c r="AJ68" s="81"/>
      <c r="AL68" s="75"/>
      <c r="AM68" s="75"/>
      <c r="AN68" s="75"/>
      <c r="AO68" s="75"/>
      <c r="AP68" s="75"/>
      <c r="AQ68" s="75"/>
      <c r="AR68" s="81"/>
      <c r="AT68" s="75"/>
      <c r="AU68" s="75"/>
      <c r="AV68" s="75"/>
      <c r="AW68" s="75"/>
      <c r="AX68" s="75"/>
      <c r="AY68" s="75"/>
      <c r="AZ68" s="81"/>
      <c r="BA68" s="75"/>
      <c r="BB68" s="75"/>
      <c r="BC68" s="75"/>
      <c r="BD68" s="75"/>
      <c r="BE68" s="75"/>
      <c r="BF68" s="75"/>
      <c r="BG68" s="81"/>
      <c r="BH68" s="25"/>
      <c r="BI68" s="25"/>
      <c r="BJ68" s="25"/>
      <c r="BK68" s="25"/>
      <c r="BL68" s="25"/>
      <c r="BM68" s="25"/>
      <c r="BN68" s="25"/>
    </row>
    <row r="69" spans="2:73" s="14" customFormat="1" ht="20.149999999999999" customHeight="1" x14ac:dyDescent="0.15">
      <c r="W69" s="75"/>
      <c r="X69" s="75"/>
      <c r="Y69" s="75"/>
      <c r="Z69" s="75"/>
      <c r="AA69" s="75"/>
      <c r="AB69" s="75"/>
      <c r="AC69" s="81"/>
      <c r="AD69" s="75"/>
      <c r="AE69" s="75"/>
      <c r="AF69" s="75"/>
      <c r="AG69" s="75"/>
      <c r="AH69" s="75"/>
      <c r="AI69" s="75"/>
      <c r="AJ69" s="81"/>
      <c r="AL69" s="75"/>
      <c r="AM69" s="75"/>
      <c r="AN69" s="75"/>
      <c r="AO69" s="75"/>
      <c r="AP69" s="75"/>
      <c r="AQ69" s="75"/>
      <c r="AR69" s="81"/>
      <c r="AT69" s="75"/>
      <c r="AU69" s="75"/>
      <c r="AV69" s="75"/>
      <c r="AW69" s="75"/>
      <c r="AX69" s="75"/>
      <c r="AY69" s="75"/>
      <c r="AZ69" s="81"/>
      <c r="BA69" s="75"/>
      <c r="BB69" s="75"/>
      <c r="BC69" s="75"/>
      <c r="BD69" s="75"/>
      <c r="BE69" s="75"/>
      <c r="BF69" s="75"/>
      <c r="BG69" s="81"/>
      <c r="BH69" s="25"/>
      <c r="BI69" s="25"/>
      <c r="BJ69" s="25"/>
      <c r="BK69" s="25"/>
      <c r="BL69" s="25"/>
      <c r="BM69" s="25"/>
      <c r="BN69" s="25"/>
    </row>
    <row r="70" spans="2:73" s="14" customFormat="1" ht="20.149999999999999" customHeight="1" x14ac:dyDescent="0.15">
      <c r="W70" s="75"/>
      <c r="X70" s="75"/>
      <c r="Y70" s="75"/>
      <c r="Z70" s="75"/>
      <c r="AA70" s="75"/>
      <c r="AB70" s="75"/>
      <c r="AC70" s="81"/>
      <c r="AD70" s="75"/>
      <c r="AE70" s="75"/>
      <c r="AF70" s="75"/>
      <c r="AG70" s="75"/>
      <c r="AH70" s="75"/>
      <c r="AI70" s="75"/>
      <c r="AJ70" s="81"/>
      <c r="AL70" s="75"/>
      <c r="AM70" s="75"/>
      <c r="AN70" s="75"/>
      <c r="AO70" s="75"/>
      <c r="AP70" s="75"/>
      <c r="AQ70" s="75"/>
      <c r="AR70" s="81"/>
      <c r="AT70" s="75"/>
      <c r="AU70" s="75"/>
      <c r="AV70" s="75"/>
      <c r="AW70" s="75"/>
      <c r="AX70" s="75"/>
      <c r="AY70" s="75"/>
      <c r="AZ70" s="81"/>
      <c r="BA70" s="75"/>
      <c r="BB70" s="75"/>
      <c r="BC70" s="75"/>
      <c r="BD70" s="75"/>
      <c r="BE70" s="75"/>
      <c r="BF70" s="75"/>
      <c r="BG70" s="81"/>
      <c r="BH70" s="77"/>
      <c r="BI70" s="74"/>
      <c r="BJ70" s="74"/>
      <c r="BK70" s="74"/>
      <c r="BL70" s="74"/>
      <c r="BM70" s="74"/>
      <c r="BN70" s="74"/>
      <c r="BO70" s="83"/>
      <c r="BP70" s="75"/>
      <c r="BQ70" s="75"/>
      <c r="BR70" s="75"/>
      <c r="BS70" s="75"/>
      <c r="BT70" s="75"/>
      <c r="BU70" s="81"/>
    </row>
    <row r="71" spans="2:73" s="14" customFormat="1" ht="20.149999999999999" customHeight="1" x14ac:dyDescent="0.15">
      <c r="W71" s="75"/>
      <c r="X71" s="75"/>
      <c r="Y71" s="75"/>
      <c r="Z71" s="75"/>
      <c r="AA71" s="75"/>
      <c r="AB71" s="75"/>
      <c r="AC71" s="81"/>
      <c r="AD71" s="75"/>
      <c r="AE71" s="75"/>
      <c r="AF71" s="75"/>
      <c r="AG71" s="75"/>
      <c r="AH71" s="75"/>
      <c r="AI71" s="75"/>
      <c r="AJ71" s="81"/>
      <c r="AL71" s="75"/>
      <c r="AM71" s="75"/>
      <c r="AN71" s="75"/>
      <c r="AO71" s="75"/>
      <c r="AP71" s="75"/>
      <c r="AQ71" s="75"/>
      <c r="AR71" s="81"/>
      <c r="AT71" s="75"/>
      <c r="AU71" s="75"/>
      <c r="AV71" s="75"/>
      <c r="AW71" s="75"/>
      <c r="AX71" s="75"/>
      <c r="AY71" s="75"/>
      <c r="AZ71" s="81"/>
      <c r="BA71" s="75"/>
      <c r="BB71" s="75"/>
      <c r="BC71" s="75"/>
      <c r="BD71" s="75"/>
      <c r="BE71" s="75"/>
      <c r="BF71" s="75"/>
      <c r="BG71" s="81"/>
      <c r="BH71" s="77"/>
      <c r="BI71" s="74"/>
      <c r="BJ71" s="74"/>
      <c r="BK71" s="74"/>
      <c r="BL71" s="74"/>
      <c r="BM71" s="74"/>
      <c r="BN71" s="74"/>
      <c r="BO71" s="83"/>
      <c r="BP71" s="75"/>
      <c r="BQ71" s="75"/>
      <c r="BR71" s="75"/>
      <c r="BS71" s="75"/>
      <c r="BT71" s="75"/>
      <c r="BU71" s="81"/>
    </row>
    <row r="72" spans="2:73" s="14" customFormat="1" ht="20.149999999999999" customHeight="1" x14ac:dyDescent="0.15">
      <c r="BH72" s="25"/>
      <c r="BI72" s="25"/>
      <c r="BJ72" s="25"/>
      <c r="BK72" s="25"/>
      <c r="BL72" s="25"/>
      <c r="BM72" s="25"/>
      <c r="BN72" s="25"/>
    </row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20.149999999999999" customHeight="1" x14ac:dyDescent="0.15"/>
    <row r="76" spans="2:73" s="14" customFormat="1" ht="20.149999999999999" customHeight="1" x14ac:dyDescent="0.15"/>
    <row r="77" spans="2:73" s="14" customFormat="1" ht="20.149999999999999" customHeight="1" x14ac:dyDescent="0.15"/>
    <row r="78" spans="2:73" s="14" customFormat="1" ht="20.149999999999999" customHeight="1" x14ac:dyDescent="0.15"/>
    <row r="79" spans="2:73" s="14" customFormat="1" ht="15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s="14" customFormat="1" ht="15" customHeight="1" x14ac:dyDescent="0.15"/>
    <row r="87" s="14" customFormat="1" ht="15" customHeight="1" x14ac:dyDescent="0.15"/>
    <row r="88" s="14" customFormat="1" ht="15" customHeight="1" x14ac:dyDescent="0.15"/>
    <row r="89" ht="15" customHeight="1" x14ac:dyDescent="0.15"/>
  </sheetData>
  <mergeCells count="223">
    <mergeCell ref="AD55:AK56"/>
    <mergeCell ref="AL55:AS56"/>
    <mergeCell ref="AT55:AZ56"/>
    <mergeCell ref="BA55:BG56"/>
    <mergeCell ref="BH55:BN56"/>
    <mergeCell ref="K56:S56"/>
    <mergeCell ref="AT50:AZ50"/>
    <mergeCell ref="BA50:BG50"/>
    <mergeCell ref="E51:V51"/>
    <mergeCell ref="W51:AC51"/>
    <mergeCell ref="AD51:AK51"/>
    <mergeCell ref="AL51:AS51"/>
    <mergeCell ref="AT51:AZ51"/>
    <mergeCell ref="BA51:BG51"/>
    <mergeCell ref="K53:S53"/>
    <mergeCell ref="T53:V53"/>
    <mergeCell ref="W53:AC53"/>
    <mergeCell ref="B53:J53"/>
    <mergeCell ref="AT53:AZ53"/>
    <mergeCell ref="B45:D50"/>
    <mergeCell ref="AD54:AK54"/>
    <mergeCell ref="B1:BV1"/>
    <mergeCell ref="AJ36:AM36"/>
    <mergeCell ref="AL53:AS53"/>
    <mergeCell ref="AD46:AK46"/>
    <mergeCell ref="AL47:AS47"/>
    <mergeCell ref="AM12:AQ12"/>
    <mergeCell ref="AT6:AW6"/>
    <mergeCell ref="AH40:AO40"/>
    <mergeCell ref="U16:U22"/>
    <mergeCell ref="X16:X22"/>
    <mergeCell ref="AM16:AQ16"/>
    <mergeCell ref="AS18:AX18"/>
    <mergeCell ref="AJ34:AM34"/>
    <mergeCell ref="AL48:AS48"/>
    <mergeCell ref="AL46:AS46"/>
    <mergeCell ref="AJ35:AM35"/>
    <mergeCell ref="AU32:AU33"/>
    <mergeCell ref="AO23:AQ23"/>
    <mergeCell ref="AS24:AW24"/>
    <mergeCell ref="AO25:AQ25"/>
    <mergeCell ref="B51:D51"/>
    <mergeCell ref="BA7:BA9"/>
    <mergeCell ref="W48:AC48"/>
    <mergeCell ref="E48:V48"/>
    <mergeCell ref="AD48:AK48"/>
    <mergeCell ref="E46:V46"/>
    <mergeCell ref="E47:V47"/>
    <mergeCell ref="E50:V50"/>
    <mergeCell ref="W50:AC50"/>
    <mergeCell ref="AD50:AK50"/>
    <mergeCell ref="AT46:AZ46"/>
    <mergeCell ref="AT49:AZ49"/>
    <mergeCell ref="E49:V49"/>
    <mergeCell ref="W49:AC49"/>
    <mergeCell ref="W46:AC46"/>
    <mergeCell ref="W47:AC47"/>
    <mergeCell ref="AD47:AK47"/>
    <mergeCell ref="AD49:AK49"/>
    <mergeCell ref="AL50:AS50"/>
    <mergeCell ref="AJ4:AM4"/>
    <mergeCell ref="B2:BV2"/>
    <mergeCell ref="Z6:AC6"/>
    <mergeCell ref="AG6:AK6"/>
    <mergeCell ref="AL6:AP6"/>
    <mergeCell ref="AS19:AX19"/>
    <mergeCell ref="E6:G7"/>
    <mergeCell ref="H6:H7"/>
    <mergeCell ref="I6:N7"/>
    <mergeCell ref="O6:P7"/>
    <mergeCell ref="E9:G10"/>
    <mergeCell ref="H9:H10"/>
    <mergeCell ref="I9:N10"/>
    <mergeCell ref="O9:P10"/>
    <mergeCell ref="BA14:BA19"/>
    <mergeCell ref="AP8:AZ8"/>
    <mergeCell ref="BA11:BA13"/>
    <mergeCell ref="BC18:BC23"/>
    <mergeCell ref="BA23:BA27"/>
    <mergeCell ref="Z11:Z13"/>
    <mergeCell ref="AD8:AG8"/>
    <mergeCell ref="B43:V43"/>
    <mergeCell ref="E45:V45"/>
    <mergeCell ref="W43:AC43"/>
    <mergeCell ref="AD43:AK43"/>
    <mergeCell ref="AL43:AS43"/>
    <mergeCell ref="AT43:AZ43"/>
    <mergeCell ref="AU34:AU35"/>
    <mergeCell ref="BA43:BG43"/>
    <mergeCell ref="BA45:BG45"/>
    <mergeCell ref="AY34:AY35"/>
    <mergeCell ref="B42:BV42"/>
    <mergeCell ref="AW28:AW35"/>
    <mergeCell ref="AY32:AY33"/>
    <mergeCell ref="W45:AC45"/>
    <mergeCell ref="AD45:AK45"/>
    <mergeCell ref="AT45:AZ45"/>
    <mergeCell ref="AL45:AS45"/>
    <mergeCell ref="AY28:AY29"/>
    <mergeCell ref="AY30:AY31"/>
    <mergeCell ref="BA28:BA33"/>
    <mergeCell ref="BH43:BN43"/>
    <mergeCell ref="BH45:BN45"/>
    <mergeCell ref="AF29:AQ29"/>
    <mergeCell ref="AU28:AU31"/>
    <mergeCell ref="BO52:BU52"/>
    <mergeCell ref="BH52:BN52"/>
    <mergeCell ref="BH57:BN58"/>
    <mergeCell ref="BH54:BN54"/>
    <mergeCell ref="BH53:BN53"/>
    <mergeCell ref="BH61:BN61"/>
    <mergeCell ref="BH62:BN62"/>
    <mergeCell ref="AD62:AK62"/>
    <mergeCell ref="AL61:AS61"/>
    <mergeCell ref="AL62:AS62"/>
    <mergeCell ref="AT61:AZ61"/>
    <mergeCell ref="AT62:AZ62"/>
    <mergeCell ref="AD59:AK59"/>
    <mergeCell ref="AD60:AK60"/>
    <mergeCell ref="AD53:AK53"/>
    <mergeCell ref="AD57:AK58"/>
    <mergeCell ref="AD61:AK61"/>
    <mergeCell ref="BA53:BG53"/>
    <mergeCell ref="AT60:AZ60"/>
    <mergeCell ref="BA61:BG61"/>
    <mergeCell ref="AT54:AZ54"/>
    <mergeCell ref="AT59:AZ59"/>
    <mergeCell ref="BA54:BG54"/>
    <mergeCell ref="BA59:BG59"/>
    <mergeCell ref="T59:V59"/>
    <mergeCell ref="W59:AC59"/>
    <mergeCell ref="B57:J58"/>
    <mergeCell ref="T57:V58"/>
    <mergeCell ref="W57:AC58"/>
    <mergeCell ref="K58:S58"/>
    <mergeCell ref="B54:J54"/>
    <mergeCell ref="K54:S54"/>
    <mergeCell ref="T54:V54"/>
    <mergeCell ref="W54:AC54"/>
    <mergeCell ref="B55:J56"/>
    <mergeCell ref="K55:S55"/>
    <mergeCell ref="T55:V56"/>
    <mergeCell ref="W55:AC56"/>
    <mergeCell ref="K57:S57"/>
    <mergeCell ref="B59:J59"/>
    <mergeCell ref="K59:S59"/>
    <mergeCell ref="BH71:BN71"/>
    <mergeCell ref="BO70:BU70"/>
    <mergeCell ref="BO71:BU71"/>
    <mergeCell ref="AL59:AS59"/>
    <mergeCell ref="AL60:AS60"/>
    <mergeCell ref="BH70:BN70"/>
    <mergeCell ref="BA70:BG70"/>
    <mergeCell ref="AT63:AZ64"/>
    <mergeCell ref="AT69:AZ69"/>
    <mergeCell ref="BA69:BG69"/>
    <mergeCell ref="BH59:BN59"/>
    <mergeCell ref="BH60:BN60"/>
    <mergeCell ref="AL68:AR68"/>
    <mergeCell ref="BA60:BG60"/>
    <mergeCell ref="BA71:BG71"/>
    <mergeCell ref="BA65:BG66"/>
    <mergeCell ref="BA63:BG64"/>
    <mergeCell ref="AL63:AS64"/>
    <mergeCell ref="AT71:AZ71"/>
    <mergeCell ref="AT70:AZ70"/>
    <mergeCell ref="AT68:AZ68"/>
    <mergeCell ref="BA68:BG68"/>
    <mergeCell ref="BH63:BN64"/>
    <mergeCell ref="BA62:BG62"/>
    <mergeCell ref="AD65:AK66"/>
    <mergeCell ref="AL69:AR69"/>
    <mergeCell ref="W63:AC64"/>
    <mergeCell ref="W68:AC68"/>
    <mergeCell ref="K66:S66"/>
    <mergeCell ref="W71:AC71"/>
    <mergeCell ref="AD71:AJ71"/>
    <mergeCell ref="AL71:AR71"/>
    <mergeCell ref="AD68:AJ68"/>
    <mergeCell ref="W70:AC70"/>
    <mergeCell ref="AD70:AJ70"/>
    <mergeCell ref="K65:S65"/>
    <mergeCell ref="W65:AC66"/>
    <mergeCell ref="T65:V66"/>
    <mergeCell ref="AD69:AJ69"/>
    <mergeCell ref="K64:S64"/>
    <mergeCell ref="W69:AC69"/>
    <mergeCell ref="AD63:AK64"/>
    <mergeCell ref="AL70:AR70"/>
    <mergeCell ref="BH65:BN66"/>
    <mergeCell ref="AT65:AZ66"/>
    <mergeCell ref="AL65:AS66"/>
    <mergeCell ref="BH46:BN46"/>
    <mergeCell ref="AT47:AZ47"/>
    <mergeCell ref="BA47:BG47"/>
    <mergeCell ref="BH47:BN47"/>
    <mergeCell ref="BH48:BN48"/>
    <mergeCell ref="BA52:BG52"/>
    <mergeCell ref="AT48:AZ48"/>
    <mergeCell ref="BA46:BG46"/>
    <mergeCell ref="BA49:BG49"/>
    <mergeCell ref="BA57:BG58"/>
    <mergeCell ref="BA48:BG48"/>
    <mergeCell ref="AL49:AS49"/>
    <mergeCell ref="AL57:AS58"/>
    <mergeCell ref="AT57:AZ58"/>
    <mergeCell ref="AL54:AS54"/>
    <mergeCell ref="B65:J66"/>
    <mergeCell ref="K60:S60"/>
    <mergeCell ref="T60:V60"/>
    <mergeCell ref="W60:AC60"/>
    <mergeCell ref="B63:J64"/>
    <mergeCell ref="T63:V64"/>
    <mergeCell ref="B62:J62"/>
    <mergeCell ref="K62:S62"/>
    <mergeCell ref="T62:V62"/>
    <mergeCell ref="K63:S63"/>
    <mergeCell ref="W62:AC62"/>
    <mergeCell ref="B61:J61"/>
    <mergeCell ref="K61:S61"/>
    <mergeCell ref="T61:V61"/>
    <mergeCell ref="W61:AC61"/>
    <mergeCell ref="B60:J60"/>
  </mergeCells>
  <phoneticPr fontId="1"/>
  <pageMargins left="0.62992125984251968" right="0.19685039370078741" top="0.74803149606299213" bottom="0.59055118110236227" header="0.51181102362204722" footer="0.51181102362204722"/>
  <pageSetup paperSize="9" scale="79" orientation="portrait" blackAndWhite="1" r:id="rId1"/>
  <headerFooter alignWithMargins="0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BV89"/>
  <sheetViews>
    <sheetView view="pageBreakPreview" topLeftCell="A46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418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AH4" s="28"/>
      <c r="AI4" s="28"/>
      <c r="AJ4" s="73"/>
      <c r="AK4" s="73"/>
      <c r="AL4" s="73"/>
      <c r="AM4" s="73"/>
      <c r="AN4" s="28"/>
      <c r="AO4" s="28"/>
    </row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Z6" s="98"/>
      <c r="AA6" s="98"/>
      <c r="AB6" s="98"/>
      <c r="AC6" s="98"/>
      <c r="AE6" s="28"/>
      <c r="AF6" s="28"/>
      <c r="AG6" s="73" t="s">
        <v>133</v>
      </c>
      <c r="AH6" s="73"/>
      <c r="AI6" s="73"/>
      <c r="AJ6" s="73"/>
      <c r="AK6" s="73"/>
      <c r="AL6" s="73" t="s">
        <v>69</v>
      </c>
      <c r="AM6" s="73"/>
      <c r="AN6" s="73"/>
      <c r="AO6" s="73"/>
      <c r="AP6" s="73"/>
      <c r="AT6" s="98"/>
      <c r="AU6" s="98"/>
      <c r="AV6" s="98"/>
      <c r="AW6" s="98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Y7" s="5"/>
      <c r="AZ7" s="5"/>
      <c r="BA7" s="85">
        <v>0.04</v>
      </c>
    </row>
    <row r="8" spans="2:74" ht="9.1" customHeight="1" x14ac:dyDescent="0.15">
      <c r="AB8" s="28"/>
      <c r="AC8" s="28"/>
      <c r="AD8" s="99" t="s">
        <v>379</v>
      </c>
      <c r="AE8" s="99"/>
      <c r="AF8" s="99"/>
      <c r="AG8" s="99"/>
      <c r="AH8" s="28"/>
      <c r="AI8" s="30"/>
      <c r="AJ8" s="30"/>
      <c r="AK8" s="30"/>
      <c r="AL8" s="30"/>
      <c r="AM8" s="30"/>
      <c r="AN8" s="30"/>
      <c r="AO8" s="30"/>
      <c r="AP8" s="137" t="s">
        <v>377</v>
      </c>
      <c r="AQ8" s="137"/>
      <c r="AR8" s="137"/>
      <c r="AS8" s="137"/>
      <c r="AT8" s="137"/>
      <c r="AU8" s="137"/>
      <c r="AV8" s="137"/>
      <c r="AW8" s="137"/>
      <c r="AX8" s="137"/>
      <c r="AY8" s="137"/>
      <c r="AZ8" s="5"/>
      <c r="BA8" s="85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Y9" s="5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Y10" s="6"/>
      <c r="Z10" s="6"/>
      <c r="AA10" s="6"/>
      <c r="AB10" s="6"/>
      <c r="AC10" s="6"/>
      <c r="AD10" s="6"/>
      <c r="AE10" s="21"/>
      <c r="AF10" s="19"/>
      <c r="AG10" s="19"/>
      <c r="AH10" s="19"/>
      <c r="AI10" s="19"/>
      <c r="AJ10" s="19"/>
      <c r="AK10" s="19"/>
      <c r="AL10" s="20"/>
      <c r="AM10" s="20"/>
      <c r="AN10" s="20"/>
      <c r="AO10" s="20"/>
      <c r="AP10" s="20"/>
      <c r="AQ10" s="20"/>
      <c r="AR10" s="21"/>
      <c r="AS10" s="6"/>
      <c r="AT10" s="6"/>
      <c r="AU10" s="6"/>
      <c r="AV10" s="6"/>
      <c r="AW10" s="6"/>
      <c r="AX10" s="6"/>
      <c r="AY10" s="5"/>
      <c r="AZ10" s="5"/>
      <c r="BA10" s="5"/>
    </row>
    <row r="11" spans="2:74" ht="9.1" customHeight="1" x14ac:dyDescent="0.15">
      <c r="Z11" s="85">
        <v>0.05</v>
      </c>
      <c r="AY11" s="5"/>
      <c r="AZ11" s="5"/>
      <c r="BA11" s="85"/>
    </row>
    <row r="12" spans="2:74" ht="9.1" customHeight="1" x14ac:dyDescent="0.15">
      <c r="Z12" s="85"/>
      <c r="AH12" s="28"/>
      <c r="AI12" s="28"/>
      <c r="AJ12" s="28"/>
      <c r="AK12" s="28"/>
      <c r="AL12" s="28"/>
      <c r="AM12" s="73"/>
      <c r="AN12" s="73"/>
      <c r="AO12" s="73"/>
      <c r="AP12" s="73"/>
      <c r="AQ12" s="73"/>
      <c r="AY12" s="5"/>
      <c r="AZ12" s="5"/>
      <c r="BA12" s="85"/>
    </row>
    <row r="13" spans="2:74" ht="9.1" customHeight="1" x14ac:dyDescent="0.15">
      <c r="Z13" s="85"/>
      <c r="AY13" s="5"/>
      <c r="AZ13" s="5"/>
      <c r="BA13" s="85"/>
    </row>
    <row r="14" spans="2:74" ht="9.1" customHeight="1" x14ac:dyDescent="0.15">
      <c r="AY14" s="5"/>
      <c r="AZ14" s="5"/>
      <c r="BA14" s="85" t="s">
        <v>355</v>
      </c>
    </row>
    <row r="15" spans="2:74" ht="9.1" customHeight="1" x14ac:dyDescent="0.15">
      <c r="AY15" s="5"/>
      <c r="AZ15" s="5"/>
      <c r="BA15" s="85"/>
    </row>
    <row r="16" spans="2:74" ht="9.1" customHeight="1" x14ac:dyDescent="0.15">
      <c r="U16" s="86"/>
      <c r="X16" s="86" t="s">
        <v>349</v>
      </c>
      <c r="AG16" s="28"/>
      <c r="AH16" s="28"/>
      <c r="AI16" s="28"/>
      <c r="AJ16" s="28"/>
      <c r="AK16" s="28"/>
      <c r="AL16" s="28"/>
      <c r="AM16" s="73" t="s">
        <v>4</v>
      </c>
      <c r="AN16" s="73"/>
      <c r="AO16" s="73"/>
      <c r="AP16" s="73"/>
      <c r="AQ16" s="73"/>
      <c r="AR16" s="28"/>
      <c r="AS16" s="28"/>
      <c r="AT16" s="28"/>
      <c r="AU16" s="28"/>
      <c r="AV16" s="28"/>
      <c r="AW16" s="28"/>
      <c r="AX16" s="28"/>
      <c r="AY16" s="28"/>
      <c r="AZ16" s="28"/>
      <c r="BA16" s="85"/>
    </row>
    <row r="17" spans="21:55" ht="9.1" customHeight="1" x14ac:dyDescent="0.15">
      <c r="U17" s="86"/>
      <c r="X17" s="86"/>
      <c r="AY17" s="5"/>
      <c r="AZ17" s="5"/>
      <c r="BA17" s="85"/>
    </row>
    <row r="18" spans="21:55" ht="9.1" customHeight="1" x14ac:dyDescent="0.15">
      <c r="U18" s="86"/>
      <c r="X18" s="86"/>
      <c r="AS18" s="73" t="s">
        <v>1</v>
      </c>
      <c r="AT18" s="73"/>
      <c r="AU18" s="73"/>
      <c r="AV18" s="73"/>
      <c r="AW18" s="73"/>
      <c r="AX18" s="73"/>
      <c r="AY18" s="5"/>
      <c r="AZ18" s="5"/>
      <c r="BA18" s="85"/>
      <c r="BC18" s="86" t="s">
        <v>7</v>
      </c>
    </row>
    <row r="19" spans="21:55" ht="9.1" customHeight="1" x14ac:dyDescent="0.15">
      <c r="U19" s="86"/>
      <c r="X19" s="86"/>
      <c r="AS19" s="73" t="s">
        <v>344</v>
      </c>
      <c r="AT19" s="73"/>
      <c r="AU19" s="73"/>
      <c r="AV19" s="73"/>
      <c r="AW19" s="73"/>
      <c r="AX19" s="73"/>
      <c r="AY19" s="5"/>
      <c r="AZ19" s="5"/>
      <c r="BA19" s="85"/>
      <c r="BC19" s="86"/>
    </row>
    <row r="20" spans="21:55" ht="9.1" customHeight="1" x14ac:dyDescent="0.15">
      <c r="U20" s="86"/>
      <c r="X20" s="86"/>
      <c r="AY20" s="5"/>
      <c r="AZ20" s="5"/>
      <c r="BA20" s="5"/>
      <c r="BC20" s="86"/>
    </row>
    <row r="21" spans="21:55" ht="9.1" customHeight="1" x14ac:dyDescent="0.15">
      <c r="U21" s="86"/>
      <c r="X21" s="86"/>
      <c r="AY21" s="5"/>
      <c r="AZ21" s="5"/>
      <c r="BA21" s="5"/>
      <c r="BC21" s="86"/>
    </row>
    <row r="22" spans="21:55" ht="9.1" customHeight="1" x14ac:dyDescent="0.15">
      <c r="U22" s="86"/>
      <c r="X22" s="86"/>
      <c r="AY22" s="5"/>
      <c r="AZ22" s="5"/>
      <c r="BA22" s="5"/>
      <c r="BC22" s="86"/>
    </row>
    <row r="23" spans="21:55" ht="9.1" customHeight="1" x14ac:dyDescent="0.15">
      <c r="U23" s="40"/>
      <c r="AO23" s="73"/>
      <c r="AP23" s="73"/>
      <c r="AQ23" s="73"/>
      <c r="AY23" s="5"/>
      <c r="AZ23" s="5"/>
      <c r="BA23" s="85" t="s">
        <v>356</v>
      </c>
      <c r="BC23" s="86"/>
    </row>
    <row r="24" spans="21:55" ht="9.1" customHeight="1" x14ac:dyDescent="0.15">
      <c r="AS24" s="73"/>
      <c r="AT24" s="73"/>
      <c r="AU24" s="73"/>
      <c r="AV24" s="73"/>
      <c r="AW24" s="73"/>
      <c r="AY24" s="5"/>
      <c r="AZ24" s="5"/>
      <c r="BA24" s="85"/>
    </row>
    <row r="25" spans="21:55" ht="9.1" customHeight="1" x14ac:dyDescent="0.15">
      <c r="AO25" s="73" t="s">
        <v>5</v>
      </c>
      <c r="AP25" s="73"/>
      <c r="AQ25" s="73"/>
      <c r="AY25" s="5"/>
      <c r="AZ25" s="5"/>
      <c r="BA25" s="85"/>
    </row>
    <row r="26" spans="21:55" ht="9.1" customHeight="1" x14ac:dyDescent="0.15"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Y26" s="22"/>
      <c r="AZ26" s="5"/>
      <c r="BA26" s="85"/>
    </row>
    <row r="27" spans="21:55" ht="9.1" customHeight="1" x14ac:dyDescent="0.15">
      <c r="AY27" s="22"/>
      <c r="AZ27" s="5"/>
      <c r="BA27" s="85"/>
    </row>
    <row r="28" spans="21:55" ht="9.1" customHeight="1" x14ac:dyDescent="0.15">
      <c r="AU28" s="85"/>
      <c r="AV28" s="5"/>
      <c r="AW28" s="85"/>
      <c r="AY28" s="85">
        <v>0.1</v>
      </c>
      <c r="AZ28" s="5"/>
      <c r="BA28" s="85" t="s">
        <v>354</v>
      </c>
    </row>
    <row r="29" spans="21:55" ht="9.1" customHeight="1" x14ac:dyDescent="0.15">
      <c r="AG29" s="73" t="s">
        <v>441</v>
      </c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U29" s="85"/>
      <c r="AV29" s="5"/>
      <c r="AW29" s="85"/>
      <c r="AY29" s="85"/>
      <c r="AZ29" s="5"/>
      <c r="BA29" s="85"/>
    </row>
    <row r="30" spans="21:55" ht="4.45" customHeight="1" x14ac:dyDescent="0.15">
      <c r="AU30" s="85"/>
      <c r="AV30" s="5"/>
      <c r="AW30" s="85"/>
      <c r="AY30" s="85" t="s">
        <v>0</v>
      </c>
      <c r="AZ30" s="5"/>
      <c r="BA30" s="85"/>
    </row>
    <row r="31" spans="21:55" ht="4.45" customHeight="1" x14ac:dyDescent="0.15">
      <c r="AU31" s="85"/>
      <c r="AV31" s="5"/>
      <c r="AW31" s="85"/>
      <c r="AY31" s="85"/>
      <c r="AZ31" s="5"/>
      <c r="BA31" s="85"/>
    </row>
    <row r="32" spans="21:55" ht="9.1" customHeight="1" x14ac:dyDescent="0.15">
      <c r="AU32" s="85"/>
      <c r="AV32" s="5"/>
      <c r="AW32" s="85"/>
      <c r="AY32" s="85">
        <v>0.1</v>
      </c>
      <c r="BA32" s="85"/>
    </row>
    <row r="33" spans="1:74" ht="9.1" customHeight="1" x14ac:dyDescent="0.15">
      <c r="AU33" s="85"/>
      <c r="AV33" s="5"/>
      <c r="AW33" s="85"/>
      <c r="AY33" s="85"/>
      <c r="BA33" s="85"/>
    </row>
    <row r="34" spans="1:74" ht="9.1" customHeight="1" x14ac:dyDescent="0.15">
      <c r="AJ34" s="73"/>
      <c r="AK34" s="73"/>
      <c r="AL34" s="73"/>
      <c r="AM34" s="73"/>
      <c r="AU34" s="85"/>
      <c r="AW34" s="85"/>
      <c r="AY34" s="85"/>
    </row>
    <row r="35" spans="1:74" ht="9.1" customHeight="1" x14ac:dyDescent="0.15">
      <c r="AJ35" s="73"/>
      <c r="AK35" s="73"/>
      <c r="AL35" s="73"/>
      <c r="AM35" s="73"/>
      <c r="AU35" s="85"/>
      <c r="AW35" s="85"/>
      <c r="AY35" s="85"/>
    </row>
    <row r="36" spans="1:74" ht="9.1" customHeight="1" x14ac:dyDescent="0.15">
      <c r="AJ36" s="73" t="s">
        <v>333</v>
      </c>
      <c r="AK36" s="73"/>
      <c r="AL36" s="73"/>
      <c r="AM36" s="73"/>
    </row>
    <row r="37" spans="1:74" ht="9.1" customHeight="1" x14ac:dyDescent="0.15"/>
    <row r="38" spans="1:74" ht="9.1" customHeight="1" x14ac:dyDescent="0.15"/>
    <row r="39" spans="1:74" ht="9.1" customHeight="1" x14ac:dyDescent="0.15"/>
    <row r="40" spans="1:74" ht="9.1" customHeight="1" x14ac:dyDescent="0.15">
      <c r="AH40" s="73"/>
      <c r="AI40" s="73"/>
      <c r="AJ40" s="73"/>
      <c r="AK40" s="73"/>
      <c r="AL40" s="73"/>
      <c r="AM40" s="73"/>
      <c r="AN40" s="73"/>
      <c r="AO40" s="73"/>
    </row>
    <row r="41" spans="1:74" ht="24.95" customHeight="1" x14ac:dyDescent="0.15"/>
    <row r="42" spans="1:74" ht="43.5" customHeight="1" x14ac:dyDescent="0.15">
      <c r="B42" s="88" t="s">
        <v>31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</row>
    <row r="43" spans="1:74" s="14" customFormat="1" ht="24.95" customHeight="1" x14ac:dyDescent="0.15">
      <c r="B43" s="78" t="s">
        <v>105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87" t="s">
        <v>106</v>
      </c>
      <c r="X43" s="87"/>
      <c r="Y43" s="87"/>
      <c r="Z43" s="87"/>
      <c r="AA43" s="87"/>
      <c r="AB43" s="87"/>
      <c r="AC43" s="87"/>
      <c r="AD43" s="87" t="s">
        <v>107</v>
      </c>
      <c r="AE43" s="87"/>
      <c r="AF43" s="87"/>
      <c r="AG43" s="87"/>
      <c r="AH43" s="87"/>
      <c r="AI43" s="87"/>
      <c r="AJ43" s="87"/>
      <c r="AK43" s="87"/>
      <c r="AL43" s="87" t="s">
        <v>108</v>
      </c>
      <c r="AM43" s="87"/>
      <c r="AN43" s="87"/>
      <c r="AO43" s="87"/>
      <c r="AP43" s="87"/>
      <c r="AQ43" s="87"/>
      <c r="AR43" s="87"/>
      <c r="AS43" s="87"/>
      <c r="AT43" s="87" t="s">
        <v>109</v>
      </c>
      <c r="AU43" s="87"/>
      <c r="AV43" s="87"/>
      <c r="AW43" s="87"/>
      <c r="AX43" s="87"/>
      <c r="AY43" s="87"/>
      <c r="AZ43" s="87"/>
      <c r="BA43" s="87" t="s">
        <v>110</v>
      </c>
      <c r="BB43" s="87"/>
      <c r="BC43" s="87"/>
      <c r="BD43" s="87"/>
      <c r="BE43" s="87"/>
      <c r="BF43" s="87"/>
      <c r="BG43" s="87"/>
      <c r="BH43" s="89"/>
      <c r="BI43" s="84"/>
      <c r="BJ43" s="84"/>
      <c r="BK43" s="84"/>
      <c r="BL43" s="84"/>
      <c r="BM43" s="84"/>
      <c r="BN43" s="84"/>
      <c r="BO43" s="25"/>
      <c r="BP43" s="25"/>
      <c r="BQ43" s="25"/>
      <c r="BR43" s="25"/>
      <c r="BS43" s="25"/>
      <c r="BT43" s="25"/>
      <c r="BU43" s="25"/>
    </row>
    <row r="44" spans="1:74" s="14" customFormat="1" ht="6.95" customHeight="1" x14ac:dyDescent="0.15">
      <c r="B44" s="39"/>
      <c r="C44" s="39"/>
      <c r="D44" s="39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</row>
    <row r="45" spans="1:74" s="14" customFormat="1" ht="20.149999999999999" customHeight="1" x14ac:dyDescent="0.15">
      <c r="A45" s="16"/>
      <c r="B45" s="91" t="s">
        <v>353</v>
      </c>
      <c r="C45" s="91"/>
      <c r="D45" s="92"/>
      <c r="E45" s="78" t="s">
        <v>36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v>2.7E-2</v>
      </c>
      <c r="X45" s="75"/>
      <c r="Y45" s="75"/>
      <c r="Z45" s="75"/>
      <c r="AA45" s="75"/>
      <c r="AB45" s="75"/>
      <c r="AC45" s="75"/>
      <c r="AD45" s="75">
        <v>3.4000000000000002E-2</v>
      </c>
      <c r="AE45" s="75"/>
      <c r="AF45" s="75"/>
      <c r="AG45" s="75"/>
      <c r="AH45" s="75"/>
      <c r="AI45" s="75"/>
      <c r="AJ45" s="75"/>
      <c r="AK45" s="75"/>
      <c r="AL45" s="75">
        <v>4.2000000000000003E-2</v>
      </c>
      <c r="AM45" s="75"/>
      <c r="AN45" s="75"/>
      <c r="AO45" s="75"/>
      <c r="AP45" s="75"/>
      <c r="AQ45" s="75"/>
      <c r="AR45" s="75"/>
      <c r="AS45" s="75"/>
      <c r="AT45" s="75">
        <v>4.8000000000000001E-2</v>
      </c>
      <c r="AU45" s="75"/>
      <c r="AV45" s="75"/>
      <c r="AW45" s="75"/>
      <c r="AX45" s="75"/>
      <c r="AY45" s="75"/>
      <c r="AZ45" s="75"/>
      <c r="BA45" s="75">
        <v>0.06</v>
      </c>
      <c r="BB45" s="75"/>
      <c r="BC45" s="75"/>
      <c r="BD45" s="75"/>
      <c r="BE45" s="75"/>
      <c r="BF45" s="75"/>
      <c r="BG45" s="75"/>
      <c r="BH45" s="77"/>
      <c r="BI45" s="74"/>
      <c r="BJ45" s="74"/>
      <c r="BK45" s="74"/>
      <c r="BL45" s="74"/>
      <c r="BM45" s="74"/>
      <c r="BN45" s="74"/>
      <c r="BO45" s="18"/>
      <c r="BP45" s="18"/>
      <c r="BQ45" s="18"/>
      <c r="BR45" s="18"/>
      <c r="BS45" s="18"/>
      <c r="BT45" s="18"/>
      <c r="BU45" s="18"/>
    </row>
    <row r="46" spans="1:74" s="14" customFormat="1" ht="20.149999999999999" customHeight="1" x14ac:dyDescent="0.15">
      <c r="A46" s="16"/>
      <c r="B46" s="94"/>
      <c r="C46" s="94"/>
      <c r="D46" s="95"/>
      <c r="E46" s="78" t="s">
        <v>45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v>0.6</v>
      </c>
      <c r="X46" s="75"/>
      <c r="Y46" s="75"/>
      <c r="Z46" s="75"/>
      <c r="AA46" s="75"/>
      <c r="AB46" s="75"/>
      <c r="AC46" s="75"/>
      <c r="AD46" s="75">
        <v>0.6</v>
      </c>
      <c r="AE46" s="75"/>
      <c r="AF46" s="75"/>
      <c r="AG46" s="75"/>
      <c r="AH46" s="75"/>
      <c r="AI46" s="75"/>
      <c r="AJ46" s="75"/>
      <c r="AK46" s="75"/>
      <c r="AL46" s="75">
        <v>0.6</v>
      </c>
      <c r="AM46" s="75"/>
      <c r="AN46" s="75"/>
      <c r="AO46" s="75"/>
      <c r="AP46" s="75"/>
      <c r="AQ46" s="75"/>
      <c r="AR46" s="75"/>
      <c r="AS46" s="75"/>
      <c r="AT46" s="75">
        <v>0.6</v>
      </c>
      <c r="AU46" s="75"/>
      <c r="AV46" s="75"/>
      <c r="AW46" s="75"/>
      <c r="AX46" s="75"/>
      <c r="AY46" s="75"/>
      <c r="AZ46" s="75"/>
      <c r="BA46" s="75">
        <v>0.6</v>
      </c>
      <c r="BB46" s="75"/>
      <c r="BC46" s="75"/>
      <c r="BD46" s="75"/>
      <c r="BE46" s="75"/>
      <c r="BF46" s="75"/>
      <c r="BG46" s="75"/>
      <c r="BH46" s="77"/>
      <c r="BI46" s="74"/>
      <c r="BJ46" s="74"/>
      <c r="BK46" s="74"/>
      <c r="BL46" s="74"/>
      <c r="BM46" s="74"/>
      <c r="BN46" s="74"/>
      <c r="BO46" s="18"/>
      <c r="BP46" s="18"/>
      <c r="BQ46" s="18"/>
      <c r="BR46" s="18"/>
      <c r="BS46" s="18"/>
      <c r="BT46" s="18"/>
      <c r="BU46" s="18"/>
    </row>
    <row r="47" spans="1:74" s="14" customFormat="1" ht="20.149999999999999" customHeight="1" x14ac:dyDescent="0.15">
      <c r="A47" s="16"/>
      <c r="B47" s="94"/>
      <c r="C47" s="94"/>
      <c r="D47" s="95"/>
      <c r="E47" s="78" t="s">
        <v>46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W45+0.2</f>
        <v>0.22700000000000001</v>
      </c>
      <c r="X47" s="75"/>
      <c r="Y47" s="75"/>
      <c r="Z47" s="75"/>
      <c r="AA47" s="75"/>
      <c r="AB47" s="75"/>
      <c r="AC47" s="75"/>
      <c r="AD47" s="75">
        <f>AD45+0.2</f>
        <v>0.23400000000000001</v>
      </c>
      <c r="AE47" s="75"/>
      <c r="AF47" s="75"/>
      <c r="AG47" s="75"/>
      <c r="AH47" s="75"/>
      <c r="AI47" s="75"/>
      <c r="AJ47" s="75"/>
      <c r="AK47" s="75"/>
      <c r="AL47" s="75">
        <f>AL45+0.2</f>
        <v>0.24200000000000002</v>
      </c>
      <c r="AM47" s="75"/>
      <c r="AN47" s="75"/>
      <c r="AO47" s="75"/>
      <c r="AP47" s="75"/>
      <c r="AQ47" s="75"/>
      <c r="AR47" s="75"/>
      <c r="AS47" s="75"/>
      <c r="AT47" s="75">
        <f>AT45+0.2</f>
        <v>0.248</v>
      </c>
      <c r="AU47" s="75"/>
      <c r="AV47" s="75"/>
      <c r="AW47" s="75"/>
      <c r="AX47" s="75"/>
      <c r="AY47" s="75"/>
      <c r="AZ47" s="75"/>
      <c r="BA47" s="75">
        <f>BA45+0.2</f>
        <v>0.26</v>
      </c>
      <c r="BB47" s="75"/>
      <c r="BC47" s="75"/>
      <c r="BD47" s="75"/>
      <c r="BE47" s="75"/>
      <c r="BF47" s="75"/>
      <c r="BG47" s="75"/>
      <c r="BH47" s="77"/>
      <c r="BI47" s="74"/>
      <c r="BJ47" s="74"/>
      <c r="BK47" s="74"/>
      <c r="BL47" s="74"/>
      <c r="BM47" s="74"/>
      <c r="BN47" s="74"/>
      <c r="BO47" s="18"/>
      <c r="BP47" s="18"/>
      <c r="BQ47" s="18"/>
      <c r="BR47" s="18"/>
      <c r="BS47" s="18"/>
      <c r="BT47" s="18"/>
      <c r="BU47" s="18"/>
    </row>
    <row r="48" spans="1:74" s="14" customFormat="1" ht="20.149999999999999" customHeight="1" x14ac:dyDescent="0.15">
      <c r="A48" s="16"/>
      <c r="B48" s="94"/>
      <c r="C48" s="94"/>
      <c r="D48" s="95"/>
      <c r="E48" s="78" t="s">
        <v>48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W45+W49+0.1</f>
        <v>1.127</v>
      </c>
      <c r="X48" s="75"/>
      <c r="Y48" s="75"/>
      <c r="Z48" s="75"/>
      <c r="AA48" s="75"/>
      <c r="AB48" s="75"/>
      <c r="AC48" s="75"/>
      <c r="AD48" s="75">
        <f>AD45+AD49+0.1</f>
        <v>1.1340000000000001</v>
      </c>
      <c r="AE48" s="75"/>
      <c r="AF48" s="75"/>
      <c r="AG48" s="75"/>
      <c r="AH48" s="75"/>
      <c r="AI48" s="75"/>
      <c r="AJ48" s="75"/>
      <c r="AK48" s="75"/>
      <c r="AL48" s="75">
        <f>AL45+AL49+0.1</f>
        <v>1.1420000000000001</v>
      </c>
      <c r="AM48" s="75"/>
      <c r="AN48" s="75"/>
      <c r="AO48" s="75"/>
      <c r="AP48" s="75"/>
      <c r="AQ48" s="75"/>
      <c r="AR48" s="75"/>
      <c r="AS48" s="75"/>
      <c r="AT48" s="75">
        <f>AT45+AT49+0.1</f>
        <v>1.1480000000000001</v>
      </c>
      <c r="AU48" s="75"/>
      <c r="AV48" s="75"/>
      <c r="AW48" s="75"/>
      <c r="AX48" s="75"/>
      <c r="AY48" s="75"/>
      <c r="AZ48" s="75"/>
      <c r="BA48" s="75">
        <f>BA45+BA49+0.1</f>
        <v>1.1600000000000001</v>
      </c>
      <c r="BB48" s="75"/>
      <c r="BC48" s="75"/>
      <c r="BD48" s="75"/>
      <c r="BE48" s="75"/>
      <c r="BF48" s="75"/>
      <c r="BG48" s="75"/>
      <c r="BH48" s="77"/>
      <c r="BI48" s="74"/>
      <c r="BJ48" s="74"/>
      <c r="BK48" s="74"/>
      <c r="BL48" s="74"/>
      <c r="BM48" s="74"/>
      <c r="BN48" s="74"/>
      <c r="BO48" s="18"/>
      <c r="BP48" s="18"/>
      <c r="BQ48" s="18"/>
      <c r="BR48" s="18"/>
      <c r="BS48" s="18"/>
      <c r="BT48" s="18"/>
      <c r="BU48" s="18"/>
    </row>
    <row r="49" spans="1:73" s="14" customFormat="1" ht="20.149999999999999" customHeight="1" x14ac:dyDescent="0.15">
      <c r="A49" s="16"/>
      <c r="B49" s="94"/>
      <c r="C49" s="94"/>
      <c r="D49" s="95"/>
      <c r="E49" s="78" t="s">
        <v>341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75">
        <f>$I$6</f>
        <v>1</v>
      </c>
      <c r="X49" s="75"/>
      <c r="Y49" s="75"/>
      <c r="Z49" s="75"/>
      <c r="AA49" s="75"/>
      <c r="AB49" s="75"/>
      <c r="AC49" s="75"/>
      <c r="AD49" s="81">
        <f>$I$6</f>
        <v>1</v>
      </c>
      <c r="AE49" s="82"/>
      <c r="AF49" s="82"/>
      <c r="AG49" s="82"/>
      <c r="AH49" s="82"/>
      <c r="AI49" s="82"/>
      <c r="AJ49" s="82"/>
      <c r="AK49" s="83"/>
      <c r="AL49" s="81">
        <f>$I$6</f>
        <v>1</v>
      </c>
      <c r="AM49" s="82"/>
      <c r="AN49" s="82"/>
      <c r="AO49" s="82"/>
      <c r="AP49" s="82"/>
      <c r="AQ49" s="82"/>
      <c r="AR49" s="82"/>
      <c r="AS49" s="83"/>
      <c r="AT49" s="75">
        <f>$I$6</f>
        <v>1</v>
      </c>
      <c r="AU49" s="75"/>
      <c r="AV49" s="75"/>
      <c r="AW49" s="75"/>
      <c r="AX49" s="75"/>
      <c r="AY49" s="75"/>
      <c r="AZ49" s="75"/>
      <c r="BA49" s="75">
        <f>$I$6</f>
        <v>1</v>
      </c>
      <c r="BB49" s="75"/>
      <c r="BC49" s="75"/>
      <c r="BD49" s="75"/>
      <c r="BE49" s="75"/>
      <c r="BF49" s="75"/>
      <c r="BG49" s="75"/>
    </row>
    <row r="50" spans="1:73" s="14" customFormat="1" ht="20.149999999999999" customHeight="1" x14ac:dyDescent="0.15">
      <c r="A50" s="16"/>
      <c r="B50" s="94"/>
      <c r="C50" s="94"/>
      <c r="D50" s="95"/>
      <c r="E50" s="78" t="s">
        <v>37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75">
        <f>$I$9</f>
        <v>0.3</v>
      </c>
      <c r="X50" s="75"/>
      <c r="Y50" s="75"/>
      <c r="Z50" s="75"/>
      <c r="AA50" s="75"/>
      <c r="AB50" s="75"/>
      <c r="AC50" s="75"/>
      <c r="AD50" s="81">
        <f>$I$9</f>
        <v>0.3</v>
      </c>
      <c r="AE50" s="82"/>
      <c r="AF50" s="82"/>
      <c r="AG50" s="82"/>
      <c r="AH50" s="82"/>
      <c r="AI50" s="82"/>
      <c r="AJ50" s="82"/>
      <c r="AK50" s="83"/>
      <c r="AL50" s="81">
        <f>$I$9</f>
        <v>0.3</v>
      </c>
      <c r="AM50" s="82"/>
      <c r="AN50" s="82"/>
      <c r="AO50" s="82"/>
      <c r="AP50" s="82"/>
      <c r="AQ50" s="82"/>
      <c r="AR50" s="82"/>
      <c r="AS50" s="83"/>
      <c r="AT50" s="75">
        <f>$I$9</f>
        <v>0.3</v>
      </c>
      <c r="AU50" s="75"/>
      <c r="AV50" s="75"/>
      <c r="AW50" s="75"/>
      <c r="AX50" s="75"/>
      <c r="AY50" s="75"/>
      <c r="AZ50" s="75"/>
      <c r="BA50" s="75">
        <f>$I$9</f>
        <v>0.3</v>
      </c>
      <c r="BB50" s="75"/>
      <c r="BC50" s="75"/>
      <c r="BD50" s="75"/>
      <c r="BE50" s="75"/>
      <c r="BF50" s="75"/>
      <c r="BG50" s="75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335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75">
        <f>W48-W47-W50-0.04</f>
        <v>0.56000000000000005</v>
      </c>
      <c r="X51" s="75"/>
      <c r="Y51" s="75"/>
      <c r="Z51" s="75"/>
      <c r="AA51" s="75"/>
      <c r="AB51" s="75"/>
      <c r="AC51" s="75"/>
      <c r="AD51" s="81">
        <f>AD48-AD47-AD50-0.04</f>
        <v>0.56000000000000005</v>
      </c>
      <c r="AE51" s="82"/>
      <c r="AF51" s="82"/>
      <c r="AG51" s="82"/>
      <c r="AH51" s="82"/>
      <c r="AI51" s="82"/>
      <c r="AJ51" s="82"/>
      <c r="AK51" s="83"/>
      <c r="AL51" s="81">
        <f>AL48-AL47-AL50-0.04</f>
        <v>0.56000000000000005</v>
      </c>
      <c r="AM51" s="82"/>
      <c r="AN51" s="82"/>
      <c r="AO51" s="82"/>
      <c r="AP51" s="82"/>
      <c r="AQ51" s="82"/>
      <c r="AR51" s="82"/>
      <c r="AS51" s="83"/>
      <c r="AT51" s="75">
        <f>AT48-AT47-AT50-0.04</f>
        <v>0.56000000000000005</v>
      </c>
      <c r="AU51" s="75"/>
      <c r="AV51" s="75"/>
      <c r="AW51" s="75"/>
      <c r="AX51" s="75"/>
      <c r="AY51" s="75"/>
      <c r="AZ51" s="75"/>
      <c r="BA51" s="75">
        <f>BA48-BA47-BA50-0.04</f>
        <v>0.56000000000000005</v>
      </c>
      <c r="BB51" s="75"/>
      <c r="BC51" s="75"/>
      <c r="BD51" s="75"/>
      <c r="BE51" s="75"/>
      <c r="BF51" s="75"/>
      <c r="BG51" s="75"/>
    </row>
    <row r="52" spans="1:73" s="14" customFormat="1" ht="20.149999999999999" customHeight="1" x14ac:dyDescent="0.15">
      <c r="BA52" s="141" t="s">
        <v>103</v>
      </c>
      <c r="BB52" s="141"/>
      <c r="BC52" s="141"/>
      <c r="BD52" s="141"/>
      <c r="BE52" s="141"/>
      <c r="BF52" s="141"/>
      <c r="BG52" s="14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87" t="s">
        <v>82</v>
      </c>
      <c r="X53" s="87"/>
      <c r="Y53" s="87"/>
      <c r="Z53" s="87"/>
      <c r="AA53" s="87"/>
      <c r="AB53" s="87"/>
      <c r="AC53" s="87"/>
      <c r="AD53" s="87" t="s">
        <v>83</v>
      </c>
      <c r="AE53" s="87"/>
      <c r="AF53" s="87"/>
      <c r="AG53" s="87"/>
      <c r="AH53" s="87"/>
      <c r="AI53" s="87"/>
      <c r="AJ53" s="87"/>
      <c r="AK53" s="87"/>
      <c r="AL53" s="87" t="s">
        <v>84</v>
      </c>
      <c r="AM53" s="87"/>
      <c r="AN53" s="87"/>
      <c r="AO53" s="87"/>
      <c r="AP53" s="87"/>
      <c r="AQ53" s="87"/>
      <c r="AR53" s="87"/>
      <c r="AS53" s="87"/>
      <c r="AT53" s="87" t="s">
        <v>85</v>
      </c>
      <c r="AU53" s="87"/>
      <c r="AV53" s="87"/>
      <c r="AW53" s="87"/>
      <c r="AX53" s="87"/>
      <c r="AY53" s="87"/>
      <c r="AZ53" s="87"/>
      <c r="BA53" s="87" t="s">
        <v>86</v>
      </c>
      <c r="BB53" s="87"/>
      <c r="BC53" s="87"/>
      <c r="BD53" s="87"/>
      <c r="BE53" s="87"/>
      <c r="BF53" s="87"/>
      <c r="BG53" s="87"/>
      <c r="BH53" s="89"/>
      <c r="BI53" s="84"/>
      <c r="BJ53" s="84"/>
      <c r="BK53" s="84"/>
      <c r="BL53" s="84"/>
      <c r="BM53" s="84"/>
      <c r="BN53" s="84"/>
      <c r="BO53" s="25"/>
      <c r="BP53" s="25"/>
      <c r="BQ53" s="25"/>
      <c r="BR53" s="25"/>
      <c r="BS53" s="25"/>
      <c r="BT53" s="25"/>
      <c r="BU53" s="25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172</v>
      </c>
      <c r="U54" s="79"/>
      <c r="V54" s="80"/>
      <c r="W54" s="75">
        <v>2</v>
      </c>
      <c r="X54" s="75"/>
      <c r="Y54" s="75"/>
      <c r="Z54" s="75"/>
      <c r="AA54" s="75"/>
      <c r="AB54" s="75"/>
      <c r="AC54" s="75"/>
      <c r="AD54" s="75">
        <v>2</v>
      </c>
      <c r="AE54" s="75"/>
      <c r="AF54" s="75"/>
      <c r="AG54" s="75"/>
      <c r="AH54" s="75"/>
      <c r="AI54" s="75"/>
      <c r="AJ54" s="75"/>
      <c r="AK54" s="75"/>
      <c r="AL54" s="75">
        <v>2</v>
      </c>
      <c r="AM54" s="75"/>
      <c r="AN54" s="75"/>
      <c r="AO54" s="75"/>
      <c r="AP54" s="75"/>
      <c r="AQ54" s="75"/>
      <c r="AR54" s="75"/>
      <c r="AS54" s="75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7"/>
      <c r="BI54" s="74"/>
      <c r="BJ54" s="74"/>
      <c r="BK54" s="74"/>
      <c r="BL54" s="74"/>
      <c r="BM54" s="74"/>
      <c r="BN54" s="74"/>
      <c r="BO54" s="18"/>
      <c r="BP54" s="18"/>
      <c r="BQ54" s="18"/>
      <c r="BR54" s="18"/>
      <c r="BS54" s="18"/>
      <c r="BT54" s="18"/>
      <c r="BU54" s="18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104">
        <f>W46</f>
        <v>0.6</v>
      </c>
      <c r="X55" s="105"/>
      <c r="Y55" s="105"/>
      <c r="Z55" s="105"/>
      <c r="AA55" s="105"/>
      <c r="AB55" s="105"/>
      <c r="AC55" s="106"/>
      <c r="AD55" s="104">
        <f>AD46</f>
        <v>0.6</v>
      </c>
      <c r="AE55" s="105"/>
      <c r="AF55" s="105"/>
      <c r="AG55" s="105"/>
      <c r="AH55" s="105"/>
      <c r="AI55" s="105"/>
      <c r="AJ55" s="105"/>
      <c r="AK55" s="106"/>
      <c r="AL55" s="104">
        <f>AL46</f>
        <v>0.6</v>
      </c>
      <c r="AM55" s="105"/>
      <c r="AN55" s="105"/>
      <c r="AO55" s="105"/>
      <c r="AP55" s="105"/>
      <c r="AQ55" s="105"/>
      <c r="AR55" s="105"/>
      <c r="AS55" s="106"/>
      <c r="AT55" s="104">
        <f>AT46</f>
        <v>0.6</v>
      </c>
      <c r="AU55" s="105"/>
      <c r="AV55" s="105"/>
      <c r="AW55" s="105"/>
      <c r="AX55" s="105"/>
      <c r="AY55" s="105"/>
      <c r="AZ55" s="106"/>
      <c r="BA55" s="104">
        <f>BA46</f>
        <v>0.6</v>
      </c>
      <c r="BB55" s="105"/>
      <c r="BC55" s="105"/>
      <c r="BD55" s="105"/>
      <c r="BE55" s="105"/>
      <c r="BF55" s="105"/>
      <c r="BG55" s="106"/>
      <c r="BH55" s="77"/>
      <c r="BI55" s="74"/>
      <c r="BJ55" s="74"/>
      <c r="BK55" s="74"/>
      <c r="BL55" s="74"/>
      <c r="BM55" s="74"/>
      <c r="BN55" s="74"/>
      <c r="BO55" s="18"/>
      <c r="BP55" s="18"/>
      <c r="BQ55" s="18"/>
      <c r="BR55" s="18"/>
      <c r="BS55" s="18"/>
      <c r="BT55" s="18"/>
      <c r="BU55" s="18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107"/>
      <c r="X56" s="108"/>
      <c r="Y56" s="108"/>
      <c r="Z56" s="108"/>
      <c r="AA56" s="108"/>
      <c r="AB56" s="108"/>
      <c r="AC56" s="109"/>
      <c r="AD56" s="107"/>
      <c r="AE56" s="108"/>
      <c r="AF56" s="108"/>
      <c r="AG56" s="108"/>
      <c r="AH56" s="108"/>
      <c r="AI56" s="108"/>
      <c r="AJ56" s="108"/>
      <c r="AK56" s="109"/>
      <c r="AL56" s="107"/>
      <c r="AM56" s="108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77"/>
      <c r="BI56" s="74"/>
      <c r="BJ56" s="74"/>
      <c r="BK56" s="74"/>
      <c r="BL56" s="74"/>
      <c r="BM56" s="74"/>
      <c r="BN56" s="74"/>
      <c r="BO56" s="18"/>
      <c r="BP56" s="18"/>
      <c r="BQ56" s="18"/>
      <c r="BR56" s="18"/>
      <c r="BS56" s="18"/>
      <c r="BT56" s="18"/>
      <c r="BU56" s="18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104">
        <f>W46*0.05</f>
        <v>0.03</v>
      </c>
      <c r="X57" s="105"/>
      <c r="Y57" s="105"/>
      <c r="Z57" s="105"/>
      <c r="AA57" s="105"/>
      <c r="AB57" s="105"/>
      <c r="AC57" s="106"/>
      <c r="AD57" s="104">
        <f>AD46*0.05</f>
        <v>0.03</v>
      </c>
      <c r="AE57" s="105"/>
      <c r="AF57" s="105"/>
      <c r="AG57" s="105"/>
      <c r="AH57" s="105"/>
      <c r="AI57" s="105"/>
      <c r="AJ57" s="105"/>
      <c r="AK57" s="106"/>
      <c r="AL57" s="104">
        <f>AL46*0.05</f>
        <v>0.03</v>
      </c>
      <c r="AM57" s="105"/>
      <c r="AN57" s="105"/>
      <c r="AO57" s="105"/>
      <c r="AP57" s="105"/>
      <c r="AQ57" s="105"/>
      <c r="AR57" s="105"/>
      <c r="AS57" s="106"/>
      <c r="AT57" s="104">
        <f>AT46*0.05</f>
        <v>0.03</v>
      </c>
      <c r="AU57" s="105"/>
      <c r="AV57" s="105"/>
      <c r="AW57" s="105"/>
      <c r="AX57" s="105"/>
      <c r="AY57" s="105"/>
      <c r="AZ57" s="106"/>
      <c r="BA57" s="104">
        <f>BA46*0.05</f>
        <v>0.03</v>
      </c>
      <c r="BB57" s="105"/>
      <c r="BC57" s="105"/>
      <c r="BD57" s="105"/>
      <c r="BE57" s="105"/>
      <c r="BF57" s="105"/>
      <c r="BG57" s="106"/>
      <c r="BH57" s="77"/>
      <c r="BI57" s="74"/>
      <c r="BJ57" s="74"/>
      <c r="BK57" s="74"/>
      <c r="BL57" s="74"/>
      <c r="BM57" s="74"/>
      <c r="BN57" s="74"/>
      <c r="BO57" s="18"/>
      <c r="BP57" s="18"/>
      <c r="BQ57" s="18"/>
      <c r="BR57" s="18"/>
      <c r="BS57" s="18"/>
      <c r="BT57" s="18"/>
      <c r="BU57" s="18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107"/>
      <c r="X58" s="108"/>
      <c r="Y58" s="108"/>
      <c r="Z58" s="108"/>
      <c r="AA58" s="108"/>
      <c r="AB58" s="108"/>
      <c r="AC58" s="109"/>
      <c r="AD58" s="107"/>
      <c r="AE58" s="108"/>
      <c r="AF58" s="108"/>
      <c r="AG58" s="108"/>
      <c r="AH58" s="108"/>
      <c r="AI58" s="108"/>
      <c r="AJ58" s="108"/>
      <c r="AK58" s="109"/>
      <c r="AL58" s="107"/>
      <c r="AM58" s="108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77"/>
      <c r="BI58" s="74"/>
      <c r="BJ58" s="74"/>
      <c r="BK58" s="74"/>
      <c r="BL58" s="74"/>
      <c r="BM58" s="74"/>
      <c r="BN58" s="74"/>
      <c r="BO58" s="18"/>
      <c r="BP58" s="18"/>
      <c r="BQ58" s="18"/>
      <c r="BR58" s="18"/>
      <c r="BS58" s="18"/>
      <c r="BT58" s="18"/>
      <c r="BU58" s="18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75">
        <f>ROUND(W46*(W48-0.05),3)</f>
        <v>0.64600000000000002</v>
      </c>
      <c r="X59" s="75"/>
      <c r="Y59" s="75"/>
      <c r="Z59" s="75"/>
      <c r="AA59" s="75"/>
      <c r="AB59" s="75"/>
      <c r="AC59" s="81"/>
      <c r="AD59" s="81">
        <f>ROUND(AD46*(AD48-0.05),3)</f>
        <v>0.65</v>
      </c>
      <c r="AE59" s="82"/>
      <c r="AF59" s="82"/>
      <c r="AG59" s="82"/>
      <c r="AH59" s="82"/>
      <c r="AI59" s="82"/>
      <c r="AJ59" s="82"/>
      <c r="AK59" s="83"/>
      <c r="AL59" s="81">
        <f>ROUND(AL46*(AL48-0.05),3)</f>
        <v>0.65500000000000003</v>
      </c>
      <c r="AM59" s="82"/>
      <c r="AN59" s="82"/>
      <c r="AO59" s="82"/>
      <c r="AP59" s="82"/>
      <c r="AQ59" s="82"/>
      <c r="AR59" s="82"/>
      <c r="AS59" s="83"/>
      <c r="AT59" s="75">
        <f>ROUND(AT46*(AT48-0.05),3)</f>
        <v>0.65900000000000003</v>
      </c>
      <c r="AU59" s="75"/>
      <c r="AV59" s="75"/>
      <c r="AW59" s="75"/>
      <c r="AX59" s="75"/>
      <c r="AY59" s="75"/>
      <c r="AZ59" s="81"/>
      <c r="BA59" s="75">
        <f>ROUND(BA46*(BA48-0.05),3)</f>
        <v>0.66600000000000004</v>
      </c>
      <c r="BB59" s="75"/>
      <c r="BC59" s="75"/>
      <c r="BD59" s="75"/>
      <c r="BE59" s="75"/>
      <c r="BF59" s="75"/>
      <c r="BG59" s="81"/>
      <c r="BH59" s="77"/>
      <c r="BI59" s="74"/>
      <c r="BJ59" s="74"/>
      <c r="BK59" s="74"/>
      <c r="BL59" s="74"/>
      <c r="BM59" s="74"/>
      <c r="BN59" s="74"/>
      <c r="BO59" s="18"/>
      <c r="BP59" s="18"/>
      <c r="BQ59" s="18"/>
      <c r="BR59" s="18"/>
      <c r="BS59" s="18"/>
      <c r="BT59" s="18"/>
      <c r="BU59" s="18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75">
        <f>ROUND(W46*W47-W45*W45*PI()/4,3)</f>
        <v>0.13600000000000001</v>
      </c>
      <c r="X60" s="75"/>
      <c r="Y60" s="75"/>
      <c r="Z60" s="75"/>
      <c r="AA60" s="75"/>
      <c r="AB60" s="75"/>
      <c r="AC60" s="81"/>
      <c r="AD60" s="81">
        <f>ROUND(AD46*AD47-AD45*AD45*PI()/4,3)</f>
        <v>0.13900000000000001</v>
      </c>
      <c r="AE60" s="82"/>
      <c r="AF60" s="82"/>
      <c r="AG60" s="82"/>
      <c r="AH60" s="82"/>
      <c r="AI60" s="82"/>
      <c r="AJ60" s="82"/>
      <c r="AK60" s="83"/>
      <c r="AL60" s="81">
        <f>ROUND(AL46*AL47-AL45*AL45*PI()/4,3)</f>
        <v>0.14399999999999999</v>
      </c>
      <c r="AM60" s="82"/>
      <c r="AN60" s="82"/>
      <c r="AO60" s="82"/>
      <c r="AP60" s="82"/>
      <c r="AQ60" s="82"/>
      <c r="AR60" s="82"/>
      <c r="AS60" s="83"/>
      <c r="AT60" s="75">
        <f>ROUND(AT46*AT47-AT45*AT45*PI()/4,3)</f>
        <v>0.14699999999999999</v>
      </c>
      <c r="AU60" s="75"/>
      <c r="AV60" s="75"/>
      <c r="AW60" s="75"/>
      <c r="AX60" s="75"/>
      <c r="AY60" s="75"/>
      <c r="AZ60" s="81"/>
      <c r="BA60" s="75">
        <f>ROUND(BA46*BA47-BA45*BA45*PI()/4,3)</f>
        <v>0.153</v>
      </c>
      <c r="BB60" s="75"/>
      <c r="BC60" s="75"/>
      <c r="BD60" s="75"/>
      <c r="BE60" s="75"/>
      <c r="BF60" s="75"/>
      <c r="BG60" s="81"/>
      <c r="BH60" s="77"/>
      <c r="BI60" s="74"/>
      <c r="BJ60" s="74"/>
      <c r="BK60" s="74"/>
      <c r="BL60" s="74"/>
      <c r="BM60" s="74"/>
      <c r="BN60" s="74"/>
      <c r="BO60" s="18"/>
      <c r="BP60" s="18"/>
      <c r="BQ60" s="18"/>
      <c r="BR60" s="18"/>
      <c r="BS60" s="18"/>
      <c r="BT60" s="18"/>
      <c r="BU60" s="18"/>
    </row>
    <row r="61" spans="1:73" s="14" customFormat="1" ht="28" customHeight="1" x14ac:dyDescent="0.15">
      <c r="B61" s="138" t="s">
        <v>26</v>
      </c>
      <c r="C61" s="139"/>
      <c r="D61" s="139"/>
      <c r="E61" s="139"/>
      <c r="F61" s="139"/>
      <c r="G61" s="139"/>
      <c r="H61" s="139"/>
      <c r="I61" s="139"/>
      <c r="J61" s="140"/>
      <c r="K61" s="110" t="s">
        <v>436</v>
      </c>
      <c r="L61" s="111"/>
      <c r="M61" s="111"/>
      <c r="N61" s="111"/>
      <c r="O61" s="111"/>
      <c r="P61" s="111"/>
      <c r="Q61" s="111"/>
      <c r="R61" s="111"/>
      <c r="S61" s="112"/>
      <c r="T61" s="78" t="s">
        <v>435</v>
      </c>
      <c r="U61" s="79"/>
      <c r="V61" s="80"/>
      <c r="W61" s="75">
        <f>ROUND(W46*W51,3)</f>
        <v>0.33600000000000002</v>
      </c>
      <c r="X61" s="75"/>
      <c r="Y61" s="75"/>
      <c r="Z61" s="75"/>
      <c r="AA61" s="75"/>
      <c r="AB61" s="75"/>
      <c r="AC61" s="81"/>
      <c r="AD61" s="81">
        <f>ROUND(AD46*AD51,3)</f>
        <v>0.33600000000000002</v>
      </c>
      <c r="AE61" s="82"/>
      <c r="AF61" s="82"/>
      <c r="AG61" s="82"/>
      <c r="AH61" s="82"/>
      <c r="AI61" s="82"/>
      <c r="AJ61" s="82"/>
      <c r="AK61" s="83"/>
      <c r="AL61" s="81">
        <f>ROUND(AL46*AL51,3)</f>
        <v>0.33600000000000002</v>
      </c>
      <c r="AM61" s="82"/>
      <c r="AN61" s="82"/>
      <c r="AO61" s="82"/>
      <c r="AP61" s="82"/>
      <c r="AQ61" s="82"/>
      <c r="AR61" s="82"/>
      <c r="AS61" s="83"/>
      <c r="AT61" s="75">
        <f>ROUND(AT46*AT51,3)</f>
        <v>0.33600000000000002</v>
      </c>
      <c r="AU61" s="75"/>
      <c r="AV61" s="75"/>
      <c r="AW61" s="75"/>
      <c r="AX61" s="75"/>
      <c r="AY61" s="75"/>
      <c r="AZ61" s="81"/>
      <c r="BA61" s="75">
        <f>ROUND(BA46*BA51,3)</f>
        <v>0.33600000000000002</v>
      </c>
      <c r="BB61" s="75"/>
      <c r="BC61" s="75"/>
      <c r="BD61" s="75"/>
      <c r="BE61" s="75"/>
      <c r="BF61" s="75"/>
      <c r="BG61" s="81"/>
      <c r="BH61" s="77"/>
      <c r="BI61" s="74"/>
      <c r="BJ61" s="74"/>
      <c r="BK61" s="74"/>
      <c r="BL61" s="74"/>
      <c r="BM61" s="74"/>
      <c r="BN61" s="74"/>
      <c r="BO61" s="18"/>
      <c r="BP61" s="18"/>
      <c r="BQ61" s="18"/>
      <c r="BR61" s="18"/>
      <c r="BS61" s="18"/>
      <c r="BT61" s="18"/>
      <c r="BU61" s="18"/>
    </row>
    <row r="62" spans="1:73" s="14" customFormat="1" ht="28" customHeight="1" x14ac:dyDescent="0.15">
      <c r="B62" s="119" t="s">
        <v>387</v>
      </c>
      <c r="C62" s="120"/>
      <c r="D62" s="120"/>
      <c r="E62" s="120"/>
      <c r="F62" s="120"/>
      <c r="G62" s="120"/>
      <c r="H62" s="120"/>
      <c r="I62" s="120"/>
      <c r="J62" s="121"/>
      <c r="K62" s="110" t="s">
        <v>49</v>
      </c>
      <c r="L62" s="111"/>
      <c r="M62" s="111"/>
      <c r="N62" s="111"/>
      <c r="O62" s="111"/>
      <c r="P62" s="111"/>
      <c r="Q62" s="111"/>
      <c r="R62" s="111"/>
      <c r="S62" s="112"/>
      <c r="T62" s="78" t="s">
        <v>433</v>
      </c>
      <c r="U62" s="79"/>
      <c r="V62" s="80"/>
      <c r="W62" s="75">
        <f>W55</f>
        <v>0.6</v>
      </c>
      <c r="X62" s="75"/>
      <c r="Y62" s="75"/>
      <c r="Z62" s="75"/>
      <c r="AA62" s="75"/>
      <c r="AB62" s="75"/>
      <c r="AC62" s="81"/>
      <c r="AD62" s="81">
        <f>AD55</f>
        <v>0.6</v>
      </c>
      <c r="AE62" s="82"/>
      <c r="AF62" s="82"/>
      <c r="AG62" s="82"/>
      <c r="AH62" s="82"/>
      <c r="AI62" s="82"/>
      <c r="AJ62" s="82"/>
      <c r="AK62" s="83"/>
      <c r="AL62" s="81">
        <f>AL55</f>
        <v>0.6</v>
      </c>
      <c r="AM62" s="82"/>
      <c r="AN62" s="82"/>
      <c r="AO62" s="82"/>
      <c r="AP62" s="82"/>
      <c r="AQ62" s="82"/>
      <c r="AR62" s="82"/>
      <c r="AS62" s="83"/>
      <c r="AT62" s="75">
        <f>AT55</f>
        <v>0.6</v>
      </c>
      <c r="AU62" s="75"/>
      <c r="AV62" s="75"/>
      <c r="AW62" s="75"/>
      <c r="AX62" s="75"/>
      <c r="AY62" s="75"/>
      <c r="AZ62" s="81"/>
      <c r="BA62" s="75">
        <f>BA55</f>
        <v>0.6</v>
      </c>
      <c r="BB62" s="75"/>
      <c r="BC62" s="75"/>
      <c r="BD62" s="75"/>
      <c r="BE62" s="75"/>
      <c r="BF62" s="75"/>
      <c r="BG62" s="81"/>
      <c r="BH62" s="77"/>
      <c r="BI62" s="74"/>
      <c r="BJ62" s="74"/>
      <c r="BK62" s="74"/>
      <c r="BL62" s="74"/>
      <c r="BM62" s="74"/>
      <c r="BN62" s="74"/>
      <c r="BO62" s="18"/>
      <c r="BP62" s="18"/>
      <c r="BQ62" s="18"/>
      <c r="BR62" s="18"/>
      <c r="BS62" s="18"/>
      <c r="BT62" s="18"/>
      <c r="BU62" s="18"/>
    </row>
    <row r="63" spans="1:73" s="14" customFormat="1" ht="14.1" customHeight="1" x14ac:dyDescent="0.15">
      <c r="B63" s="125" t="s">
        <v>53</v>
      </c>
      <c r="C63" s="126"/>
      <c r="D63" s="126"/>
      <c r="E63" s="126"/>
      <c r="F63" s="126"/>
      <c r="G63" s="126"/>
      <c r="H63" s="126"/>
      <c r="I63" s="126"/>
      <c r="J63" s="127"/>
      <c r="K63" s="116" t="s">
        <v>434</v>
      </c>
      <c r="L63" s="117"/>
      <c r="M63" s="117"/>
      <c r="N63" s="117"/>
      <c r="O63" s="117"/>
      <c r="P63" s="117"/>
      <c r="Q63" s="117"/>
      <c r="R63" s="117"/>
      <c r="S63" s="118"/>
      <c r="T63" s="113" t="s">
        <v>435</v>
      </c>
      <c r="U63" s="114"/>
      <c r="V63" s="115"/>
      <c r="W63" s="104">
        <f>ROUND(W59-W61/0.9,3)</f>
        <v>0.27300000000000002</v>
      </c>
      <c r="X63" s="105"/>
      <c r="Y63" s="105"/>
      <c r="Z63" s="105"/>
      <c r="AA63" s="105"/>
      <c r="AB63" s="105"/>
      <c r="AC63" s="106"/>
      <c r="AD63" s="104">
        <f>ROUND(AD59-AD61/0.9,3)</f>
        <v>0.27700000000000002</v>
      </c>
      <c r="AE63" s="105"/>
      <c r="AF63" s="105"/>
      <c r="AG63" s="105"/>
      <c r="AH63" s="105"/>
      <c r="AI63" s="105"/>
      <c r="AJ63" s="105"/>
      <c r="AK63" s="106"/>
      <c r="AL63" s="104">
        <f>ROUND(AL59-AL61/0.9,3)</f>
        <v>0.28199999999999997</v>
      </c>
      <c r="AM63" s="105"/>
      <c r="AN63" s="105"/>
      <c r="AO63" s="105"/>
      <c r="AP63" s="105"/>
      <c r="AQ63" s="105"/>
      <c r="AR63" s="105"/>
      <c r="AS63" s="106"/>
      <c r="AT63" s="104">
        <f>ROUND(AT59-AT61/0.9,3)</f>
        <v>0.28599999999999998</v>
      </c>
      <c r="AU63" s="105"/>
      <c r="AV63" s="105"/>
      <c r="AW63" s="105"/>
      <c r="AX63" s="105"/>
      <c r="AY63" s="105"/>
      <c r="AZ63" s="106"/>
      <c r="BA63" s="104">
        <f>ROUND(BA59-BA61/0.9,3)</f>
        <v>0.29299999999999998</v>
      </c>
      <c r="BB63" s="105"/>
      <c r="BC63" s="105"/>
      <c r="BD63" s="105"/>
      <c r="BE63" s="105"/>
      <c r="BF63" s="105"/>
      <c r="BG63" s="106"/>
      <c r="BH63" s="77"/>
      <c r="BI63" s="74"/>
      <c r="BJ63" s="74"/>
      <c r="BK63" s="74"/>
      <c r="BL63" s="74"/>
      <c r="BM63" s="74"/>
      <c r="BN63" s="74"/>
      <c r="BO63" s="18"/>
      <c r="BP63" s="18"/>
      <c r="BQ63" s="18"/>
      <c r="BR63" s="18"/>
      <c r="BS63" s="18"/>
      <c r="BT63" s="18"/>
      <c r="BU63" s="18"/>
    </row>
    <row r="64" spans="1:73" s="14" customFormat="1" ht="14.1" customHeight="1" x14ac:dyDescent="0.15">
      <c r="B64" s="128"/>
      <c r="C64" s="129"/>
      <c r="D64" s="129"/>
      <c r="E64" s="129"/>
      <c r="F64" s="129"/>
      <c r="G64" s="129"/>
      <c r="H64" s="129"/>
      <c r="I64" s="129"/>
      <c r="J64" s="130"/>
      <c r="K64" s="122" t="s">
        <v>323</v>
      </c>
      <c r="L64" s="123"/>
      <c r="M64" s="123"/>
      <c r="N64" s="123"/>
      <c r="O64" s="123"/>
      <c r="P64" s="123"/>
      <c r="Q64" s="123"/>
      <c r="R64" s="123"/>
      <c r="S64" s="124"/>
      <c r="T64" s="100"/>
      <c r="U64" s="101"/>
      <c r="V64" s="102"/>
      <c r="W64" s="107"/>
      <c r="X64" s="108"/>
      <c r="Y64" s="108"/>
      <c r="Z64" s="108"/>
      <c r="AA64" s="108"/>
      <c r="AB64" s="108"/>
      <c r="AC64" s="109"/>
      <c r="AD64" s="107"/>
      <c r="AE64" s="108"/>
      <c r="AF64" s="108"/>
      <c r="AG64" s="108"/>
      <c r="AH64" s="108"/>
      <c r="AI64" s="108"/>
      <c r="AJ64" s="108"/>
      <c r="AK64" s="109"/>
      <c r="AL64" s="107"/>
      <c r="AM64" s="108"/>
      <c r="AN64" s="108"/>
      <c r="AO64" s="108"/>
      <c r="AP64" s="108"/>
      <c r="AQ64" s="108"/>
      <c r="AR64" s="108"/>
      <c r="AS64" s="109"/>
      <c r="AT64" s="107"/>
      <c r="AU64" s="108"/>
      <c r="AV64" s="108"/>
      <c r="AW64" s="108"/>
      <c r="AX64" s="108"/>
      <c r="AY64" s="108"/>
      <c r="AZ64" s="109"/>
      <c r="BA64" s="107"/>
      <c r="BB64" s="108"/>
      <c r="BC64" s="108"/>
      <c r="BD64" s="108"/>
      <c r="BE64" s="108"/>
      <c r="BF64" s="108"/>
      <c r="BG64" s="109"/>
      <c r="BH64" s="77"/>
      <c r="BI64" s="74"/>
      <c r="BJ64" s="74"/>
      <c r="BK64" s="74"/>
      <c r="BL64" s="74"/>
      <c r="BM64" s="74"/>
      <c r="BN64" s="74"/>
      <c r="BO64" s="18"/>
      <c r="BP64" s="18"/>
      <c r="BQ64" s="18"/>
      <c r="BR64" s="18"/>
      <c r="BS64" s="18"/>
      <c r="BT64" s="18"/>
      <c r="BU64" s="18"/>
    </row>
    <row r="65" spans="2:73" s="14" customFormat="1" ht="14.1" customHeight="1" x14ac:dyDescent="0.15">
      <c r="B65" s="131" t="s">
        <v>372</v>
      </c>
      <c r="C65" s="132"/>
      <c r="D65" s="132"/>
      <c r="E65" s="132"/>
      <c r="F65" s="132"/>
      <c r="G65" s="132"/>
      <c r="H65" s="132"/>
      <c r="I65" s="132"/>
      <c r="J65" s="133"/>
      <c r="K65" s="116" t="s">
        <v>377</v>
      </c>
      <c r="L65" s="117"/>
      <c r="M65" s="117"/>
      <c r="N65" s="117"/>
      <c r="O65" s="117"/>
      <c r="P65" s="117"/>
      <c r="Q65" s="117"/>
      <c r="R65" s="117"/>
      <c r="S65" s="118"/>
      <c r="T65" s="113" t="s">
        <v>433</v>
      </c>
      <c r="U65" s="114"/>
      <c r="V65" s="115"/>
      <c r="W65" s="104">
        <f>W46</f>
        <v>0.6</v>
      </c>
      <c r="X65" s="105"/>
      <c r="Y65" s="105"/>
      <c r="Z65" s="105"/>
      <c r="AA65" s="105"/>
      <c r="AB65" s="105"/>
      <c r="AC65" s="105"/>
      <c r="AD65" s="104">
        <f>AD46</f>
        <v>0.6</v>
      </c>
      <c r="AE65" s="105"/>
      <c r="AF65" s="105"/>
      <c r="AG65" s="105"/>
      <c r="AH65" s="105"/>
      <c r="AI65" s="105"/>
      <c r="AJ65" s="105"/>
      <c r="AK65" s="106"/>
      <c r="AL65" s="104">
        <f>AL46</f>
        <v>0.6</v>
      </c>
      <c r="AM65" s="105"/>
      <c r="AN65" s="105"/>
      <c r="AO65" s="105"/>
      <c r="AP65" s="105"/>
      <c r="AQ65" s="105"/>
      <c r="AR65" s="105"/>
      <c r="AS65" s="106"/>
      <c r="AT65" s="104">
        <f>AT46</f>
        <v>0.6</v>
      </c>
      <c r="AU65" s="105"/>
      <c r="AV65" s="105"/>
      <c r="AW65" s="105"/>
      <c r="AX65" s="105"/>
      <c r="AY65" s="105"/>
      <c r="AZ65" s="105"/>
      <c r="BA65" s="104">
        <f>BA46</f>
        <v>0.6</v>
      </c>
      <c r="BB65" s="105"/>
      <c r="BC65" s="105"/>
      <c r="BD65" s="105"/>
      <c r="BE65" s="105"/>
      <c r="BF65" s="105"/>
      <c r="BG65" s="105"/>
      <c r="BH65" s="77"/>
      <c r="BI65" s="74"/>
      <c r="BJ65" s="74"/>
      <c r="BK65" s="74"/>
      <c r="BL65" s="74"/>
      <c r="BM65" s="74"/>
      <c r="BN65" s="74"/>
      <c r="BO65" s="18"/>
      <c r="BP65" s="18"/>
      <c r="BQ65" s="18"/>
      <c r="BR65" s="18"/>
      <c r="BS65" s="18"/>
      <c r="BT65" s="18"/>
      <c r="BU65" s="18"/>
    </row>
    <row r="66" spans="2:73" s="14" customFormat="1" ht="14.1" customHeight="1" x14ac:dyDescent="0.15">
      <c r="B66" s="134"/>
      <c r="C66" s="135"/>
      <c r="D66" s="135"/>
      <c r="E66" s="135"/>
      <c r="F66" s="135"/>
      <c r="G66" s="135"/>
      <c r="H66" s="135"/>
      <c r="I66" s="135"/>
      <c r="J66" s="136"/>
      <c r="K66" s="122" t="s">
        <v>173</v>
      </c>
      <c r="L66" s="123"/>
      <c r="M66" s="123"/>
      <c r="N66" s="123"/>
      <c r="O66" s="123"/>
      <c r="P66" s="123"/>
      <c r="Q66" s="123"/>
      <c r="R66" s="123"/>
      <c r="S66" s="124"/>
      <c r="T66" s="100"/>
      <c r="U66" s="101"/>
      <c r="V66" s="102"/>
      <c r="W66" s="107"/>
      <c r="X66" s="108"/>
      <c r="Y66" s="108"/>
      <c r="Z66" s="108"/>
      <c r="AA66" s="108"/>
      <c r="AB66" s="108"/>
      <c r="AC66" s="108"/>
      <c r="AD66" s="107"/>
      <c r="AE66" s="108"/>
      <c r="AF66" s="108"/>
      <c r="AG66" s="108"/>
      <c r="AH66" s="108"/>
      <c r="AI66" s="108"/>
      <c r="AJ66" s="108"/>
      <c r="AK66" s="109"/>
      <c r="AL66" s="107"/>
      <c r="AM66" s="108"/>
      <c r="AN66" s="108"/>
      <c r="AO66" s="108"/>
      <c r="AP66" s="108"/>
      <c r="AQ66" s="108"/>
      <c r="AR66" s="108"/>
      <c r="AS66" s="109"/>
      <c r="AT66" s="107"/>
      <c r="AU66" s="108"/>
      <c r="AV66" s="108"/>
      <c r="AW66" s="108"/>
      <c r="AX66" s="108"/>
      <c r="AY66" s="108"/>
      <c r="AZ66" s="108"/>
      <c r="BA66" s="107"/>
      <c r="BB66" s="108"/>
      <c r="BC66" s="108"/>
      <c r="BD66" s="108"/>
      <c r="BE66" s="108"/>
      <c r="BF66" s="108"/>
      <c r="BG66" s="108"/>
      <c r="BH66" s="77"/>
      <c r="BI66" s="74"/>
      <c r="BJ66" s="74"/>
      <c r="BK66" s="74"/>
      <c r="BL66" s="74"/>
      <c r="BM66" s="74"/>
      <c r="BN66" s="74"/>
      <c r="BO66" s="18"/>
      <c r="BP66" s="18"/>
      <c r="BQ66" s="18"/>
      <c r="BR66" s="18"/>
      <c r="BS66" s="18"/>
      <c r="BT66" s="18"/>
      <c r="BU66" s="18"/>
    </row>
    <row r="67" spans="2:73" s="14" customFormat="1" ht="20.149999999999999" customHeight="1" x14ac:dyDescent="0.15">
      <c r="BH67" s="25"/>
      <c r="BI67" s="25"/>
      <c r="BJ67" s="25"/>
      <c r="BK67" s="25"/>
      <c r="BL67" s="25"/>
      <c r="BM67" s="25"/>
      <c r="BN67" s="25"/>
    </row>
    <row r="68" spans="2:73" s="14" customFormat="1" ht="20.149999999999999" customHeight="1" x14ac:dyDescent="0.15">
      <c r="W68" s="75" t="e">
        <f>ROUND((0.1/W48*(W47+0.86)+#REF!),3)</f>
        <v>#REF!</v>
      </c>
      <c r="X68" s="75"/>
      <c r="Y68" s="75"/>
      <c r="Z68" s="75"/>
      <c r="AA68" s="75"/>
      <c r="AB68" s="75"/>
      <c r="AC68" s="81"/>
      <c r="AD68" s="75" t="e">
        <f>ROUND((0.1/AD48*(AD47+0.86)+#REF!),3)</f>
        <v>#REF!</v>
      </c>
      <c r="AE68" s="75"/>
      <c r="AF68" s="75"/>
      <c r="AG68" s="75"/>
      <c r="AH68" s="75"/>
      <c r="AI68" s="75"/>
      <c r="AJ68" s="81"/>
      <c r="AL68" s="75" t="e">
        <f>ROUND((0.1/AL48*(AL47+0.86)+#REF!),3)</f>
        <v>#REF!</v>
      </c>
      <c r="AM68" s="75"/>
      <c r="AN68" s="75"/>
      <c r="AO68" s="75"/>
      <c r="AP68" s="75"/>
      <c r="AQ68" s="75"/>
      <c r="AR68" s="81"/>
      <c r="AT68" s="75" t="e">
        <f>ROUND((0.1/AT48*(AT47+0.86)+#REF!),3)</f>
        <v>#REF!</v>
      </c>
      <c r="AU68" s="75"/>
      <c r="AV68" s="75"/>
      <c r="AW68" s="75"/>
      <c r="AX68" s="75"/>
      <c r="AY68" s="75"/>
      <c r="AZ68" s="81"/>
      <c r="BA68" s="75" t="e">
        <f>ROUND((0.1/BA48*(BA47+0.86)+#REF!),3)</f>
        <v>#REF!</v>
      </c>
      <c r="BB68" s="75"/>
      <c r="BC68" s="75"/>
      <c r="BD68" s="75"/>
      <c r="BE68" s="75"/>
      <c r="BF68" s="75"/>
      <c r="BG68" s="81"/>
      <c r="BH68" s="25"/>
      <c r="BI68" s="25"/>
      <c r="BJ68" s="25"/>
      <c r="BK68" s="25"/>
      <c r="BL68" s="25"/>
      <c r="BM68" s="25"/>
      <c r="BN68" s="25"/>
    </row>
    <row r="69" spans="2:73" s="14" customFormat="1" ht="20.149999999999999" customHeight="1" x14ac:dyDescent="0.15">
      <c r="W69" s="75" t="e">
        <f>ROUND((0.1/W48*(W47+0.85)+#REF!),3)</f>
        <v>#REF!</v>
      </c>
      <c r="X69" s="75"/>
      <c r="Y69" s="75"/>
      <c r="Z69" s="75"/>
      <c r="AA69" s="75"/>
      <c r="AB69" s="75"/>
      <c r="AC69" s="81"/>
      <c r="AD69" s="75" t="e">
        <f>ROUND((0.1/AD48*(AD47+0.85)+#REF!),3)</f>
        <v>#REF!</v>
      </c>
      <c r="AE69" s="75"/>
      <c r="AF69" s="75"/>
      <c r="AG69" s="75"/>
      <c r="AH69" s="75"/>
      <c r="AI69" s="75"/>
      <c r="AJ69" s="81"/>
      <c r="AL69" s="75" t="e">
        <f>ROUND((0.1/AL48*(AL47+0.85)+#REF!),3)</f>
        <v>#REF!</v>
      </c>
      <c r="AM69" s="75"/>
      <c r="AN69" s="75"/>
      <c r="AO69" s="75"/>
      <c r="AP69" s="75"/>
      <c r="AQ69" s="75"/>
      <c r="AR69" s="81"/>
      <c r="AT69" s="75" t="e">
        <f>ROUND((0.1/AT48*(AT47+0.85)+#REF!),3)</f>
        <v>#REF!</v>
      </c>
      <c r="AU69" s="75"/>
      <c r="AV69" s="75"/>
      <c r="AW69" s="75"/>
      <c r="AX69" s="75"/>
      <c r="AY69" s="75"/>
      <c r="AZ69" s="81"/>
      <c r="BA69" s="75" t="e">
        <f>ROUND((0.1/BA48*(BA47+0.85)+#REF!),3)</f>
        <v>#REF!</v>
      </c>
      <c r="BB69" s="75"/>
      <c r="BC69" s="75"/>
      <c r="BD69" s="75"/>
      <c r="BE69" s="75"/>
      <c r="BF69" s="75"/>
      <c r="BG69" s="81"/>
      <c r="BH69" s="25"/>
      <c r="BI69" s="25"/>
      <c r="BJ69" s="25"/>
      <c r="BK69" s="25"/>
      <c r="BL69" s="25"/>
      <c r="BM69" s="25"/>
      <c r="BN69" s="25"/>
    </row>
    <row r="70" spans="2:73" s="14" customFormat="1" ht="20.149999999999999" customHeight="1" x14ac:dyDescent="0.15">
      <c r="W70" s="75" t="e">
        <f>ROUND((0.1/W48*(W47+0.25)+#REF!),3)</f>
        <v>#REF!</v>
      </c>
      <c r="X70" s="75"/>
      <c r="Y70" s="75"/>
      <c r="Z70" s="75"/>
      <c r="AA70" s="75"/>
      <c r="AB70" s="75"/>
      <c r="AC70" s="81"/>
      <c r="AD70" s="75" t="e">
        <f>ROUND((0.1/AD48*(AD47+0.25)+#REF!),3)</f>
        <v>#REF!</v>
      </c>
      <c r="AE70" s="75"/>
      <c r="AF70" s="75"/>
      <c r="AG70" s="75"/>
      <c r="AH70" s="75"/>
      <c r="AI70" s="75"/>
      <c r="AJ70" s="81"/>
      <c r="AL70" s="75" t="e">
        <f>ROUND((0.1/AL48*(AL47+0.25)+#REF!),3)</f>
        <v>#REF!</v>
      </c>
      <c r="AM70" s="75"/>
      <c r="AN70" s="75"/>
      <c r="AO70" s="75"/>
      <c r="AP70" s="75"/>
      <c r="AQ70" s="75"/>
      <c r="AR70" s="81"/>
      <c r="AT70" s="75" t="e">
        <f>ROUND((0.1/AT48*(AT47+0.25)+#REF!),3)</f>
        <v>#REF!</v>
      </c>
      <c r="AU70" s="75"/>
      <c r="AV70" s="75"/>
      <c r="AW70" s="75"/>
      <c r="AX70" s="75"/>
      <c r="AY70" s="75"/>
      <c r="AZ70" s="81"/>
      <c r="BA70" s="75" t="e">
        <f>ROUND((0.1/BA48*(BA47+0.25)+#REF!),3)</f>
        <v>#REF!</v>
      </c>
      <c r="BB70" s="75"/>
      <c r="BC70" s="75"/>
      <c r="BD70" s="75"/>
      <c r="BE70" s="75"/>
      <c r="BF70" s="75"/>
      <c r="BG70" s="81"/>
      <c r="BH70" s="77"/>
      <c r="BI70" s="74"/>
      <c r="BJ70" s="74"/>
      <c r="BK70" s="74"/>
      <c r="BL70" s="74"/>
      <c r="BM70" s="74"/>
      <c r="BN70" s="74"/>
      <c r="BO70" s="83"/>
      <c r="BP70" s="75"/>
      <c r="BQ70" s="75"/>
      <c r="BR70" s="75"/>
      <c r="BS70" s="75"/>
      <c r="BT70" s="75"/>
      <c r="BU70" s="81"/>
    </row>
    <row r="71" spans="2:73" s="14" customFormat="1" ht="20.149999999999999" customHeight="1" x14ac:dyDescent="0.15">
      <c r="W71" s="75" t="e">
        <f>ROUND((0.1/W48*W47+#REF!),3)</f>
        <v>#REF!</v>
      </c>
      <c r="X71" s="75"/>
      <c r="Y71" s="75"/>
      <c r="Z71" s="75"/>
      <c r="AA71" s="75"/>
      <c r="AB71" s="75"/>
      <c r="AC71" s="81"/>
      <c r="AD71" s="75" t="e">
        <f>ROUND((0.1/AD48*AD47+#REF!),3)</f>
        <v>#REF!</v>
      </c>
      <c r="AE71" s="75"/>
      <c r="AF71" s="75"/>
      <c r="AG71" s="75"/>
      <c r="AH71" s="75"/>
      <c r="AI71" s="75"/>
      <c r="AJ71" s="81"/>
      <c r="AL71" s="75" t="e">
        <f>ROUND((0.1/AL48*AL47+#REF!),3)</f>
        <v>#REF!</v>
      </c>
      <c r="AM71" s="75"/>
      <c r="AN71" s="75"/>
      <c r="AO71" s="75"/>
      <c r="AP71" s="75"/>
      <c r="AQ71" s="75"/>
      <c r="AR71" s="81"/>
      <c r="AT71" s="75" t="e">
        <f>ROUND((0.1/AT48*AT47+#REF!),3)</f>
        <v>#REF!</v>
      </c>
      <c r="AU71" s="75"/>
      <c r="AV71" s="75"/>
      <c r="AW71" s="75"/>
      <c r="AX71" s="75"/>
      <c r="AY71" s="75"/>
      <c r="AZ71" s="81"/>
      <c r="BA71" s="75" t="e">
        <f>ROUND((0.1/BA48*BA47+#REF!),3)</f>
        <v>#REF!</v>
      </c>
      <c r="BB71" s="75"/>
      <c r="BC71" s="75"/>
      <c r="BD71" s="75"/>
      <c r="BE71" s="75"/>
      <c r="BF71" s="75"/>
      <c r="BG71" s="81"/>
      <c r="BH71" s="77"/>
      <c r="BI71" s="74"/>
      <c r="BJ71" s="74"/>
      <c r="BK71" s="74"/>
      <c r="BL71" s="74"/>
      <c r="BM71" s="74"/>
      <c r="BN71" s="74"/>
      <c r="BO71" s="83"/>
      <c r="BP71" s="75"/>
      <c r="BQ71" s="75"/>
      <c r="BR71" s="75"/>
      <c r="BS71" s="75"/>
      <c r="BT71" s="75"/>
      <c r="BU71" s="81"/>
    </row>
    <row r="72" spans="2:73" s="14" customFormat="1" ht="20.149999999999999" customHeight="1" x14ac:dyDescent="0.15">
      <c r="BH72" s="25"/>
      <c r="BI72" s="25"/>
      <c r="BJ72" s="25"/>
      <c r="BK72" s="25"/>
      <c r="BL72" s="25"/>
      <c r="BM72" s="25"/>
      <c r="BN72" s="25"/>
    </row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20.149999999999999" customHeight="1" x14ac:dyDescent="0.15"/>
    <row r="76" spans="2:73" s="14" customFormat="1" ht="20.149999999999999" customHeight="1" x14ac:dyDescent="0.15"/>
    <row r="77" spans="2:73" s="14" customFormat="1" ht="20.149999999999999" customHeight="1" x14ac:dyDescent="0.15"/>
    <row r="78" spans="2:73" s="14" customFormat="1" ht="20.149999999999999" customHeight="1" x14ac:dyDescent="0.15"/>
    <row r="79" spans="2:73" s="14" customFormat="1" ht="15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s="14" customFormat="1" ht="15" customHeight="1" x14ac:dyDescent="0.15"/>
    <row r="87" s="14" customFormat="1" ht="15" customHeight="1" x14ac:dyDescent="0.15"/>
    <row r="88" s="14" customFormat="1" ht="15" customHeight="1" x14ac:dyDescent="0.15"/>
    <row r="89" ht="15" customHeight="1" x14ac:dyDescent="0.15"/>
  </sheetData>
  <mergeCells count="223">
    <mergeCell ref="AT46:AZ46"/>
    <mergeCell ref="AL48:AS48"/>
    <mergeCell ref="AL46:AS46"/>
    <mergeCell ref="E46:V46"/>
    <mergeCell ref="E47:V47"/>
    <mergeCell ref="AD47:AK47"/>
    <mergeCell ref="AL47:AS47"/>
    <mergeCell ref="B55:J56"/>
    <mergeCell ref="K55:S55"/>
    <mergeCell ref="T55:V56"/>
    <mergeCell ref="W55:AC56"/>
    <mergeCell ref="AD55:AK56"/>
    <mergeCell ref="AL55:AS56"/>
    <mergeCell ref="AT55:AZ56"/>
    <mergeCell ref="K56:S56"/>
    <mergeCell ref="B51:D51"/>
    <mergeCell ref="E51:V51"/>
    <mergeCell ref="W51:AC51"/>
    <mergeCell ref="AD51:AK51"/>
    <mergeCell ref="AL51:AS51"/>
    <mergeCell ref="B45:D50"/>
    <mergeCell ref="AD53:AK53"/>
    <mergeCell ref="B54:J54"/>
    <mergeCell ref="K54:S54"/>
    <mergeCell ref="BA63:BG64"/>
    <mergeCell ref="AL63:AS64"/>
    <mergeCell ref="AL70:AR70"/>
    <mergeCell ref="AT70:AZ70"/>
    <mergeCell ref="AD68:AJ68"/>
    <mergeCell ref="AL68:AR68"/>
    <mergeCell ref="AT68:AZ68"/>
    <mergeCell ref="AL57:AS58"/>
    <mergeCell ref="AT57:AZ58"/>
    <mergeCell ref="AD61:AK61"/>
    <mergeCell ref="AD62:AK62"/>
    <mergeCell ref="AD63:AK64"/>
    <mergeCell ref="AD65:AK66"/>
    <mergeCell ref="AL69:AR69"/>
    <mergeCell ref="B65:J66"/>
    <mergeCell ref="K65:S65"/>
    <mergeCell ref="W65:AC66"/>
    <mergeCell ref="T65:V66"/>
    <mergeCell ref="W69:AC69"/>
    <mergeCell ref="AD69:AJ69"/>
    <mergeCell ref="T63:V64"/>
    <mergeCell ref="B59:J59"/>
    <mergeCell ref="K59:S59"/>
    <mergeCell ref="T59:V59"/>
    <mergeCell ref="B61:J61"/>
    <mergeCell ref="K61:S61"/>
    <mergeCell ref="K66:S66"/>
    <mergeCell ref="W61:AC61"/>
    <mergeCell ref="W60:AC60"/>
    <mergeCell ref="W59:AC59"/>
    <mergeCell ref="BH71:BN71"/>
    <mergeCell ref="BO70:BU70"/>
    <mergeCell ref="BO71:BU71"/>
    <mergeCell ref="AL59:AS59"/>
    <mergeCell ref="AL60:AS60"/>
    <mergeCell ref="BH70:BN70"/>
    <mergeCell ref="BA70:BG70"/>
    <mergeCell ref="AT63:AZ64"/>
    <mergeCell ref="AT69:AZ69"/>
    <mergeCell ref="BA69:BG69"/>
    <mergeCell ref="BA71:BG71"/>
    <mergeCell ref="BA65:BG66"/>
    <mergeCell ref="BA68:BG68"/>
    <mergeCell ref="BH65:BN66"/>
    <mergeCell ref="AT65:AZ66"/>
    <mergeCell ref="AL65:AS66"/>
    <mergeCell ref="BH63:BN64"/>
    <mergeCell ref="BA61:BG61"/>
    <mergeCell ref="BH62:BN62"/>
    <mergeCell ref="AT61:AZ61"/>
    <mergeCell ref="AT62:AZ62"/>
    <mergeCell ref="AL62:AS62"/>
    <mergeCell ref="BH61:BN61"/>
    <mergeCell ref="BA62:BG62"/>
    <mergeCell ref="W71:AC71"/>
    <mergeCell ref="T61:V61"/>
    <mergeCell ref="AD71:AJ71"/>
    <mergeCell ref="AL71:AR71"/>
    <mergeCell ref="AT71:AZ71"/>
    <mergeCell ref="B57:J58"/>
    <mergeCell ref="T57:V58"/>
    <mergeCell ref="W57:AC58"/>
    <mergeCell ref="K57:S57"/>
    <mergeCell ref="B62:J62"/>
    <mergeCell ref="K62:S62"/>
    <mergeCell ref="T62:V62"/>
    <mergeCell ref="B60:J60"/>
    <mergeCell ref="K60:S60"/>
    <mergeCell ref="T60:V60"/>
    <mergeCell ref="W62:AC62"/>
    <mergeCell ref="W63:AC64"/>
    <mergeCell ref="W68:AC68"/>
    <mergeCell ref="K63:S63"/>
    <mergeCell ref="W70:AC70"/>
    <mergeCell ref="AD70:AJ70"/>
    <mergeCell ref="K58:S58"/>
    <mergeCell ref="K64:S64"/>
    <mergeCell ref="B63:J64"/>
    <mergeCell ref="T54:V54"/>
    <mergeCell ref="W54:AC54"/>
    <mergeCell ref="AD54:AK54"/>
    <mergeCell ref="E49:V49"/>
    <mergeCell ref="W49:AC49"/>
    <mergeCell ref="AD49:AK49"/>
    <mergeCell ref="AL49:AS49"/>
    <mergeCell ref="B53:J53"/>
    <mergeCell ref="K53:S53"/>
    <mergeCell ref="T53:V53"/>
    <mergeCell ref="E50:V50"/>
    <mergeCell ref="W50:AC50"/>
    <mergeCell ref="AD50:AK50"/>
    <mergeCell ref="AL50:AS50"/>
    <mergeCell ref="AD46:AK46"/>
    <mergeCell ref="BO52:BU52"/>
    <mergeCell ref="BH52:BN52"/>
    <mergeCell ref="BA52:BG52"/>
    <mergeCell ref="AT60:AZ60"/>
    <mergeCell ref="BA57:BG58"/>
    <mergeCell ref="BA59:BG59"/>
    <mergeCell ref="BA60:BG60"/>
    <mergeCell ref="AT59:AZ59"/>
    <mergeCell ref="AL54:AS54"/>
    <mergeCell ref="BA54:BG54"/>
    <mergeCell ref="AT54:AZ54"/>
    <mergeCell ref="BH60:BN60"/>
    <mergeCell ref="BA53:BG53"/>
    <mergeCell ref="AT53:AZ53"/>
    <mergeCell ref="AL53:AS53"/>
    <mergeCell ref="BH53:BN53"/>
    <mergeCell ref="BH57:BN58"/>
    <mergeCell ref="BH54:BN54"/>
    <mergeCell ref="BA55:BG56"/>
    <mergeCell ref="BH55:BN56"/>
    <mergeCell ref="BH48:BN48"/>
    <mergeCell ref="AD59:AK59"/>
    <mergeCell ref="AD57:AK58"/>
    <mergeCell ref="AT48:AZ48"/>
    <mergeCell ref="W53:AC53"/>
    <mergeCell ref="AD60:AK60"/>
    <mergeCell ref="AT51:AZ51"/>
    <mergeCell ref="BA51:BG51"/>
    <mergeCell ref="BH59:BN59"/>
    <mergeCell ref="AT49:AZ49"/>
    <mergeCell ref="BA49:BG49"/>
    <mergeCell ref="AL61:AS61"/>
    <mergeCell ref="AT50:AZ50"/>
    <mergeCell ref="BA50:BG50"/>
    <mergeCell ref="B2:BV2"/>
    <mergeCell ref="B1:BV1"/>
    <mergeCell ref="AH40:AO40"/>
    <mergeCell ref="W43:AC43"/>
    <mergeCell ref="AD43:AK43"/>
    <mergeCell ref="AL43:AS43"/>
    <mergeCell ref="AT43:AZ43"/>
    <mergeCell ref="BA43:BG43"/>
    <mergeCell ref="BH43:BN43"/>
    <mergeCell ref="BC18:BC23"/>
    <mergeCell ref="B43:V43"/>
    <mergeCell ref="E6:G7"/>
    <mergeCell ref="H6:H7"/>
    <mergeCell ref="I6:N7"/>
    <mergeCell ref="O6:P7"/>
    <mergeCell ref="E9:G10"/>
    <mergeCell ref="H9:H10"/>
    <mergeCell ref="I9:N10"/>
    <mergeCell ref="O9:P10"/>
    <mergeCell ref="AS19:AX19"/>
    <mergeCell ref="AU28:AU31"/>
    <mergeCell ref="AW28:AW35"/>
    <mergeCell ref="BA28:BA33"/>
    <mergeCell ref="AY30:AY31"/>
    <mergeCell ref="BA23:BA27"/>
    <mergeCell ref="BA14:BA19"/>
    <mergeCell ref="BA48:BG48"/>
    <mergeCell ref="AY28:AY29"/>
    <mergeCell ref="AY32:AY33"/>
    <mergeCell ref="BA46:BG46"/>
    <mergeCell ref="AT47:AZ47"/>
    <mergeCell ref="BA47:BG47"/>
    <mergeCell ref="B42:BV42"/>
    <mergeCell ref="BH45:BN45"/>
    <mergeCell ref="E45:V45"/>
    <mergeCell ref="BA45:BG45"/>
    <mergeCell ref="W45:AC45"/>
    <mergeCell ref="AD45:AK45"/>
    <mergeCell ref="AL45:AS45"/>
    <mergeCell ref="AT45:AZ45"/>
    <mergeCell ref="BH46:BN46"/>
    <mergeCell ref="W48:AC48"/>
    <mergeCell ref="AD48:AK48"/>
    <mergeCell ref="E48:V48"/>
    <mergeCell ref="W46:AC46"/>
    <mergeCell ref="W47:AC47"/>
    <mergeCell ref="BH47:BN47"/>
    <mergeCell ref="AY34:AY35"/>
    <mergeCell ref="AJ4:AM4"/>
    <mergeCell ref="AJ35:AM35"/>
    <mergeCell ref="AJ36:AM36"/>
    <mergeCell ref="AT6:AW6"/>
    <mergeCell ref="AO25:AQ25"/>
    <mergeCell ref="AO23:AQ23"/>
    <mergeCell ref="AS24:AW24"/>
    <mergeCell ref="AJ34:AM34"/>
    <mergeCell ref="AU32:AU33"/>
    <mergeCell ref="AU34:AU35"/>
    <mergeCell ref="AG29:AR29"/>
    <mergeCell ref="BA7:BA9"/>
    <mergeCell ref="BA11:BA13"/>
    <mergeCell ref="U16:U22"/>
    <mergeCell ref="X16:X22"/>
    <mergeCell ref="AM16:AQ16"/>
    <mergeCell ref="AS18:AX18"/>
    <mergeCell ref="Z6:AC6"/>
    <mergeCell ref="AG6:AK6"/>
    <mergeCell ref="AL6:AP6"/>
    <mergeCell ref="Z11:Z13"/>
    <mergeCell ref="AD8:AG8"/>
    <mergeCell ref="AM12:AQ12"/>
    <mergeCell ref="AP8:AY8"/>
  </mergeCells>
  <phoneticPr fontId="1"/>
  <pageMargins left="0.62992125984251968" right="0.19685039370078741" top="0.74803149606299213" bottom="0.59055118110236227" header="0.51181102362204722" footer="0.51181102362204722"/>
  <pageSetup paperSize="9" scale="81" orientation="portrait" blackAndWhite="1" r:id="rId1"/>
  <headerFooter alignWithMargins="0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BV77"/>
  <sheetViews>
    <sheetView view="pageBreakPreview" topLeftCell="A46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419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AH4" s="28"/>
      <c r="AI4" s="28"/>
      <c r="AJ4" s="73"/>
      <c r="AK4" s="73"/>
      <c r="AL4" s="73"/>
      <c r="AM4" s="73"/>
      <c r="AN4" s="28"/>
      <c r="AO4" s="28"/>
    </row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Z6" s="98"/>
      <c r="AA6" s="98"/>
      <c r="AB6" s="98"/>
      <c r="AC6" s="98"/>
      <c r="AE6" s="28"/>
      <c r="AF6" s="28"/>
      <c r="AG6" s="73" t="s">
        <v>133</v>
      </c>
      <c r="AH6" s="73"/>
      <c r="AI6" s="73"/>
      <c r="AJ6" s="73"/>
      <c r="AK6" s="73"/>
      <c r="AL6" s="73" t="s">
        <v>69</v>
      </c>
      <c r="AM6" s="73"/>
      <c r="AN6" s="73"/>
      <c r="AO6" s="73"/>
      <c r="AP6" s="73"/>
      <c r="AT6" s="98"/>
      <c r="AU6" s="98"/>
      <c r="AV6" s="98"/>
      <c r="AW6" s="98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Y7" s="5"/>
      <c r="AZ7" s="5"/>
      <c r="BA7" s="85"/>
    </row>
    <row r="8" spans="2:74" ht="9.1" customHeight="1" x14ac:dyDescent="0.15">
      <c r="AB8" s="28"/>
      <c r="AC8" s="28"/>
      <c r="AD8" s="73"/>
      <c r="AE8" s="73"/>
      <c r="AF8" s="73"/>
      <c r="AG8" s="73"/>
      <c r="AH8" s="28"/>
      <c r="AI8" s="30"/>
      <c r="AJ8" s="30"/>
      <c r="AK8" s="30"/>
      <c r="AL8" s="30"/>
      <c r="AM8" s="30"/>
      <c r="AN8" s="30"/>
      <c r="AO8" s="30"/>
      <c r="AP8" s="73"/>
      <c r="AQ8" s="73"/>
      <c r="AR8" s="73"/>
      <c r="AS8" s="73"/>
      <c r="AT8" s="73"/>
      <c r="AU8" s="73"/>
      <c r="AV8" s="73"/>
      <c r="AY8" s="5"/>
      <c r="AZ8" s="5"/>
      <c r="BA8" s="85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Y9" s="5"/>
      <c r="AZ9" s="5"/>
      <c r="BA9" s="85"/>
      <c r="BG9" s="53"/>
      <c r="BH9" s="53"/>
      <c r="BI9" s="53"/>
      <c r="BJ9" s="53"/>
      <c r="BK9" s="53">
        <f>SUM(W7:X7)</f>
        <v>0</v>
      </c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Y10" s="6"/>
      <c r="Z10" s="6"/>
      <c r="AA10" s="6"/>
      <c r="AB10" s="6"/>
      <c r="AC10" s="6"/>
      <c r="AD10" s="6"/>
      <c r="AE10" s="21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5"/>
      <c r="AZ10" s="5"/>
      <c r="BA10" s="5"/>
      <c r="BG10" s="53"/>
      <c r="BH10" s="53"/>
      <c r="BI10" s="53"/>
      <c r="BJ10" s="53"/>
      <c r="BK10" s="53"/>
    </row>
    <row r="11" spans="2:74" ht="9.1" customHeight="1" x14ac:dyDescent="0.15">
      <c r="Z11" s="85"/>
      <c r="AY11" s="5"/>
      <c r="AZ11" s="5"/>
      <c r="BA11" s="85"/>
      <c r="BG11" s="53"/>
      <c r="BH11" s="53"/>
      <c r="BI11" s="53"/>
      <c r="BJ11" s="53"/>
      <c r="BK11" s="53"/>
    </row>
    <row r="12" spans="2:74" ht="9.1" customHeight="1" x14ac:dyDescent="0.15">
      <c r="Z12" s="85"/>
      <c r="AH12" s="28"/>
      <c r="AI12" s="28"/>
      <c r="AJ12" s="28"/>
      <c r="AK12" s="28"/>
      <c r="AL12" s="28"/>
      <c r="AM12" s="73"/>
      <c r="AN12" s="73"/>
      <c r="AO12" s="73"/>
      <c r="AP12" s="73"/>
      <c r="AQ12" s="73"/>
      <c r="AY12" s="5"/>
      <c r="AZ12" s="5"/>
      <c r="BA12" s="85"/>
      <c r="BG12" s="53"/>
      <c r="BH12" s="53"/>
      <c r="BI12" s="53"/>
      <c r="BJ12" s="53"/>
      <c r="BK12" s="53"/>
    </row>
    <row r="13" spans="2:74" ht="9.1" customHeight="1" x14ac:dyDescent="0.15">
      <c r="Z13" s="85"/>
      <c r="AY13" s="5"/>
      <c r="AZ13" s="5"/>
      <c r="BA13" s="85"/>
      <c r="BG13" s="53"/>
      <c r="BH13" s="53"/>
      <c r="BI13" s="53"/>
      <c r="BJ13" s="53"/>
      <c r="BK13" s="53"/>
    </row>
    <row r="14" spans="2:74" ht="9.1" customHeight="1" x14ac:dyDescent="0.15">
      <c r="AY14" s="5"/>
      <c r="AZ14" s="5"/>
      <c r="BA14" s="85" t="s">
        <v>357</v>
      </c>
      <c r="BG14" s="53"/>
      <c r="BH14" s="53"/>
      <c r="BI14" s="53"/>
      <c r="BJ14" s="53"/>
      <c r="BK14" s="53"/>
    </row>
    <row r="15" spans="2:74" ht="9.1" customHeight="1" x14ac:dyDescent="0.15">
      <c r="AY15" s="5"/>
      <c r="AZ15" s="5"/>
      <c r="BA15" s="85"/>
      <c r="BG15" s="53"/>
      <c r="BH15" s="53"/>
      <c r="BI15" s="53"/>
      <c r="BJ15" s="53"/>
      <c r="BK15" s="53"/>
    </row>
    <row r="16" spans="2:74" ht="9.1" customHeight="1" x14ac:dyDescent="0.15">
      <c r="U16" s="86"/>
      <c r="X16" s="86" t="s">
        <v>349</v>
      </c>
      <c r="AG16" s="28"/>
      <c r="AH16" s="28"/>
      <c r="AI16" s="28"/>
      <c r="AJ16" s="28"/>
      <c r="AK16" s="28"/>
      <c r="AL16" s="28"/>
      <c r="AM16" s="73" t="s">
        <v>4</v>
      </c>
      <c r="AN16" s="73"/>
      <c r="AO16" s="73"/>
      <c r="AP16" s="73"/>
      <c r="AQ16" s="73"/>
      <c r="AR16" s="28"/>
      <c r="AS16" s="28"/>
      <c r="AT16" s="28"/>
      <c r="AU16" s="28"/>
      <c r="AV16" s="28"/>
      <c r="AW16" s="28"/>
      <c r="AX16" s="28"/>
      <c r="AY16" s="28"/>
      <c r="AZ16" s="28"/>
      <c r="BA16" s="85"/>
      <c r="BG16" s="53"/>
      <c r="BH16" s="53"/>
      <c r="BI16" s="53"/>
      <c r="BJ16" s="53"/>
      <c r="BK16" s="53"/>
    </row>
    <row r="17" spans="21:63" ht="9.1" customHeight="1" x14ac:dyDescent="0.15">
      <c r="U17" s="86"/>
      <c r="X17" s="86"/>
      <c r="AY17" s="5"/>
      <c r="AZ17" s="5"/>
      <c r="BA17" s="85"/>
      <c r="BG17" s="53"/>
      <c r="BH17" s="53"/>
      <c r="BI17" s="53"/>
      <c r="BJ17" s="53"/>
      <c r="BK17" s="53"/>
    </row>
    <row r="18" spans="21:63" ht="9.1" customHeight="1" x14ac:dyDescent="0.15">
      <c r="U18" s="86"/>
      <c r="X18" s="86"/>
      <c r="AS18" s="73" t="s">
        <v>1</v>
      </c>
      <c r="AT18" s="73"/>
      <c r="AU18" s="73"/>
      <c r="AV18" s="73"/>
      <c r="AW18" s="73"/>
      <c r="AX18" s="73"/>
      <c r="AY18" s="5"/>
      <c r="AZ18" s="5"/>
      <c r="BA18" s="85"/>
      <c r="BC18" s="86" t="s">
        <v>7</v>
      </c>
      <c r="BG18" s="53"/>
      <c r="BH18" s="53"/>
      <c r="BI18" s="53"/>
      <c r="BJ18" s="53"/>
      <c r="BK18" s="53"/>
    </row>
    <row r="19" spans="21:63" ht="9.1" customHeight="1" x14ac:dyDescent="0.15">
      <c r="U19" s="86"/>
      <c r="X19" s="86"/>
      <c r="AS19" s="73" t="s">
        <v>344</v>
      </c>
      <c r="AT19" s="73"/>
      <c r="AU19" s="73"/>
      <c r="AV19" s="73"/>
      <c r="AW19" s="73"/>
      <c r="AX19" s="73"/>
      <c r="AY19" s="5"/>
      <c r="AZ19" s="5"/>
      <c r="BA19" s="85"/>
      <c r="BC19" s="86"/>
      <c r="BG19" s="53"/>
      <c r="BH19" s="53"/>
      <c r="BI19" s="53"/>
      <c r="BJ19" s="53"/>
      <c r="BK19" s="53"/>
    </row>
    <row r="20" spans="21:63" ht="9.1" customHeight="1" x14ac:dyDescent="0.15">
      <c r="U20" s="86"/>
      <c r="X20" s="86"/>
      <c r="AY20" s="5"/>
      <c r="AZ20" s="5"/>
      <c r="BA20" s="5"/>
      <c r="BC20" s="86"/>
      <c r="BG20" s="53"/>
      <c r="BH20" s="53"/>
      <c r="BI20" s="53"/>
      <c r="BJ20" s="53"/>
      <c r="BK20" s="53"/>
    </row>
    <row r="21" spans="21:63" ht="9.1" customHeight="1" x14ac:dyDescent="0.15">
      <c r="U21" s="86"/>
      <c r="X21" s="86"/>
      <c r="AY21" s="5"/>
      <c r="AZ21" s="5"/>
      <c r="BA21" s="5"/>
      <c r="BC21" s="86"/>
      <c r="BG21" s="53"/>
      <c r="BH21" s="53"/>
      <c r="BI21" s="53"/>
      <c r="BJ21" s="53"/>
      <c r="BK21" s="53"/>
    </row>
    <row r="22" spans="21:63" ht="9.1" customHeight="1" x14ac:dyDescent="0.15">
      <c r="U22" s="86"/>
      <c r="X22" s="86"/>
      <c r="AY22" s="5"/>
      <c r="AZ22" s="5"/>
      <c r="BA22" s="5"/>
      <c r="BC22" s="86"/>
      <c r="BG22" s="53"/>
      <c r="BH22" s="53"/>
      <c r="BI22" s="53"/>
      <c r="BJ22" s="53"/>
      <c r="BK22" s="53"/>
    </row>
    <row r="23" spans="21:63" ht="9.1" customHeight="1" x14ac:dyDescent="0.15">
      <c r="U23" s="40"/>
      <c r="AO23" s="73"/>
      <c r="AP23" s="73"/>
      <c r="AQ23" s="73"/>
      <c r="AY23" s="5"/>
      <c r="AZ23" s="5"/>
      <c r="BA23" s="85" t="s">
        <v>356</v>
      </c>
      <c r="BC23" s="86"/>
      <c r="BG23" s="53"/>
      <c r="BH23" s="53"/>
      <c r="BI23" s="53"/>
      <c r="BJ23" s="53"/>
      <c r="BK23" s="53"/>
    </row>
    <row r="24" spans="21:63" ht="9.1" customHeight="1" x14ac:dyDescent="0.15">
      <c r="AS24" s="73"/>
      <c r="AT24" s="73"/>
      <c r="AU24" s="73"/>
      <c r="AV24" s="73"/>
      <c r="AW24" s="73"/>
      <c r="AY24" s="5"/>
      <c r="AZ24" s="5"/>
      <c r="BA24" s="85"/>
      <c r="BG24" s="53"/>
      <c r="BH24" s="53"/>
      <c r="BI24" s="53"/>
      <c r="BJ24" s="53"/>
      <c r="BK24" s="53"/>
    </row>
    <row r="25" spans="21:63" ht="9.1" customHeight="1" x14ac:dyDescent="0.15">
      <c r="AO25" s="73" t="s">
        <v>5</v>
      </c>
      <c r="AP25" s="73"/>
      <c r="AQ25" s="73"/>
      <c r="AY25" s="5"/>
      <c r="AZ25" s="5"/>
      <c r="BA25" s="85"/>
      <c r="BG25" s="53"/>
      <c r="BH25" s="53"/>
      <c r="BI25" s="53"/>
      <c r="BJ25" s="53"/>
      <c r="BK25" s="53"/>
    </row>
    <row r="26" spans="21:63" ht="9.1" customHeight="1" x14ac:dyDescent="0.15"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Y26" s="22"/>
      <c r="AZ26" s="5"/>
      <c r="BA26" s="85"/>
      <c r="BG26" s="53"/>
      <c r="BH26" s="53"/>
      <c r="BI26" s="53"/>
      <c r="BJ26" s="53"/>
      <c r="BK26" s="53"/>
    </row>
    <row r="27" spans="21:63" ht="9.1" customHeight="1" x14ac:dyDescent="0.15">
      <c r="AY27" s="22"/>
      <c r="AZ27" s="5"/>
      <c r="BA27" s="85"/>
      <c r="BG27" s="53"/>
      <c r="BH27" s="53"/>
      <c r="BI27" s="53"/>
      <c r="BJ27" s="53"/>
      <c r="BK27" s="53"/>
    </row>
    <row r="28" spans="21:63" ht="9.1" customHeight="1" x14ac:dyDescent="0.15">
      <c r="AU28" s="85"/>
      <c r="AV28" s="5"/>
      <c r="AW28" s="85"/>
      <c r="AY28" s="85">
        <v>0.1</v>
      </c>
      <c r="AZ28" s="5"/>
      <c r="BA28" s="85" t="s">
        <v>354</v>
      </c>
      <c r="BG28" s="53"/>
      <c r="BH28" s="53"/>
      <c r="BI28" s="53"/>
      <c r="BJ28" s="53"/>
      <c r="BK28" s="53"/>
    </row>
    <row r="29" spans="21:63" ht="9.1" customHeight="1" x14ac:dyDescent="0.15">
      <c r="AG29" s="73" t="s">
        <v>441</v>
      </c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U29" s="85"/>
      <c r="AV29" s="5"/>
      <c r="AW29" s="85"/>
      <c r="AY29" s="85"/>
      <c r="AZ29" s="5"/>
      <c r="BA29" s="85"/>
      <c r="BG29" s="53"/>
      <c r="BH29" s="53"/>
      <c r="BI29" s="53"/>
      <c r="BJ29" s="53"/>
      <c r="BK29" s="53"/>
    </row>
    <row r="30" spans="21:63" ht="4.45" customHeight="1" x14ac:dyDescent="0.15">
      <c r="AU30" s="85"/>
      <c r="AV30" s="5"/>
      <c r="AW30" s="85"/>
      <c r="AY30" s="85" t="s">
        <v>0</v>
      </c>
      <c r="AZ30" s="5"/>
      <c r="BA30" s="85"/>
      <c r="BG30" s="53"/>
      <c r="BH30" s="53"/>
      <c r="BI30" s="53"/>
      <c r="BJ30" s="53"/>
      <c r="BK30" s="53"/>
    </row>
    <row r="31" spans="21:63" ht="4.45" customHeight="1" x14ac:dyDescent="0.15">
      <c r="AU31" s="85"/>
      <c r="AV31" s="5"/>
      <c r="AW31" s="85"/>
      <c r="AY31" s="85"/>
      <c r="AZ31" s="5"/>
      <c r="BA31" s="85"/>
      <c r="BG31" s="53"/>
      <c r="BH31" s="53"/>
      <c r="BI31" s="53"/>
      <c r="BJ31" s="53"/>
      <c r="BK31" s="53"/>
    </row>
    <row r="32" spans="21:63" ht="9.1" customHeight="1" x14ac:dyDescent="0.15">
      <c r="AU32" s="85"/>
      <c r="AV32" s="5"/>
      <c r="AW32" s="85"/>
      <c r="AY32" s="85">
        <v>0.1</v>
      </c>
      <c r="BA32" s="85"/>
      <c r="BG32" s="53"/>
      <c r="BH32" s="53"/>
      <c r="BI32" s="53"/>
      <c r="BJ32" s="53"/>
      <c r="BK32" s="53"/>
    </row>
    <row r="33" spans="1:74" ht="9.1" customHeight="1" x14ac:dyDescent="0.15">
      <c r="AU33" s="85"/>
      <c r="AV33" s="5"/>
      <c r="AW33" s="85"/>
      <c r="AY33" s="85"/>
      <c r="BA33" s="85"/>
      <c r="BG33" s="53"/>
      <c r="BH33" s="53"/>
      <c r="BI33" s="53"/>
      <c r="BJ33" s="53"/>
      <c r="BK33" s="53"/>
    </row>
    <row r="34" spans="1:74" ht="9.1" customHeight="1" x14ac:dyDescent="0.15">
      <c r="AJ34" s="73"/>
      <c r="AK34" s="73"/>
      <c r="AL34" s="73"/>
      <c r="AM34" s="73"/>
      <c r="AU34" s="85"/>
      <c r="AW34" s="85"/>
      <c r="AY34" s="85"/>
      <c r="BG34" s="53"/>
      <c r="BH34" s="53"/>
      <c r="BI34" s="53"/>
      <c r="BJ34" s="53"/>
      <c r="BK34" s="53"/>
    </row>
    <row r="35" spans="1:74" ht="9.1" customHeight="1" x14ac:dyDescent="0.15">
      <c r="AJ35" s="73"/>
      <c r="AK35" s="73"/>
      <c r="AL35" s="73"/>
      <c r="AM35" s="73"/>
      <c r="AU35" s="85"/>
      <c r="AW35" s="85"/>
      <c r="AY35" s="85"/>
      <c r="BG35" s="53"/>
      <c r="BH35" s="53"/>
      <c r="BI35" s="53"/>
      <c r="BJ35" s="53"/>
      <c r="BK35" s="53"/>
    </row>
    <row r="36" spans="1:74" ht="9.1" customHeight="1" x14ac:dyDescent="0.15">
      <c r="AJ36" s="73" t="s">
        <v>333</v>
      </c>
      <c r="AK36" s="73"/>
      <c r="AL36" s="73"/>
      <c r="AM36" s="73"/>
      <c r="BG36" s="53"/>
      <c r="BH36" s="53"/>
      <c r="BI36" s="53"/>
      <c r="BJ36" s="53"/>
      <c r="BK36" s="53"/>
    </row>
    <row r="37" spans="1:74" ht="9.1" customHeight="1" x14ac:dyDescent="0.15"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</row>
    <row r="38" spans="1:74" ht="24.95" customHeight="1" x14ac:dyDescent="0.15"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</row>
    <row r="39" spans="1:74" ht="43.5" customHeight="1" x14ac:dyDescent="0.15">
      <c r="B39" s="88" t="s">
        <v>31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</row>
    <row r="40" spans="1:74" s="14" customFormat="1" ht="24.95" customHeight="1" x14ac:dyDescent="0.15">
      <c r="B40" s="78" t="s">
        <v>105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7" t="s">
        <v>63</v>
      </c>
      <c r="X40" s="87"/>
      <c r="Y40" s="87"/>
      <c r="Z40" s="87"/>
      <c r="AA40" s="87"/>
      <c r="AB40" s="87"/>
      <c r="AC40" s="87"/>
      <c r="AD40" s="87" t="s">
        <v>64</v>
      </c>
      <c r="AE40" s="87"/>
      <c r="AF40" s="87"/>
      <c r="AG40" s="87"/>
      <c r="AH40" s="87"/>
      <c r="AI40" s="87"/>
      <c r="AJ40" s="87"/>
      <c r="AK40" s="87"/>
      <c r="AL40" s="87" t="s">
        <v>65</v>
      </c>
      <c r="AM40" s="87"/>
      <c r="AN40" s="87"/>
      <c r="AO40" s="87"/>
      <c r="AP40" s="87"/>
      <c r="AQ40" s="87"/>
      <c r="AR40" s="87"/>
      <c r="AS40" s="87"/>
      <c r="AT40" s="87" t="s">
        <v>66</v>
      </c>
      <c r="AU40" s="87"/>
      <c r="AV40" s="87"/>
      <c r="AW40" s="87"/>
      <c r="AX40" s="87"/>
      <c r="AY40" s="87"/>
      <c r="AZ40" s="87"/>
      <c r="BA40" s="87" t="s">
        <v>67</v>
      </c>
      <c r="BB40" s="87"/>
      <c r="BC40" s="87"/>
      <c r="BD40" s="87"/>
      <c r="BE40" s="87"/>
      <c r="BF40" s="87"/>
      <c r="BG40" s="87"/>
      <c r="BH40" s="89"/>
      <c r="BI40" s="84"/>
      <c r="BJ40" s="84"/>
      <c r="BK40" s="84"/>
      <c r="BL40" s="84"/>
      <c r="BM40" s="84"/>
      <c r="BN40" s="84"/>
      <c r="BO40" s="25"/>
      <c r="BP40" s="25"/>
      <c r="BQ40" s="25"/>
      <c r="BR40" s="25"/>
      <c r="BS40" s="25"/>
      <c r="BT40" s="25"/>
      <c r="BU40" s="25"/>
    </row>
    <row r="41" spans="1:74" s="14" customFormat="1" ht="6.95" customHeight="1" x14ac:dyDescent="0.15"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</row>
    <row r="42" spans="1:74" s="14" customFormat="1" ht="20.149999999999999" customHeight="1" x14ac:dyDescent="0.15">
      <c r="A42" s="16"/>
      <c r="B42" s="91" t="s">
        <v>353</v>
      </c>
      <c r="C42" s="91"/>
      <c r="D42" s="92"/>
      <c r="E42" s="78" t="s">
        <v>36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v>2.5999999999999999E-2</v>
      </c>
      <c r="X42" s="75"/>
      <c r="Y42" s="75"/>
      <c r="Z42" s="75"/>
      <c r="AA42" s="75"/>
      <c r="AB42" s="75"/>
      <c r="AC42" s="75"/>
      <c r="AD42" s="75">
        <v>3.2000000000000001E-2</v>
      </c>
      <c r="AE42" s="75"/>
      <c r="AF42" s="75"/>
      <c r="AG42" s="75"/>
      <c r="AH42" s="75"/>
      <c r="AI42" s="75"/>
      <c r="AJ42" s="75"/>
      <c r="AK42" s="75"/>
      <c r="AL42" s="75">
        <v>3.7999999999999999E-2</v>
      </c>
      <c r="AM42" s="75"/>
      <c r="AN42" s="75"/>
      <c r="AO42" s="75"/>
      <c r="AP42" s="75"/>
      <c r="AQ42" s="75"/>
      <c r="AR42" s="75"/>
      <c r="AS42" s="75"/>
      <c r="AT42" s="75">
        <v>4.8000000000000001E-2</v>
      </c>
      <c r="AU42" s="75"/>
      <c r="AV42" s="75"/>
      <c r="AW42" s="75"/>
      <c r="AX42" s="75"/>
      <c r="AY42" s="75"/>
      <c r="AZ42" s="75"/>
      <c r="BA42" s="75">
        <v>0.06</v>
      </c>
      <c r="BB42" s="75"/>
      <c r="BC42" s="75"/>
      <c r="BD42" s="75"/>
      <c r="BE42" s="75"/>
      <c r="BF42" s="75"/>
      <c r="BG42" s="75"/>
      <c r="BH42" s="77"/>
      <c r="BI42" s="74"/>
      <c r="BJ42" s="74"/>
      <c r="BK42" s="74"/>
      <c r="BL42" s="74"/>
      <c r="BM42" s="74"/>
      <c r="BN42" s="74"/>
      <c r="BO42" s="18"/>
      <c r="BP42" s="18"/>
      <c r="BQ42" s="18"/>
      <c r="BR42" s="18"/>
      <c r="BS42" s="18"/>
      <c r="BT42" s="18"/>
      <c r="BU42" s="18"/>
    </row>
    <row r="43" spans="1:74" s="14" customFormat="1" ht="20.149999999999999" customHeight="1" x14ac:dyDescent="0.15">
      <c r="A43" s="16"/>
      <c r="B43" s="94"/>
      <c r="C43" s="94"/>
      <c r="D43" s="95"/>
      <c r="E43" s="78" t="s">
        <v>45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v>0.6</v>
      </c>
      <c r="X43" s="75"/>
      <c r="Y43" s="75"/>
      <c r="Z43" s="75"/>
      <c r="AA43" s="75"/>
      <c r="AB43" s="75"/>
      <c r="AC43" s="75"/>
      <c r="AD43" s="75">
        <v>0.6</v>
      </c>
      <c r="AE43" s="75"/>
      <c r="AF43" s="75"/>
      <c r="AG43" s="75"/>
      <c r="AH43" s="75"/>
      <c r="AI43" s="75"/>
      <c r="AJ43" s="75"/>
      <c r="AK43" s="75"/>
      <c r="AL43" s="75">
        <v>0.6</v>
      </c>
      <c r="AM43" s="75"/>
      <c r="AN43" s="75"/>
      <c r="AO43" s="75"/>
      <c r="AP43" s="75"/>
      <c r="AQ43" s="75"/>
      <c r="AR43" s="75"/>
      <c r="AS43" s="75"/>
      <c r="AT43" s="75">
        <v>0.6</v>
      </c>
      <c r="AU43" s="75"/>
      <c r="AV43" s="75"/>
      <c r="AW43" s="75"/>
      <c r="AX43" s="75"/>
      <c r="AY43" s="75"/>
      <c r="AZ43" s="75"/>
      <c r="BA43" s="75">
        <v>0.6</v>
      </c>
      <c r="BB43" s="75"/>
      <c r="BC43" s="75"/>
      <c r="BD43" s="75"/>
      <c r="BE43" s="75"/>
      <c r="BF43" s="75"/>
      <c r="BG43" s="75"/>
      <c r="BH43" s="77"/>
      <c r="BI43" s="74"/>
      <c r="BJ43" s="74"/>
      <c r="BK43" s="74"/>
      <c r="BL43" s="74"/>
      <c r="BM43" s="74"/>
      <c r="BN43" s="74"/>
      <c r="BO43" s="18"/>
      <c r="BP43" s="18"/>
      <c r="BQ43" s="18"/>
      <c r="BR43" s="18"/>
      <c r="BS43" s="18"/>
      <c r="BT43" s="18"/>
      <c r="BU43" s="18"/>
    </row>
    <row r="44" spans="1:74" s="14" customFormat="1" ht="20.149999999999999" customHeight="1" x14ac:dyDescent="0.15">
      <c r="A44" s="16"/>
      <c r="B44" s="94"/>
      <c r="C44" s="94"/>
      <c r="D44" s="95"/>
      <c r="E44" s="78" t="s">
        <v>46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W42+0.2</f>
        <v>0.22600000000000001</v>
      </c>
      <c r="X44" s="75"/>
      <c r="Y44" s="75"/>
      <c r="Z44" s="75"/>
      <c r="AA44" s="75"/>
      <c r="AB44" s="75"/>
      <c r="AC44" s="75"/>
      <c r="AD44" s="75">
        <f>AD42+0.2</f>
        <v>0.23200000000000001</v>
      </c>
      <c r="AE44" s="75"/>
      <c r="AF44" s="75"/>
      <c r="AG44" s="75"/>
      <c r="AH44" s="75"/>
      <c r="AI44" s="75"/>
      <c r="AJ44" s="75"/>
      <c r="AK44" s="75"/>
      <c r="AL44" s="75">
        <f>AL42+0.2</f>
        <v>0.23800000000000002</v>
      </c>
      <c r="AM44" s="75"/>
      <c r="AN44" s="75"/>
      <c r="AO44" s="75"/>
      <c r="AP44" s="75"/>
      <c r="AQ44" s="75"/>
      <c r="AR44" s="75"/>
      <c r="AS44" s="75"/>
      <c r="AT44" s="75">
        <f>AT42+0.2</f>
        <v>0.248</v>
      </c>
      <c r="AU44" s="75"/>
      <c r="AV44" s="75"/>
      <c r="AW44" s="75"/>
      <c r="AX44" s="75"/>
      <c r="AY44" s="75"/>
      <c r="AZ44" s="75"/>
      <c r="BA44" s="75">
        <f>BA42+0.2</f>
        <v>0.26</v>
      </c>
      <c r="BB44" s="75"/>
      <c r="BC44" s="75"/>
      <c r="BD44" s="75"/>
      <c r="BE44" s="75"/>
      <c r="BF44" s="75"/>
      <c r="BG44" s="75"/>
      <c r="BH44" s="77"/>
      <c r="BI44" s="74"/>
      <c r="BJ44" s="74"/>
      <c r="BK44" s="74"/>
      <c r="BL44" s="74"/>
      <c r="BM44" s="74"/>
      <c r="BN44" s="74"/>
      <c r="BO44" s="18"/>
      <c r="BP44" s="18"/>
      <c r="BQ44" s="18"/>
      <c r="BR44" s="18"/>
      <c r="BS44" s="18"/>
      <c r="BT44" s="18"/>
      <c r="BU44" s="18"/>
    </row>
    <row r="45" spans="1:74" s="14" customFormat="1" ht="20.149999999999999" customHeight="1" x14ac:dyDescent="0.15">
      <c r="A45" s="16"/>
      <c r="B45" s="94"/>
      <c r="C45" s="94"/>
      <c r="D45" s="95"/>
      <c r="E45" s="78" t="s">
        <v>48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W42+W46+0.1</f>
        <v>1.1260000000000001</v>
      </c>
      <c r="X45" s="75"/>
      <c r="Y45" s="75"/>
      <c r="Z45" s="75"/>
      <c r="AA45" s="75"/>
      <c r="AB45" s="75"/>
      <c r="AC45" s="75"/>
      <c r="AD45" s="75">
        <f>AD42+AD46+0.1</f>
        <v>1.1320000000000001</v>
      </c>
      <c r="AE45" s="75"/>
      <c r="AF45" s="75"/>
      <c r="AG45" s="75"/>
      <c r="AH45" s="75"/>
      <c r="AI45" s="75"/>
      <c r="AJ45" s="75"/>
      <c r="AK45" s="75"/>
      <c r="AL45" s="75">
        <f>AL42+AL46+0.1</f>
        <v>1.1380000000000001</v>
      </c>
      <c r="AM45" s="75"/>
      <c r="AN45" s="75"/>
      <c r="AO45" s="75"/>
      <c r="AP45" s="75"/>
      <c r="AQ45" s="75"/>
      <c r="AR45" s="75"/>
      <c r="AS45" s="75"/>
      <c r="AT45" s="75">
        <f>AT42+AT46+0.1</f>
        <v>1.1480000000000001</v>
      </c>
      <c r="AU45" s="75"/>
      <c r="AV45" s="75"/>
      <c r="AW45" s="75"/>
      <c r="AX45" s="75"/>
      <c r="AY45" s="75"/>
      <c r="AZ45" s="75"/>
      <c r="BA45" s="75">
        <f>BA42+BA46+0.1</f>
        <v>1.1600000000000001</v>
      </c>
      <c r="BB45" s="75"/>
      <c r="BC45" s="75"/>
      <c r="BD45" s="75"/>
      <c r="BE45" s="75"/>
      <c r="BF45" s="75"/>
      <c r="BG45" s="75"/>
      <c r="BH45" s="77"/>
      <c r="BI45" s="74"/>
      <c r="BJ45" s="74"/>
      <c r="BK45" s="74"/>
      <c r="BL45" s="74"/>
      <c r="BM45" s="74"/>
      <c r="BN45" s="74"/>
      <c r="BO45" s="18"/>
      <c r="BP45" s="18"/>
      <c r="BQ45" s="18"/>
      <c r="BR45" s="18"/>
      <c r="BS45" s="18"/>
      <c r="BT45" s="18"/>
      <c r="BU45" s="18"/>
    </row>
    <row r="46" spans="1:74" s="14" customFormat="1" ht="20.149999999999999" customHeight="1" x14ac:dyDescent="0.15">
      <c r="A46" s="16"/>
      <c r="B46" s="94"/>
      <c r="C46" s="94"/>
      <c r="D46" s="95"/>
      <c r="E46" s="78" t="s">
        <v>341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$I$6</f>
        <v>1</v>
      </c>
      <c r="X46" s="75"/>
      <c r="Y46" s="75"/>
      <c r="Z46" s="75"/>
      <c r="AA46" s="75"/>
      <c r="AB46" s="75"/>
      <c r="AC46" s="75"/>
      <c r="AD46" s="81">
        <f>$I$6</f>
        <v>1</v>
      </c>
      <c r="AE46" s="82"/>
      <c r="AF46" s="82"/>
      <c r="AG46" s="82"/>
      <c r="AH46" s="82"/>
      <c r="AI46" s="82"/>
      <c r="AJ46" s="82"/>
      <c r="AK46" s="83"/>
      <c r="AL46" s="81">
        <f>$I$6</f>
        <v>1</v>
      </c>
      <c r="AM46" s="82"/>
      <c r="AN46" s="82"/>
      <c r="AO46" s="82"/>
      <c r="AP46" s="82"/>
      <c r="AQ46" s="82"/>
      <c r="AR46" s="82"/>
      <c r="AS46" s="83"/>
      <c r="AT46" s="75">
        <f>$I$6</f>
        <v>1</v>
      </c>
      <c r="AU46" s="75"/>
      <c r="AV46" s="75"/>
      <c r="AW46" s="75"/>
      <c r="AX46" s="75"/>
      <c r="AY46" s="75"/>
      <c r="AZ46" s="75"/>
      <c r="BA46" s="75">
        <f>$I$6</f>
        <v>1</v>
      </c>
      <c r="BB46" s="75"/>
      <c r="BC46" s="75"/>
      <c r="BD46" s="75"/>
      <c r="BE46" s="75"/>
      <c r="BF46" s="75"/>
      <c r="BG46" s="75"/>
    </row>
    <row r="47" spans="1:74" s="14" customFormat="1" ht="20.149999999999999" customHeight="1" x14ac:dyDescent="0.15">
      <c r="A47" s="16"/>
      <c r="B47" s="94"/>
      <c r="C47" s="94"/>
      <c r="D47" s="95"/>
      <c r="E47" s="78" t="s">
        <v>37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$I$9</f>
        <v>0.3</v>
      </c>
      <c r="X47" s="75"/>
      <c r="Y47" s="75"/>
      <c r="Z47" s="75"/>
      <c r="AA47" s="75"/>
      <c r="AB47" s="75"/>
      <c r="AC47" s="75"/>
      <c r="AD47" s="81">
        <f>$I$9</f>
        <v>0.3</v>
      </c>
      <c r="AE47" s="82"/>
      <c r="AF47" s="82"/>
      <c r="AG47" s="82"/>
      <c r="AH47" s="82"/>
      <c r="AI47" s="82"/>
      <c r="AJ47" s="82"/>
      <c r="AK47" s="83"/>
      <c r="AL47" s="81">
        <f>$I$9</f>
        <v>0.3</v>
      </c>
      <c r="AM47" s="82"/>
      <c r="AN47" s="82"/>
      <c r="AO47" s="82"/>
      <c r="AP47" s="82"/>
      <c r="AQ47" s="82"/>
      <c r="AR47" s="82"/>
      <c r="AS47" s="83"/>
      <c r="AT47" s="75">
        <f>$I$9</f>
        <v>0.3</v>
      </c>
      <c r="AU47" s="75"/>
      <c r="AV47" s="75"/>
      <c r="AW47" s="75"/>
      <c r="AX47" s="75"/>
      <c r="AY47" s="75"/>
      <c r="AZ47" s="75"/>
      <c r="BA47" s="75">
        <f>$I$9</f>
        <v>0.3</v>
      </c>
      <c r="BB47" s="75"/>
      <c r="BC47" s="75"/>
      <c r="BD47" s="75"/>
      <c r="BE47" s="75"/>
      <c r="BF47" s="75"/>
      <c r="BG47" s="75"/>
    </row>
    <row r="48" spans="1:74" s="14" customFormat="1" ht="20.149999999999999" customHeight="1" x14ac:dyDescent="0.15">
      <c r="B48" s="100" t="s">
        <v>33</v>
      </c>
      <c r="C48" s="101"/>
      <c r="D48" s="102"/>
      <c r="E48" s="78" t="s">
        <v>335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W45-W44-W47</f>
        <v>0.60000000000000009</v>
      </c>
      <c r="X48" s="75"/>
      <c r="Y48" s="75"/>
      <c r="Z48" s="75"/>
      <c r="AA48" s="75"/>
      <c r="AB48" s="75"/>
      <c r="AC48" s="75"/>
      <c r="AD48" s="81">
        <f>AD45-AD44-AD47</f>
        <v>0.60000000000000009</v>
      </c>
      <c r="AE48" s="82"/>
      <c r="AF48" s="82"/>
      <c r="AG48" s="82"/>
      <c r="AH48" s="82"/>
      <c r="AI48" s="82"/>
      <c r="AJ48" s="82"/>
      <c r="AK48" s="83"/>
      <c r="AL48" s="81">
        <f>AL45-AL44-AL47</f>
        <v>0.60000000000000009</v>
      </c>
      <c r="AM48" s="82"/>
      <c r="AN48" s="82"/>
      <c r="AO48" s="82"/>
      <c r="AP48" s="82"/>
      <c r="AQ48" s="82"/>
      <c r="AR48" s="82"/>
      <c r="AS48" s="83"/>
      <c r="AT48" s="75">
        <f>AT45-AT44-AT47</f>
        <v>0.60000000000000009</v>
      </c>
      <c r="AU48" s="75"/>
      <c r="AV48" s="75"/>
      <c r="AW48" s="75"/>
      <c r="AX48" s="75"/>
      <c r="AY48" s="75"/>
      <c r="AZ48" s="75"/>
      <c r="BA48" s="75">
        <f>BA45-BA44-BA47</f>
        <v>0.60000000000000009</v>
      </c>
      <c r="BB48" s="75"/>
      <c r="BC48" s="75"/>
      <c r="BD48" s="75"/>
      <c r="BE48" s="75"/>
      <c r="BF48" s="75"/>
      <c r="BG48" s="75"/>
    </row>
    <row r="49" spans="2:73" s="14" customFormat="1" ht="20.149999999999999" customHeight="1" x14ac:dyDescent="0.15">
      <c r="BA49" s="141" t="s">
        <v>103</v>
      </c>
      <c r="BB49" s="141"/>
      <c r="BC49" s="141"/>
      <c r="BD49" s="141"/>
      <c r="BE49" s="141"/>
      <c r="BF49" s="141"/>
      <c r="BG49" s="141"/>
      <c r="BH49" s="271"/>
      <c r="BI49" s="271"/>
      <c r="BJ49" s="271"/>
      <c r="BK49" s="271"/>
      <c r="BL49" s="271"/>
      <c r="BM49" s="271"/>
      <c r="BN49" s="271"/>
      <c r="BO49" s="271"/>
      <c r="BP49" s="271"/>
      <c r="BQ49" s="271"/>
      <c r="BR49" s="271"/>
      <c r="BS49" s="271"/>
      <c r="BT49" s="271"/>
      <c r="BU49" s="271"/>
    </row>
    <row r="50" spans="2:73" s="14" customFormat="1" ht="28" customHeight="1" x14ac:dyDescent="0.15">
      <c r="B50" s="87" t="s">
        <v>13</v>
      </c>
      <c r="C50" s="87"/>
      <c r="D50" s="87"/>
      <c r="E50" s="87"/>
      <c r="F50" s="87"/>
      <c r="G50" s="87"/>
      <c r="H50" s="87"/>
      <c r="I50" s="87"/>
      <c r="J50" s="87"/>
      <c r="K50" s="87" t="s">
        <v>14</v>
      </c>
      <c r="L50" s="87"/>
      <c r="M50" s="87"/>
      <c r="N50" s="87"/>
      <c r="O50" s="87"/>
      <c r="P50" s="87"/>
      <c r="Q50" s="87"/>
      <c r="R50" s="87"/>
      <c r="S50" s="87"/>
      <c r="T50" s="87" t="s">
        <v>12</v>
      </c>
      <c r="U50" s="87"/>
      <c r="V50" s="87"/>
      <c r="W50" s="87" t="s">
        <v>82</v>
      </c>
      <c r="X50" s="87"/>
      <c r="Y50" s="87"/>
      <c r="Z50" s="87"/>
      <c r="AA50" s="87"/>
      <c r="AB50" s="87"/>
      <c r="AC50" s="87"/>
      <c r="AD50" s="87" t="s">
        <v>83</v>
      </c>
      <c r="AE50" s="87"/>
      <c r="AF50" s="87"/>
      <c r="AG50" s="87"/>
      <c r="AH50" s="87"/>
      <c r="AI50" s="87"/>
      <c r="AJ50" s="87"/>
      <c r="AK50" s="87"/>
      <c r="AL50" s="87" t="s">
        <v>84</v>
      </c>
      <c r="AM50" s="87"/>
      <c r="AN50" s="87"/>
      <c r="AO50" s="87"/>
      <c r="AP50" s="87"/>
      <c r="AQ50" s="87"/>
      <c r="AR50" s="87"/>
      <c r="AS50" s="87"/>
      <c r="AT50" s="87" t="s">
        <v>85</v>
      </c>
      <c r="AU50" s="87"/>
      <c r="AV50" s="87"/>
      <c r="AW50" s="87"/>
      <c r="AX50" s="87"/>
      <c r="AY50" s="87"/>
      <c r="AZ50" s="87"/>
      <c r="BA50" s="87" t="s">
        <v>86</v>
      </c>
      <c r="BB50" s="87"/>
      <c r="BC50" s="87"/>
      <c r="BD50" s="87"/>
      <c r="BE50" s="87"/>
      <c r="BF50" s="87"/>
      <c r="BG50" s="87"/>
      <c r="BH50" s="89"/>
      <c r="BI50" s="84"/>
      <c r="BJ50" s="84"/>
      <c r="BK50" s="84"/>
      <c r="BL50" s="84"/>
      <c r="BM50" s="84"/>
      <c r="BN50" s="84"/>
      <c r="BO50" s="25"/>
      <c r="BP50" s="25"/>
      <c r="BQ50" s="25"/>
      <c r="BR50" s="25"/>
      <c r="BS50" s="25"/>
      <c r="BT50" s="25"/>
      <c r="BU50" s="25"/>
    </row>
    <row r="51" spans="2:73" s="14" customFormat="1" ht="28" customHeight="1" x14ac:dyDescent="0.15">
      <c r="B51" s="119" t="s">
        <v>25</v>
      </c>
      <c r="C51" s="120"/>
      <c r="D51" s="120"/>
      <c r="E51" s="120"/>
      <c r="F51" s="120"/>
      <c r="G51" s="120"/>
      <c r="H51" s="120"/>
      <c r="I51" s="120"/>
      <c r="J51" s="121"/>
      <c r="K51" s="110" t="s">
        <v>436</v>
      </c>
      <c r="L51" s="111"/>
      <c r="M51" s="111"/>
      <c r="N51" s="111"/>
      <c r="O51" s="111"/>
      <c r="P51" s="111"/>
      <c r="Q51" s="111"/>
      <c r="R51" s="111"/>
      <c r="S51" s="112"/>
      <c r="T51" s="78" t="s">
        <v>435</v>
      </c>
      <c r="U51" s="79"/>
      <c r="V51" s="80"/>
      <c r="W51" s="75">
        <f>ROUND(W43*W45,3)</f>
        <v>0.67600000000000005</v>
      </c>
      <c r="X51" s="75"/>
      <c r="Y51" s="75"/>
      <c r="Z51" s="75"/>
      <c r="AA51" s="75"/>
      <c r="AB51" s="75"/>
      <c r="AC51" s="81"/>
      <c r="AD51" s="81">
        <f>ROUND(AD43*AD45,3)</f>
        <v>0.67900000000000005</v>
      </c>
      <c r="AE51" s="82"/>
      <c r="AF51" s="82"/>
      <c r="AG51" s="82"/>
      <c r="AH51" s="82"/>
      <c r="AI51" s="82"/>
      <c r="AJ51" s="82"/>
      <c r="AK51" s="83"/>
      <c r="AL51" s="81">
        <f>ROUND(AL43*AL45,3)</f>
        <v>0.68300000000000005</v>
      </c>
      <c r="AM51" s="82"/>
      <c r="AN51" s="82"/>
      <c r="AO51" s="82"/>
      <c r="AP51" s="82"/>
      <c r="AQ51" s="82"/>
      <c r="AR51" s="82"/>
      <c r="AS51" s="83"/>
      <c r="AT51" s="75">
        <f>ROUND(AT43*AT45,3)</f>
        <v>0.68899999999999995</v>
      </c>
      <c r="AU51" s="75"/>
      <c r="AV51" s="75"/>
      <c r="AW51" s="75"/>
      <c r="AX51" s="75"/>
      <c r="AY51" s="75"/>
      <c r="AZ51" s="81"/>
      <c r="BA51" s="75">
        <f>ROUND(BA43*BA45,3)</f>
        <v>0.69599999999999995</v>
      </c>
      <c r="BB51" s="75"/>
      <c r="BC51" s="75"/>
      <c r="BD51" s="75"/>
      <c r="BE51" s="75"/>
      <c r="BF51" s="75"/>
      <c r="BG51" s="81"/>
      <c r="BH51" s="77"/>
      <c r="BI51" s="74"/>
      <c r="BJ51" s="74"/>
      <c r="BK51" s="74"/>
      <c r="BL51" s="74"/>
      <c r="BM51" s="74"/>
      <c r="BN51" s="74"/>
      <c r="BO51" s="18"/>
      <c r="BP51" s="18"/>
      <c r="BQ51" s="18"/>
      <c r="BR51" s="18"/>
      <c r="BS51" s="18"/>
      <c r="BT51" s="18"/>
      <c r="BU51" s="18"/>
    </row>
    <row r="52" spans="2:73" s="14" customFormat="1" ht="28" customHeight="1" x14ac:dyDescent="0.15">
      <c r="B52" s="119" t="s">
        <v>24</v>
      </c>
      <c r="C52" s="120"/>
      <c r="D52" s="120"/>
      <c r="E52" s="120"/>
      <c r="F52" s="120"/>
      <c r="G52" s="120"/>
      <c r="H52" s="120"/>
      <c r="I52" s="120"/>
      <c r="J52" s="121"/>
      <c r="K52" s="110" t="s">
        <v>436</v>
      </c>
      <c r="L52" s="111"/>
      <c r="M52" s="111"/>
      <c r="N52" s="111"/>
      <c r="O52" s="111"/>
      <c r="P52" s="111"/>
      <c r="Q52" s="111"/>
      <c r="R52" s="111"/>
      <c r="S52" s="112"/>
      <c r="T52" s="78" t="s">
        <v>435</v>
      </c>
      <c r="U52" s="79"/>
      <c r="V52" s="80"/>
      <c r="W52" s="75">
        <f>ROUND(W43*W44-W42*W42*PI()/4,3)</f>
        <v>0.13500000000000001</v>
      </c>
      <c r="X52" s="75"/>
      <c r="Y52" s="75"/>
      <c r="Z52" s="75"/>
      <c r="AA52" s="75"/>
      <c r="AB52" s="75"/>
      <c r="AC52" s="81"/>
      <c r="AD52" s="81">
        <f>ROUND(AD43*AD44-AD42*AD42*PI()/4,3)</f>
        <v>0.13800000000000001</v>
      </c>
      <c r="AE52" s="82"/>
      <c r="AF52" s="82"/>
      <c r="AG52" s="82"/>
      <c r="AH52" s="82"/>
      <c r="AI52" s="82"/>
      <c r="AJ52" s="82"/>
      <c r="AK52" s="83"/>
      <c r="AL52" s="81">
        <f>ROUND(AL43*AL44-AL42*AL42*PI()/4,3)</f>
        <v>0.14199999999999999</v>
      </c>
      <c r="AM52" s="82"/>
      <c r="AN52" s="82"/>
      <c r="AO52" s="82"/>
      <c r="AP52" s="82"/>
      <c r="AQ52" s="82"/>
      <c r="AR52" s="82"/>
      <c r="AS52" s="83"/>
      <c r="AT52" s="75">
        <f>ROUND(AT43*AT44-AT42*AT42*PI()/4,3)</f>
        <v>0.14699999999999999</v>
      </c>
      <c r="AU52" s="75"/>
      <c r="AV52" s="75"/>
      <c r="AW52" s="75"/>
      <c r="AX52" s="75"/>
      <c r="AY52" s="75"/>
      <c r="AZ52" s="81"/>
      <c r="BA52" s="75">
        <f>ROUND(BA43*BA44-BA42*BA42*PI()/4,3)</f>
        <v>0.153</v>
      </c>
      <c r="BB52" s="75"/>
      <c r="BC52" s="75"/>
      <c r="BD52" s="75"/>
      <c r="BE52" s="75"/>
      <c r="BF52" s="75"/>
      <c r="BG52" s="81"/>
      <c r="BH52" s="77"/>
      <c r="BI52" s="74"/>
      <c r="BJ52" s="74"/>
      <c r="BK52" s="74"/>
      <c r="BL52" s="74"/>
      <c r="BM52" s="74"/>
      <c r="BN52" s="74"/>
      <c r="BO52" s="18"/>
      <c r="BP52" s="18"/>
      <c r="BQ52" s="18"/>
      <c r="BR52" s="18"/>
      <c r="BS52" s="18"/>
      <c r="BT52" s="18"/>
      <c r="BU52" s="18"/>
    </row>
    <row r="53" spans="2:73" s="14" customFormat="1" ht="28" customHeight="1" x14ac:dyDescent="0.15">
      <c r="B53" s="138" t="s">
        <v>26</v>
      </c>
      <c r="C53" s="139"/>
      <c r="D53" s="139"/>
      <c r="E53" s="139"/>
      <c r="F53" s="139"/>
      <c r="G53" s="139"/>
      <c r="H53" s="139"/>
      <c r="I53" s="139"/>
      <c r="J53" s="140"/>
      <c r="K53" s="110" t="s">
        <v>436</v>
      </c>
      <c r="L53" s="111"/>
      <c r="M53" s="111"/>
      <c r="N53" s="111"/>
      <c r="O53" s="111"/>
      <c r="P53" s="111"/>
      <c r="Q53" s="111"/>
      <c r="R53" s="111"/>
      <c r="S53" s="112"/>
      <c r="T53" s="78" t="s">
        <v>435</v>
      </c>
      <c r="U53" s="79"/>
      <c r="V53" s="80"/>
      <c r="W53" s="81">
        <f>ROUND(W43*W48,3)</f>
        <v>0.36</v>
      </c>
      <c r="X53" s="82"/>
      <c r="Y53" s="82"/>
      <c r="Z53" s="82"/>
      <c r="AA53" s="82"/>
      <c r="AB53" s="82"/>
      <c r="AC53" s="83"/>
      <c r="AD53" s="81">
        <f>ROUND(AD43*AD48,3)</f>
        <v>0.36</v>
      </c>
      <c r="AE53" s="82"/>
      <c r="AF53" s="82"/>
      <c r="AG53" s="82"/>
      <c r="AH53" s="82"/>
      <c r="AI53" s="82"/>
      <c r="AJ53" s="82"/>
      <c r="AK53" s="83"/>
      <c r="AL53" s="81">
        <f>ROUND(AL43*AL48,3)</f>
        <v>0.36</v>
      </c>
      <c r="AM53" s="82"/>
      <c r="AN53" s="82"/>
      <c r="AO53" s="82"/>
      <c r="AP53" s="82"/>
      <c r="AQ53" s="82"/>
      <c r="AR53" s="82"/>
      <c r="AS53" s="83"/>
      <c r="AT53" s="81">
        <f>ROUND(AT43*AT48,3)</f>
        <v>0.36</v>
      </c>
      <c r="AU53" s="82"/>
      <c r="AV53" s="82"/>
      <c r="AW53" s="82"/>
      <c r="AX53" s="82"/>
      <c r="AY53" s="82"/>
      <c r="AZ53" s="83"/>
      <c r="BA53" s="81">
        <f>ROUND(BA43*BA48,3)</f>
        <v>0.36</v>
      </c>
      <c r="BB53" s="82"/>
      <c r="BC53" s="82"/>
      <c r="BD53" s="82"/>
      <c r="BE53" s="82"/>
      <c r="BF53" s="82"/>
      <c r="BG53" s="83"/>
      <c r="BH53" s="77"/>
      <c r="BI53" s="74"/>
      <c r="BJ53" s="74"/>
      <c r="BK53" s="74"/>
      <c r="BL53" s="74"/>
      <c r="BM53" s="74"/>
      <c r="BN53" s="74"/>
      <c r="BO53" s="18"/>
      <c r="BP53" s="18"/>
      <c r="BQ53" s="18"/>
      <c r="BR53" s="18"/>
      <c r="BS53" s="18"/>
      <c r="BT53" s="18"/>
      <c r="BU53" s="18"/>
    </row>
    <row r="54" spans="2:73" s="14" customFormat="1" ht="28" customHeight="1" x14ac:dyDescent="0.15">
      <c r="B54" s="119" t="s">
        <v>387</v>
      </c>
      <c r="C54" s="120"/>
      <c r="D54" s="120"/>
      <c r="E54" s="120"/>
      <c r="F54" s="120"/>
      <c r="G54" s="120"/>
      <c r="H54" s="120"/>
      <c r="I54" s="120"/>
      <c r="J54" s="121"/>
      <c r="K54" s="110" t="s">
        <v>49</v>
      </c>
      <c r="L54" s="111"/>
      <c r="M54" s="111"/>
      <c r="N54" s="111"/>
      <c r="O54" s="111"/>
      <c r="P54" s="111"/>
      <c r="Q54" s="111"/>
      <c r="R54" s="111"/>
      <c r="S54" s="112"/>
      <c r="T54" s="78" t="s">
        <v>433</v>
      </c>
      <c r="U54" s="79"/>
      <c r="V54" s="80"/>
      <c r="W54" s="81">
        <f>W43</f>
        <v>0.6</v>
      </c>
      <c r="X54" s="82"/>
      <c r="Y54" s="82"/>
      <c r="Z54" s="82"/>
      <c r="AA54" s="82"/>
      <c r="AB54" s="82"/>
      <c r="AC54" s="83"/>
      <c r="AD54" s="81">
        <f>AD43</f>
        <v>0.6</v>
      </c>
      <c r="AE54" s="82"/>
      <c r="AF54" s="82"/>
      <c r="AG54" s="82"/>
      <c r="AH54" s="82"/>
      <c r="AI54" s="82"/>
      <c r="AJ54" s="82"/>
      <c r="AK54" s="83"/>
      <c r="AL54" s="81">
        <f>AL43</f>
        <v>0.6</v>
      </c>
      <c r="AM54" s="82"/>
      <c r="AN54" s="82"/>
      <c r="AO54" s="82"/>
      <c r="AP54" s="82"/>
      <c r="AQ54" s="82"/>
      <c r="AR54" s="82"/>
      <c r="AS54" s="83"/>
      <c r="AT54" s="81">
        <f>AT43</f>
        <v>0.6</v>
      </c>
      <c r="AU54" s="82"/>
      <c r="AV54" s="82"/>
      <c r="AW54" s="82"/>
      <c r="AX54" s="82"/>
      <c r="AY54" s="82"/>
      <c r="AZ54" s="83"/>
      <c r="BA54" s="81">
        <f>BA43</f>
        <v>0.6</v>
      </c>
      <c r="BB54" s="82"/>
      <c r="BC54" s="82"/>
      <c r="BD54" s="82"/>
      <c r="BE54" s="82"/>
      <c r="BF54" s="82"/>
      <c r="BG54" s="83"/>
      <c r="BH54" s="77"/>
      <c r="BI54" s="74"/>
      <c r="BJ54" s="74"/>
      <c r="BK54" s="74"/>
      <c r="BL54" s="74"/>
      <c r="BM54" s="74"/>
      <c r="BN54" s="74"/>
      <c r="BO54" s="18"/>
      <c r="BP54" s="18"/>
      <c r="BQ54" s="18"/>
      <c r="BR54" s="18"/>
      <c r="BS54" s="18"/>
      <c r="BT54" s="18"/>
      <c r="BU54" s="18"/>
    </row>
    <row r="55" spans="2:73" s="14" customFormat="1" ht="14.1" customHeight="1" x14ac:dyDescent="0.15">
      <c r="B55" s="125" t="s">
        <v>53</v>
      </c>
      <c r="C55" s="126"/>
      <c r="D55" s="126"/>
      <c r="E55" s="126"/>
      <c r="F55" s="126"/>
      <c r="G55" s="126"/>
      <c r="H55" s="126"/>
      <c r="I55" s="126"/>
      <c r="J55" s="127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435</v>
      </c>
      <c r="U55" s="114"/>
      <c r="V55" s="115"/>
      <c r="W55" s="104">
        <f>ROUND(W51-W53/0.9,3)</f>
        <v>0.27600000000000002</v>
      </c>
      <c r="X55" s="105"/>
      <c r="Y55" s="105"/>
      <c r="Z55" s="105"/>
      <c r="AA55" s="105"/>
      <c r="AB55" s="105"/>
      <c r="AC55" s="106"/>
      <c r="AD55" s="104">
        <f>ROUND(AD51-AD53/0.9,3)</f>
        <v>0.27900000000000003</v>
      </c>
      <c r="AE55" s="105"/>
      <c r="AF55" s="105"/>
      <c r="AG55" s="105"/>
      <c r="AH55" s="105"/>
      <c r="AI55" s="105"/>
      <c r="AJ55" s="105"/>
      <c r="AK55" s="106"/>
      <c r="AL55" s="104">
        <f>ROUND(AL51-AL53/0.9,3)</f>
        <v>0.28299999999999997</v>
      </c>
      <c r="AM55" s="105"/>
      <c r="AN55" s="105"/>
      <c r="AO55" s="105"/>
      <c r="AP55" s="105"/>
      <c r="AQ55" s="105"/>
      <c r="AR55" s="105"/>
      <c r="AS55" s="106"/>
      <c r="AT55" s="104">
        <f>ROUND(AT51-AT53/0.9,3)</f>
        <v>0.28899999999999998</v>
      </c>
      <c r="AU55" s="105"/>
      <c r="AV55" s="105"/>
      <c r="AW55" s="105"/>
      <c r="AX55" s="105"/>
      <c r="AY55" s="105"/>
      <c r="AZ55" s="106"/>
      <c r="BA55" s="104">
        <f>ROUND(BA51-BA53/0.9,3)</f>
        <v>0.29599999999999999</v>
      </c>
      <c r="BB55" s="105"/>
      <c r="BC55" s="105"/>
      <c r="BD55" s="105"/>
      <c r="BE55" s="105"/>
      <c r="BF55" s="105"/>
      <c r="BG55" s="106"/>
      <c r="BH55" s="77"/>
      <c r="BI55" s="74"/>
      <c r="BJ55" s="74"/>
      <c r="BK55" s="74"/>
      <c r="BL55" s="74"/>
      <c r="BM55" s="74"/>
      <c r="BN55" s="74"/>
      <c r="BO55" s="18"/>
      <c r="BP55" s="18"/>
      <c r="BQ55" s="18"/>
      <c r="BR55" s="18"/>
      <c r="BS55" s="18"/>
      <c r="BT55" s="18"/>
      <c r="BU55" s="18"/>
    </row>
    <row r="56" spans="2:73" s="14" customFormat="1" ht="14.1" customHeight="1" x14ac:dyDescent="0.15">
      <c r="B56" s="128"/>
      <c r="C56" s="129"/>
      <c r="D56" s="129"/>
      <c r="E56" s="129"/>
      <c r="F56" s="129"/>
      <c r="G56" s="129"/>
      <c r="H56" s="129"/>
      <c r="I56" s="129"/>
      <c r="J56" s="130"/>
      <c r="K56" s="122" t="s">
        <v>323</v>
      </c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107"/>
      <c r="X56" s="108"/>
      <c r="Y56" s="108"/>
      <c r="Z56" s="108"/>
      <c r="AA56" s="108"/>
      <c r="AB56" s="108"/>
      <c r="AC56" s="109"/>
      <c r="AD56" s="107"/>
      <c r="AE56" s="108"/>
      <c r="AF56" s="108"/>
      <c r="AG56" s="108"/>
      <c r="AH56" s="108"/>
      <c r="AI56" s="108"/>
      <c r="AJ56" s="108"/>
      <c r="AK56" s="109"/>
      <c r="AL56" s="107"/>
      <c r="AM56" s="108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77"/>
      <c r="BI56" s="74"/>
      <c r="BJ56" s="74"/>
      <c r="BK56" s="74"/>
      <c r="BL56" s="74"/>
      <c r="BM56" s="74"/>
      <c r="BN56" s="74"/>
      <c r="BO56" s="18"/>
      <c r="BP56" s="18"/>
      <c r="BQ56" s="18"/>
      <c r="BR56" s="18"/>
      <c r="BS56" s="18"/>
      <c r="BT56" s="18"/>
      <c r="BU56" s="18"/>
    </row>
    <row r="57" spans="2:73" s="14" customFormat="1" ht="20.149999999999999" customHeight="1" x14ac:dyDescent="0.15">
      <c r="BH57" s="25"/>
      <c r="BI57" s="25"/>
      <c r="BJ57" s="25"/>
      <c r="BK57" s="25"/>
      <c r="BL57" s="25"/>
      <c r="BM57" s="25"/>
      <c r="BN57" s="25"/>
    </row>
    <row r="58" spans="2:73" s="14" customFormat="1" ht="20.149999999999999" customHeight="1" x14ac:dyDescent="0.15">
      <c r="W58" s="75" t="e">
        <f>ROUND((0.1/W45*(W44+0.25)+#REF!),3)</f>
        <v>#REF!</v>
      </c>
      <c r="X58" s="75"/>
      <c r="Y58" s="75"/>
      <c r="Z58" s="75"/>
      <c r="AA58" s="75"/>
      <c r="AB58" s="75"/>
      <c r="AC58" s="81"/>
      <c r="AD58" s="75" t="e">
        <f>ROUND((0.1/AD45*(AD44+0.25)+#REF!),3)</f>
        <v>#REF!</v>
      </c>
      <c r="AE58" s="75"/>
      <c r="AF58" s="75"/>
      <c r="AG58" s="75"/>
      <c r="AH58" s="75"/>
      <c r="AI58" s="75"/>
      <c r="AJ58" s="81"/>
      <c r="AL58" s="75" t="e">
        <f>ROUND((0.1/AL45*(AL44+0.25)+#REF!),3)</f>
        <v>#REF!</v>
      </c>
      <c r="AM58" s="75"/>
      <c r="AN58" s="75"/>
      <c r="AO58" s="75"/>
      <c r="AP58" s="75"/>
      <c r="AQ58" s="75"/>
      <c r="AR58" s="81"/>
      <c r="AT58" s="75" t="e">
        <f>ROUND((0.1/AT45*(AT44+0.25)+#REF!),3)</f>
        <v>#REF!</v>
      </c>
      <c r="AU58" s="75"/>
      <c r="AV58" s="75"/>
      <c r="AW58" s="75"/>
      <c r="AX58" s="75"/>
      <c r="AY58" s="75"/>
      <c r="AZ58" s="81"/>
      <c r="BA58" s="75" t="e">
        <f>ROUND((0.1/BA45*(BA44+0.25)+#REF!),3)</f>
        <v>#REF!</v>
      </c>
      <c r="BB58" s="75"/>
      <c r="BC58" s="75"/>
      <c r="BD58" s="75"/>
      <c r="BE58" s="75"/>
      <c r="BF58" s="75"/>
      <c r="BG58" s="81"/>
      <c r="BH58" s="77"/>
      <c r="BI58" s="74"/>
      <c r="BJ58" s="74"/>
      <c r="BK58" s="74"/>
      <c r="BL58" s="74"/>
      <c r="BM58" s="74"/>
      <c r="BN58" s="74"/>
      <c r="BO58" s="83"/>
      <c r="BP58" s="75"/>
      <c r="BQ58" s="75"/>
      <c r="BR58" s="75"/>
      <c r="BS58" s="75"/>
      <c r="BT58" s="75"/>
      <c r="BU58" s="81"/>
    </row>
    <row r="59" spans="2:73" s="14" customFormat="1" ht="20.149999999999999" customHeight="1" x14ac:dyDescent="0.15">
      <c r="W59" s="75" t="e">
        <f>ROUND((0.1/W45*W44+#REF!),3)</f>
        <v>#REF!</v>
      </c>
      <c r="X59" s="75"/>
      <c r="Y59" s="75"/>
      <c r="Z59" s="75"/>
      <c r="AA59" s="75"/>
      <c r="AB59" s="75"/>
      <c r="AC59" s="81"/>
      <c r="AD59" s="75" t="e">
        <f>ROUND((0.1/AD45*AD44+#REF!),3)</f>
        <v>#REF!</v>
      </c>
      <c r="AE59" s="75"/>
      <c r="AF59" s="75"/>
      <c r="AG59" s="75"/>
      <c r="AH59" s="75"/>
      <c r="AI59" s="75"/>
      <c r="AJ59" s="81"/>
      <c r="AL59" s="75" t="e">
        <f>ROUND((0.1/AL45*AL44+#REF!),3)</f>
        <v>#REF!</v>
      </c>
      <c r="AM59" s="75"/>
      <c r="AN59" s="75"/>
      <c r="AO59" s="75"/>
      <c r="AP59" s="75"/>
      <c r="AQ59" s="75"/>
      <c r="AR59" s="81"/>
      <c r="AT59" s="75" t="e">
        <f>ROUND((0.1/AT45*AT44+#REF!),3)</f>
        <v>#REF!</v>
      </c>
      <c r="AU59" s="75"/>
      <c r="AV59" s="75"/>
      <c r="AW59" s="75"/>
      <c r="AX59" s="75"/>
      <c r="AY59" s="75"/>
      <c r="AZ59" s="81"/>
      <c r="BA59" s="75" t="e">
        <f>ROUND((0.1/BA45*BA44+#REF!),3)</f>
        <v>#REF!</v>
      </c>
      <c r="BB59" s="75"/>
      <c r="BC59" s="75"/>
      <c r="BD59" s="75"/>
      <c r="BE59" s="75"/>
      <c r="BF59" s="75"/>
      <c r="BG59" s="81"/>
      <c r="BH59" s="77"/>
      <c r="BI59" s="74"/>
      <c r="BJ59" s="74"/>
      <c r="BK59" s="74"/>
      <c r="BL59" s="74"/>
      <c r="BM59" s="74"/>
      <c r="BN59" s="74"/>
      <c r="BO59" s="83"/>
      <c r="BP59" s="75"/>
      <c r="BQ59" s="75"/>
      <c r="BR59" s="75"/>
      <c r="BS59" s="75"/>
      <c r="BT59" s="75"/>
      <c r="BU59" s="81"/>
    </row>
    <row r="60" spans="2:73" s="14" customFormat="1" ht="20.149999999999999" customHeight="1" x14ac:dyDescent="0.15">
      <c r="BH60" s="25"/>
      <c r="BI60" s="25"/>
      <c r="BJ60" s="25"/>
      <c r="BK60" s="25"/>
      <c r="BL60" s="25"/>
      <c r="BM60" s="25"/>
      <c r="BN60" s="25"/>
    </row>
    <row r="61" spans="2:73" s="14" customFormat="1" ht="20.149999999999999" customHeight="1" x14ac:dyDescent="0.15"/>
    <row r="62" spans="2:73" s="14" customFormat="1" ht="20.149999999999999" customHeight="1" x14ac:dyDescent="0.15"/>
    <row r="63" spans="2:73" s="14" customFormat="1" ht="20.149999999999999" customHeight="1" x14ac:dyDescent="0.15"/>
    <row r="64" spans="2:73" s="14" customFormat="1" ht="20.149999999999999" customHeight="1" x14ac:dyDescent="0.15"/>
    <row r="65" s="14" customFormat="1" ht="20.149999999999999" customHeight="1" x14ac:dyDescent="0.15"/>
    <row r="66" s="14" customFormat="1" ht="20.149999999999999" customHeight="1" x14ac:dyDescent="0.15"/>
    <row r="67" s="14" customFormat="1" ht="15" customHeight="1" x14ac:dyDescent="0.15"/>
    <row r="68" s="14" customFormat="1" ht="15" customHeight="1" x14ac:dyDescent="0.15"/>
    <row r="69" s="14" customFormat="1" ht="15" customHeight="1" x14ac:dyDescent="0.15"/>
    <row r="70" s="14" customFormat="1" ht="15" customHeight="1" x14ac:dyDescent="0.15"/>
    <row r="71" s="14" customFormat="1" ht="15" customHeight="1" x14ac:dyDescent="0.15"/>
    <row r="72" s="14" customFormat="1" ht="15" customHeight="1" x14ac:dyDescent="0.15"/>
    <row r="73" s="14" customFormat="1" ht="15" customHeight="1" x14ac:dyDescent="0.15"/>
    <row r="74" s="14" customFormat="1" ht="15" customHeight="1" x14ac:dyDescent="0.15"/>
    <row r="75" s="14" customFormat="1" ht="15" customHeight="1" x14ac:dyDescent="0.15"/>
    <row r="76" s="14" customFormat="1" ht="15" customHeight="1" x14ac:dyDescent="0.15"/>
    <row r="77" ht="15" customHeight="1" x14ac:dyDescent="0.15"/>
  </sheetData>
  <mergeCells count="173">
    <mergeCell ref="B2:BV2"/>
    <mergeCell ref="B1:BV1"/>
    <mergeCell ref="AJ4:AM4"/>
    <mergeCell ref="E6:G7"/>
    <mergeCell ref="H6:H7"/>
    <mergeCell ref="I6:N7"/>
    <mergeCell ref="O6:P7"/>
    <mergeCell ref="Z6:AC6"/>
    <mergeCell ref="AG6:AK6"/>
    <mergeCell ref="AL6:AP6"/>
    <mergeCell ref="AT6:AW6"/>
    <mergeCell ref="BA7:BA9"/>
    <mergeCell ref="AD8:AG8"/>
    <mergeCell ref="AP8:AV8"/>
    <mergeCell ref="E9:G10"/>
    <mergeCell ref="H9:H10"/>
    <mergeCell ref="I9:N10"/>
    <mergeCell ref="O9:P10"/>
    <mergeCell ref="Z11:Z13"/>
    <mergeCell ref="BA11:BA13"/>
    <mergeCell ref="B39:BV39"/>
    <mergeCell ref="AY34:AY35"/>
    <mergeCell ref="AY30:AY31"/>
    <mergeCell ref="AY32:AY33"/>
    <mergeCell ref="AM12:AQ12"/>
    <mergeCell ref="BA14:BA19"/>
    <mergeCell ref="U16:U22"/>
    <mergeCell ref="X16:X22"/>
    <mergeCell ref="AM16:AQ16"/>
    <mergeCell ref="AS18:AX18"/>
    <mergeCell ref="BC18:BC23"/>
    <mergeCell ref="AS19:AX19"/>
    <mergeCell ref="AO23:AQ23"/>
    <mergeCell ref="BA23:BA27"/>
    <mergeCell ref="AS24:AW24"/>
    <mergeCell ref="AO25:AQ25"/>
    <mergeCell ref="AJ36:AM36"/>
    <mergeCell ref="BA28:BA33"/>
    <mergeCell ref="AD42:AK42"/>
    <mergeCell ref="AL42:AS42"/>
    <mergeCell ref="AD40:AK40"/>
    <mergeCell ref="AU28:AU31"/>
    <mergeCell ref="AW28:AW35"/>
    <mergeCell ref="AY28:AY29"/>
    <mergeCell ref="AU32:AU33"/>
    <mergeCell ref="AJ34:AM34"/>
    <mergeCell ref="AU34:AU35"/>
    <mergeCell ref="AJ35:AM35"/>
    <mergeCell ref="AT42:AZ42"/>
    <mergeCell ref="AG29:AR29"/>
    <mergeCell ref="W43:AC43"/>
    <mergeCell ref="E43:V43"/>
    <mergeCell ref="E44:V44"/>
    <mergeCell ref="AD43:AK43"/>
    <mergeCell ref="B40:V40"/>
    <mergeCell ref="AT40:AZ40"/>
    <mergeCell ref="AL40:AS40"/>
    <mergeCell ref="W42:AC42"/>
    <mergeCell ref="W44:AC44"/>
    <mergeCell ref="AD44:AK44"/>
    <mergeCell ref="W40:AC40"/>
    <mergeCell ref="AL44:AS44"/>
    <mergeCell ref="E42:V42"/>
    <mergeCell ref="B42:D47"/>
    <mergeCell ref="AL43:AS43"/>
    <mergeCell ref="AL46:AS46"/>
    <mergeCell ref="AL47:AS47"/>
    <mergeCell ref="W45:AC45"/>
    <mergeCell ref="AD45:AK45"/>
    <mergeCell ref="E45:V45"/>
    <mergeCell ref="E46:V46"/>
    <mergeCell ref="W46:AC46"/>
    <mergeCell ref="AD46:AK46"/>
    <mergeCell ref="E47:V47"/>
    <mergeCell ref="BO49:BU49"/>
    <mergeCell ref="AT43:AZ43"/>
    <mergeCell ref="BA43:BG43"/>
    <mergeCell ref="BH43:BN43"/>
    <mergeCell ref="AT44:AZ44"/>
    <mergeCell ref="BA44:BG44"/>
    <mergeCell ref="BH44:BN44"/>
    <mergeCell ref="BH49:BN49"/>
    <mergeCell ref="AT46:AZ46"/>
    <mergeCell ref="BA46:BG46"/>
    <mergeCell ref="AT47:AZ47"/>
    <mergeCell ref="BA47:BG47"/>
    <mergeCell ref="BH45:BN45"/>
    <mergeCell ref="AT45:AZ45"/>
    <mergeCell ref="BO58:BU58"/>
    <mergeCell ref="BO59:BU59"/>
    <mergeCell ref="K54:S54"/>
    <mergeCell ref="T54:V54"/>
    <mergeCell ref="K55:S55"/>
    <mergeCell ref="K56:S56"/>
    <mergeCell ref="BA58:BG58"/>
    <mergeCell ref="BA59:BG59"/>
    <mergeCell ref="BH58:BN58"/>
    <mergeCell ref="BH59:BN59"/>
    <mergeCell ref="AT59:AZ59"/>
    <mergeCell ref="AT58:AZ58"/>
    <mergeCell ref="W58:AC58"/>
    <mergeCell ref="W59:AC59"/>
    <mergeCell ref="AD59:AJ59"/>
    <mergeCell ref="AL59:AR59"/>
    <mergeCell ref="AL58:AR58"/>
    <mergeCell ref="AD58:AJ58"/>
    <mergeCell ref="AT54:AZ54"/>
    <mergeCell ref="AT55:AZ56"/>
    <mergeCell ref="BA54:BG54"/>
    <mergeCell ref="BA55:BG56"/>
    <mergeCell ref="AT51:AZ51"/>
    <mergeCell ref="AT52:AZ52"/>
    <mergeCell ref="AT53:AZ53"/>
    <mergeCell ref="BA51:BG51"/>
    <mergeCell ref="BA52:BG52"/>
    <mergeCell ref="BA53:BG53"/>
    <mergeCell ref="W47:AC47"/>
    <mergeCell ref="AD47:AK47"/>
    <mergeCell ref="B48:D48"/>
    <mergeCell ref="E48:V48"/>
    <mergeCell ref="W48:AC48"/>
    <mergeCell ref="AD48:AK48"/>
    <mergeCell ref="B50:J50"/>
    <mergeCell ref="K50:S50"/>
    <mergeCell ref="T50:V50"/>
    <mergeCell ref="AD50:AK50"/>
    <mergeCell ref="B53:J53"/>
    <mergeCell ref="K53:S53"/>
    <mergeCell ref="T53:V53"/>
    <mergeCell ref="W53:AC53"/>
    <mergeCell ref="W51:AC51"/>
    <mergeCell ref="W50:AC50"/>
    <mergeCell ref="AD51:AK51"/>
    <mergeCell ref="AL51:AS51"/>
    <mergeCell ref="AL52:AS52"/>
    <mergeCell ref="AL53:AS53"/>
    <mergeCell ref="AD52:AK52"/>
    <mergeCell ref="AD53:AK53"/>
    <mergeCell ref="AL55:AS56"/>
    <mergeCell ref="AD54:AK54"/>
    <mergeCell ref="AD55:AK56"/>
    <mergeCell ref="AL54:AS54"/>
    <mergeCell ref="B55:J56"/>
    <mergeCell ref="T55:V56"/>
    <mergeCell ref="B54:J54"/>
    <mergeCell ref="B52:J52"/>
    <mergeCell ref="K52:S52"/>
    <mergeCell ref="T52:V52"/>
    <mergeCell ref="W52:AC52"/>
    <mergeCell ref="B51:J51"/>
    <mergeCell ref="K51:S51"/>
    <mergeCell ref="T51:V51"/>
    <mergeCell ref="W55:AC56"/>
    <mergeCell ref="W54:AC54"/>
    <mergeCell ref="AL45:AS45"/>
    <mergeCell ref="AL50:AS50"/>
    <mergeCell ref="BH42:BN42"/>
    <mergeCell ref="BA40:BG40"/>
    <mergeCell ref="BH40:BN40"/>
    <mergeCell ref="BA42:BG42"/>
    <mergeCell ref="BA45:BG45"/>
    <mergeCell ref="BH55:BN56"/>
    <mergeCell ref="BH50:BN50"/>
    <mergeCell ref="BH51:BN51"/>
    <mergeCell ref="BH52:BN52"/>
    <mergeCell ref="BH53:BN53"/>
    <mergeCell ref="BH54:BN54"/>
    <mergeCell ref="AL48:AS48"/>
    <mergeCell ref="AT48:AZ48"/>
    <mergeCell ref="BA48:BG48"/>
    <mergeCell ref="BA50:BG50"/>
    <mergeCell ref="BA49:BG49"/>
    <mergeCell ref="AT50:AZ50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/>
  <dimension ref="A1:BV77"/>
  <sheetViews>
    <sheetView view="pageBreakPreview" topLeftCell="A49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420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AH4" s="28"/>
      <c r="AI4" s="28"/>
      <c r="AJ4" s="73"/>
      <c r="AK4" s="73"/>
      <c r="AL4" s="73"/>
      <c r="AM4" s="73"/>
      <c r="AN4" s="28"/>
      <c r="AO4" s="28"/>
    </row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Z6" s="98"/>
      <c r="AA6" s="98"/>
      <c r="AB6" s="98"/>
      <c r="AC6" s="98"/>
      <c r="AE6" s="28"/>
      <c r="AF6" s="28"/>
      <c r="AG6" s="73" t="s">
        <v>133</v>
      </c>
      <c r="AH6" s="73"/>
      <c r="AI6" s="73"/>
      <c r="AJ6" s="73"/>
      <c r="AK6" s="73"/>
      <c r="AL6" s="73" t="s">
        <v>69</v>
      </c>
      <c r="AM6" s="73"/>
      <c r="AN6" s="73"/>
      <c r="AO6" s="73"/>
      <c r="AP6" s="73"/>
      <c r="AT6" s="98"/>
      <c r="AU6" s="98"/>
      <c r="AV6" s="98"/>
      <c r="AW6" s="98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Y7" s="5"/>
      <c r="AZ7" s="5"/>
      <c r="BA7" s="85"/>
    </row>
    <row r="8" spans="2:74" ht="9.1" customHeight="1" x14ac:dyDescent="0.15">
      <c r="AB8" s="28"/>
      <c r="AC8" s="28"/>
      <c r="AD8" s="73"/>
      <c r="AE8" s="73"/>
      <c r="AF8" s="73"/>
      <c r="AG8" s="73"/>
      <c r="AH8" s="28"/>
      <c r="AI8" s="30"/>
      <c r="AJ8" s="30"/>
      <c r="AK8" s="30"/>
      <c r="AL8" s="30"/>
      <c r="AM8" s="30"/>
      <c r="AN8" s="30"/>
      <c r="AO8" s="30"/>
      <c r="AP8" s="73"/>
      <c r="AQ8" s="73"/>
      <c r="AR8" s="73"/>
      <c r="AS8" s="73"/>
      <c r="AT8" s="73"/>
      <c r="AU8" s="73"/>
      <c r="AV8" s="73"/>
      <c r="AY8" s="5"/>
      <c r="AZ8" s="5"/>
      <c r="BA8" s="85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AY9" s="5"/>
      <c r="AZ9" s="5"/>
      <c r="BA9" s="85"/>
      <c r="BG9" s="53"/>
      <c r="BH9" s="53"/>
      <c r="BI9" s="53"/>
      <c r="BJ9" s="53"/>
      <c r="BK9" s="53">
        <f>SUM(W7:X7)</f>
        <v>0</v>
      </c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Y10" s="6"/>
      <c r="Z10" s="6"/>
      <c r="AA10" s="6"/>
      <c r="AB10" s="6"/>
      <c r="AC10" s="6"/>
      <c r="AD10" s="6"/>
      <c r="AE10" s="21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5"/>
      <c r="AZ10" s="5"/>
      <c r="BA10" s="5"/>
      <c r="BG10" s="53"/>
      <c r="BH10" s="53"/>
      <c r="BI10" s="53"/>
      <c r="BJ10" s="53"/>
      <c r="BK10" s="53"/>
    </row>
    <row r="11" spans="2:74" ht="9.1" customHeight="1" x14ac:dyDescent="0.15">
      <c r="Z11" s="85"/>
      <c r="AY11" s="5"/>
      <c r="AZ11" s="5"/>
      <c r="BA11" s="85"/>
      <c r="BG11" s="53"/>
      <c r="BH11" s="53"/>
      <c r="BI11" s="53"/>
      <c r="BJ11" s="53"/>
      <c r="BK11" s="53"/>
    </row>
    <row r="12" spans="2:74" ht="9.1" customHeight="1" x14ac:dyDescent="0.15">
      <c r="Z12" s="85"/>
      <c r="AH12" s="28"/>
      <c r="AI12" s="28"/>
      <c r="AJ12" s="28"/>
      <c r="AK12" s="28"/>
      <c r="AL12" s="28"/>
      <c r="AM12" s="73"/>
      <c r="AN12" s="73"/>
      <c r="AO12" s="73"/>
      <c r="AP12" s="73"/>
      <c r="AQ12" s="73"/>
      <c r="AY12" s="5"/>
      <c r="AZ12" s="5"/>
      <c r="BA12" s="85"/>
      <c r="BG12" s="53"/>
      <c r="BH12" s="53"/>
      <c r="BI12" s="53"/>
      <c r="BJ12" s="53"/>
      <c r="BK12" s="53"/>
    </row>
    <row r="13" spans="2:74" ht="9.1" customHeight="1" x14ac:dyDescent="0.15">
      <c r="Z13" s="85"/>
      <c r="AY13" s="5"/>
      <c r="AZ13" s="5"/>
      <c r="BA13" s="85"/>
      <c r="BG13" s="53"/>
      <c r="BH13" s="53"/>
      <c r="BI13" s="53"/>
      <c r="BJ13" s="53"/>
      <c r="BK13" s="53"/>
    </row>
    <row r="14" spans="2:74" ht="9.1" customHeight="1" x14ac:dyDescent="0.15">
      <c r="AY14" s="5"/>
      <c r="AZ14" s="5"/>
      <c r="BA14" s="85" t="s">
        <v>357</v>
      </c>
      <c r="BG14" s="53"/>
      <c r="BH14" s="53"/>
      <c r="BI14" s="53"/>
      <c r="BJ14" s="53"/>
      <c r="BK14" s="53"/>
    </row>
    <row r="15" spans="2:74" ht="9.1" customHeight="1" x14ac:dyDescent="0.15">
      <c r="AY15" s="5"/>
      <c r="AZ15" s="5"/>
      <c r="BA15" s="85"/>
      <c r="BG15" s="53"/>
      <c r="BH15" s="53"/>
      <c r="BI15" s="53"/>
      <c r="BJ15" s="53"/>
      <c r="BK15" s="53"/>
    </row>
    <row r="16" spans="2:74" ht="9.1" customHeight="1" x14ac:dyDescent="0.15">
      <c r="U16" s="86"/>
      <c r="X16" s="86" t="s">
        <v>349</v>
      </c>
      <c r="AG16" s="28"/>
      <c r="AH16" s="28"/>
      <c r="AI16" s="28"/>
      <c r="AJ16" s="28"/>
      <c r="AK16" s="28"/>
      <c r="AL16" s="28"/>
      <c r="AM16" s="73" t="s">
        <v>4</v>
      </c>
      <c r="AN16" s="73"/>
      <c r="AO16" s="73"/>
      <c r="AP16" s="73"/>
      <c r="AQ16" s="73"/>
      <c r="AR16" s="28"/>
      <c r="AS16" s="28"/>
      <c r="AT16" s="28"/>
      <c r="AU16" s="28"/>
      <c r="AV16" s="28"/>
      <c r="AW16" s="28"/>
      <c r="AX16" s="28"/>
      <c r="AY16" s="28"/>
      <c r="AZ16" s="28"/>
      <c r="BA16" s="85"/>
      <c r="BG16" s="53"/>
      <c r="BH16" s="53"/>
      <c r="BI16" s="53"/>
      <c r="BJ16" s="53"/>
      <c r="BK16" s="53"/>
    </row>
    <row r="17" spans="21:63" ht="9.1" customHeight="1" x14ac:dyDescent="0.15">
      <c r="U17" s="86"/>
      <c r="X17" s="86"/>
      <c r="AY17" s="5"/>
      <c r="AZ17" s="5"/>
      <c r="BA17" s="85"/>
      <c r="BG17" s="53"/>
      <c r="BH17" s="53"/>
      <c r="BI17" s="53"/>
      <c r="BJ17" s="53"/>
      <c r="BK17" s="53"/>
    </row>
    <row r="18" spans="21:63" ht="9.1" customHeight="1" x14ac:dyDescent="0.15">
      <c r="U18" s="86"/>
      <c r="X18" s="86"/>
      <c r="AS18" s="73" t="s">
        <v>1</v>
      </c>
      <c r="AT18" s="73"/>
      <c r="AU18" s="73"/>
      <c r="AV18" s="73"/>
      <c r="AW18" s="73"/>
      <c r="AX18" s="73"/>
      <c r="AY18" s="5"/>
      <c r="AZ18" s="5"/>
      <c r="BA18" s="85"/>
      <c r="BC18" s="86" t="s">
        <v>7</v>
      </c>
      <c r="BG18" s="53"/>
      <c r="BH18" s="53"/>
      <c r="BI18" s="53"/>
      <c r="BJ18" s="53"/>
      <c r="BK18" s="53"/>
    </row>
    <row r="19" spans="21:63" ht="9.1" customHeight="1" x14ac:dyDescent="0.15">
      <c r="U19" s="86"/>
      <c r="X19" s="86"/>
      <c r="AS19" s="73" t="s">
        <v>344</v>
      </c>
      <c r="AT19" s="73"/>
      <c r="AU19" s="73"/>
      <c r="AV19" s="73"/>
      <c r="AW19" s="73"/>
      <c r="AX19" s="73"/>
      <c r="AY19" s="5"/>
      <c r="AZ19" s="5"/>
      <c r="BA19" s="85"/>
      <c r="BC19" s="86"/>
      <c r="BG19" s="53"/>
      <c r="BH19" s="53"/>
      <c r="BI19" s="53"/>
      <c r="BJ19" s="53"/>
      <c r="BK19" s="53"/>
    </row>
    <row r="20" spans="21:63" ht="9.1" customHeight="1" x14ac:dyDescent="0.15">
      <c r="U20" s="86"/>
      <c r="X20" s="86"/>
      <c r="AY20" s="5"/>
      <c r="AZ20" s="5"/>
      <c r="BA20" s="5"/>
      <c r="BC20" s="86"/>
      <c r="BG20" s="53"/>
      <c r="BH20" s="53"/>
      <c r="BI20" s="53"/>
      <c r="BJ20" s="53"/>
      <c r="BK20" s="53"/>
    </row>
    <row r="21" spans="21:63" ht="9.1" customHeight="1" x14ac:dyDescent="0.15">
      <c r="U21" s="86"/>
      <c r="X21" s="86"/>
      <c r="AY21" s="5"/>
      <c r="AZ21" s="5"/>
      <c r="BA21" s="5"/>
      <c r="BC21" s="86"/>
      <c r="BG21" s="53"/>
      <c r="BH21" s="53"/>
      <c r="BI21" s="53"/>
      <c r="BJ21" s="53"/>
      <c r="BK21" s="53"/>
    </row>
    <row r="22" spans="21:63" ht="9.1" customHeight="1" x14ac:dyDescent="0.15">
      <c r="U22" s="86"/>
      <c r="X22" s="86"/>
      <c r="AY22" s="5"/>
      <c r="AZ22" s="5"/>
      <c r="BA22" s="5"/>
      <c r="BC22" s="86"/>
      <c r="BG22" s="53"/>
      <c r="BH22" s="53"/>
      <c r="BI22" s="53"/>
      <c r="BJ22" s="53"/>
      <c r="BK22" s="53"/>
    </row>
    <row r="23" spans="21:63" ht="9.1" customHeight="1" x14ac:dyDescent="0.15">
      <c r="U23" s="40"/>
      <c r="AO23" s="73"/>
      <c r="AP23" s="73"/>
      <c r="AQ23" s="73"/>
      <c r="AY23" s="5"/>
      <c r="AZ23" s="5"/>
      <c r="BA23" s="85" t="s">
        <v>356</v>
      </c>
      <c r="BC23" s="86"/>
      <c r="BG23" s="53"/>
      <c r="BH23" s="53"/>
      <c r="BI23" s="53"/>
      <c r="BJ23" s="53"/>
      <c r="BK23" s="53"/>
    </row>
    <row r="24" spans="21:63" ht="9.1" customHeight="1" x14ac:dyDescent="0.15">
      <c r="AS24" s="73"/>
      <c r="AT24" s="73"/>
      <c r="AU24" s="73"/>
      <c r="AV24" s="73"/>
      <c r="AW24" s="73"/>
      <c r="AY24" s="5"/>
      <c r="AZ24" s="5"/>
      <c r="BA24" s="85"/>
      <c r="BG24" s="53"/>
      <c r="BH24" s="53"/>
      <c r="BI24" s="53"/>
      <c r="BJ24" s="53"/>
      <c r="BK24" s="53"/>
    </row>
    <row r="25" spans="21:63" ht="9.1" customHeight="1" x14ac:dyDescent="0.15">
      <c r="AO25" s="73" t="s">
        <v>5</v>
      </c>
      <c r="AP25" s="73"/>
      <c r="AQ25" s="73"/>
      <c r="AY25" s="5"/>
      <c r="AZ25" s="5"/>
      <c r="BA25" s="85"/>
      <c r="BG25" s="53"/>
      <c r="BH25" s="53"/>
      <c r="BI25" s="53"/>
      <c r="BJ25" s="53"/>
      <c r="BK25" s="53"/>
    </row>
    <row r="26" spans="21:63" ht="9.1" customHeight="1" x14ac:dyDescent="0.15"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Y26" s="22"/>
      <c r="AZ26" s="5"/>
      <c r="BA26" s="85"/>
      <c r="BG26" s="53"/>
      <c r="BH26" s="53"/>
      <c r="BI26" s="53"/>
      <c r="BJ26" s="53"/>
      <c r="BK26" s="53"/>
    </row>
    <row r="27" spans="21:63" ht="9.1" customHeight="1" x14ac:dyDescent="0.15">
      <c r="AY27" s="22"/>
      <c r="AZ27" s="5"/>
      <c r="BA27" s="85"/>
      <c r="BG27" s="53"/>
      <c r="BH27" s="53"/>
      <c r="BI27" s="53"/>
      <c r="BJ27" s="53"/>
      <c r="BK27" s="53"/>
    </row>
    <row r="28" spans="21:63" ht="9.1" customHeight="1" x14ac:dyDescent="0.15">
      <c r="AU28" s="85"/>
      <c r="AV28" s="5"/>
      <c r="AW28" s="85"/>
      <c r="AY28" s="85">
        <v>0.1</v>
      </c>
      <c r="AZ28" s="5"/>
      <c r="BA28" s="85" t="s">
        <v>354</v>
      </c>
      <c r="BG28" s="53"/>
      <c r="BH28" s="53"/>
      <c r="BI28" s="53"/>
      <c r="BJ28" s="53"/>
      <c r="BK28" s="53"/>
    </row>
    <row r="29" spans="21:63" ht="9.1" customHeight="1" x14ac:dyDescent="0.15">
      <c r="AG29" s="73" t="s">
        <v>441</v>
      </c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U29" s="85"/>
      <c r="AV29" s="5"/>
      <c r="AW29" s="85"/>
      <c r="AY29" s="85"/>
      <c r="AZ29" s="5"/>
      <c r="BA29" s="85"/>
      <c r="BG29" s="53"/>
      <c r="BH29" s="53"/>
      <c r="BI29" s="53"/>
      <c r="BJ29" s="53"/>
      <c r="BK29" s="53"/>
    </row>
    <row r="30" spans="21:63" ht="4.45" customHeight="1" x14ac:dyDescent="0.15">
      <c r="AU30" s="85"/>
      <c r="AV30" s="5"/>
      <c r="AW30" s="85"/>
      <c r="AY30" s="85" t="s">
        <v>0</v>
      </c>
      <c r="AZ30" s="5"/>
      <c r="BA30" s="85"/>
      <c r="BG30" s="53"/>
      <c r="BH30" s="53"/>
      <c r="BI30" s="53"/>
      <c r="BJ30" s="53"/>
      <c r="BK30" s="53"/>
    </row>
    <row r="31" spans="21:63" ht="4.45" customHeight="1" x14ac:dyDescent="0.15">
      <c r="AU31" s="85"/>
      <c r="AV31" s="5"/>
      <c r="AW31" s="85"/>
      <c r="AY31" s="85"/>
      <c r="AZ31" s="5"/>
      <c r="BA31" s="85"/>
      <c r="BG31" s="53"/>
      <c r="BH31" s="53"/>
      <c r="BI31" s="53"/>
      <c r="BJ31" s="53"/>
      <c r="BK31" s="53"/>
    </row>
    <row r="32" spans="21:63" ht="9.1" customHeight="1" x14ac:dyDescent="0.15">
      <c r="AU32" s="85"/>
      <c r="AV32" s="5"/>
      <c r="AW32" s="85"/>
      <c r="AY32" s="85">
        <v>0.1</v>
      </c>
      <c r="BA32" s="85"/>
      <c r="BG32" s="53"/>
      <c r="BH32" s="53"/>
      <c r="BI32" s="53"/>
      <c r="BJ32" s="53"/>
      <c r="BK32" s="53"/>
    </row>
    <row r="33" spans="1:74" ht="9.1" customHeight="1" x14ac:dyDescent="0.15">
      <c r="AU33" s="85"/>
      <c r="AV33" s="5"/>
      <c r="AW33" s="85"/>
      <c r="AY33" s="85"/>
      <c r="BA33" s="85"/>
      <c r="BG33" s="53"/>
      <c r="BH33" s="53"/>
      <c r="BI33" s="53"/>
      <c r="BJ33" s="53"/>
      <c r="BK33" s="53"/>
    </row>
    <row r="34" spans="1:74" ht="9.1" customHeight="1" x14ac:dyDescent="0.15">
      <c r="AJ34" s="73"/>
      <c r="AK34" s="73"/>
      <c r="AL34" s="73"/>
      <c r="AM34" s="73"/>
      <c r="AU34" s="85"/>
      <c r="AW34" s="85"/>
      <c r="AY34" s="85"/>
      <c r="BG34" s="53"/>
      <c r="BH34" s="53"/>
      <c r="BI34" s="53"/>
      <c r="BJ34" s="53"/>
      <c r="BK34" s="53"/>
    </row>
    <row r="35" spans="1:74" ht="9.1" customHeight="1" x14ac:dyDescent="0.15">
      <c r="AJ35" s="73"/>
      <c r="AK35" s="73"/>
      <c r="AL35" s="73"/>
      <c r="AM35" s="73"/>
      <c r="AU35" s="85"/>
      <c r="AW35" s="85"/>
      <c r="AY35" s="85"/>
      <c r="BG35" s="53"/>
      <c r="BH35" s="53"/>
      <c r="BI35" s="53"/>
      <c r="BJ35" s="53"/>
      <c r="BK35" s="53"/>
    </row>
    <row r="36" spans="1:74" ht="9.1" customHeight="1" x14ac:dyDescent="0.15">
      <c r="AJ36" s="73" t="s">
        <v>333</v>
      </c>
      <c r="AK36" s="73"/>
      <c r="AL36" s="73"/>
      <c r="AM36" s="73"/>
      <c r="BG36" s="53"/>
      <c r="BH36" s="53"/>
      <c r="BI36" s="53"/>
      <c r="BJ36" s="53"/>
      <c r="BK36" s="53"/>
    </row>
    <row r="37" spans="1:74" ht="9.1" customHeight="1" x14ac:dyDescent="0.15"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</row>
    <row r="38" spans="1:74" ht="24.95" customHeight="1" x14ac:dyDescent="0.15"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</row>
    <row r="39" spans="1:74" ht="43.5" customHeight="1" x14ac:dyDescent="0.15">
      <c r="B39" s="88" t="s">
        <v>31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</row>
    <row r="40" spans="1:74" s="14" customFormat="1" ht="24.95" customHeight="1" x14ac:dyDescent="0.15">
      <c r="B40" s="78" t="s">
        <v>105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7" t="s">
        <v>106</v>
      </c>
      <c r="X40" s="87"/>
      <c r="Y40" s="87"/>
      <c r="Z40" s="87"/>
      <c r="AA40" s="87"/>
      <c r="AB40" s="87"/>
      <c r="AC40" s="87"/>
      <c r="AD40" s="87" t="s">
        <v>107</v>
      </c>
      <c r="AE40" s="87"/>
      <c r="AF40" s="87"/>
      <c r="AG40" s="87"/>
      <c r="AH40" s="87"/>
      <c r="AI40" s="87"/>
      <c r="AJ40" s="87"/>
      <c r="AK40" s="87"/>
      <c r="AL40" s="87" t="s">
        <v>108</v>
      </c>
      <c r="AM40" s="87"/>
      <c r="AN40" s="87"/>
      <c r="AO40" s="87"/>
      <c r="AP40" s="87"/>
      <c r="AQ40" s="87"/>
      <c r="AR40" s="87"/>
      <c r="AS40" s="87"/>
      <c r="AT40" s="87" t="s">
        <v>109</v>
      </c>
      <c r="AU40" s="87"/>
      <c r="AV40" s="87"/>
      <c r="AW40" s="87"/>
      <c r="AX40" s="87"/>
      <c r="AY40" s="87"/>
      <c r="AZ40" s="87"/>
      <c r="BA40" s="87" t="s">
        <v>110</v>
      </c>
      <c r="BB40" s="87"/>
      <c r="BC40" s="87"/>
      <c r="BD40" s="87"/>
      <c r="BE40" s="87"/>
      <c r="BF40" s="87"/>
      <c r="BG40" s="87"/>
      <c r="BH40" s="89"/>
      <c r="BI40" s="84"/>
      <c r="BJ40" s="84"/>
      <c r="BK40" s="84"/>
      <c r="BL40" s="84"/>
      <c r="BM40" s="84"/>
      <c r="BN40" s="84"/>
      <c r="BO40" s="25"/>
      <c r="BP40" s="25"/>
      <c r="BQ40" s="25"/>
      <c r="BR40" s="25"/>
      <c r="BS40" s="25"/>
      <c r="BT40" s="25"/>
      <c r="BU40" s="25"/>
    </row>
    <row r="41" spans="1:74" s="14" customFormat="1" ht="6.95" customHeight="1" x14ac:dyDescent="0.15"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</row>
    <row r="42" spans="1:74" s="14" customFormat="1" ht="20.149999999999999" customHeight="1" x14ac:dyDescent="0.15">
      <c r="A42" s="16"/>
      <c r="B42" s="91" t="s">
        <v>353</v>
      </c>
      <c r="C42" s="91"/>
      <c r="D42" s="92"/>
      <c r="E42" s="78" t="s">
        <v>36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v>2.7E-2</v>
      </c>
      <c r="X42" s="75"/>
      <c r="Y42" s="75"/>
      <c r="Z42" s="75"/>
      <c r="AA42" s="75"/>
      <c r="AB42" s="75"/>
      <c r="AC42" s="75"/>
      <c r="AD42" s="75">
        <v>3.4000000000000002E-2</v>
      </c>
      <c r="AE42" s="75"/>
      <c r="AF42" s="75"/>
      <c r="AG42" s="75"/>
      <c r="AH42" s="75"/>
      <c r="AI42" s="75"/>
      <c r="AJ42" s="75"/>
      <c r="AK42" s="75"/>
      <c r="AL42" s="75">
        <v>4.2000000000000003E-2</v>
      </c>
      <c r="AM42" s="75"/>
      <c r="AN42" s="75"/>
      <c r="AO42" s="75"/>
      <c r="AP42" s="75"/>
      <c r="AQ42" s="75"/>
      <c r="AR42" s="75"/>
      <c r="AS42" s="75"/>
      <c r="AT42" s="75">
        <v>4.8000000000000001E-2</v>
      </c>
      <c r="AU42" s="75"/>
      <c r="AV42" s="75"/>
      <c r="AW42" s="75"/>
      <c r="AX42" s="75"/>
      <c r="AY42" s="75"/>
      <c r="AZ42" s="75"/>
      <c r="BA42" s="75">
        <v>0.06</v>
      </c>
      <c r="BB42" s="75"/>
      <c r="BC42" s="75"/>
      <c r="BD42" s="75"/>
      <c r="BE42" s="75"/>
      <c r="BF42" s="75"/>
      <c r="BG42" s="75"/>
      <c r="BH42" s="77"/>
      <c r="BI42" s="74"/>
      <c r="BJ42" s="74"/>
      <c r="BK42" s="74"/>
      <c r="BL42" s="74"/>
      <c r="BM42" s="74"/>
      <c r="BN42" s="74"/>
      <c r="BO42" s="18"/>
      <c r="BP42" s="18"/>
      <c r="BQ42" s="18"/>
      <c r="BR42" s="18"/>
      <c r="BS42" s="18"/>
      <c r="BT42" s="18"/>
      <c r="BU42" s="18"/>
    </row>
    <row r="43" spans="1:74" s="14" customFormat="1" ht="20.149999999999999" customHeight="1" x14ac:dyDescent="0.15">
      <c r="A43" s="16"/>
      <c r="B43" s="94"/>
      <c r="C43" s="94"/>
      <c r="D43" s="95"/>
      <c r="E43" s="78" t="s">
        <v>45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v>0.6</v>
      </c>
      <c r="X43" s="75"/>
      <c r="Y43" s="75"/>
      <c r="Z43" s="75"/>
      <c r="AA43" s="75"/>
      <c r="AB43" s="75"/>
      <c r="AC43" s="75"/>
      <c r="AD43" s="75">
        <v>0.6</v>
      </c>
      <c r="AE43" s="75"/>
      <c r="AF43" s="75"/>
      <c r="AG43" s="75"/>
      <c r="AH43" s="75"/>
      <c r="AI43" s="75"/>
      <c r="AJ43" s="75"/>
      <c r="AK43" s="75"/>
      <c r="AL43" s="75">
        <v>0.6</v>
      </c>
      <c r="AM43" s="75"/>
      <c r="AN43" s="75"/>
      <c r="AO43" s="75"/>
      <c r="AP43" s="75"/>
      <c r="AQ43" s="75"/>
      <c r="AR43" s="75"/>
      <c r="AS43" s="75"/>
      <c r="AT43" s="75">
        <v>0.6</v>
      </c>
      <c r="AU43" s="75"/>
      <c r="AV43" s="75"/>
      <c r="AW43" s="75"/>
      <c r="AX43" s="75"/>
      <c r="AY43" s="75"/>
      <c r="AZ43" s="75"/>
      <c r="BA43" s="75">
        <v>0.6</v>
      </c>
      <c r="BB43" s="75"/>
      <c r="BC43" s="75"/>
      <c r="BD43" s="75"/>
      <c r="BE43" s="75"/>
      <c r="BF43" s="75"/>
      <c r="BG43" s="75"/>
      <c r="BH43" s="77"/>
      <c r="BI43" s="74"/>
      <c r="BJ43" s="74"/>
      <c r="BK43" s="74"/>
      <c r="BL43" s="74"/>
      <c r="BM43" s="74"/>
      <c r="BN43" s="74"/>
      <c r="BO43" s="18"/>
      <c r="BP43" s="18"/>
      <c r="BQ43" s="18"/>
      <c r="BR43" s="18"/>
      <c r="BS43" s="18"/>
      <c r="BT43" s="18"/>
      <c r="BU43" s="18"/>
    </row>
    <row r="44" spans="1:74" s="14" customFormat="1" ht="20.149999999999999" customHeight="1" x14ac:dyDescent="0.15">
      <c r="A44" s="16"/>
      <c r="B44" s="94"/>
      <c r="C44" s="94"/>
      <c r="D44" s="95"/>
      <c r="E44" s="78" t="s">
        <v>46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W42+0.2</f>
        <v>0.22700000000000001</v>
      </c>
      <c r="X44" s="75"/>
      <c r="Y44" s="75"/>
      <c r="Z44" s="75"/>
      <c r="AA44" s="75"/>
      <c r="AB44" s="75"/>
      <c r="AC44" s="75"/>
      <c r="AD44" s="75">
        <f>AD42+0.2</f>
        <v>0.23400000000000001</v>
      </c>
      <c r="AE44" s="75"/>
      <c r="AF44" s="75"/>
      <c r="AG44" s="75"/>
      <c r="AH44" s="75"/>
      <c r="AI44" s="75"/>
      <c r="AJ44" s="75"/>
      <c r="AK44" s="75"/>
      <c r="AL44" s="75">
        <f>AL42+0.2</f>
        <v>0.24200000000000002</v>
      </c>
      <c r="AM44" s="75"/>
      <c r="AN44" s="75"/>
      <c r="AO44" s="75"/>
      <c r="AP44" s="75"/>
      <c r="AQ44" s="75"/>
      <c r="AR44" s="75"/>
      <c r="AS44" s="75"/>
      <c r="AT44" s="75">
        <f>AT42+0.2</f>
        <v>0.248</v>
      </c>
      <c r="AU44" s="75"/>
      <c r="AV44" s="75"/>
      <c r="AW44" s="75"/>
      <c r="AX44" s="75"/>
      <c r="AY44" s="75"/>
      <c r="AZ44" s="75"/>
      <c r="BA44" s="75">
        <f>BA42+0.2</f>
        <v>0.26</v>
      </c>
      <c r="BB44" s="75"/>
      <c r="BC44" s="75"/>
      <c r="BD44" s="75"/>
      <c r="BE44" s="75"/>
      <c r="BF44" s="75"/>
      <c r="BG44" s="75"/>
      <c r="BH44" s="77"/>
      <c r="BI44" s="74"/>
      <c r="BJ44" s="74"/>
      <c r="BK44" s="74"/>
      <c r="BL44" s="74"/>
      <c r="BM44" s="74"/>
      <c r="BN44" s="74"/>
      <c r="BO44" s="18"/>
      <c r="BP44" s="18"/>
      <c r="BQ44" s="18"/>
      <c r="BR44" s="18"/>
      <c r="BS44" s="18"/>
      <c r="BT44" s="18"/>
      <c r="BU44" s="18"/>
    </row>
    <row r="45" spans="1:74" s="14" customFormat="1" ht="20.149999999999999" customHeight="1" x14ac:dyDescent="0.15">
      <c r="A45" s="16"/>
      <c r="B45" s="94"/>
      <c r="C45" s="94"/>
      <c r="D45" s="95"/>
      <c r="E45" s="78" t="s">
        <v>48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W42+W46+0.1</f>
        <v>1.127</v>
      </c>
      <c r="X45" s="75"/>
      <c r="Y45" s="75"/>
      <c r="Z45" s="75"/>
      <c r="AA45" s="75"/>
      <c r="AB45" s="75"/>
      <c r="AC45" s="75"/>
      <c r="AD45" s="75">
        <f>AD42+AD46+0.1</f>
        <v>1.1340000000000001</v>
      </c>
      <c r="AE45" s="75"/>
      <c r="AF45" s="75"/>
      <c r="AG45" s="75"/>
      <c r="AH45" s="75"/>
      <c r="AI45" s="75"/>
      <c r="AJ45" s="75"/>
      <c r="AK45" s="75"/>
      <c r="AL45" s="75">
        <f>AL42+AL46+0.1</f>
        <v>1.1420000000000001</v>
      </c>
      <c r="AM45" s="75"/>
      <c r="AN45" s="75"/>
      <c r="AO45" s="75"/>
      <c r="AP45" s="75"/>
      <c r="AQ45" s="75"/>
      <c r="AR45" s="75"/>
      <c r="AS45" s="75"/>
      <c r="AT45" s="75">
        <f>AT42+AT46+0.1</f>
        <v>1.1480000000000001</v>
      </c>
      <c r="AU45" s="75"/>
      <c r="AV45" s="75"/>
      <c r="AW45" s="75"/>
      <c r="AX45" s="75"/>
      <c r="AY45" s="75"/>
      <c r="AZ45" s="75"/>
      <c r="BA45" s="75">
        <f>BA42+BA46+0.1</f>
        <v>1.1600000000000001</v>
      </c>
      <c r="BB45" s="75"/>
      <c r="BC45" s="75"/>
      <c r="BD45" s="75"/>
      <c r="BE45" s="75"/>
      <c r="BF45" s="75"/>
      <c r="BG45" s="75"/>
      <c r="BH45" s="77"/>
      <c r="BI45" s="74"/>
      <c r="BJ45" s="74"/>
      <c r="BK45" s="74"/>
      <c r="BL45" s="74"/>
      <c r="BM45" s="74"/>
      <c r="BN45" s="74"/>
      <c r="BO45" s="18"/>
      <c r="BP45" s="18"/>
      <c r="BQ45" s="18"/>
      <c r="BR45" s="18"/>
      <c r="BS45" s="18"/>
      <c r="BT45" s="18"/>
      <c r="BU45" s="18"/>
    </row>
    <row r="46" spans="1:74" s="14" customFormat="1" ht="20.149999999999999" customHeight="1" x14ac:dyDescent="0.15">
      <c r="A46" s="16"/>
      <c r="B46" s="94"/>
      <c r="C46" s="94"/>
      <c r="D46" s="95"/>
      <c r="E46" s="78" t="s">
        <v>341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$I$6</f>
        <v>1</v>
      </c>
      <c r="X46" s="75"/>
      <c r="Y46" s="75"/>
      <c r="Z46" s="75"/>
      <c r="AA46" s="75"/>
      <c r="AB46" s="75"/>
      <c r="AC46" s="75"/>
      <c r="AD46" s="81">
        <f>$I$6</f>
        <v>1</v>
      </c>
      <c r="AE46" s="82"/>
      <c r="AF46" s="82"/>
      <c r="AG46" s="82"/>
      <c r="AH46" s="82"/>
      <c r="AI46" s="82"/>
      <c r="AJ46" s="82"/>
      <c r="AK46" s="83"/>
      <c r="AL46" s="81">
        <f>$I$6</f>
        <v>1</v>
      </c>
      <c r="AM46" s="82"/>
      <c r="AN46" s="82"/>
      <c r="AO46" s="82"/>
      <c r="AP46" s="82"/>
      <c r="AQ46" s="82"/>
      <c r="AR46" s="82"/>
      <c r="AS46" s="83"/>
      <c r="AT46" s="75">
        <f>$I$6</f>
        <v>1</v>
      </c>
      <c r="AU46" s="75"/>
      <c r="AV46" s="75"/>
      <c r="AW46" s="75"/>
      <c r="AX46" s="75"/>
      <c r="AY46" s="75"/>
      <c r="AZ46" s="75"/>
      <c r="BA46" s="75">
        <f>$I$6</f>
        <v>1</v>
      </c>
      <c r="BB46" s="75"/>
      <c r="BC46" s="75"/>
      <c r="BD46" s="75"/>
      <c r="BE46" s="75"/>
      <c r="BF46" s="75"/>
      <c r="BG46" s="75"/>
    </row>
    <row r="47" spans="1:74" s="14" customFormat="1" ht="20.149999999999999" customHeight="1" x14ac:dyDescent="0.15">
      <c r="A47" s="16"/>
      <c r="B47" s="94"/>
      <c r="C47" s="94"/>
      <c r="D47" s="95"/>
      <c r="E47" s="78" t="s">
        <v>37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$I$9</f>
        <v>0.3</v>
      </c>
      <c r="X47" s="75"/>
      <c r="Y47" s="75"/>
      <c r="Z47" s="75"/>
      <c r="AA47" s="75"/>
      <c r="AB47" s="75"/>
      <c r="AC47" s="75"/>
      <c r="AD47" s="81">
        <f>$I$9</f>
        <v>0.3</v>
      </c>
      <c r="AE47" s="82"/>
      <c r="AF47" s="82"/>
      <c r="AG47" s="82"/>
      <c r="AH47" s="82"/>
      <c r="AI47" s="82"/>
      <c r="AJ47" s="82"/>
      <c r="AK47" s="83"/>
      <c r="AL47" s="81">
        <f>$I$9</f>
        <v>0.3</v>
      </c>
      <c r="AM47" s="82"/>
      <c r="AN47" s="82"/>
      <c r="AO47" s="82"/>
      <c r="AP47" s="82"/>
      <c r="AQ47" s="82"/>
      <c r="AR47" s="82"/>
      <c r="AS47" s="83"/>
      <c r="AT47" s="75">
        <f>$I$9</f>
        <v>0.3</v>
      </c>
      <c r="AU47" s="75"/>
      <c r="AV47" s="75"/>
      <c r="AW47" s="75"/>
      <c r="AX47" s="75"/>
      <c r="AY47" s="75"/>
      <c r="AZ47" s="75"/>
      <c r="BA47" s="75">
        <f>$I$9</f>
        <v>0.3</v>
      </c>
      <c r="BB47" s="75"/>
      <c r="BC47" s="75"/>
      <c r="BD47" s="75"/>
      <c r="BE47" s="75"/>
      <c r="BF47" s="75"/>
      <c r="BG47" s="75"/>
    </row>
    <row r="48" spans="1:74" s="14" customFormat="1" ht="20.149999999999999" customHeight="1" x14ac:dyDescent="0.15">
      <c r="B48" s="100" t="s">
        <v>33</v>
      </c>
      <c r="C48" s="101"/>
      <c r="D48" s="102"/>
      <c r="E48" s="78" t="s">
        <v>335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W45-W44-W47</f>
        <v>0.60000000000000009</v>
      </c>
      <c r="X48" s="75"/>
      <c r="Y48" s="75"/>
      <c r="Z48" s="75"/>
      <c r="AA48" s="75"/>
      <c r="AB48" s="75"/>
      <c r="AC48" s="75"/>
      <c r="AD48" s="81">
        <f>AD45-AD44-AD47</f>
        <v>0.60000000000000009</v>
      </c>
      <c r="AE48" s="82"/>
      <c r="AF48" s="82"/>
      <c r="AG48" s="82"/>
      <c r="AH48" s="82"/>
      <c r="AI48" s="82"/>
      <c r="AJ48" s="82"/>
      <c r="AK48" s="83"/>
      <c r="AL48" s="81">
        <f>AL45-AL44-AL47</f>
        <v>0.60000000000000009</v>
      </c>
      <c r="AM48" s="82"/>
      <c r="AN48" s="82"/>
      <c r="AO48" s="82"/>
      <c r="AP48" s="82"/>
      <c r="AQ48" s="82"/>
      <c r="AR48" s="82"/>
      <c r="AS48" s="83"/>
      <c r="AT48" s="75">
        <f>AT45-AT44-AT47</f>
        <v>0.60000000000000009</v>
      </c>
      <c r="AU48" s="75"/>
      <c r="AV48" s="75"/>
      <c r="AW48" s="75"/>
      <c r="AX48" s="75"/>
      <c r="AY48" s="75"/>
      <c r="AZ48" s="75"/>
      <c r="BA48" s="75">
        <f>BA45-BA44-BA47</f>
        <v>0.60000000000000009</v>
      </c>
      <c r="BB48" s="75"/>
      <c r="BC48" s="75"/>
      <c r="BD48" s="75"/>
      <c r="BE48" s="75"/>
      <c r="BF48" s="75"/>
      <c r="BG48" s="75"/>
    </row>
    <row r="49" spans="2:73" s="14" customFormat="1" ht="20.149999999999999" customHeight="1" x14ac:dyDescent="0.15">
      <c r="BA49" s="141" t="s">
        <v>103</v>
      </c>
      <c r="BB49" s="141"/>
      <c r="BC49" s="141"/>
      <c r="BD49" s="141"/>
      <c r="BE49" s="141"/>
      <c r="BF49" s="141"/>
      <c r="BG49" s="141"/>
      <c r="BH49" s="271"/>
      <c r="BI49" s="271"/>
      <c r="BJ49" s="271"/>
      <c r="BK49" s="271"/>
      <c r="BL49" s="271"/>
      <c r="BM49" s="271"/>
      <c r="BN49" s="271"/>
      <c r="BO49" s="271"/>
      <c r="BP49" s="271"/>
      <c r="BQ49" s="271"/>
      <c r="BR49" s="271"/>
      <c r="BS49" s="271"/>
      <c r="BT49" s="271"/>
      <c r="BU49" s="271"/>
    </row>
    <row r="50" spans="2:73" s="14" customFormat="1" ht="28" customHeight="1" x14ac:dyDescent="0.15">
      <c r="B50" s="87" t="s">
        <v>13</v>
      </c>
      <c r="C50" s="87"/>
      <c r="D50" s="87"/>
      <c r="E50" s="87"/>
      <c r="F50" s="87"/>
      <c r="G50" s="87"/>
      <c r="H50" s="87"/>
      <c r="I50" s="87"/>
      <c r="J50" s="87"/>
      <c r="K50" s="87" t="s">
        <v>14</v>
      </c>
      <c r="L50" s="87"/>
      <c r="M50" s="87"/>
      <c r="N50" s="87"/>
      <c r="O50" s="87"/>
      <c r="P50" s="87"/>
      <c r="Q50" s="87"/>
      <c r="R50" s="87"/>
      <c r="S50" s="87"/>
      <c r="T50" s="87" t="s">
        <v>12</v>
      </c>
      <c r="U50" s="87"/>
      <c r="V50" s="87"/>
      <c r="W50" s="87" t="s">
        <v>82</v>
      </c>
      <c r="X50" s="87"/>
      <c r="Y50" s="87"/>
      <c r="Z50" s="87"/>
      <c r="AA50" s="87"/>
      <c r="AB50" s="87"/>
      <c r="AC50" s="87"/>
      <c r="AD50" s="87" t="s">
        <v>83</v>
      </c>
      <c r="AE50" s="87"/>
      <c r="AF50" s="87"/>
      <c r="AG50" s="87"/>
      <c r="AH50" s="87"/>
      <c r="AI50" s="87"/>
      <c r="AJ50" s="87"/>
      <c r="AK50" s="87"/>
      <c r="AL50" s="87" t="s">
        <v>84</v>
      </c>
      <c r="AM50" s="87"/>
      <c r="AN50" s="87"/>
      <c r="AO50" s="87"/>
      <c r="AP50" s="87"/>
      <c r="AQ50" s="87"/>
      <c r="AR50" s="87"/>
      <c r="AS50" s="87"/>
      <c r="AT50" s="87" t="s">
        <v>85</v>
      </c>
      <c r="AU50" s="87"/>
      <c r="AV50" s="87"/>
      <c r="AW50" s="87"/>
      <c r="AX50" s="87"/>
      <c r="AY50" s="87"/>
      <c r="AZ50" s="87"/>
      <c r="BA50" s="87" t="s">
        <v>86</v>
      </c>
      <c r="BB50" s="87"/>
      <c r="BC50" s="87"/>
      <c r="BD50" s="87"/>
      <c r="BE50" s="87"/>
      <c r="BF50" s="87"/>
      <c r="BG50" s="87"/>
      <c r="BH50" s="89"/>
      <c r="BI50" s="84"/>
      <c r="BJ50" s="84"/>
      <c r="BK50" s="84"/>
      <c r="BL50" s="84"/>
      <c r="BM50" s="84"/>
      <c r="BN50" s="84"/>
      <c r="BO50" s="25"/>
      <c r="BP50" s="25"/>
      <c r="BQ50" s="25"/>
      <c r="BR50" s="25"/>
      <c r="BS50" s="25"/>
      <c r="BT50" s="25"/>
      <c r="BU50" s="25"/>
    </row>
    <row r="51" spans="2:73" s="14" customFormat="1" ht="28" customHeight="1" x14ac:dyDescent="0.15">
      <c r="B51" s="119" t="s">
        <v>25</v>
      </c>
      <c r="C51" s="120"/>
      <c r="D51" s="120"/>
      <c r="E51" s="120"/>
      <c r="F51" s="120"/>
      <c r="G51" s="120"/>
      <c r="H51" s="120"/>
      <c r="I51" s="120"/>
      <c r="J51" s="121"/>
      <c r="K51" s="110" t="s">
        <v>436</v>
      </c>
      <c r="L51" s="111"/>
      <c r="M51" s="111"/>
      <c r="N51" s="111"/>
      <c r="O51" s="111"/>
      <c r="P51" s="111"/>
      <c r="Q51" s="111"/>
      <c r="R51" s="111"/>
      <c r="S51" s="112"/>
      <c r="T51" s="78" t="s">
        <v>435</v>
      </c>
      <c r="U51" s="79"/>
      <c r="V51" s="80"/>
      <c r="W51" s="75">
        <f>ROUND(W43*W45,3)</f>
        <v>0.67600000000000005</v>
      </c>
      <c r="X51" s="75"/>
      <c r="Y51" s="75"/>
      <c r="Z51" s="75"/>
      <c r="AA51" s="75"/>
      <c r="AB51" s="75"/>
      <c r="AC51" s="81"/>
      <c r="AD51" s="81">
        <f>ROUND(AD43*AD45,3)</f>
        <v>0.68</v>
      </c>
      <c r="AE51" s="82"/>
      <c r="AF51" s="82"/>
      <c r="AG51" s="82"/>
      <c r="AH51" s="82"/>
      <c r="AI51" s="82"/>
      <c r="AJ51" s="82"/>
      <c r="AK51" s="83"/>
      <c r="AL51" s="81">
        <f>ROUND(AL43*AL45,3)</f>
        <v>0.68500000000000005</v>
      </c>
      <c r="AM51" s="82"/>
      <c r="AN51" s="82"/>
      <c r="AO51" s="82"/>
      <c r="AP51" s="82"/>
      <c r="AQ51" s="82"/>
      <c r="AR51" s="82"/>
      <c r="AS51" s="83"/>
      <c r="AT51" s="75">
        <f>ROUND(AT43*AT45,3)</f>
        <v>0.68899999999999995</v>
      </c>
      <c r="AU51" s="75"/>
      <c r="AV51" s="75"/>
      <c r="AW51" s="75"/>
      <c r="AX51" s="75"/>
      <c r="AY51" s="75"/>
      <c r="AZ51" s="81"/>
      <c r="BA51" s="75">
        <f>ROUND(BA43*BA45,3)</f>
        <v>0.69599999999999995</v>
      </c>
      <c r="BB51" s="75"/>
      <c r="BC51" s="75"/>
      <c r="BD51" s="75"/>
      <c r="BE51" s="75"/>
      <c r="BF51" s="75"/>
      <c r="BG51" s="81"/>
      <c r="BH51" s="77"/>
      <c r="BI51" s="74"/>
      <c r="BJ51" s="74"/>
      <c r="BK51" s="74"/>
      <c r="BL51" s="74"/>
      <c r="BM51" s="74"/>
      <c r="BN51" s="74"/>
      <c r="BO51" s="18"/>
      <c r="BP51" s="18"/>
      <c r="BQ51" s="18"/>
      <c r="BR51" s="18"/>
      <c r="BS51" s="18"/>
      <c r="BT51" s="18"/>
      <c r="BU51" s="18"/>
    </row>
    <row r="52" spans="2:73" s="14" customFormat="1" ht="28" customHeight="1" x14ac:dyDescent="0.15">
      <c r="B52" s="119" t="s">
        <v>24</v>
      </c>
      <c r="C52" s="120"/>
      <c r="D52" s="120"/>
      <c r="E52" s="120"/>
      <c r="F52" s="120"/>
      <c r="G52" s="120"/>
      <c r="H52" s="120"/>
      <c r="I52" s="120"/>
      <c r="J52" s="121"/>
      <c r="K52" s="110" t="s">
        <v>436</v>
      </c>
      <c r="L52" s="111"/>
      <c r="M52" s="111"/>
      <c r="N52" s="111"/>
      <c r="O52" s="111"/>
      <c r="P52" s="111"/>
      <c r="Q52" s="111"/>
      <c r="R52" s="111"/>
      <c r="S52" s="112"/>
      <c r="T52" s="78" t="s">
        <v>435</v>
      </c>
      <c r="U52" s="79"/>
      <c r="V52" s="80"/>
      <c r="W52" s="75">
        <f>ROUND(W43*W44-W42*W42*PI()/4,3)</f>
        <v>0.13600000000000001</v>
      </c>
      <c r="X52" s="75"/>
      <c r="Y52" s="75"/>
      <c r="Z52" s="75"/>
      <c r="AA52" s="75"/>
      <c r="AB52" s="75"/>
      <c r="AC52" s="81"/>
      <c r="AD52" s="81">
        <f>ROUND(AD43*AD44-AD42*AD42*PI()/4,3)</f>
        <v>0.13900000000000001</v>
      </c>
      <c r="AE52" s="82"/>
      <c r="AF52" s="82"/>
      <c r="AG52" s="82"/>
      <c r="AH52" s="82"/>
      <c r="AI52" s="82"/>
      <c r="AJ52" s="82"/>
      <c r="AK52" s="83"/>
      <c r="AL52" s="81">
        <f>ROUND(AL43*AL44-AL42*AL42*PI()/4,3)</f>
        <v>0.14399999999999999</v>
      </c>
      <c r="AM52" s="82"/>
      <c r="AN52" s="82"/>
      <c r="AO52" s="82"/>
      <c r="AP52" s="82"/>
      <c r="AQ52" s="82"/>
      <c r="AR52" s="82"/>
      <c r="AS52" s="83"/>
      <c r="AT52" s="75">
        <f>ROUND(AT43*AT44-AT42*AT42*PI()/4,3)</f>
        <v>0.14699999999999999</v>
      </c>
      <c r="AU52" s="75"/>
      <c r="AV52" s="75"/>
      <c r="AW52" s="75"/>
      <c r="AX52" s="75"/>
      <c r="AY52" s="75"/>
      <c r="AZ52" s="81"/>
      <c r="BA52" s="75">
        <f>ROUND(BA43*BA44-BA42*BA42*PI()/4,3)</f>
        <v>0.153</v>
      </c>
      <c r="BB52" s="75"/>
      <c r="BC52" s="75"/>
      <c r="BD52" s="75"/>
      <c r="BE52" s="75"/>
      <c r="BF52" s="75"/>
      <c r="BG52" s="81"/>
      <c r="BH52" s="77"/>
      <c r="BI52" s="74"/>
      <c r="BJ52" s="74"/>
      <c r="BK52" s="74"/>
      <c r="BL52" s="74"/>
      <c r="BM52" s="74"/>
      <c r="BN52" s="74"/>
      <c r="BO52" s="18"/>
      <c r="BP52" s="18"/>
      <c r="BQ52" s="18"/>
      <c r="BR52" s="18"/>
      <c r="BS52" s="18"/>
      <c r="BT52" s="18"/>
      <c r="BU52" s="18"/>
    </row>
    <row r="53" spans="2:73" s="14" customFormat="1" ht="28" customHeight="1" x14ac:dyDescent="0.15">
      <c r="B53" s="138" t="s">
        <v>26</v>
      </c>
      <c r="C53" s="139"/>
      <c r="D53" s="139"/>
      <c r="E53" s="139"/>
      <c r="F53" s="139"/>
      <c r="G53" s="139"/>
      <c r="H53" s="139"/>
      <c r="I53" s="139"/>
      <c r="J53" s="140"/>
      <c r="K53" s="110" t="s">
        <v>436</v>
      </c>
      <c r="L53" s="111"/>
      <c r="M53" s="111"/>
      <c r="N53" s="111"/>
      <c r="O53" s="111"/>
      <c r="P53" s="111"/>
      <c r="Q53" s="111"/>
      <c r="R53" s="111"/>
      <c r="S53" s="112"/>
      <c r="T53" s="78" t="s">
        <v>435</v>
      </c>
      <c r="U53" s="79"/>
      <c r="V53" s="80"/>
      <c r="W53" s="81">
        <f>ROUND(W43*W48,3)</f>
        <v>0.36</v>
      </c>
      <c r="X53" s="82"/>
      <c r="Y53" s="82"/>
      <c r="Z53" s="82"/>
      <c r="AA53" s="82"/>
      <c r="AB53" s="82"/>
      <c r="AC53" s="83"/>
      <c r="AD53" s="81">
        <f>ROUND(AD43*AD48,3)</f>
        <v>0.36</v>
      </c>
      <c r="AE53" s="82"/>
      <c r="AF53" s="82"/>
      <c r="AG53" s="82"/>
      <c r="AH53" s="82"/>
      <c r="AI53" s="82"/>
      <c r="AJ53" s="82"/>
      <c r="AK53" s="83"/>
      <c r="AL53" s="81">
        <f>ROUND(AL43*AL48,3)</f>
        <v>0.36</v>
      </c>
      <c r="AM53" s="82"/>
      <c r="AN53" s="82"/>
      <c r="AO53" s="82"/>
      <c r="AP53" s="82"/>
      <c r="AQ53" s="82"/>
      <c r="AR53" s="82"/>
      <c r="AS53" s="83"/>
      <c r="AT53" s="81">
        <f>ROUND(AT43*AT48,3)</f>
        <v>0.36</v>
      </c>
      <c r="AU53" s="82"/>
      <c r="AV53" s="82"/>
      <c r="AW53" s="82"/>
      <c r="AX53" s="82"/>
      <c r="AY53" s="82"/>
      <c r="AZ53" s="83"/>
      <c r="BA53" s="81">
        <f>ROUND(BA43*BA48,3)</f>
        <v>0.36</v>
      </c>
      <c r="BB53" s="82"/>
      <c r="BC53" s="82"/>
      <c r="BD53" s="82"/>
      <c r="BE53" s="82"/>
      <c r="BF53" s="82"/>
      <c r="BG53" s="83"/>
      <c r="BH53" s="77"/>
      <c r="BI53" s="74"/>
      <c r="BJ53" s="74"/>
      <c r="BK53" s="74"/>
      <c r="BL53" s="74"/>
      <c r="BM53" s="74"/>
      <c r="BN53" s="74"/>
      <c r="BO53" s="18"/>
      <c r="BP53" s="18"/>
      <c r="BQ53" s="18"/>
      <c r="BR53" s="18"/>
      <c r="BS53" s="18"/>
      <c r="BT53" s="18"/>
      <c r="BU53" s="18"/>
    </row>
    <row r="54" spans="2:73" s="14" customFormat="1" ht="28" customHeight="1" x14ac:dyDescent="0.15">
      <c r="B54" s="119" t="s">
        <v>387</v>
      </c>
      <c r="C54" s="120"/>
      <c r="D54" s="120"/>
      <c r="E54" s="120"/>
      <c r="F54" s="120"/>
      <c r="G54" s="120"/>
      <c r="H54" s="120"/>
      <c r="I54" s="120"/>
      <c r="J54" s="121"/>
      <c r="K54" s="110" t="s">
        <v>49</v>
      </c>
      <c r="L54" s="111"/>
      <c r="M54" s="111"/>
      <c r="N54" s="111"/>
      <c r="O54" s="111"/>
      <c r="P54" s="111"/>
      <c r="Q54" s="111"/>
      <c r="R54" s="111"/>
      <c r="S54" s="112"/>
      <c r="T54" s="78" t="s">
        <v>433</v>
      </c>
      <c r="U54" s="79"/>
      <c r="V54" s="80"/>
      <c r="W54" s="81">
        <v>0.6</v>
      </c>
      <c r="X54" s="82"/>
      <c r="Y54" s="82"/>
      <c r="Z54" s="82"/>
      <c r="AA54" s="82"/>
      <c r="AB54" s="82"/>
      <c r="AC54" s="83"/>
      <c r="AD54" s="81">
        <v>0.6</v>
      </c>
      <c r="AE54" s="82"/>
      <c r="AF54" s="82"/>
      <c r="AG54" s="82"/>
      <c r="AH54" s="82"/>
      <c r="AI54" s="82"/>
      <c r="AJ54" s="82"/>
      <c r="AK54" s="83"/>
      <c r="AL54" s="81">
        <v>0.6</v>
      </c>
      <c r="AM54" s="82"/>
      <c r="AN54" s="82"/>
      <c r="AO54" s="82"/>
      <c r="AP54" s="82"/>
      <c r="AQ54" s="82"/>
      <c r="AR54" s="82"/>
      <c r="AS54" s="83"/>
      <c r="AT54" s="81">
        <v>0.6</v>
      </c>
      <c r="AU54" s="82"/>
      <c r="AV54" s="82"/>
      <c r="AW54" s="82"/>
      <c r="AX54" s="82"/>
      <c r="AY54" s="82"/>
      <c r="AZ54" s="83"/>
      <c r="BA54" s="81">
        <v>0.6</v>
      </c>
      <c r="BB54" s="82"/>
      <c r="BC54" s="82"/>
      <c r="BD54" s="82"/>
      <c r="BE54" s="82"/>
      <c r="BF54" s="82"/>
      <c r="BG54" s="83"/>
      <c r="BH54" s="77"/>
      <c r="BI54" s="74"/>
      <c r="BJ54" s="74"/>
      <c r="BK54" s="74"/>
      <c r="BL54" s="74"/>
      <c r="BM54" s="74"/>
      <c r="BN54" s="74"/>
      <c r="BO54" s="18"/>
      <c r="BP54" s="18"/>
      <c r="BQ54" s="18"/>
      <c r="BR54" s="18"/>
      <c r="BS54" s="18"/>
      <c r="BT54" s="18"/>
      <c r="BU54" s="18"/>
    </row>
    <row r="55" spans="2:73" s="14" customFormat="1" ht="14.1" customHeight="1" x14ac:dyDescent="0.15">
      <c r="B55" s="125" t="s">
        <v>53</v>
      </c>
      <c r="C55" s="126"/>
      <c r="D55" s="126"/>
      <c r="E55" s="126"/>
      <c r="F55" s="126"/>
      <c r="G55" s="126"/>
      <c r="H55" s="126"/>
      <c r="I55" s="126"/>
      <c r="J55" s="127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435</v>
      </c>
      <c r="U55" s="114"/>
      <c r="V55" s="115"/>
      <c r="W55" s="104">
        <f>ROUND(W51-W53/0.9,3)</f>
        <v>0.27600000000000002</v>
      </c>
      <c r="X55" s="105"/>
      <c r="Y55" s="105"/>
      <c r="Z55" s="105"/>
      <c r="AA55" s="105"/>
      <c r="AB55" s="105"/>
      <c r="AC55" s="106"/>
      <c r="AD55" s="104">
        <f>ROUND(AD51-AD53/0.9,3)</f>
        <v>0.28000000000000003</v>
      </c>
      <c r="AE55" s="105"/>
      <c r="AF55" s="105"/>
      <c r="AG55" s="105"/>
      <c r="AH55" s="105"/>
      <c r="AI55" s="105"/>
      <c r="AJ55" s="105"/>
      <c r="AK55" s="106"/>
      <c r="AL55" s="104">
        <f>ROUND(AL51-AL53/0.9,3)</f>
        <v>0.28499999999999998</v>
      </c>
      <c r="AM55" s="105"/>
      <c r="AN55" s="105"/>
      <c r="AO55" s="105"/>
      <c r="AP55" s="105"/>
      <c r="AQ55" s="105"/>
      <c r="AR55" s="105"/>
      <c r="AS55" s="106"/>
      <c r="AT55" s="104">
        <f>ROUND(AT51-AT53/0.9,3)</f>
        <v>0.28899999999999998</v>
      </c>
      <c r="AU55" s="105"/>
      <c r="AV55" s="105"/>
      <c r="AW55" s="105"/>
      <c r="AX55" s="105"/>
      <c r="AY55" s="105"/>
      <c r="AZ55" s="106"/>
      <c r="BA55" s="104">
        <f>ROUND(BA51-BA53/0.9,3)</f>
        <v>0.29599999999999999</v>
      </c>
      <c r="BB55" s="105"/>
      <c r="BC55" s="105"/>
      <c r="BD55" s="105"/>
      <c r="BE55" s="105"/>
      <c r="BF55" s="105"/>
      <c r="BG55" s="106"/>
      <c r="BH55" s="77"/>
      <c r="BI55" s="74"/>
      <c r="BJ55" s="74"/>
      <c r="BK55" s="74"/>
      <c r="BL55" s="74"/>
      <c r="BM55" s="74"/>
      <c r="BN55" s="74"/>
      <c r="BO55" s="18"/>
      <c r="BP55" s="18"/>
      <c r="BQ55" s="18"/>
      <c r="BR55" s="18"/>
      <c r="BS55" s="18"/>
      <c r="BT55" s="18"/>
      <c r="BU55" s="18"/>
    </row>
    <row r="56" spans="2:73" s="14" customFormat="1" ht="14.1" customHeight="1" x14ac:dyDescent="0.15">
      <c r="B56" s="128"/>
      <c r="C56" s="129"/>
      <c r="D56" s="129"/>
      <c r="E56" s="129"/>
      <c r="F56" s="129"/>
      <c r="G56" s="129"/>
      <c r="H56" s="129"/>
      <c r="I56" s="129"/>
      <c r="J56" s="130"/>
      <c r="K56" s="122" t="s">
        <v>323</v>
      </c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107"/>
      <c r="X56" s="108"/>
      <c r="Y56" s="108"/>
      <c r="Z56" s="108"/>
      <c r="AA56" s="108"/>
      <c r="AB56" s="108"/>
      <c r="AC56" s="109"/>
      <c r="AD56" s="107"/>
      <c r="AE56" s="108"/>
      <c r="AF56" s="108"/>
      <c r="AG56" s="108"/>
      <c r="AH56" s="108"/>
      <c r="AI56" s="108"/>
      <c r="AJ56" s="108"/>
      <c r="AK56" s="109"/>
      <c r="AL56" s="107"/>
      <c r="AM56" s="108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77"/>
      <c r="BI56" s="74"/>
      <c r="BJ56" s="74"/>
      <c r="BK56" s="74"/>
      <c r="BL56" s="74"/>
      <c r="BM56" s="74"/>
      <c r="BN56" s="74"/>
      <c r="BO56" s="18"/>
      <c r="BP56" s="18"/>
      <c r="BQ56" s="18"/>
      <c r="BR56" s="18"/>
      <c r="BS56" s="18"/>
      <c r="BT56" s="18"/>
      <c r="BU56" s="18"/>
    </row>
    <row r="57" spans="2:73" s="14" customFormat="1" ht="20.149999999999999" customHeight="1" x14ac:dyDescent="0.15">
      <c r="BH57" s="25"/>
      <c r="BI57" s="25"/>
      <c r="BJ57" s="25"/>
      <c r="BK57" s="25"/>
      <c r="BL57" s="25"/>
      <c r="BM57" s="25"/>
      <c r="BN57" s="25"/>
    </row>
    <row r="58" spans="2:73" s="14" customFormat="1" ht="20.149999999999999" customHeight="1" x14ac:dyDescent="0.15">
      <c r="W58" s="75" t="e">
        <f>ROUND((0.1/W45*(W44+0.25)+#REF!),3)</f>
        <v>#REF!</v>
      </c>
      <c r="X58" s="75"/>
      <c r="Y58" s="75"/>
      <c r="Z58" s="75"/>
      <c r="AA58" s="75"/>
      <c r="AB58" s="75"/>
      <c r="AC58" s="81"/>
      <c r="AD58" s="75" t="e">
        <f>ROUND((0.1/AD45*(AD44+0.25)+#REF!),3)</f>
        <v>#REF!</v>
      </c>
      <c r="AE58" s="75"/>
      <c r="AF58" s="75"/>
      <c r="AG58" s="75"/>
      <c r="AH58" s="75"/>
      <c r="AI58" s="75"/>
      <c r="AJ58" s="81"/>
      <c r="AL58" s="75" t="e">
        <f>ROUND((0.1/AL45*(AL44+0.25)+#REF!),3)</f>
        <v>#REF!</v>
      </c>
      <c r="AM58" s="75"/>
      <c r="AN58" s="75"/>
      <c r="AO58" s="75"/>
      <c r="AP58" s="75"/>
      <c r="AQ58" s="75"/>
      <c r="AR58" s="81"/>
      <c r="AT58" s="75" t="e">
        <f>ROUND((0.1/AT45*(AT44+0.25)+#REF!),3)</f>
        <v>#REF!</v>
      </c>
      <c r="AU58" s="75"/>
      <c r="AV58" s="75"/>
      <c r="AW58" s="75"/>
      <c r="AX58" s="75"/>
      <c r="AY58" s="75"/>
      <c r="AZ58" s="81"/>
      <c r="BA58" s="75" t="e">
        <f>ROUND((0.1/BA45*(BA44+0.25)+#REF!),3)</f>
        <v>#REF!</v>
      </c>
      <c r="BB58" s="75"/>
      <c r="BC58" s="75"/>
      <c r="BD58" s="75"/>
      <c r="BE58" s="75"/>
      <c r="BF58" s="75"/>
      <c r="BG58" s="81"/>
      <c r="BH58" s="77"/>
      <c r="BI58" s="74"/>
      <c r="BJ58" s="74"/>
      <c r="BK58" s="74"/>
      <c r="BL58" s="74"/>
      <c r="BM58" s="74"/>
      <c r="BN58" s="74"/>
      <c r="BO58" s="83"/>
      <c r="BP58" s="75"/>
      <c r="BQ58" s="75"/>
      <c r="BR58" s="75"/>
      <c r="BS58" s="75"/>
      <c r="BT58" s="75"/>
      <c r="BU58" s="81"/>
    </row>
    <row r="59" spans="2:73" s="14" customFormat="1" ht="20.149999999999999" customHeight="1" x14ac:dyDescent="0.15">
      <c r="W59" s="75" t="e">
        <f>ROUND((0.1/W45*W44+#REF!),3)</f>
        <v>#REF!</v>
      </c>
      <c r="X59" s="75"/>
      <c r="Y59" s="75"/>
      <c r="Z59" s="75"/>
      <c r="AA59" s="75"/>
      <c r="AB59" s="75"/>
      <c r="AC59" s="81"/>
      <c r="AD59" s="75" t="e">
        <f>ROUND((0.1/AD45*AD44+#REF!),3)</f>
        <v>#REF!</v>
      </c>
      <c r="AE59" s="75"/>
      <c r="AF59" s="75"/>
      <c r="AG59" s="75"/>
      <c r="AH59" s="75"/>
      <c r="AI59" s="75"/>
      <c r="AJ59" s="81"/>
      <c r="AL59" s="75" t="e">
        <f>ROUND((0.1/AL45*AL44+#REF!),3)</f>
        <v>#REF!</v>
      </c>
      <c r="AM59" s="75"/>
      <c r="AN59" s="75"/>
      <c r="AO59" s="75"/>
      <c r="AP59" s="75"/>
      <c r="AQ59" s="75"/>
      <c r="AR59" s="81"/>
      <c r="AT59" s="75" t="e">
        <f>ROUND((0.1/AT45*AT44+#REF!),3)</f>
        <v>#REF!</v>
      </c>
      <c r="AU59" s="75"/>
      <c r="AV59" s="75"/>
      <c r="AW59" s="75"/>
      <c r="AX59" s="75"/>
      <c r="AY59" s="75"/>
      <c r="AZ59" s="81"/>
      <c r="BA59" s="75" t="e">
        <f>ROUND((0.1/BA45*BA44+#REF!),3)</f>
        <v>#REF!</v>
      </c>
      <c r="BB59" s="75"/>
      <c r="BC59" s="75"/>
      <c r="BD59" s="75"/>
      <c r="BE59" s="75"/>
      <c r="BF59" s="75"/>
      <c r="BG59" s="81"/>
      <c r="BH59" s="77"/>
      <c r="BI59" s="74"/>
      <c r="BJ59" s="74"/>
      <c r="BK59" s="74"/>
      <c r="BL59" s="74"/>
      <c r="BM59" s="74"/>
      <c r="BN59" s="74"/>
      <c r="BO59" s="83"/>
      <c r="BP59" s="75"/>
      <c r="BQ59" s="75"/>
      <c r="BR59" s="75"/>
      <c r="BS59" s="75"/>
      <c r="BT59" s="75"/>
      <c r="BU59" s="81"/>
    </row>
    <row r="60" spans="2:73" s="14" customFormat="1" ht="20.149999999999999" customHeight="1" x14ac:dyDescent="0.15">
      <c r="BH60" s="25"/>
      <c r="BI60" s="25"/>
      <c r="BJ60" s="25"/>
      <c r="BK60" s="25"/>
      <c r="BL60" s="25"/>
      <c r="BM60" s="25"/>
      <c r="BN60" s="25"/>
    </row>
    <row r="61" spans="2:73" s="14" customFormat="1" ht="20.149999999999999" customHeight="1" x14ac:dyDescent="0.15"/>
    <row r="62" spans="2:73" s="14" customFormat="1" ht="20.149999999999999" customHeight="1" x14ac:dyDescent="0.15"/>
    <row r="63" spans="2:73" s="14" customFormat="1" ht="20.149999999999999" customHeight="1" x14ac:dyDescent="0.15"/>
    <row r="64" spans="2:73" s="14" customFormat="1" ht="20.149999999999999" customHeight="1" x14ac:dyDescent="0.15"/>
    <row r="65" s="14" customFormat="1" ht="20.149999999999999" customHeight="1" x14ac:dyDescent="0.15"/>
    <row r="66" s="14" customFormat="1" ht="20.149999999999999" customHeight="1" x14ac:dyDescent="0.15"/>
    <row r="67" s="14" customFormat="1" ht="15" customHeight="1" x14ac:dyDescent="0.15"/>
    <row r="68" s="14" customFormat="1" ht="15" customHeight="1" x14ac:dyDescent="0.15"/>
    <row r="69" s="14" customFormat="1" ht="15" customHeight="1" x14ac:dyDescent="0.15"/>
    <row r="70" s="14" customFormat="1" ht="15" customHeight="1" x14ac:dyDescent="0.15"/>
    <row r="71" s="14" customFormat="1" ht="15" customHeight="1" x14ac:dyDescent="0.15"/>
    <row r="72" s="14" customFormat="1" ht="15" customHeight="1" x14ac:dyDescent="0.15"/>
    <row r="73" s="14" customFormat="1" ht="15" customHeight="1" x14ac:dyDescent="0.15"/>
    <row r="74" s="14" customFormat="1" ht="15" customHeight="1" x14ac:dyDescent="0.15"/>
    <row r="75" s="14" customFormat="1" ht="15" customHeight="1" x14ac:dyDescent="0.15"/>
    <row r="76" s="14" customFormat="1" ht="15" customHeight="1" x14ac:dyDescent="0.15"/>
    <row r="77" ht="15" customHeight="1" x14ac:dyDescent="0.15"/>
  </sheetData>
  <mergeCells count="173">
    <mergeCell ref="AT6:AW6"/>
    <mergeCell ref="BA48:BG48"/>
    <mergeCell ref="B42:D47"/>
    <mergeCell ref="BH53:BN53"/>
    <mergeCell ref="BH54:BN54"/>
    <mergeCell ref="BA51:BG51"/>
    <mergeCell ref="BA52:BG52"/>
    <mergeCell ref="BA53:BG53"/>
    <mergeCell ref="BH51:BN51"/>
    <mergeCell ref="BH52:BN52"/>
    <mergeCell ref="AT52:AZ52"/>
    <mergeCell ref="AT53:AZ53"/>
    <mergeCell ref="AL52:AS52"/>
    <mergeCell ref="AL53:AS53"/>
    <mergeCell ref="B52:J52"/>
    <mergeCell ref="K52:S52"/>
    <mergeCell ref="T52:V52"/>
    <mergeCell ref="W52:AC52"/>
    <mergeCell ref="B53:J53"/>
    <mergeCell ref="AD48:AK48"/>
    <mergeCell ref="E43:V43"/>
    <mergeCell ref="E44:V44"/>
    <mergeCell ref="O6:P7"/>
    <mergeCell ref="Z6:AC6"/>
    <mergeCell ref="AG6:AK6"/>
    <mergeCell ref="AL6:AP6"/>
    <mergeCell ref="E42:V42"/>
    <mergeCell ref="W40:AC40"/>
    <mergeCell ref="AD40:AK40"/>
    <mergeCell ref="AL40:AS40"/>
    <mergeCell ref="E45:V45"/>
    <mergeCell ref="AJ34:AM34"/>
    <mergeCell ref="AL51:AS51"/>
    <mergeCell ref="AD51:AK51"/>
    <mergeCell ref="W51:AC51"/>
    <mergeCell ref="B50:J50"/>
    <mergeCell ref="K50:S50"/>
    <mergeCell ref="T50:V50"/>
    <mergeCell ref="E46:V46"/>
    <mergeCell ref="W46:AC46"/>
    <mergeCell ref="AD46:AK46"/>
    <mergeCell ref="E47:V47"/>
    <mergeCell ref="W47:AC47"/>
    <mergeCell ref="AD47:AK47"/>
    <mergeCell ref="B48:D48"/>
    <mergeCell ref="E48:V48"/>
    <mergeCell ref="W48:AC48"/>
    <mergeCell ref="W50:AC50"/>
    <mergeCell ref="AD50:AK50"/>
    <mergeCell ref="AL46:AS46"/>
    <mergeCell ref="AL47:AS47"/>
    <mergeCell ref="AL48:AS48"/>
    <mergeCell ref="AL50:AS50"/>
    <mergeCell ref="BO58:BU58"/>
    <mergeCell ref="BO59:BU59"/>
    <mergeCell ref="BA58:BG58"/>
    <mergeCell ref="BA59:BG59"/>
    <mergeCell ref="BH58:BN58"/>
    <mergeCell ref="BH59:BN59"/>
    <mergeCell ref="AD58:AJ58"/>
    <mergeCell ref="AL55:AS56"/>
    <mergeCell ref="AD54:AK54"/>
    <mergeCell ref="AD55:AK56"/>
    <mergeCell ref="AL54:AS54"/>
    <mergeCell ref="AT54:AZ54"/>
    <mergeCell ref="AT55:AZ56"/>
    <mergeCell ref="AL58:AR58"/>
    <mergeCell ref="BO49:BU49"/>
    <mergeCell ref="K53:S53"/>
    <mergeCell ref="T53:V53"/>
    <mergeCell ref="W53:AC53"/>
    <mergeCell ref="AD52:AK52"/>
    <mergeCell ref="AD53:AK53"/>
    <mergeCell ref="B51:J51"/>
    <mergeCell ref="K51:S51"/>
    <mergeCell ref="T51:V51"/>
    <mergeCell ref="AT59:AZ59"/>
    <mergeCell ref="AT58:AZ58"/>
    <mergeCell ref="W58:AC58"/>
    <mergeCell ref="W59:AC59"/>
    <mergeCell ref="AD59:AJ59"/>
    <mergeCell ref="AL59:AR59"/>
    <mergeCell ref="B55:J56"/>
    <mergeCell ref="T55:V56"/>
    <mergeCell ref="B54:J54"/>
    <mergeCell ref="W55:AC56"/>
    <mergeCell ref="W54:AC54"/>
    <mergeCell ref="K54:S54"/>
    <mergeCell ref="T54:V54"/>
    <mergeCell ref="K55:S55"/>
    <mergeCell ref="K56:S56"/>
    <mergeCell ref="AT51:AZ51"/>
    <mergeCell ref="BH43:BN43"/>
    <mergeCell ref="AT44:AZ44"/>
    <mergeCell ref="BA44:BG44"/>
    <mergeCell ref="BH50:BN50"/>
    <mergeCell ref="BH49:BN49"/>
    <mergeCell ref="BH55:BN56"/>
    <mergeCell ref="BA54:BG54"/>
    <mergeCell ref="BA55:BG56"/>
    <mergeCell ref="BH44:BN44"/>
    <mergeCell ref="BA45:BG45"/>
    <mergeCell ref="AT45:AZ45"/>
    <mergeCell ref="BH45:BN45"/>
    <mergeCell ref="AT46:AZ46"/>
    <mergeCell ref="BA46:BG46"/>
    <mergeCell ref="AT47:AZ47"/>
    <mergeCell ref="BA47:BG47"/>
    <mergeCell ref="AT48:AZ48"/>
    <mergeCell ref="AT50:AZ50"/>
    <mergeCell ref="BA50:BG50"/>
    <mergeCell ref="BA49:BG49"/>
    <mergeCell ref="W45:AC45"/>
    <mergeCell ref="AD45:AK45"/>
    <mergeCell ref="BA42:BG42"/>
    <mergeCell ref="W42:AC42"/>
    <mergeCell ref="W44:AC44"/>
    <mergeCell ref="AD44:AK44"/>
    <mergeCell ref="AL44:AS44"/>
    <mergeCell ref="AD43:AK43"/>
    <mergeCell ref="AL45:AS45"/>
    <mergeCell ref="AL43:AS43"/>
    <mergeCell ref="W43:AC43"/>
    <mergeCell ref="AT43:AZ43"/>
    <mergeCell ref="BA43:BG43"/>
    <mergeCell ref="B1:BV1"/>
    <mergeCell ref="AD42:AK42"/>
    <mergeCell ref="AL42:AS42"/>
    <mergeCell ref="BA11:BA13"/>
    <mergeCell ref="AM12:AQ12"/>
    <mergeCell ref="BA14:BA19"/>
    <mergeCell ref="U16:U22"/>
    <mergeCell ref="X16:X22"/>
    <mergeCell ref="AM16:AQ16"/>
    <mergeCell ref="AS18:AX18"/>
    <mergeCell ref="BC18:BC23"/>
    <mergeCell ref="AS19:AX19"/>
    <mergeCell ref="AO23:AQ23"/>
    <mergeCell ref="BA23:BA27"/>
    <mergeCell ref="AS24:AW24"/>
    <mergeCell ref="AY34:AY35"/>
    <mergeCell ref="AO25:AQ25"/>
    <mergeCell ref="AU28:AU31"/>
    <mergeCell ref="AW28:AW35"/>
    <mergeCell ref="AY28:AY29"/>
    <mergeCell ref="AU32:AU33"/>
    <mergeCell ref="BH42:BN42"/>
    <mergeCell ref="AT42:AZ42"/>
    <mergeCell ref="BA7:BA9"/>
    <mergeCell ref="BH40:BN40"/>
    <mergeCell ref="AJ36:AM36"/>
    <mergeCell ref="AY30:AY31"/>
    <mergeCell ref="AY32:AY33"/>
    <mergeCell ref="BA28:BA33"/>
    <mergeCell ref="B39:BV39"/>
    <mergeCell ref="B40:V40"/>
    <mergeCell ref="AG29:AR29"/>
    <mergeCell ref="B2:BV2"/>
    <mergeCell ref="AD8:AG8"/>
    <mergeCell ref="AP8:AV8"/>
    <mergeCell ref="E9:G10"/>
    <mergeCell ref="H9:H10"/>
    <mergeCell ref="I9:N10"/>
    <mergeCell ref="O9:P10"/>
    <mergeCell ref="Z11:Z13"/>
    <mergeCell ref="AU34:AU35"/>
    <mergeCell ref="AJ35:AM35"/>
    <mergeCell ref="AT40:AZ40"/>
    <mergeCell ref="BA40:BG40"/>
    <mergeCell ref="AJ4:AM4"/>
    <mergeCell ref="E6:G7"/>
    <mergeCell ref="H6:H7"/>
    <mergeCell ref="I6:N7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BV85"/>
  <sheetViews>
    <sheetView view="pageBreakPreview" topLeftCell="B1" zoomScaleSheetLayoutView="100" workbookViewId="0">
      <selection activeCell="CC57" sqref="CC57"/>
    </sheetView>
  </sheetViews>
  <sheetFormatPr defaultRowHeight="10" x14ac:dyDescent="0.15"/>
  <cols>
    <col min="1" max="1" width="9" style="3" hidden="1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421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AH4" s="28"/>
      <c r="AI4" s="28"/>
      <c r="AJ4" s="73"/>
      <c r="AK4" s="73"/>
      <c r="AL4" s="73"/>
      <c r="AM4" s="73"/>
      <c r="AN4" s="28"/>
      <c r="AO4" s="28"/>
    </row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Z6" s="200"/>
      <c r="AA6" s="200"/>
      <c r="AB6" s="200"/>
      <c r="AC6" s="200"/>
      <c r="AD6" s="6"/>
      <c r="AE6" s="51"/>
      <c r="AF6" s="51"/>
      <c r="AG6" s="168" t="s">
        <v>133</v>
      </c>
      <c r="AH6" s="168"/>
      <c r="AI6" s="168"/>
      <c r="AJ6" s="168"/>
      <c r="AK6" s="168"/>
      <c r="AL6" s="168" t="s">
        <v>139</v>
      </c>
      <c r="AM6" s="168"/>
      <c r="AN6" s="168"/>
      <c r="AO6" s="168"/>
      <c r="AP6" s="168"/>
      <c r="AQ6" s="6"/>
      <c r="AR6" s="6"/>
      <c r="AS6" s="6"/>
      <c r="AT6" s="200"/>
      <c r="AU6" s="200"/>
      <c r="AV6" s="200"/>
      <c r="AW6" s="200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Z7" s="6"/>
      <c r="AA7" s="6"/>
      <c r="AB7" s="6"/>
      <c r="AC7" s="6"/>
      <c r="AD7" s="6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6"/>
      <c r="AT7" s="6"/>
      <c r="AU7" s="6"/>
      <c r="AV7" s="6"/>
      <c r="AW7" s="6"/>
      <c r="AY7" s="5"/>
      <c r="AZ7" s="5"/>
      <c r="BA7" s="85"/>
    </row>
    <row r="8" spans="2:74" ht="9.1" customHeight="1" x14ac:dyDescent="0.15">
      <c r="Z8" s="6"/>
      <c r="AA8" s="6"/>
      <c r="AB8" s="51"/>
      <c r="AC8" s="51"/>
      <c r="AD8" s="168"/>
      <c r="AE8" s="168"/>
      <c r="AF8" s="168"/>
      <c r="AG8" s="168"/>
      <c r="AH8" s="51"/>
      <c r="AI8" s="52"/>
      <c r="AJ8" s="52"/>
      <c r="AK8" s="52"/>
      <c r="AL8" s="52"/>
      <c r="AM8" s="52"/>
      <c r="AN8" s="52"/>
      <c r="AO8" s="52"/>
      <c r="AP8" s="168" t="s">
        <v>348</v>
      </c>
      <c r="AQ8" s="168"/>
      <c r="AR8" s="168"/>
      <c r="AS8" s="168"/>
      <c r="AT8" s="168"/>
      <c r="AU8" s="168"/>
      <c r="AV8" s="168"/>
      <c r="AW8" s="6"/>
      <c r="AY8" s="5"/>
      <c r="AZ8" s="5"/>
      <c r="BA8" s="85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Y9" s="5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Y10" s="6"/>
      <c r="Z10" s="6"/>
      <c r="AA10" s="6"/>
      <c r="AB10" s="6"/>
      <c r="AC10" s="6"/>
      <c r="AD10" s="6"/>
      <c r="AE10" s="21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21"/>
      <c r="AS10" s="6"/>
      <c r="AT10" s="6"/>
      <c r="AU10" s="6"/>
      <c r="AV10" s="6"/>
      <c r="AW10" s="6"/>
      <c r="AX10" s="6"/>
      <c r="AY10" s="85">
        <v>0.1</v>
      </c>
      <c r="AZ10" s="5"/>
      <c r="BA10" s="85">
        <v>0.15</v>
      </c>
      <c r="BB10" s="6"/>
    </row>
    <row r="11" spans="2:74" ht="9.1" customHeight="1" x14ac:dyDescent="0.15">
      <c r="AE11" s="21"/>
      <c r="AF11" s="19"/>
      <c r="AG11" s="19"/>
      <c r="AH11" s="27"/>
      <c r="AI11" s="27"/>
      <c r="AJ11" s="27"/>
      <c r="AK11" s="27"/>
      <c r="AL11" s="27"/>
      <c r="AM11" s="27"/>
      <c r="AN11" s="27"/>
      <c r="AO11" s="27"/>
      <c r="AP11" s="19"/>
      <c r="AQ11" s="19"/>
      <c r="AR11" s="21"/>
      <c r="AT11" s="6"/>
      <c r="AU11" s="6"/>
      <c r="AV11" s="6"/>
      <c r="AY11" s="85"/>
      <c r="AZ11" s="5"/>
      <c r="BA11" s="85"/>
      <c r="BB11" s="6"/>
    </row>
    <row r="12" spans="2:74" ht="9.1" customHeight="1" x14ac:dyDescent="0.15">
      <c r="AE12" s="21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21"/>
      <c r="AT12" s="6"/>
      <c r="AU12" s="6"/>
      <c r="AV12" s="6"/>
      <c r="AY12" s="22"/>
      <c r="AZ12" s="5"/>
      <c r="BA12" s="85"/>
      <c r="BB12" s="6"/>
    </row>
    <row r="13" spans="2:74" ht="9.1" customHeight="1" x14ac:dyDescent="0.15">
      <c r="Z13" s="73" t="s">
        <v>114</v>
      </c>
      <c r="AA13" s="73"/>
      <c r="AB13" s="73"/>
      <c r="AC13" s="73"/>
      <c r="AH13" s="28"/>
      <c r="AI13" s="28"/>
      <c r="AJ13" s="28"/>
      <c r="AK13" s="28"/>
      <c r="AL13" s="28"/>
      <c r="AM13" s="28"/>
      <c r="AN13" s="28"/>
      <c r="AO13" s="28"/>
      <c r="AT13" s="6"/>
      <c r="AU13" s="6"/>
      <c r="AV13" s="6"/>
      <c r="AW13" s="6"/>
      <c r="AY13" s="5"/>
      <c r="AZ13" s="5"/>
      <c r="BA13" s="29"/>
      <c r="BB13" s="85"/>
    </row>
    <row r="14" spans="2:74" ht="9.1" customHeight="1" x14ac:dyDescent="0.15">
      <c r="AM14" s="73"/>
      <c r="AN14" s="73"/>
      <c r="AO14" s="73"/>
      <c r="AP14" s="73"/>
      <c r="AQ14" s="73"/>
      <c r="AY14" s="5"/>
      <c r="AZ14" s="5"/>
      <c r="BA14" s="85" t="s">
        <v>357</v>
      </c>
      <c r="BB14" s="85"/>
    </row>
    <row r="15" spans="2:74" ht="9.1" customHeight="1" x14ac:dyDescent="0.15">
      <c r="AY15" s="5"/>
      <c r="AZ15" s="5"/>
      <c r="BA15" s="85"/>
      <c r="BB15" s="85"/>
    </row>
    <row r="16" spans="2:74" ht="9.1" customHeight="1" x14ac:dyDescent="0.15">
      <c r="U16" s="86"/>
      <c r="X16" s="86" t="s">
        <v>349</v>
      </c>
      <c r="AG16" s="28"/>
      <c r="AH16" s="28"/>
      <c r="AI16" s="28"/>
      <c r="AJ16" s="28"/>
      <c r="AK16" s="28"/>
      <c r="AL16" s="28"/>
      <c r="AM16" s="73" t="s">
        <v>4</v>
      </c>
      <c r="AN16" s="73"/>
      <c r="AO16" s="73"/>
      <c r="AP16" s="73"/>
      <c r="AQ16" s="73"/>
      <c r="AR16" s="28"/>
      <c r="AS16" s="28"/>
      <c r="AT16" s="28"/>
      <c r="AU16" s="28"/>
      <c r="AV16" s="28"/>
      <c r="AW16" s="28"/>
      <c r="AX16" s="28"/>
      <c r="AY16" s="28"/>
      <c r="AZ16" s="28"/>
      <c r="BA16" s="85"/>
    </row>
    <row r="17" spans="21:55" ht="9.1" customHeight="1" x14ac:dyDescent="0.15">
      <c r="U17" s="86"/>
      <c r="X17" s="86"/>
      <c r="AY17" s="5"/>
      <c r="AZ17" s="5"/>
      <c r="BA17" s="85"/>
    </row>
    <row r="18" spans="21:55" ht="9.1" customHeight="1" x14ac:dyDescent="0.15">
      <c r="U18" s="86"/>
      <c r="X18" s="86"/>
      <c r="AS18" s="73" t="s">
        <v>1</v>
      </c>
      <c r="AT18" s="73"/>
      <c r="AU18" s="73"/>
      <c r="AV18" s="73"/>
      <c r="AW18" s="73"/>
      <c r="AX18" s="73"/>
      <c r="AY18" s="5"/>
      <c r="AZ18" s="5"/>
      <c r="BA18" s="85"/>
      <c r="BC18" s="86" t="s">
        <v>212</v>
      </c>
    </row>
    <row r="19" spans="21:55" ht="9.1" customHeight="1" x14ac:dyDescent="0.15">
      <c r="U19" s="86"/>
      <c r="X19" s="86"/>
      <c r="AY19" s="5"/>
      <c r="AZ19" s="5"/>
      <c r="BA19" s="85"/>
      <c r="BC19" s="86"/>
    </row>
    <row r="20" spans="21:55" ht="9.1" customHeight="1" x14ac:dyDescent="0.15">
      <c r="U20" s="86"/>
      <c r="X20" s="86"/>
      <c r="AY20" s="5"/>
      <c r="AZ20" s="5"/>
      <c r="BA20" s="5"/>
      <c r="BC20" s="86"/>
    </row>
    <row r="21" spans="21:55" ht="9.1" customHeight="1" x14ac:dyDescent="0.15">
      <c r="U21" s="86"/>
      <c r="X21" s="86"/>
      <c r="AY21" s="5"/>
      <c r="AZ21" s="5"/>
      <c r="BA21" s="5"/>
      <c r="BC21" s="86"/>
    </row>
    <row r="22" spans="21:55" ht="9.1" customHeight="1" x14ac:dyDescent="0.15">
      <c r="U22" s="86"/>
      <c r="X22" s="86"/>
      <c r="AY22" s="5"/>
      <c r="AZ22" s="5"/>
      <c r="BA22" s="5"/>
      <c r="BC22" s="86"/>
    </row>
    <row r="23" spans="21:55" ht="9.1" customHeight="1" x14ac:dyDescent="0.15">
      <c r="U23" s="40"/>
      <c r="AO23" s="73"/>
      <c r="AP23" s="73"/>
      <c r="AQ23" s="73"/>
      <c r="AY23" s="5"/>
      <c r="AZ23" s="5"/>
      <c r="BA23" s="85" t="s">
        <v>356</v>
      </c>
      <c r="BC23" s="86"/>
    </row>
    <row r="24" spans="21:55" ht="9.1" customHeight="1" x14ac:dyDescent="0.15">
      <c r="AS24" s="73"/>
      <c r="AT24" s="73"/>
      <c r="AU24" s="73"/>
      <c r="AV24" s="73"/>
      <c r="AW24" s="73"/>
      <c r="AY24" s="5"/>
      <c r="AZ24" s="5"/>
      <c r="BA24" s="85"/>
    </row>
    <row r="25" spans="21:55" ht="9.1" customHeight="1" x14ac:dyDescent="0.15">
      <c r="AO25" s="73" t="s">
        <v>5</v>
      </c>
      <c r="AP25" s="73"/>
      <c r="AQ25" s="73"/>
      <c r="AY25" s="5"/>
      <c r="AZ25" s="5"/>
      <c r="BA25" s="85"/>
    </row>
    <row r="26" spans="21:55" ht="9.1" customHeight="1" x14ac:dyDescent="0.15"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Y26" s="22"/>
      <c r="AZ26" s="5"/>
      <c r="BA26" s="85"/>
    </row>
    <row r="27" spans="21:55" ht="9.1" customHeight="1" x14ac:dyDescent="0.15">
      <c r="AY27" s="22"/>
      <c r="AZ27" s="5"/>
      <c r="BA27" s="85"/>
    </row>
    <row r="28" spans="21:55" ht="9.1" customHeight="1" x14ac:dyDescent="0.15">
      <c r="AU28" s="85"/>
      <c r="AV28" s="5"/>
      <c r="AW28" s="85"/>
      <c r="AY28" s="85">
        <v>0.1</v>
      </c>
      <c r="AZ28" s="5"/>
      <c r="BA28" s="85" t="s">
        <v>354</v>
      </c>
    </row>
    <row r="29" spans="21:55" ht="9.1" customHeight="1" x14ac:dyDescent="0.15">
      <c r="AG29" s="73" t="s">
        <v>441</v>
      </c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U29" s="85"/>
      <c r="AV29" s="5"/>
      <c r="AW29" s="85"/>
      <c r="AY29" s="85"/>
      <c r="AZ29" s="5"/>
      <c r="BA29" s="85"/>
    </row>
    <row r="30" spans="21:55" ht="4.45" customHeight="1" x14ac:dyDescent="0.15">
      <c r="AU30" s="85"/>
      <c r="AV30" s="5"/>
      <c r="AW30" s="85"/>
      <c r="AY30" s="85" t="s">
        <v>0</v>
      </c>
      <c r="AZ30" s="5"/>
      <c r="BA30" s="85"/>
    </row>
    <row r="31" spans="21:55" ht="4.45" customHeight="1" x14ac:dyDescent="0.15">
      <c r="AU31" s="85"/>
      <c r="AV31" s="5"/>
      <c r="AW31" s="85"/>
      <c r="AY31" s="85"/>
      <c r="AZ31" s="5"/>
      <c r="BA31" s="85"/>
    </row>
    <row r="32" spans="21:55" ht="9.1" customHeight="1" x14ac:dyDescent="0.15">
      <c r="AU32" s="85"/>
      <c r="AV32" s="5"/>
      <c r="AW32" s="85"/>
      <c r="AY32" s="85">
        <v>0.1</v>
      </c>
      <c r="BA32" s="85"/>
    </row>
    <row r="33" spans="1:74" ht="9.1" customHeight="1" x14ac:dyDescent="0.15">
      <c r="AU33" s="85"/>
      <c r="AV33" s="5"/>
      <c r="AW33" s="85"/>
      <c r="AY33" s="85"/>
      <c r="BA33" s="85"/>
    </row>
    <row r="34" spans="1:74" ht="9.1" customHeight="1" x14ac:dyDescent="0.15">
      <c r="AJ34" s="73"/>
      <c r="AK34" s="73"/>
      <c r="AL34" s="73"/>
      <c r="AM34" s="73"/>
      <c r="AU34" s="85"/>
      <c r="AW34" s="85"/>
      <c r="AY34" s="85"/>
    </row>
    <row r="35" spans="1:74" ht="9.1" customHeight="1" x14ac:dyDescent="0.15">
      <c r="AJ35" s="73"/>
      <c r="AK35" s="73"/>
      <c r="AL35" s="73"/>
      <c r="AM35" s="73"/>
      <c r="AU35" s="85"/>
      <c r="AW35" s="85"/>
      <c r="AY35" s="85"/>
    </row>
    <row r="36" spans="1:74" ht="9.1" customHeight="1" x14ac:dyDescent="0.15">
      <c r="AJ36" s="73" t="s">
        <v>333</v>
      </c>
      <c r="AK36" s="73"/>
      <c r="AL36" s="73"/>
      <c r="AM36" s="73"/>
    </row>
    <row r="37" spans="1:74" ht="9.1" customHeight="1" x14ac:dyDescent="0.15"/>
    <row r="38" spans="1:74" ht="9.1" customHeight="1" x14ac:dyDescent="0.15"/>
    <row r="39" spans="1:74" ht="9.1" customHeight="1" x14ac:dyDescent="0.15"/>
    <row r="40" spans="1:74" ht="37.799999999999997" customHeight="1" x14ac:dyDescent="0.15">
      <c r="B40" s="88" t="s">
        <v>31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</row>
    <row r="41" spans="1:74" s="14" customFormat="1" ht="24.95" customHeight="1" x14ac:dyDescent="0.15">
      <c r="B41" s="78" t="s">
        <v>105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87" t="s">
        <v>298</v>
      </c>
      <c r="X41" s="87"/>
      <c r="Y41" s="87"/>
      <c r="Z41" s="87"/>
      <c r="AA41" s="87"/>
      <c r="AB41" s="87"/>
      <c r="AC41" s="87"/>
      <c r="AD41" s="87" t="s">
        <v>299</v>
      </c>
      <c r="AE41" s="87"/>
      <c r="AF41" s="87"/>
      <c r="AG41" s="87"/>
      <c r="AH41" s="87"/>
      <c r="AI41" s="87"/>
      <c r="AJ41" s="87"/>
      <c r="AK41" s="87"/>
      <c r="AL41" s="87" t="s">
        <v>300</v>
      </c>
      <c r="AM41" s="87"/>
      <c r="AN41" s="87"/>
      <c r="AO41" s="87"/>
      <c r="AP41" s="87"/>
      <c r="AQ41" s="87"/>
      <c r="AR41" s="87"/>
      <c r="AS41" s="87"/>
      <c r="AT41" s="87" t="s">
        <v>301</v>
      </c>
      <c r="AU41" s="87"/>
      <c r="AV41" s="87"/>
      <c r="AW41" s="87"/>
      <c r="AX41" s="87"/>
      <c r="AY41" s="87"/>
      <c r="AZ41" s="87"/>
      <c r="BA41" s="87" t="s">
        <v>302</v>
      </c>
      <c r="BB41" s="87"/>
      <c r="BC41" s="87"/>
      <c r="BD41" s="87"/>
      <c r="BE41" s="87"/>
      <c r="BF41" s="87"/>
      <c r="BG41" s="87"/>
      <c r="BH41" s="89"/>
      <c r="BI41" s="84"/>
      <c r="BJ41" s="84"/>
      <c r="BK41" s="84"/>
      <c r="BL41" s="84"/>
      <c r="BM41" s="84"/>
      <c r="BN41" s="84"/>
      <c r="BO41" s="25"/>
      <c r="BP41" s="25"/>
      <c r="BQ41" s="25"/>
      <c r="BR41" s="25"/>
      <c r="BS41" s="25"/>
      <c r="BT41" s="25"/>
      <c r="BU41" s="25"/>
    </row>
    <row r="42" spans="1:74" s="14" customFormat="1" ht="6.95" customHeight="1" x14ac:dyDescent="0.15">
      <c r="B42" s="39"/>
      <c r="C42" s="39"/>
      <c r="D42" s="39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</row>
    <row r="43" spans="1:74" s="14" customFormat="1" ht="20.149999999999999" customHeight="1" x14ac:dyDescent="0.15">
      <c r="A43" s="25"/>
      <c r="B43" s="90" t="s">
        <v>353</v>
      </c>
      <c r="C43" s="91"/>
      <c r="D43" s="92"/>
      <c r="E43" s="78" t="s">
        <v>179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v>2.5999999999999999E-2</v>
      </c>
      <c r="X43" s="75"/>
      <c r="Y43" s="75"/>
      <c r="Z43" s="75"/>
      <c r="AA43" s="75"/>
      <c r="AB43" s="75"/>
      <c r="AC43" s="75"/>
      <c r="AD43" s="75">
        <v>3.2000000000000001E-2</v>
      </c>
      <c r="AE43" s="75"/>
      <c r="AF43" s="75"/>
      <c r="AG43" s="75"/>
      <c r="AH43" s="75"/>
      <c r="AI43" s="75"/>
      <c r="AJ43" s="75"/>
      <c r="AK43" s="75"/>
      <c r="AL43" s="75">
        <v>3.7999999999999999E-2</v>
      </c>
      <c r="AM43" s="75"/>
      <c r="AN43" s="75"/>
      <c r="AO43" s="75"/>
      <c r="AP43" s="75"/>
      <c r="AQ43" s="75"/>
      <c r="AR43" s="75"/>
      <c r="AS43" s="75"/>
      <c r="AT43" s="75">
        <v>4.8000000000000001E-2</v>
      </c>
      <c r="AU43" s="75"/>
      <c r="AV43" s="75"/>
      <c r="AW43" s="75"/>
      <c r="AX43" s="75"/>
      <c r="AY43" s="75"/>
      <c r="AZ43" s="75"/>
      <c r="BA43" s="75">
        <v>0.06</v>
      </c>
      <c r="BB43" s="75"/>
      <c r="BC43" s="75"/>
      <c r="BD43" s="75"/>
      <c r="BE43" s="75"/>
      <c r="BF43" s="75"/>
      <c r="BG43" s="75"/>
      <c r="BH43" s="77"/>
      <c r="BI43" s="74"/>
      <c r="BJ43" s="74"/>
      <c r="BK43" s="74"/>
      <c r="BL43" s="74"/>
      <c r="BM43" s="74"/>
      <c r="BN43" s="74"/>
      <c r="BO43" s="18"/>
      <c r="BP43" s="18"/>
      <c r="BQ43" s="18"/>
      <c r="BR43" s="18"/>
      <c r="BS43" s="18"/>
      <c r="BT43" s="18"/>
      <c r="BU43" s="18"/>
    </row>
    <row r="44" spans="1:74" s="14" customFormat="1" ht="20.149999999999999" customHeight="1" x14ac:dyDescent="0.15">
      <c r="A44" s="25"/>
      <c r="B44" s="93"/>
      <c r="C44" s="94"/>
      <c r="D44" s="95"/>
      <c r="E44" s="78" t="s">
        <v>213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v>0.6</v>
      </c>
      <c r="X44" s="75"/>
      <c r="Y44" s="75"/>
      <c r="Z44" s="75"/>
      <c r="AA44" s="75"/>
      <c r="AB44" s="75"/>
      <c r="AC44" s="75"/>
      <c r="AD44" s="75">
        <v>0.6</v>
      </c>
      <c r="AE44" s="75"/>
      <c r="AF44" s="75"/>
      <c r="AG44" s="75"/>
      <c r="AH44" s="75"/>
      <c r="AI44" s="75"/>
      <c r="AJ44" s="75"/>
      <c r="AK44" s="75"/>
      <c r="AL44" s="75">
        <v>0.6</v>
      </c>
      <c r="AM44" s="75"/>
      <c r="AN44" s="75"/>
      <c r="AO44" s="75"/>
      <c r="AP44" s="75"/>
      <c r="AQ44" s="75"/>
      <c r="AR44" s="75"/>
      <c r="AS44" s="75"/>
      <c r="AT44" s="75">
        <v>0.6</v>
      </c>
      <c r="AU44" s="75"/>
      <c r="AV44" s="75"/>
      <c r="AW44" s="75"/>
      <c r="AX44" s="75"/>
      <c r="AY44" s="75"/>
      <c r="AZ44" s="75"/>
      <c r="BA44" s="75">
        <v>0.6</v>
      </c>
      <c r="BB44" s="75"/>
      <c r="BC44" s="75"/>
      <c r="BD44" s="75"/>
      <c r="BE44" s="75"/>
      <c r="BF44" s="75"/>
      <c r="BG44" s="75"/>
      <c r="BH44" s="77"/>
      <c r="BI44" s="74"/>
      <c r="BJ44" s="74"/>
      <c r="BK44" s="74"/>
      <c r="BL44" s="74"/>
      <c r="BM44" s="74"/>
      <c r="BN44" s="74"/>
      <c r="BO44" s="18"/>
      <c r="BP44" s="18"/>
      <c r="BQ44" s="18"/>
      <c r="BR44" s="18"/>
      <c r="BS44" s="18"/>
      <c r="BT44" s="18"/>
      <c r="BU44" s="18"/>
    </row>
    <row r="45" spans="1:74" s="14" customFormat="1" ht="20.149999999999999" customHeight="1" x14ac:dyDescent="0.15">
      <c r="A45" s="25"/>
      <c r="B45" s="93"/>
      <c r="C45" s="94"/>
      <c r="D45" s="95"/>
      <c r="E45" s="78" t="s">
        <v>181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W43+0.2</f>
        <v>0.22600000000000001</v>
      </c>
      <c r="X45" s="75"/>
      <c r="Y45" s="75"/>
      <c r="Z45" s="75"/>
      <c r="AA45" s="75"/>
      <c r="AB45" s="75"/>
      <c r="AC45" s="75"/>
      <c r="AD45" s="75">
        <f>AD43+0.2</f>
        <v>0.23200000000000001</v>
      </c>
      <c r="AE45" s="75"/>
      <c r="AF45" s="75"/>
      <c r="AG45" s="75"/>
      <c r="AH45" s="75"/>
      <c r="AI45" s="75"/>
      <c r="AJ45" s="75"/>
      <c r="AK45" s="75"/>
      <c r="AL45" s="75">
        <f>AL43+0.2</f>
        <v>0.23800000000000002</v>
      </c>
      <c r="AM45" s="75"/>
      <c r="AN45" s="75"/>
      <c r="AO45" s="75"/>
      <c r="AP45" s="75"/>
      <c r="AQ45" s="75"/>
      <c r="AR45" s="75"/>
      <c r="AS45" s="75"/>
      <c r="AT45" s="75">
        <f>AT43+0.2</f>
        <v>0.248</v>
      </c>
      <c r="AU45" s="75"/>
      <c r="AV45" s="75"/>
      <c r="AW45" s="75"/>
      <c r="AX45" s="75"/>
      <c r="AY45" s="75"/>
      <c r="AZ45" s="75"/>
      <c r="BA45" s="75">
        <f>BA43+0.2</f>
        <v>0.26</v>
      </c>
      <c r="BB45" s="75"/>
      <c r="BC45" s="75"/>
      <c r="BD45" s="75"/>
      <c r="BE45" s="75"/>
      <c r="BF45" s="75"/>
      <c r="BG45" s="75"/>
      <c r="BH45" s="77"/>
      <c r="BI45" s="74"/>
      <c r="BJ45" s="74"/>
      <c r="BK45" s="74"/>
      <c r="BL45" s="74"/>
      <c r="BM45" s="74"/>
      <c r="BN45" s="74"/>
      <c r="BO45" s="18"/>
      <c r="BP45" s="18"/>
      <c r="BQ45" s="18"/>
      <c r="BR45" s="18"/>
      <c r="BS45" s="18"/>
      <c r="BT45" s="18"/>
      <c r="BU45" s="18"/>
    </row>
    <row r="46" spans="1:74" s="14" customFormat="1" ht="20.149999999999999" customHeight="1" x14ac:dyDescent="0.15">
      <c r="A46" s="25"/>
      <c r="B46" s="93"/>
      <c r="C46" s="94"/>
      <c r="D46" s="95"/>
      <c r="E46" s="78" t="s">
        <v>183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W43+W47+0.1</f>
        <v>1.1260000000000001</v>
      </c>
      <c r="X46" s="75"/>
      <c r="Y46" s="75"/>
      <c r="Z46" s="75"/>
      <c r="AA46" s="75"/>
      <c r="AB46" s="75"/>
      <c r="AC46" s="75"/>
      <c r="AD46" s="75">
        <f>AD43+AD47+0.1</f>
        <v>1.1320000000000001</v>
      </c>
      <c r="AE46" s="75"/>
      <c r="AF46" s="75"/>
      <c r="AG46" s="75"/>
      <c r="AH46" s="75"/>
      <c r="AI46" s="75"/>
      <c r="AJ46" s="75"/>
      <c r="AK46" s="75"/>
      <c r="AL46" s="75">
        <f>AL43+AL47+0.1</f>
        <v>1.1380000000000001</v>
      </c>
      <c r="AM46" s="75"/>
      <c r="AN46" s="75"/>
      <c r="AO46" s="75"/>
      <c r="AP46" s="75"/>
      <c r="AQ46" s="75"/>
      <c r="AR46" s="75"/>
      <c r="AS46" s="75"/>
      <c r="AT46" s="75">
        <f>AT43+AT47+0.1</f>
        <v>1.1480000000000001</v>
      </c>
      <c r="AU46" s="75"/>
      <c r="AV46" s="75"/>
      <c r="AW46" s="75"/>
      <c r="AX46" s="75"/>
      <c r="AY46" s="75"/>
      <c r="AZ46" s="75"/>
      <c r="BA46" s="75">
        <f>BA43+BA47+0.1</f>
        <v>1.1600000000000001</v>
      </c>
      <c r="BB46" s="75"/>
      <c r="BC46" s="75"/>
      <c r="BD46" s="75"/>
      <c r="BE46" s="75"/>
      <c r="BF46" s="75"/>
      <c r="BG46" s="75"/>
      <c r="BH46" s="77"/>
      <c r="BI46" s="74"/>
      <c r="BJ46" s="74"/>
      <c r="BK46" s="74"/>
      <c r="BL46" s="74"/>
      <c r="BM46" s="74"/>
      <c r="BN46" s="74"/>
      <c r="BO46" s="18"/>
      <c r="BP46" s="18"/>
      <c r="BQ46" s="18"/>
      <c r="BR46" s="18"/>
      <c r="BS46" s="18"/>
      <c r="BT46" s="18"/>
      <c r="BU46" s="18"/>
    </row>
    <row r="47" spans="1:74" s="14" customFormat="1" ht="20.149999999999999" customHeight="1" x14ac:dyDescent="0.15">
      <c r="A47" s="25"/>
      <c r="B47" s="93"/>
      <c r="C47" s="94"/>
      <c r="D47" s="95"/>
      <c r="E47" s="78" t="s">
        <v>341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$I$6</f>
        <v>1</v>
      </c>
      <c r="X47" s="75"/>
      <c r="Y47" s="75"/>
      <c r="Z47" s="75"/>
      <c r="AA47" s="75"/>
      <c r="AB47" s="75"/>
      <c r="AC47" s="75"/>
      <c r="AD47" s="81">
        <f>$I$6</f>
        <v>1</v>
      </c>
      <c r="AE47" s="82"/>
      <c r="AF47" s="82"/>
      <c r="AG47" s="82"/>
      <c r="AH47" s="82"/>
      <c r="AI47" s="82"/>
      <c r="AJ47" s="82"/>
      <c r="AK47" s="83"/>
      <c r="AL47" s="81">
        <f>$I$6</f>
        <v>1</v>
      </c>
      <c r="AM47" s="82"/>
      <c r="AN47" s="82"/>
      <c r="AO47" s="82"/>
      <c r="AP47" s="82"/>
      <c r="AQ47" s="82"/>
      <c r="AR47" s="82"/>
      <c r="AS47" s="83"/>
      <c r="AT47" s="75">
        <f>$I$6</f>
        <v>1</v>
      </c>
      <c r="AU47" s="75"/>
      <c r="AV47" s="75"/>
      <c r="AW47" s="75"/>
      <c r="AX47" s="75"/>
      <c r="AY47" s="75"/>
      <c r="AZ47" s="75"/>
      <c r="BA47" s="75">
        <f>$I$6</f>
        <v>1</v>
      </c>
      <c r="BB47" s="75"/>
      <c r="BC47" s="75"/>
      <c r="BD47" s="75"/>
      <c r="BE47" s="75"/>
      <c r="BF47" s="75"/>
      <c r="BG47" s="75"/>
    </row>
    <row r="48" spans="1:74" s="14" customFormat="1" ht="20.149999999999999" customHeight="1" x14ac:dyDescent="0.15">
      <c r="B48" s="93"/>
      <c r="C48" s="94"/>
      <c r="D48" s="95"/>
      <c r="E48" s="78" t="s">
        <v>37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$I$9</f>
        <v>0.3</v>
      </c>
      <c r="X48" s="75"/>
      <c r="Y48" s="75"/>
      <c r="Z48" s="75"/>
      <c r="AA48" s="75"/>
      <c r="AB48" s="75"/>
      <c r="AC48" s="75"/>
      <c r="AD48" s="81">
        <f>$I$9</f>
        <v>0.3</v>
      </c>
      <c r="AE48" s="82"/>
      <c r="AF48" s="82"/>
      <c r="AG48" s="82"/>
      <c r="AH48" s="82"/>
      <c r="AI48" s="82"/>
      <c r="AJ48" s="82"/>
      <c r="AK48" s="83"/>
      <c r="AL48" s="81">
        <f>$I$9</f>
        <v>0.3</v>
      </c>
      <c r="AM48" s="82"/>
      <c r="AN48" s="82"/>
      <c r="AO48" s="82"/>
      <c r="AP48" s="82"/>
      <c r="AQ48" s="82"/>
      <c r="AR48" s="82"/>
      <c r="AS48" s="83"/>
      <c r="AT48" s="75">
        <f>$I$9</f>
        <v>0.3</v>
      </c>
      <c r="AU48" s="75"/>
      <c r="AV48" s="75"/>
      <c r="AW48" s="75"/>
      <c r="AX48" s="75"/>
      <c r="AY48" s="75"/>
      <c r="AZ48" s="75"/>
      <c r="BA48" s="75">
        <f>$I$9</f>
        <v>0.3</v>
      </c>
      <c r="BB48" s="75"/>
      <c r="BC48" s="75"/>
      <c r="BD48" s="75"/>
      <c r="BE48" s="75"/>
      <c r="BF48" s="75"/>
      <c r="BG48" s="75"/>
    </row>
    <row r="49" spans="2:73" s="14" customFormat="1" ht="20.149999999999999" customHeight="1" x14ac:dyDescent="0.15">
      <c r="B49" s="100" t="s">
        <v>33</v>
      </c>
      <c r="C49" s="101"/>
      <c r="D49" s="102"/>
      <c r="E49" s="78" t="s">
        <v>335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75">
        <f>W46-W45-W48-0.15</f>
        <v>0.45000000000000007</v>
      </c>
      <c r="X49" s="75"/>
      <c r="Y49" s="75"/>
      <c r="Z49" s="75"/>
      <c r="AA49" s="75"/>
      <c r="AB49" s="75"/>
      <c r="AC49" s="75"/>
      <c r="AD49" s="81">
        <f>AD46-AD45-AD48-0.15</f>
        <v>0.45000000000000007</v>
      </c>
      <c r="AE49" s="82"/>
      <c r="AF49" s="82"/>
      <c r="AG49" s="82"/>
      <c r="AH49" s="82"/>
      <c r="AI49" s="82"/>
      <c r="AJ49" s="82"/>
      <c r="AK49" s="83"/>
      <c r="AL49" s="81">
        <f>AL46-AL45-AL48-0.15</f>
        <v>0.45000000000000007</v>
      </c>
      <c r="AM49" s="82"/>
      <c r="AN49" s="82"/>
      <c r="AO49" s="82"/>
      <c r="AP49" s="82"/>
      <c r="AQ49" s="82"/>
      <c r="AR49" s="82"/>
      <c r="AS49" s="83"/>
      <c r="AT49" s="75">
        <f>AT46-AT45-AT48-0.15</f>
        <v>0.45000000000000007</v>
      </c>
      <c r="AU49" s="75"/>
      <c r="AV49" s="75"/>
      <c r="AW49" s="75"/>
      <c r="AX49" s="75"/>
      <c r="AY49" s="75"/>
      <c r="AZ49" s="75"/>
      <c r="BA49" s="75">
        <f>BA46-BA45-BA48-0.15</f>
        <v>0.45000000000000007</v>
      </c>
      <c r="BB49" s="75"/>
      <c r="BC49" s="75"/>
      <c r="BD49" s="75"/>
      <c r="BE49" s="75"/>
      <c r="BF49" s="75"/>
      <c r="BG49" s="75"/>
    </row>
    <row r="50" spans="2:73" s="14" customFormat="1" ht="20.149999999999999" customHeight="1" x14ac:dyDescent="0.15">
      <c r="BA50" s="141" t="s">
        <v>103</v>
      </c>
      <c r="BB50" s="141"/>
      <c r="BC50" s="141"/>
      <c r="BD50" s="141"/>
      <c r="BE50" s="141"/>
      <c r="BF50" s="141"/>
      <c r="BG50" s="141"/>
      <c r="BH50" s="271"/>
      <c r="BI50" s="271"/>
      <c r="BJ50" s="271"/>
      <c r="BK50" s="271"/>
      <c r="BL50" s="271"/>
      <c r="BM50" s="271"/>
      <c r="BN50" s="271"/>
      <c r="BO50" s="271"/>
      <c r="BP50" s="271"/>
      <c r="BQ50" s="271"/>
      <c r="BR50" s="271"/>
      <c r="BS50" s="271"/>
      <c r="BT50" s="271"/>
      <c r="BU50" s="271"/>
    </row>
    <row r="51" spans="2:73" s="14" customFormat="1" ht="28" customHeight="1" x14ac:dyDescent="0.15">
      <c r="B51" s="87" t="s">
        <v>13</v>
      </c>
      <c r="C51" s="87"/>
      <c r="D51" s="87"/>
      <c r="E51" s="87"/>
      <c r="F51" s="87"/>
      <c r="G51" s="87"/>
      <c r="H51" s="87"/>
      <c r="I51" s="87"/>
      <c r="J51" s="87"/>
      <c r="K51" s="87" t="s">
        <v>14</v>
      </c>
      <c r="L51" s="87"/>
      <c r="M51" s="87"/>
      <c r="N51" s="87"/>
      <c r="O51" s="87"/>
      <c r="P51" s="87"/>
      <c r="Q51" s="87"/>
      <c r="R51" s="87"/>
      <c r="S51" s="87"/>
      <c r="T51" s="87" t="s">
        <v>12</v>
      </c>
      <c r="U51" s="87"/>
      <c r="V51" s="87"/>
      <c r="W51" s="87" t="s">
        <v>203</v>
      </c>
      <c r="X51" s="87"/>
      <c r="Y51" s="87"/>
      <c r="Z51" s="87"/>
      <c r="AA51" s="87"/>
      <c r="AB51" s="87"/>
      <c r="AC51" s="87"/>
      <c r="AD51" s="87" t="s">
        <v>204</v>
      </c>
      <c r="AE51" s="87"/>
      <c r="AF51" s="87"/>
      <c r="AG51" s="87"/>
      <c r="AH51" s="87"/>
      <c r="AI51" s="87"/>
      <c r="AJ51" s="87"/>
      <c r="AK51" s="87"/>
      <c r="AL51" s="87" t="s">
        <v>205</v>
      </c>
      <c r="AM51" s="87"/>
      <c r="AN51" s="87"/>
      <c r="AO51" s="87"/>
      <c r="AP51" s="87"/>
      <c r="AQ51" s="87"/>
      <c r="AR51" s="87"/>
      <c r="AS51" s="87"/>
      <c r="AT51" s="87" t="s">
        <v>206</v>
      </c>
      <c r="AU51" s="87"/>
      <c r="AV51" s="87"/>
      <c r="AW51" s="87"/>
      <c r="AX51" s="87"/>
      <c r="AY51" s="87"/>
      <c r="AZ51" s="87"/>
      <c r="BA51" s="87" t="s">
        <v>207</v>
      </c>
      <c r="BB51" s="87"/>
      <c r="BC51" s="87"/>
      <c r="BD51" s="87"/>
      <c r="BE51" s="87"/>
      <c r="BF51" s="87"/>
      <c r="BG51" s="87"/>
      <c r="BH51" s="89"/>
      <c r="BI51" s="84"/>
      <c r="BJ51" s="84"/>
      <c r="BK51" s="84"/>
      <c r="BL51" s="84"/>
      <c r="BM51" s="84"/>
      <c r="BN51" s="84"/>
      <c r="BO51" s="25"/>
      <c r="BP51" s="25"/>
      <c r="BQ51" s="25"/>
      <c r="BR51" s="25"/>
      <c r="BS51" s="25"/>
      <c r="BT51" s="25"/>
      <c r="BU51" s="25"/>
    </row>
    <row r="52" spans="2:73" s="14" customFormat="1" ht="28" customHeight="1" x14ac:dyDescent="0.15">
      <c r="B52" s="78" t="s">
        <v>100</v>
      </c>
      <c r="C52" s="79"/>
      <c r="D52" s="79"/>
      <c r="E52" s="79"/>
      <c r="F52" s="79"/>
      <c r="G52" s="79"/>
      <c r="H52" s="79"/>
      <c r="I52" s="79"/>
      <c r="J52" s="80"/>
      <c r="K52" s="110" t="s">
        <v>113</v>
      </c>
      <c r="L52" s="111"/>
      <c r="M52" s="111"/>
      <c r="N52" s="111"/>
      <c r="O52" s="111"/>
      <c r="P52" s="111"/>
      <c r="Q52" s="111"/>
      <c r="R52" s="111"/>
      <c r="S52" s="112"/>
      <c r="T52" s="78" t="s">
        <v>320</v>
      </c>
      <c r="U52" s="79"/>
      <c r="V52" s="80"/>
      <c r="W52" s="75">
        <v>2</v>
      </c>
      <c r="X52" s="75"/>
      <c r="Y52" s="75"/>
      <c r="Z52" s="75"/>
      <c r="AA52" s="75"/>
      <c r="AB52" s="75"/>
      <c r="AC52" s="75"/>
      <c r="AD52" s="75">
        <f>W52</f>
        <v>2</v>
      </c>
      <c r="AE52" s="75"/>
      <c r="AF52" s="75"/>
      <c r="AG52" s="75"/>
      <c r="AH52" s="75"/>
      <c r="AI52" s="75"/>
      <c r="AJ52" s="75"/>
      <c r="AK52" s="75"/>
      <c r="AL52" s="75">
        <f>AD52</f>
        <v>2</v>
      </c>
      <c r="AM52" s="75"/>
      <c r="AN52" s="75"/>
      <c r="AO52" s="75"/>
      <c r="AP52" s="75"/>
      <c r="AQ52" s="75"/>
      <c r="AR52" s="75"/>
      <c r="AS52" s="75"/>
      <c r="AT52" s="75">
        <f>AL52</f>
        <v>2</v>
      </c>
      <c r="AU52" s="75"/>
      <c r="AV52" s="75"/>
      <c r="AW52" s="75"/>
      <c r="AX52" s="75"/>
      <c r="AY52" s="75"/>
      <c r="AZ52" s="75"/>
      <c r="BA52" s="75">
        <f>AT52</f>
        <v>2</v>
      </c>
      <c r="BB52" s="75"/>
      <c r="BC52" s="75"/>
      <c r="BD52" s="75"/>
      <c r="BE52" s="75"/>
      <c r="BF52" s="75"/>
      <c r="BG52" s="75"/>
      <c r="BH52" s="77"/>
      <c r="BI52" s="74"/>
      <c r="BJ52" s="74"/>
      <c r="BK52" s="74"/>
      <c r="BL52" s="74"/>
      <c r="BM52" s="74"/>
      <c r="BN52" s="74"/>
      <c r="BO52" s="18"/>
      <c r="BP52" s="18"/>
      <c r="BQ52" s="18"/>
      <c r="BR52" s="18"/>
      <c r="BS52" s="18"/>
      <c r="BT52" s="18"/>
      <c r="BU52" s="18"/>
    </row>
    <row r="53" spans="2:73" s="14" customFormat="1" ht="14.1" customHeight="1" x14ac:dyDescent="0.15">
      <c r="B53" s="113" t="s">
        <v>101</v>
      </c>
      <c r="C53" s="114"/>
      <c r="D53" s="114"/>
      <c r="E53" s="114"/>
      <c r="F53" s="114"/>
      <c r="G53" s="114"/>
      <c r="H53" s="114"/>
      <c r="I53" s="114"/>
      <c r="J53" s="115"/>
      <c r="K53" s="116" t="s">
        <v>434</v>
      </c>
      <c r="L53" s="117"/>
      <c r="M53" s="117"/>
      <c r="N53" s="117"/>
      <c r="O53" s="117"/>
      <c r="P53" s="117"/>
      <c r="Q53" s="117"/>
      <c r="R53" s="117"/>
      <c r="S53" s="118"/>
      <c r="T53" s="113" t="s">
        <v>435</v>
      </c>
      <c r="U53" s="114"/>
      <c r="V53" s="115"/>
      <c r="W53" s="104">
        <f>W44*0.15</f>
        <v>0.09</v>
      </c>
      <c r="X53" s="105"/>
      <c r="Y53" s="105"/>
      <c r="Z53" s="105"/>
      <c r="AA53" s="105"/>
      <c r="AB53" s="105"/>
      <c r="AC53" s="106"/>
      <c r="AD53" s="104">
        <f>AD44*0.15</f>
        <v>0.09</v>
      </c>
      <c r="AE53" s="105"/>
      <c r="AF53" s="105"/>
      <c r="AG53" s="105"/>
      <c r="AH53" s="105"/>
      <c r="AI53" s="105"/>
      <c r="AJ53" s="105"/>
      <c r="AK53" s="106"/>
      <c r="AL53" s="104">
        <f>AL44*0.15</f>
        <v>0.09</v>
      </c>
      <c r="AM53" s="105"/>
      <c r="AN53" s="105"/>
      <c r="AO53" s="105"/>
      <c r="AP53" s="105"/>
      <c r="AQ53" s="105"/>
      <c r="AR53" s="105"/>
      <c r="AS53" s="106"/>
      <c r="AT53" s="104">
        <f>AT44*0.15</f>
        <v>0.09</v>
      </c>
      <c r="AU53" s="105"/>
      <c r="AV53" s="105"/>
      <c r="AW53" s="105"/>
      <c r="AX53" s="105"/>
      <c r="AY53" s="105"/>
      <c r="AZ53" s="106"/>
      <c r="BA53" s="104">
        <f>BA44*0.15</f>
        <v>0.09</v>
      </c>
      <c r="BB53" s="105"/>
      <c r="BC53" s="105"/>
      <c r="BD53" s="105"/>
      <c r="BE53" s="105"/>
      <c r="BF53" s="105"/>
      <c r="BG53" s="106"/>
      <c r="BH53" s="77"/>
      <c r="BI53" s="74"/>
      <c r="BJ53" s="74"/>
      <c r="BK53" s="74"/>
      <c r="BL53" s="74"/>
      <c r="BM53" s="74"/>
      <c r="BN53" s="74"/>
      <c r="BO53" s="18"/>
      <c r="BP53" s="18"/>
      <c r="BQ53" s="18"/>
      <c r="BR53" s="18"/>
      <c r="BS53" s="18"/>
      <c r="BT53" s="18"/>
      <c r="BU53" s="18"/>
    </row>
    <row r="54" spans="2:73" s="14" customFormat="1" ht="14.1" customHeight="1" x14ac:dyDescent="0.15">
      <c r="B54" s="100"/>
      <c r="C54" s="101"/>
      <c r="D54" s="101"/>
      <c r="E54" s="101"/>
      <c r="F54" s="101"/>
      <c r="G54" s="101"/>
      <c r="H54" s="101"/>
      <c r="I54" s="101"/>
      <c r="J54" s="102"/>
      <c r="K54" s="122" t="s">
        <v>323</v>
      </c>
      <c r="L54" s="123"/>
      <c r="M54" s="123"/>
      <c r="N54" s="123"/>
      <c r="O54" s="123"/>
      <c r="P54" s="123"/>
      <c r="Q54" s="123"/>
      <c r="R54" s="123"/>
      <c r="S54" s="124"/>
      <c r="T54" s="100"/>
      <c r="U54" s="101"/>
      <c r="V54" s="102"/>
      <c r="W54" s="107"/>
      <c r="X54" s="108"/>
      <c r="Y54" s="108"/>
      <c r="Z54" s="108"/>
      <c r="AA54" s="108"/>
      <c r="AB54" s="108"/>
      <c r="AC54" s="109"/>
      <c r="AD54" s="107"/>
      <c r="AE54" s="108"/>
      <c r="AF54" s="108"/>
      <c r="AG54" s="108"/>
      <c r="AH54" s="108"/>
      <c r="AI54" s="108"/>
      <c r="AJ54" s="108"/>
      <c r="AK54" s="109"/>
      <c r="AL54" s="107"/>
      <c r="AM54" s="108"/>
      <c r="AN54" s="108"/>
      <c r="AO54" s="108"/>
      <c r="AP54" s="108"/>
      <c r="AQ54" s="108"/>
      <c r="AR54" s="108"/>
      <c r="AS54" s="109"/>
      <c r="AT54" s="107"/>
      <c r="AU54" s="108"/>
      <c r="AV54" s="108"/>
      <c r="AW54" s="108"/>
      <c r="AX54" s="108"/>
      <c r="AY54" s="108"/>
      <c r="AZ54" s="109"/>
      <c r="BA54" s="107"/>
      <c r="BB54" s="108"/>
      <c r="BC54" s="108"/>
      <c r="BD54" s="108"/>
      <c r="BE54" s="108"/>
      <c r="BF54" s="108"/>
      <c r="BG54" s="109"/>
      <c r="BH54" s="77"/>
      <c r="BI54" s="74"/>
      <c r="BJ54" s="74"/>
      <c r="BK54" s="74"/>
      <c r="BL54" s="74"/>
      <c r="BM54" s="74"/>
      <c r="BN54" s="74"/>
      <c r="BO54" s="18"/>
      <c r="BP54" s="18"/>
      <c r="BQ54" s="18"/>
      <c r="BR54" s="18"/>
      <c r="BS54" s="18"/>
      <c r="BT54" s="18"/>
      <c r="BU54" s="18"/>
    </row>
    <row r="55" spans="2:73" s="14" customFormat="1" ht="28" customHeight="1" x14ac:dyDescent="0.15">
      <c r="B55" s="119" t="s">
        <v>25</v>
      </c>
      <c r="C55" s="120"/>
      <c r="D55" s="120"/>
      <c r="E55" s="120"/>
      <c r="F55" s="120"/>
      <c r="G55" s="120"/>
      <c r="H55" s="120"/>
      <c r="I55" s="120"/>
      <c r="J55" s="121"/>
      <c r="K55" s="110" t="s">
        <v>436</v>
      </c>
      <c r="L55" s="111"/>
      <c r="M55" s="111"/>
      <c r="N55" s="111"/>
      <c r="O55" s="111"/>
      <c r="P55" s="111"/>
      <c r="Q55" s="111"/>
      <c r="R55" s="111"/>
      <c r="S55" s="112"/>
      <c r="T55" s="78" t="s">
        <v>435</v>
      </c>
      <c r="U55" s="79"/>
      <c r="V55" s="80"/>
      <c r="W55" s="75">
        <f>ROUND(W44*(W46-0.15),3)</f>
        <v>0.58599999999999997</v>
      </c>
      <c r="X55" s="75"/>
      <c r="Y55" s="75"/>
      <c r="Z55" s="75"/>
      <c r="AA55" s="75"/>
      <c r="AB55" s="75"/>
      <c r="AC55" s="81"/>
      <c r="AD55" s="81">
        <f>ROUND(AD44*(AD46-0.15),3)</f>
        <v>0.58899999999999997</v>
      </c>
      <c r="AE55" s="82"/>
      <c r="AF55" s="82"/>
      <c r="AG55" s="82"/>
      <c r="AH55" s="82"/>
      <c r="AI55" s="82"/>
      <c r="AJ55" s="82"/>
      <c r="AK55" s="83"/>
      <c r="AL55" s="81">
        <f>ROUND(AL44*(AL46-0.15),3)</f>
        <v>0.59299999999999997</v>
      </c>
      <c r="AM55" s="82"/>
      <c r="AN55" s="82"/>
      <c r="AO55" s="82"/>
      <c r="AP55" s="82"/>
      <c r="AQ55" s="82"/>
      <c r="AR55" s="82"/>
      <c r="AS55" s="83"/>
      <c r="AT55" s="75">
        <f>ROUND(AT44*(AT46-0.15),3)</f>
        <v>0.59899999999999998</v>
      </c>
      <c r="AU55" s="75"/>
      <c r="AV55" s="75"/>
      <c r="AW55" s="75"/>
      <c r="AX55" s="75"/>
      <c r="AY55" s="75"/>
      <c r="AZ55" s="81"/>
      <c r="BA55" s="75">
        <f>ROUND(BA44*(BA46-0.15),3)</f>
        <v>0.60599999999999998</v>
      </c>
      <c r="BB55" s="75"/>
      <c r="BC55" s="75"/>
      <c r="BD55" s="75"/>
      <c r="BE55" s="75"/>
      <c r="BF55" s="75"/>
      <c r="BG55" s="81"/>
      <c r="BH55" s="77"/>
      <c r="BI55" s="74"/>
      <c r="BJ55" s="74"/>
      <c r="BK55" s="74"/>
      <c r="BL55" s="74"/>
      <c r="BM55" s="74"/>
      <c r="BN55" s="74"/>
      <c r="BO55" s="18"/>
      <c r="BP55" s="18"/>
      <c r="BQ55" s="18"/>
      <c r="BR55" s="18"/>
      <c r="BS55" s="18"/>
      <c r="BT55" s="18"/>
      <c r="BU55" s="18"/>
    </row>
    <row r="56" spans="2:73" s="14" customFormat="1" ht="28" customHeight="1" x14ac:dyDescent="0.15">
      <c r="B56" s="119" t="s">
        <v>24</v>
      </c>
      <c r="C56" s="120"/>
      <c r="D56" s="120"/>
      <c r="E56" s="120"/>
      <c r="F56" s="120"/>
      <c r="G56" s="120"/>
      <c r="H56" s="120"/>
      <c r="I56" s="120"/>
      <c r="J56" s="121"/>
      <c r="K56" s="110" t="s">
        <v>436</v>
      </c>
      <c r="L56" s="111"/>
      <c r="M56" s="111"/>
      <c r="N56" s="111"/>
      <c r="O56" s="111"/>
      <c r="P56" s="111"/>
      <c r="Q56" s="111"/>
      <c r="R56" s="111"/>
      <c r="S56" s="112"/>
      <c r="T56" s="78" t="s">
        <v>435</v>
      </c>
      <c r="U56" s="79"/>
      <c r="V56" s="80"/>
      <c r="W56" s="75">
        <f>ROUND(W44*W45-W43*W43*PI()/4,3)</f>
        <v>0.13500000000000001</v>
      </c>
      <c r="X56" s="75"/>
      <c r="Y56" s="75"/>
      <c r="Z56" s="75"/>
      <c r="AA56" s="75"/>
      <c r="AB56" s="75"/>
      <c r="AC56" s="81"/>
      <c r="AD56" s="75">
        <f>ROUND(AD44*AD45-AD43*AD43*PI()/4,3)</f>
        <v>0.13800000000000001</v>
      </c>
      <c r="AE56" s="75"/>
      <c r="AF56" s="75"/>
      <c r="AG56" s="75"/>
      <c r="AH56" s="75"/>
      <c r="AI56" s="75"/>
      <c r="AJ56" s="75"/>
      <c r="AK56" s="75"/>
      <c r="AL56" s="75">
        <f>ROUND(AL44*AL45-AL43*AL43*PI()/4,3)</f>
        <v>0.14199999999999999</v>
      </c>
      <c r="AM56" s="75"/>
      <c r="AN56" s="75"/>
      <c r="AO56" s="75"/>
      <c r="AP56" s="75"/>
      <c r="AQ56" s="75"/>
      <c r="AR56" s="75"/>
      <c r="AS56" s="75"/>
      <c r="AT56" s="75">
        <f>ROUND(AT44*AT45-AT43*AT43*PI()/4,3)</f>
        <v>0.14699999999999999</v>
      </c>
      <c r="AU56" s="75"/>
      <c r="AV56" s="75"/>
      <c r="AW56" s="75"/>
      <c r="AX56" s="75"/>
      <c r="AY56" s="75"/>
      <c r="AZ56" s="81"/>
      <c r="BA56" s="75">
        <f>ROUND(BA44*BA45-BA43*BA43*PI()/4,3)</f>
        <v>0.153</v>
      </c>
      <c r="BB56" s="75"/>
      <c r="BC56" s="75"/>
      <c r="BD56" s="75"/>
      <c r="BE56" s="75"/>
      <c r="BF56" s="75"/>
      <c r="BG56" s="81"/>
      <c r="BH56" s="77"/>
      <c r="BI56" s="74"/>
      <c r="BJ56" s="74"/>
      <c r="BK56" s="74"/>
      <c r="BL56" s="74"/>
      <c r="BM56" s="74"/>
      <c r="BN56" s="74"/>
      <c r="BO56" s="18"/>
      <c r="BP56" s="18"/>
      <c r="BQ56" s="18"/>
      <c r="BR56" s="18"/>
      <c r="BS56" s="18"/>
      <c r="BT56" s="18"/>
      <c r="BU56" s="18"/>
    </row>
    <row r="57" spans="2:73" s="14" customFormat="1" ht="28" customHeight="1" x14ac:dyDescent="0.15">
      <c r="B57" s="138" t="s">
        <v>26</v>
      </c>
      <c r="C57" s="139"/>
      <c r="D57" s="139"/>
      <c r="E57" s="139"/>
      <c r="F57" s="139"/>
      <c r="G57" s="139"/>
      <c r="H57" s="139"/>
      <c r="I57" s="139"/>
      <c r="J57" s="140"/>
      <c r="K57" s="110" t="s">
        <v>436</v>
      </c>
      <c r="L57" s="111"/>
      <c r="M57" s="111"/>
      <c r="N57" s="111"/>
      <c r="O57" s="111"/>
      <c r="P57" s="111"/>
      <c r="Q57" s="111"/>
      <c r="R57" s="111"/>
      <c r="S57" s="112"/>
      <c r="T57" s="78" t="s">
        <v>435</v>
      </c>
      <c r="U57" s="79"/>
      <c r="V57" s="80"/>
      <c r="W57" s="75">
        <f>ROUND(W44*W49,3)</f>
        <v>0.27</v>
      </c>
      <c r="X57" s="75"/>
      <c r="Y57" s="75"/>
      <c r="Z57" s="75"/>
      <c r="AA57" s="75"/>
      <c r="AB57" s="75"/>
      <c r="AC57" s="81"/>
      <c r="AD57" s="81">
        <f>ROUND(AD44*AD49,3)</f>
        <v>0.27</v>
      </c>
      <c r="AE57" s="82"/>
      <c r="AF57" s="82"/>
      <c r="AG57" s="82"/>
      <c r="AH57" s="82"/>
      <c r="AI57" s="82"/>
      <c r="AJ57" s="82"/>
      <c r="AK57" s="83"/>
      <c r="AL57" s="81">
        <f>ROUND(AL44*AL49,3)</f>
        <v>0.27</v>
      </c>
      <c r="AM57" s="82"/>
      <c r="AN57" s="82"/>
      <c r="AO57" s="82"/>
      <c r="AP57" s="82"/>
      <c r="AQ57" s="82"/>
      <c r="AR57" s="82"/>
      <c r="AS57" s="83"/>
      <c r="AT57" s="75">
        <f>ROUND(AT44*AT49,3)</f>
        <v>0.27</v>
      </c>
      <c r="AU57" s="75"/>
      <c r="AV57" s="75"/>
      <c r="AW57" s="75"/>
      <c r="AX57" s="75"/>
      <c r="AY57" s="75"/>
      <c r="AZ57" s="81"/>
      <c r="BA57" s="75">
        <f>ROUND(BA44*BA49,3)</f>
        <v>0.27</v>
      </c>
      <c r="BB57" s="75"/>
      <c r="BC57" s="75"/>
      <c r="BD57" s="75"/>
      <c r="BE57" s="75"/>
      <c r="BF57" s="75"/>
      <c r="BG57" s="81"/>
      <c r="BH57" s="77"/>
      <c r="BI57" s="74"/>
      <c r="BJ57" s="74"/>
      <c r="BK57" s="74"/>
      <c r="BL57" s="74"/>
      <c r="BM57" s="74"/>
      <c r="BN57" s="74"/>
      <c r="BO57" s="18"/>
      <c r="BP57" s="18"/>
      <c r="BQ57" s="18"/>
      <c r="BR57" s="18"/>
      <c r="BS57" s="18"/>
      <c r="BT57" s="18"/>
      <c r="BU57" s="18"/>
    </row>
    <row r="58" spans="2:73" s="14" customFormat="1" ht="28" customHeight="1" x14ac:dyDescent="0.15">
      <c r="B58" s="119" t="s">
        <v>387</v>
      </c>
      <c r="C58" s="120"/>
      <c r="D58" s="120"/>
      <c r="E58" s="120"/>
      <c r="F58" s="120"/>
      <c r="G58" s="120"/>
      <c r="H58" s="120"/>
      <c r="I58" s="120"/>
      <c r="J58" s="121"/>
      <c r="K58" s="110" t="s">
        <v>219</v>
      </c>
      <c r="L58" s="111"/>
      <c r="M58" s="111"/>
      <c r="N58" s="111"/>
      <c r="O58" s="111"/>
      <c r="P58" s="111"/>
      <c r="Q58" s="111"/>
      <c r="R58" s="111"/>
      <c r="S58" s="112"/>
      <c r="T58" s="78" t="s">
        <v>433</v>
      </c>
      <c r="U58" s="79"/>
      <c r="V58" s="80"/>
      <c r="W58" s="75">
        <v>0.6</v>
      </c>
      <c r="X58" s="75"/>
      <c r="Y58" s="75"/>
      <c r="Z58" s="75"/>
      <c r="AA58" s="75"/>
      <c r="AB58" s="75"/>
      <c r="AC58" s="81"/>
      <c r="AD58" s="81">
        <v>0.6</v>
      </c>
      <c r="AE58" s="82"/>
      <c r="AF58" s="82"/>
      <c r="AG58" s="82"/>
      <c r="AH58" s="82"/>
      <c r="AI58" s="82"/>
      <c r="AJ58" s="82"/>
      <c r="AK58" s="83"/>
      <c r="AL58" s="81">
        <v>0.6</v>
      </c>
      <c r="AM58" s="82"/>
      <c r="AN58" s="82"/>
      <c r="AO58" s="82"/>
      <c r="AP58" s="82"/>
      <c r="AQ58" s="82"/>
      <c r="AR58" s="82"/>
      <c r="AS58" s="83"/>
      <c r="AT58" s="75">
        <v>0.6</v>
      </c>
      <c r="AU58" s="75"/>
      <c r="AV58" s="75"/>
      <c r="AW58" s="75"/>
      <c r="AX58" s="75"/>
      <c r="AY58" s="75"/>
      <c r="AZ58" s="81"/>
      <c r="BA58" s="75">
        <v>0.6</v>
      </c>
      <c r="BB58" s="75"/>
      <c r="BC58" s="75"/>
      <c r="BD58" s="75"/>
      <c r="BE58" s="75"/>
      <c r="BF58" s="75"/>
      <c r="BG58" s="75"/>
      <c r="BH58" s="77"/>
      <c r="BI58" s="74"/>
      <c r="BJ58" s="74"/>
      <c r="BK58" s="74"/>
      <c r="BL58" s="74"/>
      <c r="BM58" s="74"/>
      <c r="BN58" s="74"/>
      <c r="BO58" s="18"/>
      <c r="BP58" s="18"/>
      <c r="BQ58" s="18"/>
      <c r="BR58" s="18"/>
      <c r="BS58" s="18"/>
      <c r="BT58" s="18"/>
      <c r="BU58" s="18"/>
    </row>
    <row r="59" spans="2:73" s="14" customFormat="1" ht="14.1" customHeight="1" x14ac:dyDescent="0.15">
      <c r="B59" s="125" t="s">
        <v>53</v>
      </c>
      <c r="C59" s="126"/>
      <c r="D59" s="126"/>
      <c r="E59" s="126"/>
      <c r="F59" s="126"/>
      <c r="G59" s="126"/>
      <c r="H59" s="126"/>
      <c r="I59" s="126"/>
      <c r="J59" s="127"/>
      <c r="K59" s="116" t="s">
        <v>434</v>
      </c>
      <c r="L59" s="117"/>
      <c r="M59" s="117"/>
      <c r="N59" s="117"/>
      <c r="O59" s="117"/>
      <c r="P59" s="117"/>
      <c r="Q59" s="117"/>
      <c r="R59" s="117"/>
      <c r="S59" s="118"/>
      <c r="T59" s="113" t="s">
        <v>435</v>
      </c>
      <c r="U59" s="114"/>
      <c r="V59" s="115"/>
      <c r="W59" s="104">
        <f>ROUND(W55-W57/0.9,3)</f>
        <v>0.28599999999999998</v>
      </c>
      <c r="X59" s="105"/>
      <c r="Y59" s="105"/>
      <c r="Z59" s="105"/>
      <c r="AA59" s="105"/>
      <c r="AB59" s="105"/>
      <c r="AC59" s="106"/>
      <c r="AD59" s="104">
        <f>ROUND(AD55-AD57/0.9,3)</f>
        <v>0.28899999999999998</v>
      </c>
      <c r="AE59" s="105"/>
      <c r="AF59" s="105"/>
      <c r="AG59" s="105"/>
      <c r="AH59" s="105"/>
      <c r="AI59" s="105"/>
      <c r="AJ59" s="105"/>
      <c r="AK59" s="106"/>
      <c r="AL59" s="104">
        <f>ROUND(AL55-AL57/0.9,3)</f>
        <v>0.29299999999999998</v>
      </c>
      <c r="AM59" s="105"/>
      <c r="AN59" s="105"/>
      <c r="AO59" s="105"/>
      <c r="AP59" s="105"/>
      <c r="AQ59" s="105"/>
      <c r="AR59" s="105"/>
      <c r="AS59" s="106"/>
      <c r="AT59" s="104">
        <f>ROUND(AT55-AT57/0.9,3)</f>
        <v>0.29899999999999999</v>
      </c>
      <c r="AU59" s="105"/>
      <c r="AV59" s="105"/>
      <c r="AW59" s="105"/>
      <c r="AX59" s="105"/>
      <c r="AY59" s="105"/>
      <c r="AZ59" s="106"/>
      <c r="BA59" s="104">
        <f>ROUND(BA55-BA57/0.9,3)</f>
        <v>0.30599999999999999</v>
      </c>
      <c r="BB59" s="105"/>
      <c r="BC59" s="105"/>
      <c r="BD59" s="105"/>
      <c r="BE59" s="105"/>
      <c r="BF59" s="105"/>
      <c r="BG59" s="106"/>
      <c r="BH59" s="77"/>
      <c r="BI59" s="74"/>
      <c r="BJ59" s="74"/>
      <c r="BK59" s="74"/>
      <c r="BL59" s="74"/>
      <c r="BM59" s="74"/>
      <c r="BN59" s="74"/>
      <c r="BO59" s="18"/>
      <c r="BP59" s="18"/>
      <c r="BQ59" s="18"/>
      <c r="BR59" s="18"/>
      <c r="BS59" s="18"/>
      <c r="BT59" s="18"/>
      <c r="BU59" s="18"/>
    </row>
    <row r="60" spans="2:73" s="14" customFormat="1" ht="14.1" customHeight="1" x14ac:dyDescent="0.15">
      <c r="B60" s="128"/>
      <c r="C60" s="129"/>
      <c r="D60" s="129"/>
      <c r="E60" s="129"/>
      <c r="F60" s="129"/>
      <c r="G60" s="129"/>
      <c r="H60" s="129"/>
      <c r="I60" s="129"/>
      <c r="J60" s="130"/>
      <c r="K60" s="122" t="s">
        <v>323</v>
      </c>
      <c r="L60" s="123"/>
      <c r="M60" s="123"/>
      <c r="N60" s="123"/>
      <c r="O60" s="123"/>
      <c r="P60" s="123"/>
      <c r="Q60" s="123"/>
      <c r="R60" s="123"/>
      <c r="S60" s="124"/>
      <c r="T60" s="100"/>
      <c r="U60" s="101"/>
      <c r="V60" s="102"/>
      <c r="W60" s="107"/>
      <c r="X60" s="108"/>
      <c r="Y60" s="108"/>
      <c r="Z60" s="108"/>
      <c r="AA60" s="108"/>
      <c r="AB60" s="108"/>
      <c r="AC60" s="109"/>
      <c r="AD60" s="107"/>
      <c r="AE60" s="108"/>
      <c r="AF60" s="108"/>
      <c r="AG60" s="108"/>
      <c r="AH60" s="108"/>
      <c r="AI60" s="108"/>
      <c r="AJ60" s="108"/>
      <c r="AK60" s="109"/>
      <c r="AL60" s="107"/>
      <c r="AM60" s="108"/>
      <c r="AN60" s="108"/>
      <c r="AO60" s="108"/>
      <c r="AP60" s="108"/>
      <c r="AQ60" s="108"/>
      <c r="AR60" s="108"/>
      <c r="AS60" s="109"/>
      <c r="AT60" s="107"/>
      <c r="AU60" s="108"/>
      <c r="AV60" s="108"/>
      <c r="AW60" s="108"/>
      <c r="AX60" s="108"/>
      <c r="AY60" s="108"/>
      <c r="AZ60" s="109"/>
      <c r="BA60" s="107"/>
      <c r="BB60" s="108"/>
      <c r="BC60" s="108"/>
      <c r="BD60" s="108"/>
      <c r="BE60" s="108"/>
      <c r="BF60" s="108"/>
      <c r="BG60" s="109"/>
      <c r="BH60" s="77"/>
      <c r="BI60" s="74"/>
      <c r="BJ60" s="74"/>
      <c r="BK60" s="74"/>
      <c r="BL60" s="74"/>
      <c r="BM60" s="74"/>
      <c r="BN60" s="74"/>
      <c r="BO60" s="18"/>
      <c r="BP60" s="18"/>
      <c r="BQ60" s="18"/>
      <c r="BR60" s="18"/>
      <c r="BS60" s="18"/>
      <c r="BT60" s="18"/>
      <c r="BU60" s="18"/>
    </row>
    <row r="61" spans="2:73" s="14" customFormat="1" ht="14.1" customHeight="1" x14ac:dyDescent="0.15">
      <c r="B61" s="125" t="s">
        <v>321</v>
      </c>
      <c r="C61" s="126"/>
      <c r="D61" s="126"/>
      <c r="E61" s="126"/>
      <c r="F61" s="126"/>
      <c r="G61" s="126"/>
      <c r="H61" s="126"/>
      <c r="I61" s="126"/>
      <c r="J61" s="127"/>
      <c r="K61" s="116" t="s">
        <v>348</v>
      </c>
      <c r="L61" s="117"/>
      <c r="M61" s="117"/>
      <c r="N61" s="117"/>
      <c r="O61" s="117"/>
      <c r="P61" s="117"/>
      <c r="Q61" s="117"/>
      <c r="R61" s="117"/>
      <c r="S61" s="118"/>
      <c r="T61" s="113" t="s">
        <v>433</v>
      </c>
      <c r="U61" s="114"/>
      <c r="V61" s="115"/>
      <c r="W61" s="104">
        <f>W44</f>
        <v>0.6</v>
      </c>
      <c r="X61" s="105"/>
      <c r="Y61" s="105"/>
      <c r="Z61" s="105"/>
      <c r="AA61" s="105"/>
      <c r="AB61" s="105"/>
      <c r="AC61" s="105"/>
      <c r="AD61" s="104">
        <f>AD44</f>
        <v>0.6</v>
      </c>
      <c r="AE61" s="105"/>
      <c r="AF61" s="105"/>
      <c r="AG61" s="105"/>
      <c r="AH61" s="105"/>
      <c r="AI61" s="105"/>
      <c r="AJ61" s="105"/>
      <c r="AK61" s="106"/>
      <c r="AL61" s="104">
        <f>AL44</f>
        <v>0.6</v>
      </c>
      <c r="AM61" s="105"/>
      <c r="AN61" s="105"/>
      <c r="AO61" s="105"/>
      <c r="AP61" s="105"/>
      <c r="AQ61" s="105"/>
      <c r="AR61" s="105"/>
      <c r="AS61" s="106"/>
      <c r="AT61" s="104">
        <f>AT44</f>
        <v>0.6</v>
      </c>
      <c r="AU61" s="105"/>
      <c r="AV61" s="105"/>
      <c r="AW61" s="105"/>
      <c r="AX61" s="105"/>
      <c r="AY61" s="105"/>
      <c r="AZ61" s="105"/>
      <c r="BA61" s="104">
        <f>BA44</f>
        <v>0.6</v>
      </c>
      <c r="BB61" s="105"/>
      <c r="BC61" s="105"/>
      <c r="BD61" s="105"/>
      <c r="BE61" s="105"/>
      <c r="BF61" s="105"/>
      <c r="BG61" s="105"/>
      <c r="BH61" s="77"/>
      <c r="BI61" s="74"/>
      <c r="BJ61" s="74"/>
      <c r="BK61" s="74"/>
      <c r="BL61" s="74"/>
      <c r="BM61" s="74"/>
      <c r="BN61" s="74"/>
      <c r="BO61" s="18"/>
      <c r="BP61" s="18"/>
      <c r="BQ61" s="18"/>
      <c r="BR61" s="18"/>
      <c r="BS61" s="18"/>
      <c r="BT61" s="18"/>
      <c r="BU61" s="18"/>
    </row>
    <row r="62" spans="2:73" s="14" customFormat="1" ht="14.1" customHeight="1" x14ac:dyDescent="0.15">
      <c r="B62" s="128"/>
      <c r="C62" s="129"/>
      <c r="D62" s="129"/>
      <c r="E62" s="129"/>
      <c r="F62" s="129"/>
      <c r="G62" s="129"/>
      <c r="H62" s="129"/>
      <c r="I62" s="129"/>
      <c r="J62" s="130"/>
      <c r="K62" s="122" t="s">
        <v>322</v>
      </c>
      <c r="L62" s="123"/>
      <c r="M62" s="123"/>
      <c r="N62" s="123"/>
      <c r="O62" s="123"/>
      <c r="P62" s="123"/>
      <c r="Q62" s="123"/>
      <c r="R62" s="123"/>
      <c r="S62" s="124"/>
      <c r="T62" s="100"/>
      <c r="U62" s="101"/>
      <c r="V62" s="102"/>
      <c r="W62" s="107"/>
      <c r="X62" s="108"/>
      <c r="Y62" s="108"/>
      <c r="Z62" s="108"/>
      <c r="AA62" s="108"/>
      <c r="AB62" s="108"/>
      <c r="AC62" s="108"/>
      <c r="AD62" s="107"/>
      <c r="AE62" s="108"/>
      <c r="AF62" s="108"/>
      <c r="AG62" s="108"/>
      <c r="AH62" s="108"/>
      <c r="AI62" s="108"/>
      <c r="AJ62" s="108"/>
      <c r="AK62" s="109"/>
      <c r="AL62" s="107"/>
      <c r="AM62" s="108"/>
      <c r="AN62" s="108"/>
      <c r="AO62" s="108"/>
      <c r="AP62" s="108"/>
      <c r="AQ62" s="108"/>
      <c r="AR62" s="108"/>
      <c r="AS62" s="109"/>
      <c r="AT62" s="107"/>
      <c r="AU62" s="108"/>
      <c r="AV62" s="108"/>
      <c r="AW62" s="108"/>
      <c r="AX62" s="108"/>
      <c r="AY62" s="108"/>
      <c r="AZ62" s="108"/>
      <c r="BA62" s="107"/>
      <c r="BB62" s="108"/>
      <c r="BC62" s="108"/>
      <c r="BD62" s="108"/>
      <c r="BE62" s="108"/>
      <c r="BF62" s="108"/>
      <c r="BG62" s="108"/>
      <c r="BH62" s="77"/>
      <c r="BI62" s="74"/>
      <c r="BJ62" s="74"/>
      <c r="BK62" s="74"/>
      <c r="BL62" s="74"/>
      <c r="BM62" s="74"/>
      <c r="BN62" s="74"/>
      <c r="BO62" s="18"/>
      <c r="BP62" s="18"/>
      <c r="BQ62" s="18"/>
      <c r="BR62" s="18"/>
      <c r="BS62" s="18"/>
      <c r="BT62" s="18"/>
      <c r="BU62" s="18"/>
    </row>
    <row r="63" spans="2:73" s="14" customFormat="1" ht="28" customHeight="1" x14ac:dyDescent="0.15">
      <c r="B63" s="119" t="s">
        <v>114</v>
      </c>
      <c r="C63" s="120"/>
      <c r="D63" s="120"/>
      <c r="E63" s="120"/>
      <c r="F63" s="120"/>
      <c r="G63" s="120"/>
      <c r="H63" s="120"/>
      <c r="I63" s="120"/>
      <c r="J63" s="121"/>
      <c r="K63" s="110"/>
      <c r="L63" s="111"/>
      <c r="M63" s="111"/>
      <c r="N63" s="111"/>
      <c r="O63" s="111"/>
      <c r="P63" s="111"/>
      <c r="Q63" s="111"/>
      <c r="R63" s="111"/>
      <c r="S63" s="112"/>
      <c r="T63" s="78" t="s">
        <v>433</v>
      </c>
      <c r="U63" s="79"/>
      <c r="V63" s="80"/>
      <c r="W63" s="75">
        <f>W61</f>
        <v>0.6</v>
      </c>
      <c r="X63" s="75"/>
      <c r="Y63" s="75"/>
      <c r="Z63" s="75"/>
      <c r="AA63" s="75"/>
      <c r="AB63" s="75"/>
      <c r="AC63" s="81"/>
      <c r="AD63" s="81">
        <f>AD61</f>
        <v>0.6</v>
      </c>
      <c r="AE63" s="82"/>
      <c r="AF63" s="82"/>
      <c r="AG63" s="82"/>
      <c r="AH63" s="82"/>
      <c r="AI63" s="82"/>
      <c r="AJ63" s="82"/>
      <c r="AK63" s="83"/>
      <c r="AL63" s="81">
        <f>AL61</f>
        <v>0.6</v>
      </c>
      <c r="AM63" s="82"/>
      <c r="AN63" s="82"/>
      <c r="AO63" s="82"/>
      <c r="AP63" s="82"/>
      <c r="AQ63" s="82"/>
      <c r="AR63" s="82"/>
      <c r="AS63" s="83"/>
      <c r="AT63" s="75">
        <f>AT61</f>
        <v>0.6</v>
      </c>
      <c r="AU63" s="75"/>
      <c r="AV63" s="75"/>
      <c r="AW63" s="75"/>
      <c r="AX63" s="75"/>
      <c r="AY63" s="75"/>
      <c r="AZ63" s="81"/>
      <c r="BA63" s="75">
        <f>BA61</f>
        <v>0.6</v>
      </c>
      <c r="BB63" s="75"/>
      <c r="BC63" s="75"/>
      <c r="BD63" s="75"/>
      <c r="BE63" s="75"/>
      <c r="BF63" s="75"/>
      <c r="BG63" s="75"/>
      <c r="BH63" s="37"/>
      <c r="BI63" s="37"/>
      <c r="BJ63" s="37"/>
      <c r="BK63" s="37"/>
      <c r="BL63" s="37"/>
      <c r="BM63" s="37"/>
      <c r="BN63" s="37"/>
      <c r="BO63" s="18"/>
      <c r="BP63" s="18"/>
      <c r="BQ63" s="18"/>
      <c r="BR63" s="18"/>
      <c r="BS63" s="18"/>
      <c r="BT63" s="18"/>
      <c r="BU63" s="18"/>
    </row>
    <row r="64" spans="2:73" s="14" customFormat="1" ht="20.149999999999999" customHeight="1" x14ac:dyDescent="0.15">
      <c r="BH64" s="25"/>
      <c r="BI64" s="25"/>
      <c r="BJ64" s="25"/>
      <c r="BK64" s="25"/>
      <c r="BL64" s="25"/>
      <c r="BM64" s="25"/>
      <c r="BN64" s="25"/>
    </row>
    <row r="65" spans="23:73" s="14" customFormat="1" ht="20.149999999999999" customHeight="1" x14ac:dyDescent="0.15">
      <c r="W65" s="75" t="e">
        <f>ROUND((0.1/W46*(W45+0.75)+#REF!),3)</f>
        <v>#REF!</v>
      </c>
      <c r="X65" s="75"/>
      <c r="Y65" s="75"/>
      <c r="Z65" s="75"/>
      <c r="AA65" s="75"/>
      <c r="AB65" s="75"/>
      <c r="AC65" s="81"/>
      <c r="AD65" s="75" t="e">
        <f>ROUND((0.1/AD46*(AD45+0.75)+#REF!),3)</f>
        <v>#REF!</v>
      </c>
      <c r="AE65" s="75"/>
      <c r="AF65" s="75"/>
      <c r="AG65" s="75"/>
      <c r="AH65" s="75"/>
      <c r="AI65" s="75"/>
      <c r="AJ65" s="81"/>
      <c r="AL65" s="75" t="e">
        <f>ROUND((0.1/AL46*(AL45+0.75)+#REF!),3)</f>
        <v>#REF!</v>
      </c>
      <c r="AM65" s="75"/>
      <c r="AN65" s="75"/>
      <c r="AO65" s="75"/>
      <c r="AP65" s="75"/>
      <c r="AQ65" s="75"/>
      <c r="AR65" s="81"/>
      <c r="AT65" s="75" t="e">
        <f>ROUND((0.1/AT46*(AT45+0.75)+#REF!),3)</f>
        <v>#REF!</v>
      </c>
      <c r="AU65" s="75"/>
      <c r="AV65" s="75"/>
      <c r="AW65" s="75"/>
      <c r="AX65" s="75"/>
      <c r="AY65" s="75"/>
      <c r="AZ65" s="81"/>
      <c r="BA65" s="75" t="e">
        <f>ROUND((0.1/BA46*(BA45+0.75)+#REF!),3)</f>
        <v>#REF!</v>
      </c>
      <c r="BB65" s="75"/>
      <c r="BC65" s="75"/>
      <c r="BD65" s="75"/>
      <c r="BE65" s="75"/>
      <c r="BF65" s="75"/>
      <c r="BG65" s="81"/>
      <c r="BH65" s="25"/>
      <c r="BI65" s="25"/>
      <c r="BJ65" s="25"/>
      <c r="BK65" s="25"/>
      <c r="BL65" s="25"/>
      <c r="BM65" s="25"/>
      <c r="BN65" s="25"/>
    </row>
    <row r="66" spans="23:73" s="14" customFormat="1" ht="20.149999999999999" customHeight="1" x14ac:dyDescent="0.15">
      <c r="W66" s="75" t="e">
        <f>ROUND((0.1/W46*(W45+0.25)+#REF!),3)</f>
        <v>#REF!</v>
      </c>
      <c r="X66" s="75"/>
      <c r="Y66" s="75"/>
      <c r="Z66" s="75"/>
      <c r="AA66" s="75"/>
      <c r="AB66" s="75"/>
      <c r="AC66" s="81"/>
      <c r="AD66" s="75" t="e">
        <f>ROUND((0.1/AD46*(AD45+0.25)+#REF!),3)</f>
        <v>#REF!</v>
      </c>
      <c r="AE66" s="75"/>
      <c r="AF66" s="75"/>
      <c r="AG66" s="75"/>
      <c r="AH66" s="75"/>
      <c r="AI66" s="75"/>
      <c r="AJ66" s="81"/>
      <c r="AL66" s="75" t="e">
        <f>ROUND((0.1/AL46*(AL45+0.25)+#REF!),3)</f>
        <v>#REF!</v>
      </c>
      <c r="AM66" s="75"/>
      <c r="AN66" s="75"/>
      <c r="AO66" s="75"/>
      <c r="AP66" s="75"/>
      <c r="AQ66" s="75"/>
      <c r="AR66" s="81"/>
      <c r="AT66" s="75" t="e">
        <f>ROUND((0.1/AT46*(AT45+0.25)+#REF!),3)</f>
        <v>#REF!</v>
      </c>
      <c r="AU66" s="75"/>
      <c r="AV66" s="75"/>
      <c r="AW66" s="75"/>
      <c r="AX66" s="75"/>
      <c r="AY66" s="75"/>
      <c r="AZ66" s="81"/>
      <c r="BA66" s="75" t="e">
        <f>ROUND((0.1/BA46*(BA45+0.25)+#REF!),3)</f>
        <v>#REF!</v>
      </c>
      <c r="BB66" s="75"/>
      <c r="BC66" s="75"/>
      <c r="BD66" s="75"/>
      <c r="BE66" s="75"/>
      <c r="BF66" s="75"/>
      <c r="BG66" s="81"/>
      <c r="BH66" s="77"/>
      <c r="BI66" s="74"/>
      <c r="BJ66" s="74"/>
      <c r="BK66" s="74"/>
      <c r="BL66" s="74"/>
      <c r="BM66" s="74"/>
      <c r="BN66" s="74"/>
      <c r="BO66" s="83"/>
      <c r="BP66" s="75"/>
      <c r="BQ66" s="75"/>
      <c r="BR66" s="75"/>
      <c r="BS66" s="75"/>
      <c r="BT66" s="75"/>
      <c r="BU66" s="81"/>
    </row>
    <row r="67" spans="23:73" s="14" customFormat="1" ht="20.149999999999999" customHeight="1" x14ac:dyDescent="0.15">
      <c r="W67" s="75" t="e">
        <f>ROUND((0.1/W46*W45+#REF!),3)</f>
        <v>#REF!</v>
      </c>
      <c r="X67" s="75"/>
      <c r="Y67" s="75"/>
      <c r="Z67" s="75"/>
      <c r="AA67" s="75"/>
      <c r="AB67" s="75"/>
      <c r="AC67" s="81"/>
      <c r="AD67" s="75" t="e">
        <f>ROUND((0.1/AD46*AD45+#REF!),3)</f>
        <v>#REF!</v>
      </c>
      <c r="AE67" s="75"/>
      <c r="AF67" s="75"/>
      <c r="AG67" s="75"/>
      <c r="AH67" s="75"/>
      <c r="AI67" s="75"/>
      <c r="AJ67" s="81"/>
      <c r="AL67" s="75" t="e">
        <f>ROUND((0.1/AL46*AL45+#REF!),3)</f>
        <v>#REF!</v>
      </c>
      <c r="AM67" s="75"/>
      <c r="AN67" s="75"/>
      <c r="AO67" s="75"/>
      <c r="AP67" s="75"/>
      <c r="AQ67" s="75"/>
      <c r="AR67" s="81"/>
      <c r="AT67" s="75" t="e">
        <f>ROUND((0.1/AT46*AT45+#REF!),3)</f>
        <v>#REF!</v>
      </c>
      <c r="AU67" s="75"/>
      <c r="AV67" s="75"/>
      <c r="AW67" s="75"/>
      <c r="AX67" s="75"/>
      <c r="AY67" s="75"/>
      <c r="AZ67" s="81"/>
      <c r="BA67" s="75" t="e">
        <f>ROUND((0.1/BA46*BA45+#REF!),3)</f>
        <v>#REF!</v>
      </c>
      <c r="BB67" s="75"/>
      <c r="BC67" s="75"/>
      <c r="BD67" s="75"/>
      <c r="BE67" s="75"/>
      <c r="BF67" s="75"/>
      <c r="BG67" s="81"/>
      <c r="BH67" s="77"/>
      <c r="BI67" s="74"/>
      <c r="BJ67" s="74"/>
      <c r="BK67" s="74"/>
      <c r="BL67" s="74"/>
      <c r="BM67" s="74"/>
      <c r="BN67" s="74"/>
      <c r="BO67" s="83"/>
      <c r="BP67" s="75"/>
      <c r="BQ67" s="75"/>
      <c r="BR67" s="75"/>
      <c r="BS67" s="75"/>
      <c r="BT67" s="75"/>
      <c r="BU67" s="81"/>
    </row>
    <row r="68" spans="23:73" s="14" customFormat="1" ht="20.149999999999999" customHeight="1" x14ac:dyDescent="0.15">
      <c r="BH68" s="25"/>
      <c r="BI68" s="25"/>
      <c r="BJ68" s="25"/>
      <c r="BK68" s="25"/>
      <c r="BL68" s="25"/>
      <c r="BM68" s="25"/>
      <c r="BN68" s="25"/>
    </row>
    <row r="69" spans="23:73" s="14" customFormat="1" ht="20.149999999999999" customHeight="1" x14ac:dyDescent="0.15"/>
    <row r="70" spans="23:73" s="14" customFormat="1" ht="20.149999999999999" customHeight="1" x14ac:dyDescent="0.15"/>
    <row r="71" spans="23:73" s="14" customFormat="1" ht="20.149999999999999" customHeight="1" x14ac:dyDescent="0.15"/>
    <row r="72" spans="23:73" s="14" customFormat="1" ht="20.149999999999999" customHeight="1" x14ac:dyDescent="0.15"/>
    <row r="73" spans="23:73" s="14" customFormat="1" ht="20.149999999999999" customHeight="1" x14ac:dyDescent="0.15"/>
    <row r="74" spans="23:73" s="14" customFormat="1" ht="20.149999999999999" customHeight="1" x14ac:dyDescent="0.15"/>
    <row r="75" spans="23:73" s="14" customFormat="1" ht="15" customHeight="1" x14ac:dyDescent="0.15"/>
    <row r="76" spans="23:73" s="14" customFormat="1" ht="15" customHeight="1" x14ac:dyDescent="0.15"/>
    <row r="77" spans="23:73" s="14" customFormat="1" ht="15" customHeight="1" x14ac:dyDescent="0.15"/>
    <row r="78" spans="23:73" s="14" customFormat="1" ht="15" customHeight="1" x14ac:dyDescent="0.15"/>
    <row r="79" spans="23:73" s="14" customFormat="1" ht="15" customHeight="1" x14ac:dyDescent="0.15"/>
    <row r="80" spans="23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ht="15" customHeight="1" x14ac:dyDescent="0.15"/>
  </sheetData>
  <mergeCells count="216">
    <mergeCell ref="U16:U22"/>
    <mergeCell ref="X16:X22"/>
    <mergeCell ref="AM16:AQ16"/>
    <mergeCell ref="AS18:AX18"/>
    <mergeCell ref="E6:G7"/>
    <mergeCell ref="H6:H7"/>
    <mergeCell ref="I6:N7"/>
    <mergeCell ref="O6:P7"/>
    <mergeCell ref="E9:G10"/>
    <mergeCell ref="H9:H10"/>
    <mergeCell ref="I9:N10"/>
    <mergeCell ref="O9:P10"/>
    <mergeCell ref="AO23:AQ23"/>
    <mergeCell ref="AS24:AW24"/>
    <mergeCell ref="AD8:AG8"/>
    <mergeCell ref="AP8:AV8"/>
    <mergeCell ref="BA7:BA9"/>
    <mergeCell ref="BA23:BA27"/>
    <mergeCell ref="AU28:AU31"/>
    <mergeCell ref="AW28:AW35"/>
    <mergeCell ref="BA28:BA33"/>
    <mergeCell ref="AY30:AY31"/>
    <mergeCell ref="AU32:AU33"/>
    <mergeCell ref="AU34:AU35"/>
    <mergeCell ref="AY34:AY35"/>
    <mergeCell ref="BA14:BA19"/>
    <mergeCell ref="AG29:AR29"/>
    <mergeCell ref="B2:BV2"/>
    <mergeCell ref="B1:BV1"/>
    <mergeCell ref="W41:AC41"/>
    <mergeCell ref="AD41:AK41"/>
    <mergeCell ref="AL41:AS41"/>
    <mergeCell ref="AT41:AZ41"/>
    <mergeCell ref="BA41:BG41"/>
    <mergeCell ref="AY10:AY11"/>
    <mergeCell ref="BA10:BA12"/>
    <mergeCell ref="BH41:BN41"/>
    <mergeCell ref="BC18:BC23"/>
    <mergeCell ref="AJ35:AM35"/>
    <mergeCell ref="B40:BV40"/>
    <mergeCell ref="AJ36:AM36"/>
    <mergeCell ref="AJ34:AM34"/>
    <mergeCell ref="AY32:AY33"/>
    <mergeCell ref="AJ4:AM4"/>
    <mergeCell ref="Z6:AC6"/>
    <mergeCell ref="AG6:AK6"/>
    <mergeCell ref="AL6:AP6"/>
    <mergeCell ref="AT6:AW6"/>
    <mergeCell ref="Z13:AC13"/>
    <mergeCell ref="AY28:AY29"/>
    <mergeCell ref="AO25:AQ25"/>
    <mergeCell ref="BH43:BN43"/>
    <mergeCell ref="B41:V41"/>
    <mergeCell ref="E43:V43"/>
    <mergeCell ref="BA43:BG43"/>
    <mergeCell ref="W43:AC43"/>
    <mergeCell ref="E44:V44"/>
    <mergeCell ref="E45:V45"/>
    <mergeCell ref="W44:AC44"/>
    <mergeCell ref="AD43:AK43"/>
    <mergeCell ref="AL43:AS43"/>
    <mergeCell ref="B43:D48"/>
    <mergeCell ref="AD44:AK44"/>
    <mergeCell ref="W45:AC45"/>
    <mergeCell ref="AD45:AK45"/>
    <mergeCell ref="E47:V47"/>
    <mergeCell ref="E48:V48"/>
    <mergeCell ref="BH51:BN51"/>
    <mergeCell ref="BH50:BN50"/>
    <mergeCell ref="BA50:BG50"/>
    <mergeCell ref="AT51:AZ51"/>
    <mergeCell ref="BA51:BG51"/>
    <mergeCell ref="W46:AC46"/>
    <mergeCell ref="AD46:AK46"/>
    <mergeCell ref="W47:AC47"/>
    <mergeCell ref="AD47:AK47"/>
    <mergeCell ref="AL47:AS47"/>
    <mergeCell ref="AT47:AZ47"/>
    <mergeCell ref="BA47:BG47"/>
    <mergeCell ref="W48:AC48"/>
    <mergeCell ref="AD48:AK48"/>
    <mergeCell ref="AL48:AS48"/>
    <mergeCell ref="AT48:AZ48"/>
    <mergeCell ref="BA48:BG48"/>
    <mergeCell ref="W49:AC49"/>
    <mergeCell ref="AD49:AK49"/>
    <mergeCell ref="AL49:AS49"/>
    <mergeCell ref="AT49:AZ49"/>
    <mergeCell ref="BH58:BN58"/>
    <mergeCell ref="BA58:BG58"/>
    <mergeCell ref="AT57:AZ57"/>
    <mergeCell ref="BA57:BG57"/>
    <mergeCell ref="AT58:AZ58"/>
    <mergeCell ref="BH52:BN52"/>
    <mergeCell ref="BH55:BN55"/>
    <mergeCell ref="BH56:BN56"/>
    <mergeCell ref="BH57:BN57"/>
    <mergeCell ref="BH53:BN54"/>
    <mergeCell ref="BO50:BU50"/>
    <mergeCell ref="AT44:AZ44"/>
    <mergeCell ref="BA44:BG44"/>
    <mergeCell ref="BH44:BN44"/>
    <mergeCell ref="AT45:AZ45"/>
    <mergeCell ref="BA45:BG45"/>
    <mergeCell ref="BH45:BN45"/>
    <mergeCell ref="BH46:BN46"/>
    <mergeCell ref="AT46:AZ46"/>
    <mergeCell ref="BA49:BG49"/>
    <mergeCell ref="B56:J56"/>
    <mergeCell ref="K56:S56"/>
    <mergeCell ref="T56:V56"/>
    <mergeCell ref="W61:AC62"/>
    <mergeCell ref="AD61:AK62"/>
    <mergeCell ref="AT52:AZ52"/>
    <mergeCell ref="AD56:AK56"/>
    <mergeCell ref="AT56:AZ56"/>
    <mergeCell ref="AL58:AS58"/>
    <mergeCell ref="AD57:AK57"/>
    <mergeCell ref="AD58:AK58"/>
    <mergeCell ref="AD59:AK60"/>
    <mergeCell ref="AL55:AS55"/>
    <mergeCell ref="K54:S54"/>
    <mergeCell ref="B52:J52"/>
    <mergeCell ref="B58:J58"/>
    <mergeCell ref="K58:S58"/>
    <mergeCell ref="T58:V58"/>
    <mergeCell ref="B59:J60"/>
    <mergeCell ref="K59:S59"/>
    <mergeCell ref="B55:J55"/>
    <mergeCell ref="K55:S55"/>
    <mergeCell ref="T55:V55"/>
    <mergeCell ref="W67:AC67"/>
    <mergeCell ref="AT67:AZ67"/>
    <mergeCell ref="AT65:AZ65"/>
    <mergeCell ref="AT66:AZ66"/>
    <mergeCell ref="K61:S61"/>
    <mergeCell ref="T61:V62"/>
    <mergeCell ref="K62:S62"/>
    <mergeCell ref="B63:J63"/>
    <mergeCell ref="K63:S63"/>
    <mergeCell ref="T63:V63"/>
    <mergeCell ref="B61:J62"/>
    <mergeCell ref="W63:AC63"/>
    <mergeCell ref="AL66:AR66"/>
    <mergeCell ref="W66:AC66"/>
    <mergeCell ref="AD63:AK63"/>
    <mergeCell ref="W65:AC65"/>
    <mergeCell ref="BO66:BU66"/>
    <mergeCell ref="BO67:BU67"/>
    <mergeCell ref="BH66:BN66"/>
    <mergeCell ref="BA67:BG67"/>
    <mergeCell ref="BA66:BG66"/>
    <mergeCell ref="BH67:BN67"/>
    <mergeCell ref="AD65:AJ65"/>
    <mergeCell ref="AL65:AR65"/>
    <mergeCell ref="BA65:BG65"/>
    <mergeCell ref="AD66:AJ66"/>
    <mergeCell ref="AD67:AJ67"/>
    <mergeCell ref="AL67:AR67"/>
    <mergeCell ref="BH61:BN62"/>
    <mergeCell ref="AL59:AS60"/>
    <mergeCell ref="BH59:BN60"/>
    <mergeCell ref="BA59:BG60"/>
    <mergeCell ref="AT59:AZ60"/>
    <mergeCell ref="AT61:AZ62"/>
    <mergeCell ref="AL61:AS62"/>
    <mergeCell ref="BA63:BG63"/>
    <mergeCell ref="BA61:BG62"/>
    <mergeCell ref="K51:S51"/>
    <mergeCell ref="B53:J54"/>
    <mergeCell ref="BB13:BB15"/>
    <mergeCell ref="AM14:AQ14"/>
    <mergeCell ref="AL56:AS56"/>
    <mergeCell ref="AL57:AS57"/>
    <mergeCell ref="AL45:AS45"/>
    <mergeCell ref="AT43:AZ43"/>
    <mergeCell ref="AL46:AS46"/>
    <mergeCell ref="BA46:BG46"/>
    <mergeCell ref="AL44:AS44"/>
    <mergeCell ref="BA52:BG52"/>
    <mergeCell ref="K57:S57"/>
    <mergeCell ref="T57:V57"/>
    <mergeCell ref="E46:V46"/>
    <mergeCell ref="K52:S52"/>
    <mergeCell ref="T52:V52"/>
    <mergeCell ref="AD51:AK51"/>
    <mergeCell ref="AL52:AS52"/>
    <mergeCell ref="AD52:AK52"/>
    <mergeCell ref="BA53:BG54"/>
    <mergeCell ref="BA55:BG55"/>
    <mergeCell ref="BA56:BG56"/>
    <mergeCell ref="B57:J57"/>
    <mergeCell ref="B49:D49"/>
    <mergeCell ref="E49:V49"/>
    <mergeCell ref="AT63:AZ63"/>
    <mergeCell ref="AL51:AS51"/>
    <mergeCell ref="AT55:AZ55"/>
    <mergeCell ref="AD53:AK54"/>
    <mergeCell ref="AL53:AS54"/>
    <mergeCell ref="AT53:AZ54"/>
    <mergeCell ref="AD55:AK55"/>
    <mergeCell ref="AL63:AS63"/>
    <mergeCell ref="K53:S53"/>
    <mergeCell ref="T59:V60"/>
    <mergeCell ref="K60:S60"/>
    <mergeCell ref="W57:AC57"/>
    <mergeCell ref="W58:AC58"/>
    <mergeCell ref="W59:AC60"/>
    <mergeCell ref="T51:V51"/>
    <mergeCell ref="W56:AC56"/>
    <mergeCell ref="W55:AC55"/>
    <mergeCell ref="W51:AC51"/>
    <mergeCell ref="W52:AC52"/>
    <mergeCell ref="T53:V54"/>
    <mergeCell ref="W53:AC54"/>
    <mergeCell ref="B51:J51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1"/>
  <dimension ref="A1:BV86"/>
  <sheetViews>
    <sheetView view="pageBreakPreview" topLeftCell="A46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422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AH4" s="28"/>
      <c r="AI4" s="28"/>
      <c r="AJ4" s="73"/>
      <c r="AK4" s="73"/>
      <c r="AL4" s="73"/>
      <c r="AM4" s="73"/>
      <c r="AN4" s="28"/>
      <c r="AO4" s="28"/>
    </row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1</v>
      </c>
      <c r="J6" s="72"/>
      <c r="K6" s="72"/>
      <c r="L6" s="72"/>
      <c r="M6" s="72"/>
      <c r="N6" s="72"/>
      <c r="O6" s="73" t="s">
        <v>339</v>
      </c>
      <c r="P6" s="73"/>
      <c r="Z6" s="200"/>
      <c r="AA6" s="200"/>
      <c r="AB6" s="200"/>
      <c r="AC6" s="200"/>
      <c r="AD6" s="6"/>
      <c r="AE6" s="51"/>
      <c r="AF6" s="51"/>
      <c r="AG6" s="168" t="s">
        <v>133</v>
      </c>
      <c r="AH6" s="168"/>
      <c r="AI6" s="168"/>
      <c r="AJ6" s="168"/>
      <c r="AK6" s="168"/>
      <c r="AL6" s="168" t="s">
        <v>139</v>
      </c>
      <c r="AM6" s="168"/>
      <c r="AN6" s="168"/>
      <c r="AO6" s="168"/>
      <c r="AP6" s="168"/>
      <c r="AQ6" s="6"/>
      <c r="AR6" s="6"/>
      <c r="AS6" s="6"/>
      <c r="AT6" s="200"/>
      <c r="AU6" s="200"/>
      <c r="AV6" s="200"/>
      <c r="AW6" s="200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Z7" s="6"/>
      <c r="AA7" s="6"/>
      <c r="AB7" s="6"/>
      <c r="AC7" s="6"/>
      <c r="AD7" s="6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6"/>
      <c r="AT7" s="6"/>
      <c r="AU7" s="6"/>
      <c r="AV7" s="6"/>
      <c r="AW7" s="6"/>
      <c r="AY7" s="5"/>
      <c r="AZ7" s="5"/>
      <c r="BA7" s="85"/>
    </row>
    <row r="8" spans="2:74" ht="9.1" customHeight="1" x14ac:dyDescent="0.15">
      <c r="Z8" s="6"/>
      <c r="AA8" s="6"/>
      <c r="AB8" s="51"/>
      <c r="AC8" s="51"/>
      <c r="AD8" s="168"/>
      <c r="AE8" s="168"/>
      <c r="AF8" s="168"/>
      <c r="AG8" s="168"/>
      <c r="AH8" s="51"/>
      <c r="AI8" s="52"/>
      <c r="AJ8" s="52"/>
      <c r="AK8" s="52"/>
      <c r="AL8" s="52"/>
      <c r="AM8" s="52"/>
      <c r="AN8" s="52"/>
      <c r="AO8" s="52"/>
      <c r="AP8" s="168" t="s">
        <v>348</v>
      </c>
      <c r="AQ8" s="168"/>
      <c r="AR8" s="168"/>
      <c r="AS8" s="168"/>
      <c r="AT8" s="168"/>
      <c r="AU8" s="168"/>
      <c r="AV8" s="168"/>
      <c r="AW8" s="6"/>
      <c r="AY8" s="5"/>
      <c r="AZ8" s="5"/>
      <c r="BA8" s="85"/>
    </row>
    <row r="9" spans="2:74" ht="9.1" customHeight="1" x14ac:dyDescent="0.15">
      <c r="E9" s="73" t="s">
        <v>340</v>
      </c>
      <c r="F9" s="73"/>
      <c r="G9" s="73"/>
      <c r="H9" s="73" t="s">
        <v>338</v>
      </c>
      <c r="I9" s="72">
        <v>0.3</v>
      </c>
      <c r="J9" s="72"/>
      <c r="K9" s="72"/>
      <c r="L9" s="72"/>
      <c r="M9" s="72"/>
      <c r="N9" s="72"/>
      <c r="O9" s="73" t="s">
        <v>339</v>
      </c>
      <c r="P9" s="73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Y9" s="5"/>
      <c r="AZ9" s="5"/>
      <c r="BA9" s="85"/>
    </row>
    <row r="10" spans="2:74" ht="9.1" customHeight="1" x14ac:dyDescent="0.15">
      <c r="E10" s="73"/>
      <c r="F10" s="73"/>
      <c r="G10" s="73"/>
      <c r="H10" s="73"/>
      <c r="I10" s="72"/>
      <c r="J10" s="72"/>
      <c r="K10" s="72"/>
      <c r="L10" s="72"/>
      <c r="M10" s="72"/>
      <c r="N10" s="72"/>
      <c r="O10" s="73"/>
      <c r="P10" s="73"/>
      <c r="Y10" s="6"/>
      <c r="Z10" s="6"/>
      <c r="AA10" s="6"/>
      <c r="AB10" s="6"/>
      <c r="AC10" s="6"/>
      <c r="AD10" s="6"/>
      <c r="AE10" s="21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21"/>
      <c r="AS10" s="6"/>
      <c r="AT10" s="6"/>
      <c r="AU10" s="6"/>
      <c r="AV10" s="6"/>
      <c r="AW10" s="6"/>
      <c r="AX10" s="6"/>
      <c r="AY10" s="85">
        <v>0.1</v>
      </c>
      <c r="AZ10" s="5"/>
      <c r="BA10" s="85">
        <v>0.15</v>
      </c>
      <c r="BB10" s="6"/>
    </row>
    <row r="11" spans="2:74" ht="9.1" customHeight="1" x14ac:dyDescent="0.15">
      <c r="AE11" s="21"/>
      <c r="AF11" s="19"/>
      <c r="AG11" s="19"/>
      <c r="AH11" s="27"/>
      <c r="AI11" s="27"/>
      <c r="AJ11" s="27"/>
      <c r="AK11" s="27"/>
      <c r="AL11" s="27"/>
      <c r="AM11" s="27"/>
      <c r="AN11" s="27"/>
      <c r="AO11" s="27"/>
      <c r="AP11" s="19"/>
      <c r="AQ11" s="19"/>
      <c r="AR11" s="21"/>
      <c r="AT11" s="6"/>
      <c r="AU11" s="6"/>
      <c r="AV11" s="6"/>
      <c r="AY11" s="85"/>
      <c r="AZ11" s="5"/>
      <c r="BA11" s="85"/>
      <c r="BB11" s="6"/>
    </row>
    <row r="12" spans="2:74" ht="9.1" customHeight="1" x14ac:dyDescent="0.15">
      <c r="AE12" s="21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21"/>
      <c r="AT12" s="6"/>
      <c r="AU12" s="6"/>
      <c r="AV12" s="6"/>
      <c r="AY12" s="22"/>
      <c r="AZ12" s="5"/>
      <c r="BA12" s="85"/>
      <c r="BB12" s="6"/>
    </row>
    <row r="13" spans="2:74" ht="9.1" customHeight="1" x14ac:dyDescent="0.15">
      <c r="Z13" s="73" t="s">
        <v>114</v>
      </c>
      <c r="AA13" s="73"/>
      <c r="AB13" s="73"/>
      <c r="AC13" s="73"/>
      <c r="AH13" s="28"/>
      <c r="AI13" s="28"/>
      <c r="AJ13" s="28"/>
      <c r="AK13" s="28"/>
      <c r="AL13" s="28"/>
      <c r="AM13" s="28"/>
      <c r="AN13" s="28"/>
      <c r="AO13" s="28"/>
      <c r="AT13" s="6"/>
      <c r="AU13" s="6"/>
      <c r="AV13" s="6"/>
      <c r="AW13" s="6"/>
      <c r="AY13" s="5"/>
      <c r="AZ13" s="5"/>
      <c r="BA13" s="29"/>
      <c r="BB13" s="85"/>
    </row>
    <row r="14" spans="2:74" ht="9.1" customHeight="1" x14ac:dyDescent="0.15">
      <c r="AM14" s="73"/>
      <c r="AN14" s="73"/>
      <c r="AO14" s="73"/>
      <c r="AP14" s="73"/>
      <c r="AQ14" s="73"/>
      <c r="AY14" s="5"/>
      <c r="AZ14" s="5"/>
      <c r="BA14" s="85" t="s">
        <v>357</v>
      </c>
      <c r="BB14" s="85"/>
    </row>
    <row r="15" spans="2:74" ht="9.1" customHeight="1" x14ac:dyDescent="0.15">
      <c r="AY15" s="5"/>
      <c r="AZ15" s="5"/>
      <c r="BA15" s="85"/>
      <c r="BB15" s="85"/>
    </row>
    <row r="16" spans="2:74" ht="9.1" customHeight="1" x14ac:dyDescent="0.15">
      <c r="U16" s="86"/>
      <c r="X16" s="86" t="s">
        <v>349</v>
      </c>
      <c r="AG16" s="28"/>
      <c r="AH16" s="28"/>
      <c r="AI16" s="28"/>
      <c r="AJ16" s="28"/>
      <c r="AK16" s="28"/>
      <c r="AL16" s="28"/>
      <c r="AM16" s="73" t="s">
        <v>4</v>
      </c>
      <c r="AN16" s="73"/>
      <c r="AO16" s="73"/>
      <c r="AP16" s="73"/>
      <c r="AQ16" s="73"/>
      <c r="AR16" s="28"/>
      <c r="AS16" s="28"/>
      <c r="AT16" s="28"/>
      <c r="AU16" s="28"/>
      <c r="AV16" s="28"/>
      <c r="AW16" s="28"/>
      <c r="AX16" s="28"/>
      <c r="AY16" s="28"/>
      <c r="AZ16" s="28"/>
      <c r="BA16" s="85"/>
    </row>
    <row r="17" spans="21:55" ht="9.1" customHeight="1" x14ac:dyDescent="0.15">
      <c r="U17" s="86"/>
      <c r="X17" s="86"/>
      <c r="AY17" s="5"/>
      <c r="AZ17" s="5"/>
      <c r="BA17" s="85"/>
    </row>
    <row r="18" spans="21:55" ht="9.1" customHeight="1" x14ac:dyDescent="0.15">
      <c r="U18" s="86"/>
      <c r="X18" s="86"/>
      <c r="AS18" s="73" t="s">
        <v>1</v>
      </c>
      <c r="AT18" s="73"/>
      <c r="AU18" s="73"/>
      <c r="AV18" s="73"/>
      <c r="AW18" s="73"/>
      <c r="AX18" s="73"/>
      <c r="AY18" s="5"/>
      <c r="AZ18" s="5"/>
      <c r="BA18" s="85"/>
      <c r="BC18" s="86" t="s">
        <v>212</v>
      </c>
    </row>
    <row r="19" spans="21:55" ht="9.1" customHeight="1" x14ac:dyDescent="0.15">
      <c r="U19" s="86"/>
      <c r="X19" s="86"/>
      <c r="AY19" s="5"/>
      <c r="AZ19" s="5"/>
      <c r="BA19" s="85"/>
      <c r="BC19" s="86"/>
    </row>
    <row r="20" spans="21:55" ht="9.1" customHeight="1" x14ac:dyDescent="0.15">
      <c r="U20" s="86"/>
      <c r="X20" s="86"/>
      <c r="AY20" s="5"/>
      <c r="AZ20" s="5"/>
      <c r="BA20" s="5"/>
      <c r="BC20" s="86"/>
    </row>
    <row r="21" spans="21:55" ht="9.1" customHeight="1" x14ac:dyDescent="0.15">
      <c r="U21" s="86"/>
      <c r="X21" s="86"/>
      <c r="AY21" s="5"/>
      <c r="AZ21" s="5"/>
      <c r="BA21" s="5"/>
      <c r="BC21" s="86"/>
    </row>
    <row r="22" spans="21:55" ht="9.1" customHeight="1" x14ac:dyDescent="0.15">
      <c r="U22" s="86"/>
      <c r="X22" s="86"/>
      <c r="AY22" s="5"/>
      <c r="AZ22" s="5"/>
      <c r="BA22" s="5"/>
      <c r="BC22" s="86"/>
    </row>
    <row r="23" spans="21:55" ht="9.1" customHeight="1" x14ac:dyDescent="0.15">
      <c r="U23" s="40"/>
      <c r="AO23" s="73"/>
      <c r="AP23" s="73"/>
      <c r="AQ23" s="73"/>
      <c r="AY23" s="5"/>
      <c r="AZ23" s="5"/>
      <c r="BA23" s="85" t="s">
        <v>356</v>
      </c>
      <c r="BC23" s="86"/>
    </row>
    <row r="24" spans="21:55" ht="9.1" customHeight="1" x14ac:dyDescent="0.15">
      <c r="AS24" s="73"/>
      <c r="AT24" s="73"/>
      <c r="AU24" s="73"/>
      <c r="AV24" s="73"/>
      <c r="AW24" s="73"/>
      <c r="AY24" s="5"/>
      <c r="AZ24" s="5"/>
      <c r="BA24" s="85"/>
    </row>
    <row r="25" spans="21:55" ht="9.1" customHeight="1" x14ac:dyDescent="0.15">
      <c r="AO25" s="73" t="s">
        <v>5</v>
      </c>
      <c r="AP25" s="73"/>
      <c r="AQ25" s="73"/>
      <c r="AY25" s="5"/>
      <c r="AZ25" s="5"/>
      <c r="BA25" s="85"/>
    </row>
    <row r="26" spans="21:55" ht="9.1" customHeight="1" x14ac:dyDescent="0.15"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Y26" s="22"/>
      <c r="AZ26" s="5"/>
      <c r="BA26" s="85"/>
    </row>
    <row r="27" spans="21:55" ht="9.1" customHeight="1" x14ac:dyDescent="0.15">
      <c r="AY27" s="22"/>
      <c r="AZ27" s="5"/>
      <c r="BA27" s="85"/>
    </row>
    <row r="28" spans="21:55" ht="9.1" customHeight="1" x14ac:dyDescent="0.15">
      <c r="AU28" s="85"/>
      <c r="AV28" s="5"/>
      <c r="AW28" s="85"/>
      <c r="AY28" s="85">
        <v>0.1</v>
      </c>
      <c r="AZ28" s="5"/>
      <c r="BA28" s="85" t="s">
        <v>354</v>
      </c>
    </row>
    <row r="29" spans="21:55" ht="9.1" customHeight="1" x14ac:dyDescent="0.15">
      <c r="AG29" s="73" t="s">
        <v>441</v>
      </c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U29" s="85"/>
      <c r="AV29" s="5"/>
      <c r="AW29" s="85"/>
      <c r="AY29" s="85"/>
      <c r="AZ29" s="5"/>
      <c r="BA29" s="85"/>
    </row>
    <row r="30" spans="21:55" ht="4.45" customHeight="1" x14ac:dyDescent="0.15">
      <c r="AU30" s="85"/>
      <c r="AV30" s="5"/>
      <c r="AW30" s="85"/>
      <c r="AY30" s="85" t="s">
        <v>0</v>
      </c>
      <c r="AZ30" s="5"/>
      <c r="BA30" s="85"/>
    </row>
    <row r="31" spans="21:55" ht="4.45" customHeight="1" x14ac:dyDescent="0.15">
      <c r="AU31" s="85"/>
      <c r="AV31" s="5"/>
      <c r="AW31" s="85"/>
      <c r="AY31" s="85"/>
      <c r="AZ31" s="5"/>
      <c r="BA31" s="85"/>
    </row>
    <row r="32" spans="21:55" ht="9.1" customHeight="1" x14ac:dyDescent="0.15">
      <c r="AU32" s="85"/>
      <c r="AV32" s="5"/>
      <c r="AW32" s="85"/>
      <c r="AY32" s="85">
        <v>0.1</v>
      </c>
      <c r="BA32" s="85"/>
    </row>
    <row r="33" spans="1:74" ht="9.1" customHeight="1" x14ac:dyDescent="0.15">
      <c r="AU33" s="85"/>
      <c r="AV33" s="5"/>
      <c r="AW33" s="85"/>
      <c r="AY33" s="85"/>
      <c r="BA33" s="85"/>
    </row>
    <row r="34" spans="1:74" ht="9.1" customHeight="1" x14ac:dyDescent="0.15">
      <c r="AJ34" s="73"/>
      <c r="AK34" s="73"/>
      <c r="AL34" s="73"/>
      <c r="AM34" s="73"/>
      <c r="AU34" s="85"/>
      <c r="AW34" s="85"/>
      <c r="AY34" s="85"/>
    </row>
    <row r="35" spans="1:74" ht="9.1" customHeight="1" x14ac:dyDescent="0.15">
      <c r="AJ35" s="73"/>
      <c r="AK35" s="73"/>
      <c r="AL35" s="73"/>
      <c r="AM35" s="73"/>
      <c r="AU35" s="85"/>
      <c r="AW35" s="85"/>
      <c r="AY35" s="85"/>
    </row>
    <row r="36" spans="1:74" ht="9.1" customHeight="1" x14ac:dyDescent="0.15">
      <c r="AJ36" s="73" t="s">
        <v>333</v>
      </c>
      <c r="AK36" s="73"/>
      <c r="AL36" s="73"/>
      <c r="AM36" s="73"/>
    </row>
    <row r="37" spans="1:74" ht="9.1" customHeight="1" x14ac:dyDescent="0.15"/>
    <row r="38" spans="1:74" ht="9.1" customHeight="1" x14ac:dyDescent="0.15"/>
    <row r="39" spans="1:74" ht="9.1" customHeight="1" x14ac:dyDescent="0.15"/>
    <row r="40" spans="1:74" ht="9.1" customHeight="1" x14ac:dyDescent="0.15">
      <c r="AH40" s="73"/>
      <c r="AI40" s="73"/>
      <c r="AJ40" s="73"/>
      <c r="AK40" s="73"/>
      <c r="AL40" s="73"/>
      <c r="AM40" s="73"/>
      <c r="AN40" s="73"/>
      <c r="AO40" s="73"/>
    </row>
    <row r="41" spans="1:74" ht="43.5" customHeight="1" x14ac:dyDescent="0.15">
      <c r="B41" s="88" t="s">
        <v>31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</row>
    <row r="42" spans="1:74" s="14" customFormat="1" ht="24.95" customHeight="1" x14ac:dyDescent="0.15">
      <c r="B42" s="78" t="s">
        <v>105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7" t="s">
        <v>106</v>
      </c>
      <c r="X42" s="87"/>
      <c r="Y42" s="87"/>
      <c r="Z42" s="87"/>
      <c r="AA42" s="87"/>
      <c r="AB42" s="87"/>
      <c r="AC42" s="87"/>
      <c r="AD42" s="87" t="s">
        <v>107</v>
      </c>
      <c r="AE42" s="87"/>
      <c r="AF42" s="87"/>
      <c r="AG42" s="87"/>
      <c r="AH42" s="87"/>
      <c r="AI42" s="87"/>
      <c r="AJ42" s="87"/>
      <c r="AK42" s="87"/>
      <c r="AL42" s="87" t="s">
        <v>108</v>
      </c>
      <c r="AM42" s="87"/>
      <c r="AN42" s="87"/>
      <c r="AO42" s="87"/>
      <c r="AP42" s="87"/>
      <c r="AQ42" s="87"/>
      <c r="AR42" s="87"/>
      <c r="AS42" s="87"/>
      <c r="AT42" s="87" t="s">
        <v>109</v>
      </c>
      <c r="AU42" s="87"/>
      <c r="AV42" s="87"/>
      <c r="AW42" s="87"/>
      <c r="AX42" s="87"/>
      <c r="AY42" s="87"/>
      <c r="AZ42" s="87"/>
      <c r="BA42" s="87" t="s">
        <v>110</v>
      </c>
      <c r="BB42" s="87"/>
      <c r="BC42" s="87"/>
      <c r="BD42" s="87"/>
      <c r="BE42" s="87"/>
      <c r="BF42" s="87"/>
      <c r="BG42" s="87"/>
      <c r="BH42" s="89"/>
      <c r="BI42" s="84"/>
      <c r="BJ42" s="84"/>
      <c r="BK42" s="84"/>
      <c r="BL42" s="84"/>
      <c r="BM42" s="84"/>
      <c r="BN42" s="84"/>
      <c r="BO42" s="25"/>
      <c r="BP42" s="25"/>
      <c r="BQ42" s="25"/>
      <c r="BR42" s="25"/>
      <c r="BS42" s="25"/>
      <c r="BT42" s="25"/>
      <c r="BU42" s="25"/>
    </row>
    <row r="43" spans="1:74" s="14" customFormat="1" ht="6.95" customHeight="1" x14ac:dyDescent="0.15">
      <c r="B43" s="39"/>
      <c r="C43" s="39"/>
      <c r="D43" s="39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</row>
    <row r="44" spans="1:74" s="14" customFormat="1" ht="20.149999999999999" customHeight="1" x14ac:dyDescent="0.15">
      <c r="A44" s="16"/>
      <c r="B44" s="91" t="s">
        <v>353</v>
      </c>
      <c r="C44" s="91"/>
      <c r="D44" s="92"/>
      <c r="E44" s="78" t="s">
        <v>36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v>2.7E-2</v>
      </c>
      <c r="X44" s="75"/>
      <c r="Y44" s="75"/>
      <c r="Z44" s="75"/>
      <c r="AA44" s="75"/>
      <c r="AB44" s="75"/>
      <c r="AC44" s="75"/>
      <c r="AD44" s="75">
        <v>3.4000000000000002E-2</v>
      </c>
      <c r="AE44" s="75"/>
      <c r="AF44" s="75"/>
      <c r="AG44" s="75"/>
      <c r="AH44" s="75"/>
      <c r="AI44" s="75"/>
      <c r="AJ44" s="75"/>
      <c r="AK44" s="75"/>
      <c r="AL44" s="75">
        <v>4.2000000000000003E-2</v>
      </c>
      <c r="AM44" s="75"/>
      <c r="AN44" s="75"/>
      <c r="AO44" s="75"/>
      <c r="AP44" s="75"/>
      <c r="AQ44" s="75"/>
      <c r="AR44" s="75"/>
      <c r="AS44" s="75"/>
      <c r="AT44" s="75">
        <v>4.8000000000000001E-2</v>
      </c>
      <c r="AU44" s="75"/>
      <c r="AV44" s="75"/>
      <c r="AW44" s="75"/>
      <c r="AX44" s="75"/>
      <c r="AY44" s="75"/>
      <c r="AZ44" s="75"/>
      <c r="BA44" s="75">
        <v>0.06</v>
      </c>
      <c r="BB44" s="75"/>
      <c r="BC44" s="75"/>
      <c r="BD44" s="75"/>
      <c r="BE44" s="75"/>
      <c r="BF44" s="75"/>
      <c r="BG44" s="75"/>
      <c r="BH44" s="77"/>
      <c r="BI44" s="74"/>
      <c r="BJ44" s="74"/>
      <c r="BK44" s="74"/>
      <c r="BL44" s="74"/>
      <c r="BM44" s="74"/>
      <c r="BN44" s="74"/>
      <c r="BO44" s="18"/>
      <c r="BP44" s="18"/>
      <c r="BQ44" s="18"/>
      <c r="BR44" s="18"/>
      <c r="BS44" s="18"/>
      <c r="BT44" s="18"/>
      <c r="BU44" s="18"/>
    </row>
    <row r="45" spans="1:74" s="14" customFormat="1" ht="20.149999999999999" customHeight="1" x14ac:dyDescent="0.15">
      <c r="A45" s="16"/>
      <c r="B45" s="94"/>
      <c r="C45" s="94"/>
      <c r="D45" s="95"/>
      <c r="E45" s="78" t="s">
        <v>45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v>0.6</v>
      </c>
      <c r="X45" s="75"/>
      <c r="Y45" s="75"/>
      <c r="Z45" s="75"/>
      <c r="AA45" s="75"/>
      <c r="AB45" s="75"/>
      <c r="AC45" s="75"/>
      <c r="AD45" s="75">
        <v>0.6</v>
      </c>
      <c r="AE45" s="75"/>
      <c r="AF45" s="75"/>
      <c r="AG45" s="75"/>
      <c r="AH45" s="75"/>
      <c r="AI45" s="75"/>
      <c r="AJ45" s="75"/>
      <c r="AK45" s="75"/>
      <c r="AL45" s="75">
        <v>0.6</v>
      </c>
      <c r="AM45" s="75"/>
      <c r="AN45" s="75"/>
      <c r="AO45" s="75"/>
      <c r="AP45" s="75"/>
      <c r="AQ45" s="75"/>
      <c r="AR45" s="75"/>
      <c r="AS45" s="75"/>
      <c r="AT45" s="75">
        <v>0.6</v>
      </c>
      <c r="AU45" s="75"/>
      <c r="AV45" s="75"/>
      <c r="AW45" s="75"/>
      <c r="AX45" s="75"/>
      <c r="AY45" s="75"/>
      <c r="AZ45" s="75"/>
      <c r="BA45" s="75">
        <v>0.6</v>
      </c>
      <c r="BB45" s="75"/>
      <c r="BC45" s="75"/>
      <c r="BD45" s="75"/>
      <c r="BE45" s="75"/>
      <c r="BF45" s="75"/>
      <c r="BG45" s="75"/>
      <c r="BH45" s="77"/>
      <c r="BI45" s="74"/>
      <c r="BJ45" s="74"/>
      <c r="BK45" s="74"/>
      <c r="BL45" s="74"/>
      <c r="BM45" s="74"/>
      <c r="BN45" s="74"/>
      <c r="BO45" s="18"/>
      <c r="BP45" s="18"/>
      <c r="BQ45" s="18"/>
      <c r="BR45" s="18"/>
      <c r="BS45" s="18"/>
      <c r="BT45" s="18"/>
      <c r="BU45" s="18"/>
    </row>
    <row r="46" spans="1:74" s="14" customFormat="1" ht="20.149999999999999" customHeight="1" x14ac:dyDescent="0.15">
      <c r="A46" s="16"/>
      <c r="B46" s="94"/>
      <c r="C46" s="94"/>
      <c r="D46" s="95"/>
      <c r="E46" s="78" t="s">
        <v>46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W44+0.2</f>
        <v>0.22700000000000001</v>
      </c>
      <c r="X46" s="75"/>
      <c r="Y46" s="75"/>
      <c r="Z46" s="75"/>
      <c r="AA46" s="75"/>
      <c r="AB46" s="75"/>
      <c r="AC46" s="75"/>
      <c r="AD46" s="75">
        <f>AD44+0.2</f>
        <v>0.23400000000000001</v>
      </c>
      <c r="AE46" s="75"/>
      <c r="AF46" s="75"/>
      <c r="AG46" s="75"/>
      <c r="AH46" s="75"/>
      <c r="AI46" s="75"/>
      <c r="AJ46" s="75"/>
      <c r="AK46" s="75"/>
      <c r="AL46" s="75">
        <f>AL44+0.2</f>
        <v>0.24200000000000002</v>
      </c>
      <c r="AM46" s="75"/>
      <c r="AN46" s="75"/>
      <c r="AO46" s="75"/>
      <c r="AP46" s="75"/>
      <c r="AQ46" s="75"/>
      <c r="AR46" s="75"/>
      <c r="AS46" s="75"/>
      <c r="AT46" s="75">
        <f>AT44+0.2</f>
        <v>0.248</v>
      </c>
      <c r="AU46" s="75"/>
      <c r="AV46" s="75"/>
      <c r="AW46" s="75"/>
      <c r="AX46" s="75"/>
      <c r="AY46" s="75"/>
      <c r="AZ46" s="75"/>
      <c r="BA46" s="75">
        <f>BA44+0.2</f>
        <v>0.26</v>
      </c>
      <c r="BB46" s="75"/>
      <c r="BC46" s="75"/>
      <c r="BD46" s="75"/>
      <c r="BE46" s="75"/>
      <c r="BF46" s="75"/>
      <c r="BG46" s="75"/>
      <c r="BH46" s="77"/>
      <c r="BI46" s="74"/>
      <c r="BJ46" s="74"/>
      <c r="BK46" s="74"/>
      <c r="BL46" s="74"/>
      <c r="BM46" s="74"/>
      <c r="BN46" s="74"/>
      <c r="BO46" s="18"/>
      <c r="BP46" s="18"/>
      <c r="BQ46" s="18"/>
      <c r="BR46" s="18"/>
      <c r="BS46" s="18"/>
      <c r="BT46" s="18"/>
      <c r="BU46" s="18"/>
    </row>
    <row r="47" spans="1:74" s="14" customFormat="1" ht="20.149999999999999" customHeight="1" x14ac:dyDescent="0.15">
      <c r="A47" s="16"/>
      <c r="B47" s="94"/>
      <c r="C47" s="94"/>
      <c r="D47" s="95"/>
      <c r="E47" s="78" t="s">
        <v>48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W44+W48+0.1</f>
        <v>1.127</v>
      </c>
      <c r="X47" s="75"/>
      <c r="Y47" s="75"/>
      <c r="Z47" s="75"/>
      <c r="AA47" s="75"/>
      <c r="AB47" s="75"/>
      <c r="AC47" s="75"/>
      <c r="AD47" s="75">
        <f>AD44+AD48+0.1</f>
        <v>1.1340000000000001</v>
      </c>
      <c r="AE47" s="75"/>
      <c r="AF47" s="75"/>
      <c r="AG47" s="75"/>
      <c r="AH47" s="75"/>
      <c r="AI47" s="75"/>
      <c r="AJ47" s="75"/>
      <c r="AK47" s="75"/>
      <c r="AL47" s="75">
        <f>AL44+AL48+0.1</f>
        <v>1.1420000000000001</v>
      </c>
      <c r="AM47" s="75"/>
      <c r="AN47" s="75"/>
      <c r="AO47" s="75"/>
      <c r="AP47" s="75"/>
      <c r="AQ47" s="75"/>
      <c r="AR47" s="75"/>
      <c r="AS47" s="75"/>
      <c r="AT47" s="75">
        <f>AT44+AT48+0.1</f>
        <v>1.1480000000000001</v>
      </c>
      <c r="AU47" s="75"/>
      <c r="AV47" s="75"/>
      <c r="AW47" s="75"/>
      <c r="AX47" s="75"/>
      <c r="AY47" s="75"/>
      <c r="AZ47" s="75"/>
      <c r="BA47" s="75">
        <f>BA44+BA48+0.1</f>
        <v>1.1600000000000001</v>
      </c>
      <c r="BB47" s="75"/>
      <c r="BC47" s="75"/>
      <c r="BD47" s="75"/>
      <c r="BE47" s="75"/>
      <c r="BF47" s="75"/>
      <c r="BG47" s="75"/>
      <c r="BH47" s="77"/>
      <c r="BI47" s="74"/>
      <c r="BJ47" s="74"/>
      <c r="BK47" s="74"/>
      <c r="BL47" s="74"/>
      <c r="BM47" s="74"/>
      <c r="BN47" s="74"/>
      <c r="BO47" s="18"/>
      <c r="BP47" s="18"/>
      <c r="BQ47" s="18"/>
      <c r="BR47" s="18"/>
      <c r="BS47" s="18"/>
      <c r="BT47" s="18"/>
      <c r="BU47" s="18"/>
    </row>
    <row r="48" spans="1:74" s="14" customFormat="1" ht="20.149999999999999" customHeight="1" x14ac:dyDescent="0.15">
      <c r="A48" s="16"/>
      <c r="B48" s="94"/>
      <c r="C48" s="94"/>
      <c r="D48" s="95"/>
      <c r="E48" s="78" t="s">
        <v>341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$I$6</f>
        <v>1</v>
      </c>
      <c r="X48" s="75"/>
      <c r="Y48" s="75"/>
      <c r="Z48" s="75"/>
      <c r="AA48" s="75"/>
      <c r="AB48" s="75"/>
      <c r="AC48" s="75"/>
      <c r="AD48" s="81">
        <f>$I$6</f>
        <v>1</v>
      </c>
      <c r="AE48" s="82"/>
      <c r="AF48" s="82"/>
      <c r="AG48" s="82"/>
      <c r="AH48" s="82"/>
      <c r="AI48" s="82"/>
      <c r="AJ48" s="82"/>
      <c r="AK48" s="83"/>
      <c r="AL48" s="81">
        <f>$I$6</f>
        <v>1</v>
      </c>
      <c r="AM48" s="82"/>
      <c r="AN48" s="82"/>
      <c r="AO48" s="82"/>
      <c r="AP48" s="82"/>
      <c r="AQ48" s="82"/>
      <c r="AR48" s="82"/>
      <c r="AS48" s="83"/>
      <c r="AT48" s="75">
        <f>$I$6</f>
        <v>1</v>
      </c>
      <c r="AU48" s="75"/>
      <c r="AV48" s="75"/>
      <c r="AW48" s="75"/>
      <c r="AX48" s="75"/>
      <c r="AY48" s="75"/>
      <c r="AZ48" s="75"/>
      <c r="BA48" s="75">
        <f>$I$6</f>
        <v>1</v>
      </c>
      <c r="BB48" s="75"/>
      <c r="BC48" s="75"/>
      <c r="BD48" s="75"/>
      <c r="BE48" s="75"/>
      <c r="BF48" s="75"/>
      <c r="BG48" s="75"/>
    </row>
    <row r="49" spans="1:73" s="14" customFormat="1" ht="20.149999999999999" customHeight="1" x14ac:dyDescent="0.15">
      <c r="A49" s="16"/>
      <c r="B49" s="94"/>
      <c r="C49" s="94"/>
      <c r="D49" s="95"/>
      <c r="E49" s="78" t="s">
        <v>37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75">
        <f>$I$9</f>
        <v>0.3</v>
      </c>
      <c r="X49" s="75"/>
      <c r="Y49" s="75"/>
      <c r="Z49" s="75"/>
      <c r="AA49" s="75"/>
      <c r="AB49" s="75"/>
      <c r="AC49" s="75"/>
      <c r="AD49" s="81">
        <f>$I$9</f>
        <v>0.3</v>
      </c>
      <c r="AE49" s="82"/>
      <c r="AF49" s="82"/>
      <c r="AG49" s="82"/>
      <c r="AH49" s="82"/>
      <c r="AI49" s="82"/>
      <c r="AJ49" s="82"/>
      <c r="AK49" s="83"/>
      <c r="AL49" s="81">
        <f>$I$9</f>
        <v>0.3</v>
      </c>
      <c r="AM49" s="82"/>
      <c r="AN49" s="82"/>
      <c r="AO49" s="82"/>
      <c r="AP49" s="82"/>
      <c r="AQ49" s="82"/>
      <c r="AR49" s="82"/>
      <c r="AS49" s="83"/>
      <c r="AT49" s="75">
        <f>$I$9</f>
        <v>0.3</v>
      </c>
      <c r="AU49" s="75"/>
      <c r="AV49" s="75"/>
      <c r="AW49" s="75"/>
      <c r="AX49" s="75"/>
      <c r="AY49" s="75"/>
      <c r="AZ49" s="75"/>
      <c r="BA49" s="75">
        <f>$I$9</f>
        <v>0.3</v>
      </c>
      <c r="BB49" s="75"/>
      <c r="BC49" s="75"/>
      <c r="BD49" s="75"/>
      <c r="BE49" s="75"/>
      <c r="BF49" s="75"/>
      <c r="BG49" s="75"/>
    </row>
    <row r="50" spans="1:73" s="14" customFormat="1" ht="20.149999999999999" customHeight="1" x14ac:dyDescent="0.15">
      <c r="B50" s="100" t="s">
        <v>33</v>
      </c>
      <c r="C50" s="101"/>
      <c r="D50" s="102"/>
      <c r="E50" s="78" t="s">
        <v>335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75">
        <f>W47-W46-W49-0.15</f>
        <v>0.45000000000000007</v>
      </c>
      <c r="X50" s="75"/>
      <c r="Y50" s="75"/>
      <c r="Z50" s="75"/>
      <c r="AA50" s="75"/>
      <c r="AB50" s="75"/>
      <c r="AC50" s="75"/>
      <c r="AD50" s="81">
        <f>AD47-AD46-AD49-0.15</f>
        <v>0.45000000000000007</v>
      </c>
      <c r="AE50" s="82"/>
      <c r="AF50" s="82"/>
      <c r="AG50" s="82"/>
      <c r="AH50" s="82"/>
      <c r="AI50" s="82"/>
      <c r="AJ50" s="82"/>
      <c r="AK50" s="83"/>
      <c r="AL50" s="81">
        <f>AL47-AL46-AL49-0.15</f>
        <v>0.45000000000000007</v>
      </c>
      <c r="AM50" s="82"/>
      <c r="AN50" s="82"/>
      <c r="AO50" s="82"/>
      <c r="AP50" s="82"/>
      <c r="AQ50" s="82"/>
      <c r="AR50" s="82"/>
      <c r="AS50" s="83"/>
      <c r="AT50" s="75">
        <f>AT47-AT46-AT49-0.15</f>
        <v>0.45000000000000007</v>
      </c>
      <c r="AU50" s="75"/>
      <c r="AV50" s="75"/>
      <c r="AW50" s="75"/>
      <c r="AX50" s="75"/>
      <c r="AY50" s="75"/>
      <c r="AZ50" s="75"/>
      <c r="BA50" s="75">
        <f>BA47-BA46-BA49-0.15</f>
        <v>0.45000000000000007</v>
      </c>
      <c r="BB50" s="75"/>
      <c r="BC50" s="75"/>
      <c r="BD50" s="75"/>
      <c r="BE50" s="75"/>
      <c r="BF50" s="75"/>
      <c r="BG50" s="75"/>
    </row>
    <row r="51" spans="1:73" s="14" customFormat="1" ht="20.149999999999999" customHeight="1" x14ac:dyDescent="0.15">
      <c r="BA51" s="141" t="s">
        <v>103</v>
      </c>
      <c r="BB51" s="141"/>
      <c r="BC51" s="141"/>
      <c r="BD51" s="141"/>
      <c r="BE51" s="141"/>
      <c r="BF51" s="141"/>
      <c r="BG51" s="141"/>
      <c r="BH51" s="271"/>
      <c r="BI51" s="271"/>
      <c r="BJ51" s="271"/>
      <c r="BK51" s="271"/>
      <c r="BL51" s="271"/>
      <c r="BM51" s="271"/>
      <c r="BN51" s="271"/>
      <c r="BO51" s="271"/>
      <c r="BP51" s="271"/>
      <c r="BQ51" s="271"/>
      <c r="BR51" s="271"/>
      <c r="BS51" s="271"/>
      <c r="BT51" s="271"/>
      <c r="BU51" s="271"/>
    </row>
    <row r="52" spans="1:73" s="14" customFormat="1" ht="28" customHeight="1" x14ac:dyDescent="0.15">
      <c r="B52" s="87" t="s">
        <v>13</v>
      </c>
      <c r="C52" s="87"/>
      <c r="D52" s="87"/>
      <c r="E52" s="87"/>
      <c r="F52" s="87"/>
      <c r="G52" s="87"/>
      <c r="H52" s="87"/>
      <c r="I52" s="87"/>
      <c r="J52" s="87"/>
      <c r="K52" s="87" t="s">
        <v>14</v>
      </c>
      <c r="L52" s="87"/>
      <c r="M52" s="87"/>
      <c r="N52" s="87"/>
      <c r="O52" s="87"/>
      <c r="P52" s="87"/>
      <c r="Q52" s="87"/>
      <c r="R52" s="87"/>
      <c r="S52" s="87"/>
      <c r="T52" s="87" t="s">
        <v>12</v>
      </c>
      <c r="U52" s="87"/>
      <c r="V52" s="87"/>
      <c r="W52" s="87" t="s">
        <v>82</v>
      </c>
      <c r="X52" s="87"/>
      <c r="Y52" s="87"/>
      <c r="Z52" s="87"/>
      <c r="AA52" s="87"/>
      <c r="AB52" s="87"/>
      <c r="AC52" s="87"/>
      <c r="AD52" s="87" t="s">
        <v>83</v>
      </c>
      <c r="AE52" s="87"/>
      <c r="AF52" s="87"/>
      <c r="AG52" s="87"/>
      <c r="AH52" s="87"/>
      <c r="AI52" s="87"/>
      <c r="AJ52" s="87"/>
      <c r="AK52" s="87"/>
      <c r="AL52" s="87" t="s">
        <v>84</v>
      </c>
      <c r="AM52" s="87"/>
      <c r="AN52" s="87"/>
      <c r="AO52" s="87"/>
      <c r="AP52" s="87"/>
      <c r="AQ52" s="87"/>
      <c r="AR52" s="87"/>
      <c r="AS52" s="87"/>
      <c r="AT52" s="87" t="s">
        <v>85</v>
      </c>
      <c r="AU52" s="87"/>
      <c r="AV52" s="87"/>
      <c r="AW52" s="87"/>
      <c r="AX52" s="87"/>
      <c r="AY52" s="87"/>
      <c r="AZ52" s="87"/>
      <c r="BA52" s="87" t="s">
        <v>86</v>
      </c>
      <c r="BB52" s="87"/>
      <c r="BC52" s="87"/>
      <c r="BD52" s="87"/>
      <c r="BE52" s="87"/>
      <c r="BF52" s="87"/>
      <c r="BG52" s="87"/>
      <c r="BH52" s="89"/>
      <c r="BI52" s="84"/>
      <c r="BJ52" s="84"/>
      <c r="BK52" s="84"/>
      <c r="BL52" s="84"/>
      <c r="BM52" s="84"/>
      <c r="BN52" s="84"/>
      <c r="BO52" s="25"/>
      <c r="BP52" s="25"/>
      <c r="BQ52" s="25"/>
      <c r="BR52" s="25"/>
      <c r="BS52" s="25"/>
      <c r="BT52" s="25"/>
      <c r="BU52" s="25"/>
    </row>
    <row r="53" spans="1:73" s="14" customFormat="1" ht="28" customHeight="1" x14ac:dyDescent="0.15">
      <c r="B53" s="78" t="s">
        <v>100</v>
      </c>
      <c r="C53" s="79"/>
      <c r="D53" s="79"/>
      <c r="E53" s="79"/>
      <c r="F53" s="79"/>
      <c r="G53" s="79"/>
      <c r="H53" s="79"/>
      <c r="I53" s="79"/>
      <c r="J53" s="80"/>
      <c r="K53" s="110" t="s">
        <v>113</v>
      </c>
      <c r="L53" s="111"/>
      <c r="M53" s="111"/>
      <c r="N53" s="111"/>
      <c r="O53" s="111"/>
      <c r="P53" s="111"/>
      <c r="Q53" s="111"/>
      <c r="R53" s="111"/>
      <c r="S53" s="112"/>
      <c r="T53" s="78" t="s">
        <v>143</v>
      </c>
      <c r="U53" s="79"/>
      <c r="V53" s="80"/>
      <c r="W53" s="75">
        <v>2</v>
      </c>
      <c r="X53" s="75"/>
      <c r="Y53" s="75"/>
      <c r="Z53" s="75"/>
      <c r="AA53" s="75"/>
      <c r="AB53" s="75"/>
      <c r="AC53" s="75"/>
      <c r="AD53" s="75">
        <f>W53</f>
        <v>2</v>
      </c>
      <c r="AE53" s="75"/>
      <c r="AF53" s="75"/>
      <c r="AG53" s="75"/>
      <c r="AH53" s="75"/>
      <c r="AI53" s="75"/>
      <c r="AJ53" s="75"/>
      <c r="AK53" s="75"/>
      <c r="AL53" s="75">
        <f>AD53</f>
        <v>2</v>
      </c>
      <c r="AM53" s="75"/>
      <c r="AN53" s="75"/>
      <c r="AO53" s="75"/>
      <c r="AP53" s="75"/>
      <c r="AQ53" s="75"/>
      <c r="AR53" s="75"/>
      <c r="AS53" s="75"/>
      <c r="AT53" s="75">
        <f>AL53</f>
        <v>2</v>
      </c>
      <c r="AU53" s="75"/>
      <c r="AV53" s="75"/>
      <c r="AW53" s="75"/>
      <c r="AX53" s="75"/>
      <c r="AY53" s="75"/>
      <c r="AZ53" s="75"/>
      <c r="BA53" s="75">
        <f>AT53</f>
        <v>2</v>
      </c>
      <c r="BB53" s="75"/>
      <c r="BC53" s="75"/>
      <c r="BD53" s="75"/>
      <c r="BE53" s="75"/>
      <c r="BF53" s="75"/>
      <c r="BG53" s="75"/>
      <c r="BH53" s="77"/>
      <c r="BI53" s="74"/>
      <c r="BJ53" s="74"/>
      <c r="BK53" s="74"/>
      <c r="BL53" s="74"/>
      <c r="BM53" s="74"/>
      <c r="BN53" s="74"/>
      <c r="BO53" s="18"/>
      <c r="BP53" s="18"/>
      <c r="BQ53" s="18"/>
      <c r="BR53" s="18"/>
      <c r="BS53" s="18"/>
      <c r="BT53" s="18"/>
      <c r="BU53" s="18"/>
    </row>
    <row r="54" spans="1:73" s="14" customFormat="1" ht="14.1" customHeight="1" x14ac:dyDescent="0.15">
      <c r="B54" s="113" t="s">
        <v>101</v>
      </c>
      <c r="C54" s="114"/>
      <c r="D54" s="114"/>
      <c r="E54" s="114"/>
      <c r="F54" s="114"/>
      <c r="G54" s="114"/>
      <c r="H54" s="114"/>
      <c r="I54" s="114"/>
      <c r="J54" s="115"/>
      <c r="K54" s="116" t="s">
        <v>434</v>
      </c>
      <c r="L54" s="117"/>
      <c r="M54" s="117"/>
      <c r="N54" s="117"/>
      <c r="O54" s="117"/>
      <c r="P54" s="117"/>
      <c r="Q54" s="117"/>
      <c r="R54" s="117"/>
      <c r="S54" s="118"/>
      <c r="T54" s="113" t="s">
        <v>435</v>
      </c>
      <c r="U54" s="114"/>
      <c r="V54" s="115"/>
      <c r="W54" s="104">
        <f>W45*0.15</f>
        <v>0.09</v>
      </c>
      <c r="X54" s="105"/>
      <c r="Y54" s="105"/>
      <c r="Z54" s="105"/>
      <c r="AA54" s="105"/>
      <c r="AB54" s="105"/>
      <c r="AC54" s="106"/>
      <c r="AD54" s="104">
        <f>AD45*0.15</f>
        <v>0.09</v>
      </c>
      <c r="AE54" s="105"/>
      <c r="AF54" s="105"/>
      <c r="AG54" s="105"/>
      <c r="AH54" s="105"/>
      <c r="AI54" s="105"/>
      <c r="AJ54" s="105"/>
      <c r="AK54" s="106"/>
      <c r="AL54" s="104">
        <f>AL45*0.15</f>
        <v>0.09</v>
      </c>
      <c r="AM54" s="105"/>
      <c r="AN54" s="105"/>
      <c r="AO54" s="105"/>
      <c r="AP54" s="105"/>
      <c r="AQ54" s="105"/>
      <c r="AR54" s="105"/>
      <c r="AS54" s="106"/>
      <c r="AT54" s="104">
        <f>AT45*0.15</f>
        <v>0.09</v>
      </c>
      <c r="AU54" s="105"/>
      <c r="AV54" s="105"/>
      <c r="AW54" s="105"/>
      <c r="AX54" s="105"/>
      <c r="AY54" s="105"/>
      <c r="AZ54" s="106"/>
      <c r="BA54" s="104">
        <f>BA45*0.15</f>
        <v>0.09</v>
      </c>
      <c r="BB54" s="105"/>
      <c r="BC54" s="105"/>
      <c r="BD54" s="105"/>
      <c r="BE54" s="105"/>
      <c r="BF54" s="105"/>
      <c r="BG54" s="106"/>
      <c r="BH54" s="77"/>
      <c r="BI54" s="74"/>
      <c r="BJ54" s="74"/>
      <c r="BK54" s="74"/>
      <c r="BL54" s="74"/>
      <c r="BM54" s="74"/>
      <c r="BN54" s="74"/>
      <c r="BO54" s="18"/>
      <c r="BP54" s="18"/>
      <c r="BQ54" s="18"/>
      <c r="BR54" s="18"/>
      <c r="BS54" s="18"/>
      <c r="BT54" s="18"/>
      <c r="BU54" s="18"/>
    </row>
    <row r="55" spans="1:73" s="14" customFormat="1" ht="14.1" customHeight="1" x14ac:dyDescent="0.15">
      <c r="B55" s="100"/>
      <c r="C55" s="101"/>
      <c r="D55" s="101"/>
      <c r="E55" s="101"/>
      <c r="F55" s="101"/>
      <c r="G55" s="101"/>
      <c r="H55" s="101"/>
      <c r="I55" s="101"/>
      <c r="J55" s="102"/>
      <c r="K55" s="122" t="s">
        <v>323</v>
      </c>
      <c r="L55" s="123"/>
      <c r="M55" s="123"/>
      <c r="N55" s="123"/>
      <c r="O55" s="123"/>
      <c r="P55" s="123"/>
      <c r="Q55" s="123"/>
      <c r="R55" s="123"/>
      <c r="S55" s="124"/>
      <c r="T55" s="100"/>
      <c r="U55" s="101"/>
      <c r="V55" s="102"/>
      <c r="W55" s="107"/>
      <c r="X55" s="108"/>
      <c r="Y55" s="108"/>
      <c r="Z55" s="108"/>
      <c r="AA55" s="108"/>
      <c r="AB55" s="108"/>
      <c r="AC55" s="109"/>
      <c r="AD55" s="107"/>
      <c r="AE55" s="108"/>
      <c r="AF55" s="108"/>
      <c r="AG55" s="108"/>
      <c r="AH55" s="108"/>
      <c r="AI55" s="108"/>
      <c r="AJ55" s="108"/>
      <c r="AK55" s="109"/>
      <c r="AL55" s="107"/>
      <c r="AM55" s="108"/>
      <c r="AN55" s="108"/>
      <c r="AO55" s="108"/>
      <c r="AP55" s="108"/>
      <c r="AQ55" s="108"/>
      <c r="AR55" s="108"/>
      <c r="AS55" s="109"/>
      <c r="AT55" s="107"/>
      <c r="AU55" s="108"/>
      <c r="AV55" s="108"/>
      <c r="AW55" s="108"/>
      <c r="AX55" s="108"/>
      <c r="AY55" s="108"/>
      <c r="AZ55" s="109"/>
      <c r="BA55" s="107"/>
      <c r="BB55" s="108"/>
      <c r="BC55" s="108"/>
      <c r="BD55" s="108"/>
      <c r="BE55" s="108"/>
      <c r="BF55" s="108"/>
      <c r="BG55" s="109"/>
      <c r="BH55" s="77"/>
      <c r="BI55" s="74"/>
      <c r="BJ55" s="74"/>
      <c r="BK55" s="74"/>
      <c r="BL55" s="74"/>
      <c r="BM55" s="74"/>
      <c r="BN55" s="74"/>
      <c r="BO55" s="18"/>
      <c r="BP55" s="18"/>
      <c r="BQ55" s="18"/>
      <c r="BR55" s="18"/>
      <c r="BS55" s="18"/>
      <c r="BT55" s="18"/>
      <c r="BU55" s="18"/>
    </row>
    <row r="56" spans="1:73" s="14" customFormat="1" ht="28" customHeight="1" x14ac:dyDescent="0.15">
      <c r="B56" s="119" t="s">
        <v>25</v>
      </c>
      <c r="C56" s="120"/>
      <c r="D56" s="120"/>
      <c r="E56" s="120"/>
      <c r="F56" s="120"/>
      <c r="G56" s="120"/>
      <c r="H56" s="120"/>
      <c r="I56" s="120"/>
      <c r="J56" s="121"/>
      <c r="K56" s="110" t="s">
        <v>436</v>
      </c>
      <c r="L56" s="111"/>
      <c r="M56" s="111"/>
      <c r="N56" s="111"/>
      <c r="O56" s="111"/>
      <c r="P56" s="111"/>
      <c r="Q56" s="111"/>
      <c r="R56" s="111"/>
      <c r="S56" s="112"/>
      <c r="T56" s="78" t="s">
        <v>435</v>
      </c>
      <c r="U56" s="79"/>
      <c r="V56" s="80"/>
      <c r="W56" s="75">
        <f>ROUND(W45*(W47-0.15),3)</f>
        <v>0.58599999999999997</v>
      </c>
      <c r="X56" s="75"/>
      <c r="Y56" s="75"/>
      <c r="Z56" s="75"/>
      <c r="AA56" s="75"/>
      <c r="AB56" s="75"/>
      <c r="AC56" s="81"/>
      <c r="AD56" s="81">
        <f>ROUND(AD45*(AD47-0.15),3)</f>
        <v>0.59</v>
      </c>
      <c r="AE56" s="82"/>
      <c r="AF56" s="82"/>
      <c r="AG56" s="82"/>
      <c r="AH56" s="82"/>
      <c r="AI56" s="82"/>
      <c r="AJ56" s="82"/>
      <c r="AK56" s="83"/>
      <c r="AL56" s="81">
        <f>ROUND(AL45*(AL47-0.15),3)</f>
        <v>0.59499999999999997</v>
      </c>
      <c r="AM56" s="82"/>
      <c r="AN56" s="82"/>
      <c r="AO56" s="82"/>
      <c r="AP56" s="82"/>
      <c r="AQ56" s="82"/>
      <c r="AR56" s="82"/>
      <c r="AS56" s="83"/>
      <c r="AT56" s="75">
        <f>ROUND(AT45*(AT47-0.15),3)</f>
        <v>0.59899999999999998</v>
      </c>
      <c r="AU56" s="75"/>
      <c r="AV56" s="75"/>
      <c r="AW56" s="75"/>
      <c r="AX56" s="75"/>
      <c r="AY56" s="75"/>
      <c r="AZ56" s="81"/>
      <c r="BA56" s="75">
        <f>ROUND(BA45*(BA47-0.15),3)</f>
        <v>0.60599999999999998</v>
      </c>
      <c r="BB56" s="75"/>
      <c r="BC56" s="75"/>
      <c r="BD56" s="75"/>
      <c r="BE56" s="75"/>
      <c r="BF56" s="75"/>
      <c r="BG56" s="81"/>
      <c r="BH56" s="77"/>
      <c r="BI56" s="74"/>
      <c r="BJ56" s="74"/>
      <c r="BK56" s="74"/>
      <c r="BL56" s="74"/>
      <c r="BM56" s="74"/>
      <c r="BN56" s="74"/>
      <c r="BO56" s="18"/>
      <c r="BP56" s="18"/>
      <c r="BQ56" s="18"/>
      <c r="BR56" s="18"/>
      <c r="BS56" s="18"/>
      <c r="BT56" s="18"/>
      <c r="BU56" s="18"/>
    </row>
    <row r="57" spans="1:73" s="14" customFormat="1" ht="28" customHeight="1" x14ac:dyDescent="0.15">
      <c r="B57" s="119" t="s">
        <v>24</v>
      </c>
      <c r="C57" s="120"/>
      <c r="D57" s="120"/>
      <c r="E57" s="120"/>
      <c r="F57" s="120"/>
      <c r="G57" s="120"/>
      <c r="H57" s="120"/>
      <c r="I57" s="120"/>
      <c r="J57" s="121"/>
      <c r="K57" s="110" t="s">
        <v>436</v>
      </c>
      <c r="L57" s="111"/>
      <c r="M57" s="111"/>
      <c r="N57" s="111"/>
      <c r="O57" s="111"/>
      <c r="P57" s="111"/>
      <c r="Q57" s="111"/>
      <c r="R57" s="111"/>
      <c r="S57" s="112"/>
      <c r="T57" s="78" t="s">
        <v>435</v>
      </c>
      <c r="U57" s="79"/>
      <c r="V57" s="80"/>
      <c r="W57" s="75">
        <f>ROUND(W45*W46-W44*W44*PI()/4,3)</f>
        <v>0.13600000000000001</v>
      </c>
      <c r="X57" s="75"/>
      <c r="Y57" s="75"/>
      <c r="Z57" s="75"/>
      <c r="AA57" s="75"/>
      <c r="AB57" s="75"/>
      <c r="AC57" s="81"/>
      <c r="AD57" s="75">
        <f>ROUND(AD45*AD46-AD44*AD44*PI()/4,3)</f>
        <v>0.13900000000000001</v>
      </c>
      <c r="AE57" s="75"/>
      <c r="AF57" s="75"/>
      <c r="AG57" s="75"/>
      <c r="AH57" s="75"/>
      <c r="AI57" s="75"/>
      <c r="AJ57" s="75"/>
      <c r="AK57" s="75"/>
      <c r="AL57" s="75">
        <f>ROUND(AL45*AL46-AL44*AL44*PI()/4,3)</f>
        <v>0.14399999999999999</v>
      </c>
      <c r="AM57" s="75"/>
      <c r="AN57" s="75"/>
      <c r="AO57" s="75"/>
      <c r="AP57" s="75"/>
      <c r="AQ57" s="75"/>
      <c r="AR57" s="75"/>
      <c r="AS57" s="75"/>
      <c r="AT57" s="75">
        <f>ROUND(AT45*AT46-AT44*AT44*PI()/4,3)</f>
        <v>0.14699999999999999</v>
      </c>
      <c r="AU57" s="75"/>
      <c r="AV57" s="75"/>
      <c r="AW57" s="75"/>
      <c r="AX57" s="75"/>
      <c r="AY57" s="75"/>
      <c r="AZ57" s="81"/>
      <c r="BA57" s="75">
        <f>ROUND(BA45*BA46-BA44*BA44*PI()/4,3)</f>
        <v>0.153</v>
      </c>
      <c r="BB57" s="75"/>
      <c r="BC57" s="75"/>
      <c r="BD57" s="75"/>
      <c r="BE57" s="75"/>
      <c r="BF57" s="75"/>
      <c r="BG57" s="81"/>
      <c r="BH57" s="77"/>
      <c r="BI57" s="74"/>
      <c r="BJ57" s="74"/>
      <c r="BK57" s="74"/>
      <c r="BL57" s="74"/>
      <c r="BM57" s="74"/>
      <c r="BN57" s="74"/>
      <c r="BO57" s="18"/>
      <c r="BP57" s="18"/>
      <c r="BQ57" s="18"/>
      <c r="BR57" s="18"/>
      <c r="BS57" s="18"/>
      <c r="BT57" s="18"/>
      <c r="BU57" s="18"/>
    </row>
    <row r="58" spans="1:73" s="14" customFormat="1" ht="28" customHeight="1" x14ac:dyDescent="0.15">
      <c r="B58" s="138" t="s">
        <v>26</v>
      </c>
      <c r="C58" s="139"/>
      <c r="D58" s="139"/>
      <c r="E58" s="139"/>
      <c r="F58" s="139"/>
      <c r="G58" s="139"/>
      <c r="H58" s="139"/>
      <c r="I58" s="139"/>
      <c r="J58" s="140"/>
      <c r="K58" s="110" t="s">
        <v>436</v>
      </c>
      <c r="L58" s="111"/>
      <c r="M58" s="111"/>
      <c r="N58" s="111"/>
      <c r="O58" s="111"/>
      <c r="P58" s="111"/>
      <c r="Q58" s="111"/>
      <c r="R58" s="111"/>
      <c r="S58" s="112"/>
      <c r="T58" s="78" t="s">
        <v>435</v>
      </c>
      <c r="U58" s="79"/>
      <c r="V58" s="80"/>
      <c r="W58" s="75">
        <f>ROUND(W45*W50,3)</f>
        <v>0.27</v>
      </c>
      <c r="X58" s="75"/>
      <c r="Y58" s="75"/>
      <c r="Z58" s="75"/>
      <c r="AA58" s="75"/>
      <c r="AB58" s="75"/>
      <c r="AC58" s="81"/>
      <c r="AD58" s="81">
        <f>ROUND(AD45*AD50,3)</f>
        <v>0.27</v>
      </c>
      <c r="AE58" s="82"/>
      <c r="AF58" s="82"/>
      <c r="AG58" s="82"/>
      <c r="AH58" s="82"/>
      <c r="AI58" s="82"/>
      <c r="AJ58" s="82"/>
      <c r="AK58" s="83"/>
      <c r="AL58" s="81">
        <f>ROUND(AL45*AL50,3)</f>
        <v>0.27</v>
      </c>
      <c r="AM58" s="82"/>
      <c r="AN58" s="82"/>
      <c r="AO58" s="82"/>
      <c r="AP58" s="82"/>
      <c r="AQ58" s="82"/>
      <c r="AR58" s="82"/>
      <c r="AS58" s="83"/>
      <c r="AT58" s="75">
        <f>ROUND(AT45*AT50,3)</f>
        <v>0.27</v>
      </c>
      <c r="AU58" s="75"/>
      <c r="AV58" s="75"/>
      <c r="AW58" s="75"/>
      <c r="AX58" s="75"/>
      <c r="AY58" s="75"/>
      <c r="AZ58" s="81"/>
      <c r="BA58" s="75">
        <f>ROUND(BA45*BA50,3)</f>
        <v>0.27</v>
      </c>
      <c r="BB58" s="75"/>
      <c r="BC58" s="75"/>
      <c r="BD58" s="75"/>
      <c r="BE58" s="75"/>
      <c r="BF58" s="75"/>
      <c r="BG58" s="81"/>
      <c r="BH58" s="77"/>
      <c r="BI58" s="74"/>
      <c r="BJ58" s="74"/>
      <c r="BK58" s="74"/>
      <c r="BL58" s="74"/>
      <c r="BM58" s="74"/>
      <c r="BN58" s="74"/>
      <c r="BO58" s="18"/>
      <c r="BP58" s="18"/>
      <c r="BQ58" s="18"/>
      <c r="BR58" s="18"/>
      <c r="BS58" s="18"/>
      <c r="BT58" s="18"/>
      <c r="BU58" s="18"/>
    </row>
    <row r="59" spans="1:73" s="14" customFormat="1" ht="28" customHeight="1" x14ac:dyDescent="0.15">
      <c r="B59" s="119" t="s">
        <v>387</v>
      </c>
      <c r="C59" s="120"/>
      <c r="D59" s="120"/>
      <c r="E59" s="120"/>
      <c r="F59" s="120"/>
      <c r="G59" s="120"/>
      <c r="H59" s="120"/>
      <c r="I59" s="120"/>
      <c r="J59" s="121"/>
      <c r="K59" s="110" t="s">
        <v>49</v>
      </c>
      <c r="L59" s="111"/>
      <c r="M59" s="111"/>
      <c r="N59" s="111"/>
      <c r="O59" s="111"/>
      <c r="P59" s="111"/>
      <c r="Q59" s="111"/>
      <c r="R59" s="111"/>
      <c r="S59" s="112"/>
      <c r="T59" s="78" t="s">
        <v>433</v>
      </c>
      <c r="U59" s="79"/>
      <c r="V59" s="80"/>
      <c r="W59" s="75">
        <v>0.6</v>
      </c>
      <c r="X59" s="75"/>
      <c r="Y59" s="75"/>
      <c r="Z59" s="75"/>
      <c r="AA59" s="75"/>
      <c r="AB59" s="75"/>
      <c r="AC59" s="81"/>
      <c r="AD59" s="81">
        <v>0.6</v>
      </c>
      <c r="AE59" s="82"/>
      <c r="AF59" s="82"/>
      <c r="AG59" s="82"/>
      <c r="AH59" s="82"/>
      <c r="AI59" s="82"/>
      <c r="AJ59" s="82"/>
      <c r="AK59" s="83"/>
      <c r="AL59" s="81">
        <v>0.6</v>
      </c>
      <c r="AM59" s="82"/>
      <c r="AN59" s="82"/>
      <c r="AO59" s="82"/>
      <c r="AP59" s="82"/>
      <c r="AQ59" s="82"/>
      <c r="AR59" s="82"/>
      <c r="AS59" s="83"/>
      <c r="AT59" s="75">
        <v>0.6</v>
      </c>
      <c r="AU59" s="75"/>
      <c r="AV59" s="75"/>
      <c r="AW59" s="75"/>
      <c r="AX59" s="75"/>
      <c r="AY59" s="75"/>
      <c r="AZ59" s="81"/>
      <c r="BA59" s="75">
        <v>0.6</v>
      </c>
      <c r="BB59" s="75"/>
      <c r="BC59" s="75"/>
      <c r="BD59" s="75"/>
      <c r="BE59" s="75"/>
      <c r="BF59" s="75"/>
      <c r="BG59" s="81"/>
      <c r="BH59" s="77"/>
      <c r="BI59" s="74"/>
      <c r="BJ59" s="74"/>
      <c r="BK59" s="74"/>
      <c r="BL59" s="74"/>
      <c r="BM59" s="74"/>
      <c r="BN59" s="74"/>
      <c r="BO59" s="18"/>
      <c r="BP59" s="18"/>
      <c r="BQ59" s="18"/>
      <c r="BR59" s="18"/>
      <c r="BS59" s="18"/>
      <c r="BT59" s="18"/>
      <c r="BU59" s="18"/>
    </row>
    <row r="60" spans="1:73" s="14" customFormat="1" ht="14.1" customHeight="1" x14ac:dyDescent="0.15">
      <c r="B60" s="125" t="s">
        <v>53</v>
      </c>
      <c r="C60" s="126"/>
      <c r="D60" s="126"/>
      <c r="E60" s="126"/>
      <c r="F60" s="126"/>
      <c r="G60" s="126"/>
      <c r="H60" s="126"/>
      <c r="I60" s="126"/>
      <c r="J60" s="127"/>
      <c r="K60" s="116" t="s">
        <v>434</v>
      </c>
      <c r="L60" s="117"/>
      <c r="M60" s="117"/>
      <c r="N60" s="117"/>
      <c r="O60" s="117"/>
      <c r="P60" s="117"/>
      <c r="Q60" s="117"/>
      <c r="R60" s="117"/>
      <c r="S60" s="118"/>
      <c r="T60" s="113" t="s">
        <v>435</v>
      </c>
      <c r="U60" s="114"/>
      <c r="V60" s="115"/>
      <c r="W60" s="104">
        <f>ROUND(W56-W58/0.9,3)</f>
        <v>0.28599999999999998</v>
      </c>
      <c r="X60" s="105"/>
      <c r="Y60" s="105"/>
      <c r="Z60" s="105"/>
      <c r="AA60" s="105"/>
      <c r="AB60" s="105"/>
      <c r="AC60" s="106"/>
      <c r="AD60" s="104">
        <f>ROUND(AD56-AD58/0.9,3)</f>
        <v>0.28999999999999998</v>
      </c>
      <c r="AE60" s="105"/>
      <c r="AF60" s="105"/>
      <c r="AG60" s="105"/>
      <c r="AH60" s="105"/>
      <c r="AI60" s="105"/>
      <c r="AJ60" s="105"/>
      <c r="AK60" s="106"/>
      <c r="AL60" s="104">
        <f>ROUND(AL56-AL58/0.9,3)</f>
        <v>0.29499999999999998</v>
      </c>
      <c r="AM60" s="105"/>
      <c r="AN60" s="105"/>
      <c r="AO60" s="105"/>
      <c r="AP60" s="105"/>
      <c r="AQ60" s="105"/>
      <c r="AR60" s="105"/>
      <c r="AS60" s="106"/>
      <c r="AT60" s="104">
        <f>ROUND(AT56-AT58/0.9,3)</f>
        <v>0.29899999999999999</v>
      </c>
      <c r="AU60" s="105"/>
      <c r="AV60" s="105"/>
      <c r="AW60" s="105"/>
      <c r="AX60" s="105"/>
      <c r="AY60" s="105"/>
      <c r="AZ60" s="106"/>
      <c r="BA60" s="104">
        <f>ROUND(BA56-BA58/0.9,3)</f>
        <v>0.30599999999999999</v>
      </c>
      <c r="BB60" s="105"/>
      <c r="BC60" s="105"/>
      <c r="BD60" s="105"/>
      <c r="BE60" s="105"/>
      <c r="BF60" s="105"/>
      <c r="BG60" s="106"/>
      <c r="BH60" s="77"/>
      <c r="BI60" s="74"/>
      <c r="BJ60" s="74"/>
      <c r="BK60" s="74"/>
      <c r="BL60" s="74"/>
      <c r="BM60" s="74"/>
      <c r="BN60" s="74"/>
      <c r="BO60" s="18"/>
      <c r="BP60" s="18"/>
      <c r="BQ60" s="18"/>
      <c r="BR60" s="18"/>
      <c r="BS60" s="18"/>
      <c r="BT60" s="18"/>
      <c r="BU60" s="18"/>
    </row>
    <row r="61" spans="1:73" s="14" customFormat="1" ht="14.1" customHeight="1" x14ac:dyDescent="0.15">
      <c r="B61" s="128"/>
      <c r="C61" s="129"/>
      <c r="D61" s="129"/>
      <c r="E61" s="129"/>
      <c r="F61" s="129"/>
      <c r="G61" s="129"/>
      <c r="H61" s="129"/>
      <c r="I61" s="129"/>
      <c r="J61" s="130"/>
      <c r="K61" s="122" t="s">
        <v>323</v>
      </c>
      <c r="L61" s="123"/>
      <c r="M61" s="123"/>
      <c r="N61" s="123"/>
      <c r="O61" s="123"/>
      <c r="P61" s="123"/>
      <c r="Q61" s="123"/>
      <c r="R61" s="123"/>
      <c r="S61" s="124"/>
      <c r="T61" s="100"/>
      <c r="U61" s="101"/>
      <c r="V61" s="102"/>
      <c r="W61" s="107"/>
      <c r="X61" s="108"/>
      <c r="Y61" s="108"/>
      <c r="Z61" s="108"/>
      <c r="AA61" s="108"/>
      <c r="AB61" s="108"/>
      <c r="AC61" s="109"/>
      <c r="AD61" s="107"/>
      <c r="AE61" s="108"/>
      <c r="AF61" s="108"/>
      <c r="AG61" s="108"/>
      <c r="AH61" s="108"/>
      <c r="AI61" s="108"/>
      <c r="AJ61" s="108"/>
      <c r="AK61" s="109"/>
      <c r="AL61" s="107"/>
      <c r="AM61" s="108"/>
      <c r="AN61" s="108"/>
      <c r="AO61" s="108"/>
      <c r="AP61" s="108"/>
      <c r="AQ61" s="108"/>
      <c r="AR61" s="108"/>
      <c r="AS61" s="109"/>
      <c r="AT61" s="107"/>
      <c r="AU61" s="108"/>
      <c r="AV61" s="108"/>
      <c r="AW61" s="108"/>
      <c r="AX61" s="108"/>
      <c r="AY61" s="108"/>
      <c r="AZ61" s="109"/>
      <c r="BA61" s="107"/>
      <c r="BB61" s="108"/>
      <c r="BC61" s="108"/>
      <c r="BD61" s="108"/>
      <c r="BE61" s="108"/>
      <c r="BF61" s="108"/>
      <c r="BG61" s="109"/>
      <c r="BH61" s="77"/>
      <c r="BI61" s="74"/>
      <c r="BJ61" s="74"/>
      <c r="BK61" s="74"/>
      <c r="BL61" s="74"/>
      <c r="BM61" s="74"/>
      <c r="BN61" s="74"/>
      <c r="BO61" s="18"/>
      <c r="BP61" s="18"/>
      <c r="BQ61" s="18"/>
      <c r="BR61" s="18"/>
      <c r="BS61" s="18"/>
      <c r="BT61" s="18"/>
      <c r="BU61" s="18"/>
    </row>
    <row r="62" spans="1:73" s="14" customFormat="1" ht="14.1" customHeight="1" x14ac:dyDescent="0.15">
      <c r="B62" s="125" t="s">
        <v>112</v>
      </c>
      <c r="C62" s="126"/>
      <c r="D62" s="126"/>
      <c r="E62" s="126"/>
      <c r="F62" s="126"/>
      <c r="G62" s="126"/>
      <c r="H62" s="126"/>
      <c r="I62" s="126"/>
      <c r="J62" s="127"/>
      <c r="K62" s="116" t="s">
        <v>366</v>
      </c>
      <c r="L62" s="117"/>
      <c r="M62" s="117"/>
      <c r="N62" s="117"/>
      <c r="O62" s="117"/>
      <c r="P62" s="117"/>
      <c r="Q62" s="117"/>
      <c r="R62" s="117"/>
      <c r="S62" s="118"/>
      <c r="T62" s="113" t="s">
        <v>433</v>
      </c>
      <c r="U62" s="114"/>
      <c r="V62" s="115"/>
      <c r="W62" s="104">
        <f>W45</f>
        <v>0.6</v>
      </c>
      <c r="X62" s="105"/>
      <c r="Y62" s="105"/>
      <c r="Z62" s="105"/>
      <c r="AA62" s="105"/>
      <c r="AB62" s="105"/>
      <c r="AC62" s="105"/>
      <c r="AD62" s="104">
        <f>AD45</f>
        <v>0.6</v>
      </c>
      <c r="AE62" s="105"/>
      <c r="AF62" s="105"/>
      <c r="AG62" s="105"/>
      <c r="AH62" s="105"/>
      <c r="AI62" s="105"/>
      <c r="AJ62" s="105"/>
      <c r="AK62" s="106"/>
      <c r="AL62" s="104">
        <f>AL45</f>
        <v>0.6</v>
      </c>
      <c r="AM62" s="105"/>
      <c r="AN62" s="105"/>
      <c r="AO62" s="105"/>
      <c r="AP62" s="105"/>
      <c r="AQ62" s="105"/>
      <c r="AR62" s="105"/>
      <c r="AS62" s="106"/>
      <c r="AT62" s="104">
        <f>AT45</f>
        <v>0.6</v>
      </c>
      <c r="AU62" s="105"/>
      <c r="AV62" s="105"/>
      <c r="AW62" s="105"/>
      <c r="AX62" s="105"/>
      <c r="AY62" s="105"/>
      <c r="AZ62" s="105"/>
      <c r="BA62" s="104">
        <f>BA45</f>
        <v>0.6</v>
      </c>
      <c r="BB62" s="105"/>
      <c r="BC62" s="105"/>
      <c r="BD62" s="105"/>
      <c r="BE62" s="105"/>
      <c r="BF62" s="105"/>
      <c r="BG62" s="105"/>
      <c r="BH62" s="77"/>
      <c r="BI62" s="74"/>
      <c r="BJ62" s="74"/>
      <c r="BK62" s="74"/>
      <c r="BL62" s="74"/>
      <c r="BM62" s="74"/>
      <c r="BN62" s="74"/>
      <c r="BO62" s="18"/>
      <c r="BP62" s="18"/>
      <c r="BQ62" s="18"/>
      <c r="BR62" s="18"/>
      <c r="BS62" s="18"/>
      <c r="BT62" s="18"/>
      <c r="BU62" s="18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50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107"/>
      <c r="X63" s="108"/>
      <c r="Y63" s="108"/>
      <c r="Z63" s="108"/>
      <c r="AA63" s="108"/>
      <c r="AB63" s="108"/>
      <c r="AC63" s="108"/>
      <c r="AD63" s="107"/>
      <c r="AE63" s="108"/>
      <c r="AF63" s="108"/>
      <c r="AG63" s="108"/>
      <c r="AH63" s="108"/>
      <c r="AI63" s="108"/>
      <c r="AJ63" s="108"/>
      <c r="AK63" s="109"/>
      <c r="AL63" s="107"/>
      <c r="AM63" s="108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8"/>
      <c r="BA63" s="107"/>
      <c r="BB63" s="108"/>
      <c r="BC63" s="108"/>
      <c r="BD63" s="108"/>
      <c r="BE63" s="108"/>
      <c r="BF63" s="108"/>
      <c r="BG63" s="108"/>
      <c r="BH63" s="77"/>
      <c r="BI63" s="74"/>
      <c r="BJ63" s="74"/>
      <c r="BK63" s="74"/>
      <c r="BL63" s="74"/>
      <c r="BM63" s="74"/>
      <c r="BN63" s="74"/>
      <c r="BO63" s="18"/>
      <c r="BP63" s="18"/>
      <c r="BQ63" s="18"/>
      <c r="BR63" s="18"/>
      <c r="BS63" s="18"/>
      <c r="BT63" s="18"/>
      <c r="BU63" s="18"/>
    </row>
    <row r="64" spans="1:73" s="14" customFormat="1" ht="28" customHeight="1" x14ac:dyDescent="0.15">
      <c r="B64" s="119" t="s">
        <v>114</v>
      </c>
      <c r="C64" s="120"/>
      <c r="D64" s="120"/>
      <c r="E64" s="120"/>
      <c r="F64" s="120"/>
      <c r="G64" s="120"/>
      <c r="H64" s="120"/>
      <c r="I64" s="120"/>
      <c r="J64" s="121"/>
      <c r="K64" s="110"/>
      <c r="L64" s="111"/>
      <c r="M64" s="111"/>
      <c r="N64" s="111"/>
      <c r="O64" s="111"/>
      <c r="P64" s="111"/>
      <c r="Q64" s="111"/>
      <c r="R64" s="111"/>
      <c r="S64" s="112"/>
      <c r="T64" s="78" t="s">
        <v>433</v>
      </c>
      <c r="U64" s="79"/>
      <c r="V64" s="80"/>
      <c r="W64" s="75">
        <f>W62</f>
        <v>0.6</v>
      </c>
      <c r="X64" s="75"/>
      <c r="Y64" s="75"/>
      <c r="Z64" s="75"/>
      <c r="AA64" s="75"/>
      <c r="AB64" s="75"/>
      <c r="AC64" s="81"/>
      <c r="AD64" s="81">
        <f>AD62</f>
        <v>0.6</v>
      </c>
      <c r="AE64" s="82"/>
      <c r="AF64" s="82"/>
      <c r="AG64" s="82"/>
      <c r="AH64" s="82"/>
      <c r="AI64" s="82"/>
      <c r="AJ64" s="82"/>
      <c r="AK64" s="83"/>
      <c r="AL64" s="81">
        <f>AL62</f>
        <v>0.6</v>
      </c>
      <c r="AM64" s="82"/>
      <c r="AN64" s="82"/>
      <c r="AO64" s="82"/>
      <c r="AP64" s="82"/>
      <c r="AQ64" s="82"/>
      <c r="AR64" s="82"/>
      <c r="AS64" s="83"/>
      <c r="AT64" s="75">
        <f>AT62</f>
        <v>0.6</v>
      </c>
      <c r="AU64" s="75"/>
      <c r="AV64" s="75"/>
      <c r="AW64" s="75"/>
      <c r="AX64" s="75"/>
      <c r="AY64" s="75"/>
      <c r="AZ64" s="81"/>
      <c r="BA64" s="75">
        <f>BA62</f>
        <v>0.6</v>
      </c>
      <c r="BB64" s="75"/>
      <c r="BC64" s="75"/>
      <c r="BD64" s="75"/>
      <c r="BE64" s="75"/>
      <c r="BF64" s="75"/>
      <c r="BG64" s="75"/>
      <c r="BH64" s="37"/>
      <c r="BI64" s="37"/>
      <c r="BJ64" s="37"/>
      <c r="BK64" s="37"/>
      <c r="BL64" s="37"/>
      <c r="BM64" s="37"/>
      <c r="BN64" s="37"/>
      <c r="BO64" s="18"/>
      <c r="BP64" s="18"/>
      <c r="BQ64" s="18"/>
      <c r="BR64" s="18"/>
      <c r="BS64" s="18"/>
      <c r="BT64" s="18"/>
      <c r="BU64" s="18"/>
    </row>
    <row r="65" spans="23:73" s="14" customFormat="1" ht="20.149999999999999" customHeight="1" x14ac:dyDescent="0.15">
      <c r="BH65" s="25"/>
      <c r="BI65" s="25"/>
      <c r="BJ65" s="25"/>
      <c r="BK65" s="25"/>
      <c r="BL65" s="25"/>
      <c r="BM65" s="25"/>
      <c r="BN65" s="25"/>
    </row>
    <row r="66" spans="23:73" s="14" customFormat="1" ht="20.149999999999999" customHeight="1" x14ac:dyDescent="0.15">
      <c r="W66" s="75" t="e">
        <f>ROUND((0.1/W47*(W46+0.75)+#REF!),3)</f>
        <v>#REF!</v>
      </c>
      <c r="X66" s="75"/>
      <c r="Y66" s="75"/>
      <c r="Z66" s="75"/>
      <c r="AA66" s="75"/>
      <c r="AB66" s="75"/>
      <c r="AC66" s="81"/>
      <c r="AD66" s="75" t="e">
        <f>ROUND((0.1/AD47*(AD46+0.75)+#REF!),3)</f>
        <v>#REF!</v>
      </c>
      <c r="AE66" s="75"/>
      <c r="AF66" s="75"/>
      <c r="AG66" s="75"/>
      <c r="AH66" s="75"/>
      <c r="AI66" s="75"/>
      <c r="AJ66" s="81"/>
      <c r="AL66" s="75" t="e">
        <f>ROUND((0.1/AL47*(AL46+0.75)+#REF!),3)</f>
        <v>#REF!</v>
      </c>
      <c r="AM66" s="75"/>
      <c r="AN66" s="75"/>
      <c r="AO66" s="75"/>
      <c r="AP66" s="75"/>
      <c r="AQ66" s="75"/>
      <c r="AR66" s="81"/>
      <c r="AT66" s="75" t="e">
        <f>ROUND((0.1/AT47*(AT46+0.75)+#REF!),3)</f>
        <v>#REF!</v>
      </c>
      <c r="AU66" s="75"/>
      <c r="AV66" s="75"/>
      <c r="AW66" s="75"/>
      <c r="AX66" s="75"/>
      <c r="AY66" s="75"/>
      <c r="AZ66" s="81"/>
      <c r="BA66" s="75" t="e">
        <f>ROUND((0.1/BA47*(BA46+0.75)+#REF!),3)</f>
        <v>#REF!</v>
      </c>
      <c r="BB66" s="75"/>
      <c r="BC66" s="75"/>
      <c r="BD66" s="75"/>
      <c r="BE66" s="75"/>
      <c r="BF66" s="75"/>
      <c r="BG66" s="81"/>
      <c r="BH66" s="25"/>
      <c r="BI66" s="25"/>
      <c r="BJ66" s="25"/>
      <c r="BK66" s="25"/>
      <c r="BL66" s="25"/>
      <c r="BM66" s="25"/>
      <c r="BN66" s="25"/>
    </row>
    <row r="67" spans="23:73" s="14" customFormat="1" ht="20.149999999999999" customHeight="1" x14ac:dyDescent="0.15">
      <c r="W67" s="75" t="e">
        <f>ROUND((0.1/W47*(W46+0.25)+#REF!),3)</f>
        <v>#REF!</v>
      </c>
      <c r="X67" s="75"/>
      <c r="Y67" s="75"/>
      <c r="Z67" s="75"/>
      <c r="AA67" s="75"/>
      <c r="AB67" s="75"/>
      <c r="AC67" s="81"/>
      <c r="AD67" s="75" t="e">
        <f>ROUND((0.1/AD47*(AD46+0.25)+#REF!),3)</f>
        <v>#REF!</v>
      </c>
      <c r="AE67" s="75"/>
      <c r="AF67" s="75"/>
      <c r="AG67" s="75"/>
      <c r="AH67" s="75"/>
      <c r="AI67" s="75"/>
      <c r="AJ67" s="81"/>
      <c r="AL67" s="75" t="e">
        <f>ROUND((0.1/AL47*(AL46+0.25)+#REF!),3)</f>
        <v>#REF!</v>
      </c>
      <c r="AM67" s="75"/>
      <c r="AN67" s="75"/>
      <c r="AO67" s="75"/>
      <c r="AP67" s="75"/>
      <c r="AQ67" s="75"/>
      <c r="AR67" s="81"/>
      <c r="AT67" s="75" t="e">
        <f>ROUND((0.1/AT47*(AT46+0.25)+#REF!),3)</f>
        <v>#REF!</v>
      </c>
      <c r="AU67" s="75"/>
      <c r="AV67" s="75"/>
      <c r="AW67" s="75"/>
      <c r="AX67" s="75"/>
      <c r="AY67" s="75"/>
      <c r="AZ67" s="81"/>
      <c r="BA67" s="75" t="e">
        <f>ROUND((0.1/BA47*(BA46+0.25)+#REF!),3)</f>
        <v>#REF!</v>
      </c>
      <c r="BB67" s="75"/>
      <c r="BC67" s="75"/>
      <c r="BD67" s="75"/>
      <c r="BE67" s="75"/>
      <c r="BF67" s="75"/>
      <c r="BG67" s="81"/>
      <c r="BH67" s="77"/>
      <c r="BI67" s="74"/>
      <c r="BJ67" s="74"/>
      <c r="BK67" s="74"/>
      <c r="BL67" s="74"/>
      <c r="BM67" s="74"/>
      <c r="BN67" s="74"/>
      <c r="BO67" s="83"/>
      <c r="BP67" s="75"/>
      <c r="BQ67" s="75"/>
      <c r="BR67" s="75"/>
      <c r="BS67" s="75"/>
      <c r="BT67" s="75"/>
      <c r="BU67" s="81"/>
    </row>
    <row r="68" spans="23:73" s="14" customFormat="1" ht="20.149999999999999" customHeight="1" x14ac:dyDescent="0.15">
      <c r="W68" s="75" t="e">
        <f>ROUND((0.1/W47*W46+#REF!),3)</f>
        <v>#REF!</v>
      </c>
      <c r="X68" s="75"/>
      <c r="Y68" s="75"/>
      <c r="Z68" s="75"/>
      <c r="AA68" s="75"/>
      <c r="AB68" s="75"/>
      <c r="AC68" s="81"/>
      <c r="AD68" s="75" t="e">
        <f>ROUND((0.1/AD47*AD46+#REF!),3)</f>
        <v>#REF!</v>
      </c>
      <c r="AE68" s="75"/>
      <c r="AF68" s="75"/>
      <c r="AG68" s="75"/>
      <c r="AH68" s="75"/>
      <c r="AI68" s="75"/>
      <c r="AJ68" s="81"/>
      <c r="AL68" s="75" t="e">
        <f>ROUND((0.1/AL47*AL46+#REF!),3)</f>
        <v>#REF!</v>
      </c>
      <c r="AM68" s="75"/>
      <c r="AN68" s="75"/>
      <c r="AO68" s="75"/>
      <c r="AP68" s="75"/>
      <c r="AQ68" s="75"/>
      <c r="AR68" s="81"/>
      <c r="AT68" s="75" t="e">
        <f>ROUND((0.1/AT47*AT46+#REF!),3)</f>
        <v>#REF!</v>
      </c>
      <c r="AU68" s="75"/>
      <c r="AV68" s="75"/>
      <c r="AW68" s="75"/>
      <c r="AX68" s="75"/>
      <c r="AY68" s="75"/>
      <c r="AZ68" s="81"/>
      <c r="BA68" s="75" t="e">
        <f>ROUND((0.1/BA47*BA46+#REF!),3)</f>
        <v>#REF!</v>
      </c>
      <c r="BB68" s="75"/>
      <c r="BC68" s="75"/>
      <c r="BD68" s="75"/>
      <c r="BE68" s="75"/>
      <c r="BF68" s="75"/>
      <c r="BG68" s="81"/>
      <c r="BH68" s="77"/>
      <c r="BI68" s="74"/>
      <c r="BJ68" s="74"/>
      <c r="BK68" s="74"/>
      <c r="BL68" s="74"/>
      <c r="BM68" s="74"/>
      <c r="BN68" s="74"/>
      <c r="BO68" s="83"/>
      <c r="BP68" s="75"/>
      <c r="BQ68" s="75"/>
      <c r="BR68" s="75"/>
      <c r="BS68" s="75"/>
      <c r="BT68" s="75"/>
      <c r="BU68" s="81"/>
    </row>
    <row r="69" spans="23:73" s="14" customFormat="1" ht="20.149999999999999" customHeight="1" x14ac:dyDescent="0.15">
      <c r="BH69" s="25"/>
      <c r="BI69" s="25"/>
      <c r="BJ69" s="25"/>
      <c r="BK69" s="25"/>
      <c r="BL69" s="25"/>
      <c r="BM69" s="25"/>
      <c r="BN69" s="25"/>
    </row>
    <row r="70" spans="23:73" s="14" customFormat="1" ht="20.149999999999999" customHeight="1" x14ac:dyDescent="0.15"/>
    <row r="71" spans="23:73" s="14" customFormat="1" ht="20.149999999999999" customHeight="1" x14ac:dyDescent="0.15"/>
    <row r="72" spans="23:73" s="14" customFormat="1" ht="20.149999999999999" customHeight="1" x14ac:dyDescent="0.15"/>
    <row r="73" spans="23:73" s="14" customFormat="1" ht="20.149999999999999" customHeight="1" x14ac:dyDescent="0.15"/>
    <row r="74" spans="23:73" s="14" customFormat="1" ht="20.149999999999999" customHeight="1" x14ac:dyDescent="0.15"/>
    <row r="75" spans="23:73" s="14" customFormat="1" ht="20.149999999999999" customHeight="1" x14ac:dyDescent="0.15"/>
    <row r="76" spans="23:73" s="14" customFormat="1" ht="15" customHeight="1" x14ac:dyDescent="0.15"/>
    <row r="77" spans="23:73" s="14" customFormat="1" ht="15" customHeight="1" x14ac:dyDescent="0.15"/>
    <row r="78" spans="23:73" s="14" customFormat="1" ht="15" customHeight="1" x14ac:dyDescent="0.15"/>
    <row r="79" spans="23:73" s="14" customFormat="1" ht="15" customHeight="1" x14ac:dyDescent="0.15"/>
    <row r="80" spans="23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ht="15" customHeight="1" x14ac:dyDescent="0.15"/>
  </sheetData>
  <mergeCells count="217">
    <mergeCell ref="B53:J53"/>
    <mergeCell ref="B52:J52"/>
    <mergeCell ref="K52:S52"/>
    <mergeCell ref="B54:J55"/>
    <mergeCell ref="W60:AC61"/>
    <mergeCell ref="T52:V52"/>
    <mergeCell ref="W57:AC57"/>
    <mergeCell ref="W56:AC56"/>
    <mergeCell ref="W52:AC52"/>
    <mergeCell ref="B59:J59"/>
    <mergeCell ref="B56:J56"/>
    <mergeCell ref="B58:J58"/>
    <mergeCell ref="B57:J57"/>
    <mergeCell ref="T54:V55"/>
    <mergeCell ref="W54:AC55"/>
    <mergeCell ref="K57:S57"/>
    <mergeCell ref="T57:V57"/>
    <mergeCell ref="E48:V48"/>
    <mergeCell ref="W48:AC48"/>
    <mergeCell ref="E49:V49"/>
    <mergeCell ref="W49:AC49"/>
    <mergeCell ref="B50:D50"/>
    <mergeCell ref="E50:V50"/>
    <mergeCell ref="W50:AC50"/>
    <mergeCell ref="B44:D49"/>
    <mergeCell ref="E47:V47"/>
    <mergeCell ref="W47:AC47"/>
    <mergeCell ref="BA62:BG63"/>
    <mergeCell ref="K62:S62"/>
    <mergeCell ref="T62:V63"/>
    <mergeCell ref="T60:V61"/>
    <mergeCell ref="AL53:AS53"/>
    <mergeCell ref="AD53:AK53"/>
    <mergeCell ref="AT64:AZ64"/>
    <mergeCell ref="AD62:AK63"/>
    <mergeCell ref="K59:S59"/>
    <mergeCell ref="T59:V59"/>
    <mergeCell ref="K58:S58"/>
    <mergeCell ref="T58:V58"/>
    <mergeCell ref="W58:AC58"/>
    <mergeCell ref="W59:AC59"/>
    <mergeCell ref="K56:S56"/>
    <mergeCell ref="T56:V56"/>
    <mergeCell ref="K54:S54"/>
    <mergeCell ref="K53:S53"/>
    <mergeCell ref="T53:V53"/>
    <mergeCell ref="W53:AC53"/>
    <mergeCell ref="K55:S55"/>
    <mergeCell ref="AD59:AK59"/>
    <mergeCell ref="AT53:AZ53"/>
    <mergeCell ref="AD57:AK57"/>
    <mergeCell ref="AL59:AS59"/>
    <mergeCell ref="AD58:AK58"/>
    <mergeCell ref="AT56:AZ56"/>
    <mergeCell ref="AD54:AK55"/>
    <mergeCell ref="AL54:AS55"/>
    <mergeCell ref="BA54:BG55"/>
    <mergeCell ref="BA56:BG56"/>
    <mergeCell ref="BA57:BG57"/>
    <mergeCell ref="AD48:AK48"/>
    <mergeCell ref="AL48:AS48"/>
    <mergeCell ref="AT48:AZ48"/>
    <mergeCell ref="BA48:BG48"/>
    <mergeCell ref="AD49:AK49"/>
    <mergeCell ref="AL49:AS49"/>
    <mergeCell ref="AT49:AZ49"/>
    <mergeCell ref="BA49:BG49"/>
    <mergeCell ref="AD50:AK50"/>
    <mergeCell ref="BH62:BN63"/>
    <mergeCell ref="AL60:AS61"/>
    <mergeCell ref="BH60:BN61"/>
    <mergeCell ref="BA60:BG61"/>
    <mergeCell ref="AT60:AZ61"/>
    <mergeCell ref="AT62:AZ63"/>
    <mergeCell ref="AL62:AS63"/>
    <mergeCell ref="BA66:BG66"/>
    <mergeCell ref="BB13:BB15"/>
    <mergeCell ref="AM14:AQ14"/>
    <mergeCell ref="AL57:AS57"/>
    <mergeCell ref="AL58:AS58"/>
    <mergeCell ref="AL46:AS46"/>
    <mergeCell ref="AT44:AZ44"/>
    <mergeCell ref="AL47:AS47"/>
    <mergeCell ref="BA47:BG47"/>
    <mergeCell ref="AL45:AS45"/>
    <mergeCell ref="BA53:BG53"/>
    <mergeCell ref="BA14:BA19"/>
    <mergeCell ref="AU28:AU31"/>
    <mergeCell ref="AW28:AW35"/>
    <mergeCell ref="BA28:BA33"/>
    <mergeCell ref="AY30:AY31"/>
    <mergeCell ref="AU32:AU33"/>
    <mergeCell ref="AT66:AZ66"/>
    <mergeCell ref="AL64:AS64"/>
    <mergeCell ref="BA64:BG64"/>
    <mergeCell ref="BO67:BU67"/>
    <mergeCell ref="BO68:BU68"/>
    <mergeCell ref="BH67:BN67"/>
    <mergeCell ref="BA68:BG68"/>
    <mergeCell ref="BA67:BG67"/>
    <mergeCell ref="BH68:BN68"/>
    <mergeCell ref="AT67:AZ67"/>
    <mergeCell ref="AL68:AR68"/>
    <mergeCell ref="AT68:AZ68"/>
    <mergeCell ref="W68:AC68"/>
    <mergeCell ref="AL67:AR67"/>
    <mergeCell ref="W67:AC67"/>
    <mergeCell ref="AD64:AK64"/>
    <mergeCell ref="W66:AC66"/>
    <mergeCell ref="AD66:AJ66"/>
    <mergeCell ref="AL66:AR66"/>
    <mergeCell ref="AD68:AJ68"/>
    <mergeCell ref="AD67:AJ67"/>
    <mergeCell ref="B64:J64"/>
    <mergeCell ref="B62:J63"/>
    <mergeCell ref="B60:J61"/>
    <mergeCell ref="K60:S60"/>
    <mergeCell ref="W64:AC64"/>
    <mergeCell ref="K63:S63"/>
    <mergeCell ref="K64:S64"/>
    <mergeCell ref="T64:V64"/>
    <mergeCell ref="K61:S61"/>
    <mergeCell ref="W62:AC63"/>
    <mergeCell ref="BO51:BU51"/>
    <mergeCell ref="AT45:AZ45"/>
    <mergeCell ref="BA45:BG45"/>
    <mergeCell ref="BH45:BN45"/>
    <mergeCell ref="AT46:AZ46"/>
    <mergeCell ref="BA46:BG46"/>
    <mergeCell ref="BH47:BN47"/>
    <mergeCell ref="AD60:AK61"/>
    <mergeCell ref="AL56:AS56"/>
    <mergeCell ref="AL50:AS50"/>
    <mergeCell ref="AT50:AZ50"/>
    <mergeCell ref="BA50:BG50"/>
    <mergeCell ref="BH52:BN52"/>
    <mergeCell ref="BH51:BN51"/>
    <mergeCell ref="BA51:BG51"/>
    <mergeCell ref="AT52:AZ52"/>
    <mergeCell ref="BA52:BG52"/>
    <mergeCell ref="AD47:AK47"/>
    <mergeCell ref="BH46:BN46"/>
    <mergeCell ref="BH59:BN59"/>
    <mergeCell ref="BA59:BG59"/>
    <mergeCell ref="AT58:AZ58"/>
    <mergeCell ref="BA58:BG58"/>
    <mergeCell ref="AT59:AZ59"/>
    <mergeCell ref="AT47:AZ47"/>
    <mergeCell ref="BH53:BN53"/>
    <mergeCell ref="BH56:BN56"/>
    <mergeCell ref="BH57:BN57"/>
    <mergeCell ref="BH58:BN58"/>
    <mergeCell ref="BH54:BN55"/>
    <mergeCell ref="AT54:AZ55"/>
    <mergeCell ref="AD56:AK56"/>
    <mergeCell ref="BH44:BN44"/>
    <mergeCell ref="AL52:AS52"/>
    <mergeCell ref="AD52:AK52"/>
    <mergeCell ref="AT57:AZ57"/>
    <mergeCell ref="B42:V42"/>
    <mergeCell ref="E44:V44"/>
    <mergeCell ref="BA44:BG44"/>
    <mergeCell ref="W44:AC44"/>
    <mergeCell ref="E45:V45"/>
    <mergeCell ref="E46:V46"/>
    <mergeCell ref="W45:AC45"/>
    <mergeCell ref="W46:AC46"/>
    <mergeCell ref="AD46:AK46"/>
    <mergeCell ref="AD45:AK45"/>
    <mergeCell ref="B2:BV2"/>
    <mergeCell ref="B1:BV1"/>
    <mergeCell ref="AH40:AO40"/>
    <mergeCell ref="W42:AC42"/>
    <mergeCell ref="AD42:AK42"/>
    <mergeCell ref="AL42:AS42"/>
    <mergeCell ref="AT42:AZ42"/>
    <mergeCell ref="BA42:BG42"/>
    <mergeCell ref="AY10:AY11"/>
    <mergeCell ref="BA10:BA12"/>
    <mergeCell ref="E6:G7"/>
    <mergeCell ref="H6:H7"/>
    <mergeCell ref="I6:N7"/>
    <mergeCell ref="O6:P7"/>
    <mergeCell ref="E9:G10"/>
    <mergeCell ref="H9:H10"/>
    <mergeCell ref="I9:N10"/>
    <mergeCell ref="O9:P10"/>
    <mergeCell ref="AU34:AU35"/>
    <mergeCell ref="AY34:AY35"/>
    <mergeCell ref="AJ4:AM4"/>
    <mergeCell ref="Z6:AC6"/>
    <mergeCell ref="AG6:AK6"/>
    <mergeCell ref="AL6:AP6"/>
    <mergeCell ref="AG29:AR29"/>
    <mergeCell ref="AT6:AW6"/>
    <mergeCell ref="Z13:AC13"/>
    <mergeCell ref="AD44:AK44"/>
    <mergeCell ref="AL44:AS44"/>
    <mergeCell ref="BH42:BN42"/>
    <mergeCell ref="BC18:BC23"/>
    <mergeCell ref="AJ35:AM35"/>
    <mergeCell ref="B41:BV41"/>
    <mergeCell ref="AJ36:AM36"/>
    <mergeCell ref="AJ34:AM34"/>
    <mergeCell ref="AY32:AY33"/>
    <mergeCell ref="BA7:BA9"/>
    <mergeCell ref="BA23:BA27"/>
    <mergeCell ref="U16:U22"/>
    <mergeCell ref="X16:X22"/>
    <mergeCell ref="AM16:AQ16"/>
    <mergeCell ref="AS18:AX18"/>
    <mergeCell ref="AY28:AY29"/>
    <mergeCell ref="AO25:AQ25"/>
    <mergeCell ref="AO23:AQ23"/>
    <mergeCell ref="AS24:AW24"/>
    <mergeCell ref="AD8:AG8"/>
    <mergeCell ref="AP8:AV8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0" tint="-0.14999847407452621"/>
  </sheetPr>
  <dimension ref="B1:BV52"/>
  <sheetViews>
    <sheetView view="pageBreakPreview" topLeftCell="BR40" zoomScaleSheetLayoutView="100" workbookViewId="0">
      <selection activeCell="CC57" sqref="CC57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423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s="14" customFormat="1" ht="20.149999999999999" customHeight="1" x14ac:dyDescent="0.15"/>
    <row r="4" spans="2:74" ht="9.1" customHeight="1" x14ac:dyDescent="0.15"/>
    <row r="5" spans="2:74" ht="9.1" customHeight="1" x14ac:dyDescent="0.15"/>
    <row r="6" spans="2:74" ht="9.1" customHeight="1" x14ac:dyDescent="0.15">
      <c r="V6" s="40"/>
      <c r="AC6" s="73" t="s">
        <v>145</v>
      </c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V6" s="5"/>
      <c r="AW6" s="5"/>
      <c r="AX6" s="5"/>
    </row>
    <row r="7" spans="2:74" ht="9.1" customHeight="1" x14ac:dyDescent="0.15">
      <c r="AL7" s="28"/>
      <c r="AM7" s="28"/>
      <c r="AN7" s="28"/>
      <c r="AO7" s="28"/>
      <c r="AP7" s="28"/>
      <c r="AQ7" s="28"/>
      <c r="AR7" s="28"/>
      <c r="AS7" s="28"/>
      <c r="AT7" s="28"/>
      <c r="AV7" s="5"/>
      <c r="AW7" s="5"/>
      <c r="AX7" s="5"/>
    </row>
    <row r="8" spans="2:74" ht="9.1" customHeight="1" x14ac:dyDescent="0.15">
      <c r="AD8" s="3" t="s">
        <v>37</v>
      </c>
      <c r="AJ8" s="28"/>
      <c r="AL8" s="28"/>
      <c r="AM8" s="28"/>
      <c r="AN8" s="28"/>
      <c r="AO8" s="28"/>
      <c r="AP8" s="28"/>
      <c r="AQ8" s="28"/>
      <c r="AR8" s="28"/>
      <c r="AS8" s="28"/>
      <c r="AT8" s="28"/>
      <c r="AV8" s="5"/>
      <c r="AW8" s="5"/>
      <c r="AX8" s="5"/>
    </row>
    <row r="9" spans="2:74" ht="9.1" customHeight="1" x14ac:dyDescent="0.15">
      <c r="AL9" s="28"/>
      <c r="AM9" s="28"/>
      <c r="AN9" s="28"/>
      <c r="AO9" s="28"/>
      <c r="AP9" s="28"/>
      <c r="AQ9" s="28"/>
      <c r="AR9" s="28"/>
      <c r="AS9" s="28"/>
      <c r="AT9" s="28"/>
      <c r="AV9" s="5"/>
      <c r="AW9" s="5"/>
      <c r="AX9" s="85"/>
    </row>
    <row r="10" spans="2:74" ht="9.1" customHeight="1" x14ac:dyDescent="0.15">
      <c r="AB10" s="98">
        <v>0.1</v>
      </c>
      <c r="AC10" s="98"/>
      <c r="AD10" s="3" t="s">
        <v>0</v>
      </c>
      <c r="AE10" s="98">
        <v>0.1</v>
      </c>
      <c r="AF10" s="98"/>
      <c r="AG10" s="5"/>
      <c r="AJ10" s="28"/>
      <c r="AL10" s="28"/>
      <c r="AM10" s="28"/>
      <c r="AN10" s="28"/>
      <c r="AO10" s="28"/>
      <c r="AP10" s="28"/>
      <c r="AQ10" s="28"/>
      <c r="AR10" s="28"/>
      <c r="AS10" s="28"/>
      <c r="AT10" s="28"/>
      <c r="AV10" s="5"/>
      <c r="AW10" s="5"/>
      <c r="AX10" s="85"/>
    </row>
    <row r="11" spans="2:74" ht="9.1" customHeight="1" x14ac:dyDescent="0.15">
      <c r="AF11" s="28"/>
      <c r="AG11" s="28"/>
      <c r="AH11" s="28"/>
      <c r="AI11" s="28"/>
      <c r="AL11" s="28"/>
      <c r="AV11" s="5"/>
      <c r="AW11" s="5"/>
      <c r="AX11" s="85"/>
    </row>
    <row r="12" spans="2:74" ht="9.1" customHeight="1" x14ac:dyDescent="0.15">
      <c r="AU12" s="22"/>
      <c r="AV12" s="5"/>
      <c r="AW12" s="22"/>
    </row>
    <row r="13" spans="2:74" ht="9.1" customHeight="1" x14ac:dyDescent="0.15">
      <c r="AH13" s="47"/>
      <c r="AU13" s="22"/>
      <c r="AV13" s="5"/>
      <c r="AW13" s="22"/>
    </row>
    <row r="14" spans="2:74" ht="9.1" customHeight="1" x14ac:dyDescent="0.15">
      <c r="AD14" s="73"/>
      <c r="AE14" s="73"/>
      <c r="AH14" s="47"/>
      <c r="AJ14" s="48"/>
      <c r="AK14" s="49"/>
      <c r="AL14" s="50"/>
      <c r="AM14" s="50"/>
      <c r="AO14" s="49"/>
      <c r="AP14" s="50"/>
      <c r="AR14" s="22"/>
      <c r="AS14" s="5"/>
      <c r="AT14" s="22"/>
      <c r="AV14" s="5"/>
      <c r="AW14" s="22"/>
      <c r="BD14" s="22"/>
      <c r="BE14" s="5"/>
      <c r="BF14" s="22"/>
    </row>
    <row r="15" spans="2:74" ht="9.1" customHeight="1" x14ac:dyDescent="0.15">
      <c r="AD15" s="73"/>
      <c r="AE15" s="73"/>
      <c r="AH15" s="253" t="s">
        <v>149</v>
      </c>
      <c r="AI15" s="254"/>
      <c r="AJ15" s="254"/>
      <c r="AK15" s="50"/>
      <c r="AL15" s="50"/>
      <c r="AM15" s="50"/>
      <c r="AO15" s="50"/>
      <c r="AP15" s="50"/>
      <c r="AR15" s="85">
        <v>0.1</v>
      </c>
      <c r="AS15" s="5"/>
      <c r="AT15" s="85" t="s">
        <v>374</v>
      </c>
      <c r="AV15" s="5"/>
      <c r="AW15" s="85"/>
      <c r="BD15" s="85"/>
      <c r="BE15" s="5"/>
      <c r="BF15" s="85"/>
    </row>
    <row r="16" spans="2:74" ht="9.1" customHeight="1" x14ac:dyDescent="0.15">
      <c r="AH16" s="254"/>
      <c r="AI16" s="254"/>
      <c r="AJ16" s="254"/>
      <c r="AK16" s="50"/>
      <c r="AL16" s="50"/>
      <c r="AM16" s="50"/>
      <c r="AO16" s="50"/>
      <c r="AP16" s="50"/>
      <c r="AR16" s="85"/>
      <c r="AS16" s="5"/>
      <c r="AT16" s="85"/>
      <c r="AV16" s="5"/>
      <c r="AW16" s="85"/>
      <c r="BD16" s="85"/>
      <c r="BE16" s="5"/>
      <c r="BF16" s="85"/>
    </row>
    <row r="17" spans="2:74" ht="9.1" customHeight="1" x14ac:dyDescent="0.15">
      <c r="AH17" s="254"/>
      <c r="AI17" s="254"/>
      <c r="AJ17" s="254"/>
      <c r="AR17" s="22" t="s">
        <v>375</v>
      </c>
      <c r="AS17" s="5"/>
      <c r="AT17" s="85"/>
      <c r="AV17" s="5"/>
      <c r="AW17" s="85"/>
      <c r="BD17" s="22"/>
      <c r="BE17" s="5"/>
      <c r="BF17" s="85"/>
    </row>
    <row r="18" spans="2:74" ht="9.1" customHeight="1" x14ac:dyDescent="0.15">
      <c r="AC18" s="137" t="s">
        <v>441</v>
      </c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R18" s="85">
        <v>0.1</v>
      </c>
      <c r="AT18" s="85"/>
      <c r="AW18" s="85"/>
      <c r="BD18" s="85"/>
      <c r="BF18" s="85"/>
    </row>
    <row r="19" spans="2:74" ht="9.1" customHeight="1" x14ac:dyDescent="0.15">
      <c r="AR19" s="85"/>
      <c r="AT19" s="85"/>
      <c r="AW19" s="85"/>
      <c r="BD19" s="85"/>
      <c r="BF19" s="85"/>
    </row>
    <row r="20" spans="2:74" ht="9.1" customHeight="1" x14ac:dyDescent="0.15">
      <c r="AR20" s="29"/>
      <c r="AT20" s="29"/>
      <c r="AW20" s="29"/>
      <c r="BD20" s="29"/>
      <c r="BF20" s="29"/>
    </row>
    <row r="21" spans="2:74" ht="9.1" customHeight="1" x14ac:dyDescent="0.15"/>
    <row r="22" spans="2:74" ht="9.1" customHeight="1" x14ac:dyDescent="0.15">
      <c r="AB22" s="73" t="s">
        <v>6</v>
      </c>
      <c r="AC22" s="73"/>
      <c r="AD22" s="73"/>
      <c r="AE22" s="73"/>
      <c r="AF22" s="73"/>
      <c r="AG22" s="73"/>
      <c r="AH22" s="73"/>
      <c r="AI22" s="73"/>
      <c r="AJ22" s="28"/>
      <c r="AK22" s="28"/>
    </row>
    <row r="23" spans="2:74" ht="24.95" customHeight="1" x14ac:dyDescent="0.15"/>
    <row r="24" spans="2:74" s="14" customFormat="1" ht="20.149999999999999" customHeight="1" x14ac:dyDescent="0.15"/>
    <row r="25" spans="2:74" s="14" customFormat="1" ht="28" customHeight="1" x14ac:dyDescent="0.15">
      <c r="B25" s="45"/>
      <c r="C25" s="45"/>
      <c r="D25" s="45"/>
      <c r="E25" s="45"/>
      <c r="F25" s="45"/>
      <c r="G25" s="45"/>
      <c r="H25" s="45"/>
      <c r="I25" s="45"/>
      <c r="J25" s="45"/>
      <c r="K25" s="46"/>
      <c r="L25" s="46"/>
      <c r="M25" s="46"/>
      <c r="N25" s="46"/>
      <c r="O25" s="46"/>
      <c r="P25" s="46"/>
      <c r="Q25" s="46"/>
      <c r="R25" s="46"/>
      <c r="S25" s="46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</row>
    <row r="26" spans="2:74" s="14" customFormat="1" ht="20.149999999999999" customHeight="1" x14ac:dyDescent="0.15"/>
    <row r="27" spans="2:74" ht="43.5" customHeight="1" x14ac:dyDescent="0.15">
      <c r="B27" s="88" t="s">
        <v>31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</row>
    <row r="28" spans="2:74" s="14" customFormat="1" ht="24.95" customHeight="1" x14ac:dyDescent="0.15">
      <c r="B28" s="78" t="s">
        <v>105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87" t="s">
        <v>106</v>
      </c>
      <c r="X28" s="87"/>
      <c r="Y28" s="87"/>
      <c r="Z28" s="87"/>
      <c r="AA28" s="87"/>
      <c r="AB28" s="87"/>
      <c r="AC28" s="87"/>
      <c r="AD28" s="87" t="s">
        <v>107</v>
      </c>
      <c r="AE28" s="87"/>
      <c r="AF28" s="87"/>
      <c r="AG28" s="87"/>
      <c r="AH28" s="87"/>
      <c r="AI28" s="87"/>
      <c r="AJ28" s="87"/>
      <c r="AK28" s="87"/>
      <c r="AL28" s="87" t="s">
        <v>108</v>
      </c>
      <c r="AM28" s="87"/>
      <c r="AN28" s="87"/>
      <c r="AO28" s="87"/>
      <c r="AP28" s="87"/>
      <c r="AQ28" s="87"/>
      <c r="AR28" s="87"/>
      <c r="AS28" s="87"/>
      <c r="AT28" s="87" t="s">
        <v>109</v>
      </c>
      <c r="AU28" s="87"/>
      <c r="AV28" s="87"/>
      <c r="AW28" s="87"/>
      <c r="AX28" s="87"/>
      <c r="AY28" s="87"/>
      <c r="AZ28" s="87"/>
      <c r="BA28" s="87" t="s">
        <v>110</v>
      </c>
      <c r="BB28" s="87"/>
      <c r="BC28" s="87"/>
      <c r="BD28" s="87"/>
      <c r="BE28" s="87"/>
      <c r="BF28" s="87"/>
      <c r="BG28" s="87"/>
      <c r="BH28" s="89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</row>
    <row r="29" spans="2:74" s="14" customFormat="1" ht="6.95" customHeight="1" x14ac:dyDescent="0.15">
      <c r="B29" s="39"/>
      <c r="C29" s="39"/>
      <c r="D29" s="39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</row>
    <row r="30" spans="2:74" s="14" customFormat="1" ht="20.149999999999999" customHeight="1" x14ac:dyDescent="0.15">
      <c r="B30" s="113" t="s">
        <v>10</v>
      </c>
      <c r="C30" s="114"/>
      <c r="D30" s="115"/>
      <c r="E30" s="78" t="s">
        <v>36</v>
      </c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0"/>
      <c r="W30" s="280">
        <v>2.5999999999999999E-2</v>
      </c>
      <c r="X30" s="280"/>
      <c r="Y30" s="280"/>
      <c r="Z30" s="280"/>
      <c r="AA30" s="280"/>
      <c r="AB30" s="280"/>
      <c r="AC30" s="280"/>
      <c r="AD30" s="280">
        <v>3.2000000000000001E-2</v>
      </c>
      <c r="AE30" s="280"/>
      <c r="AF30" s="280"/>
      <c r="AG30" s="280"/>
      <c r="AH30" s="280"/>
      <c r="AI30" s="280"/>
      <c r="AJ30" s="280"/>
      <c r="AK30" s="280"/>
      <c r="AL30" s="280">
        <v>3.7999999999999999E-2</v>
      </c>
      <c r="AM30" s="280"/>
      <c r="AN30" s="280"/>
      <c r="AO30" s="280"/>
      <c r="AP30" s="280"/>
      <c r="AQ30" s="280"/>
      <c r="AR30" s="280"/>
      <c r="AS30" s="280"/>
      <c r="AT30" s="280">
        <v>4.8000000000000001E-2</v>
      </c>
      <c r="AU30" s="280"/>
      <c r="AV30" s="280"/>
      <c r="AW30" s="280"/>
      <c r="AX30" s="280"/>
      <c r="AY30" s="280"/>
      <c r="AZ30" s="280"/>
      <c r="BA30" s="280">
        <v>0.06</v>
      </c>
      <c r="BB30" s="280"/>
      <c r="BC30" s="280"/>
      <c r="BD30" s="280"/>
      <c r="BE30" s="280"/>
      <c r="BF30" s="280"/>
      <c r="BG30" s="280"/>
      <c r="BH30" s="77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</row>
    <row r="31" spans="2:74" s="14" customFormat="1" ht="20.149999999999999" customHeight="1" x14ac:dyDescent="0.15">
      <c r="B31" s="89" t="s">
        <v>81</v>
      </c>
      <c r="C31" s="84"/>
      <c r="D31" s="247"/>
      <c r="E31" s="78" t="s">
        <v>37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0"/>
      <c r="W31" s="281">
        <f>ROUND(W30+0.2,3)</f>
        <v>0.22600000000000001</v>
      </c>
      <c r="X31" s="282"/>
      <c r="Y31" s="282"/>
      <c r="Z31" s="282"/>
      <c r="AA31" s="282"/>
      <c r="AB31" s="282"/>
      <c r="AC31" s="283"/>
      <c r="AD31" s="280">
        <f>ROUND(AD30+0.2,3)</f>
        <v>0.23200000000000001</v>
      </c>
      <c r="AE31" s="280"/>
      <c r="AF31" s="280"/>
      <c r="AG31" s="280"/>
      <c r="AH31" s="280"/>
      <c r="AI31" s="280"/>
      <c r="AJ31" s="280"/>
      <c r="AK31" s="280"/>
      <c r="AL31" s="280">
        <f>ROUND(AL30+0.2,3)</f>
        <v>0.23799999999999999</v>
      </c>
      <c r="AM31" s="280"/>
      <c r="AN31" s="280"/>
      <c r="AO31" s="280"/>
      <c r="AP31" s="280"/>
      <c r="AQ31" s="280"/>
      <c r="AR31" s="280"/>
      <c r="AS31" s="280"/>
      <c r="AT31" s="280">
        <f>ROUND(AT30+0.2,3)</f>
        <v>0.248</v>
      </c>
      <c r="AU31" s="280"/>
      <c r="AV31" s="280"/>
      <c r="AW31" s="280"/>
      <c r="AX31" s="280"/>
      <c r="AY31" s="280"/>
      <c r="AZ31" s="280"/>
      <c r="BA31" s="280">
        <f>ROUND(BA30+0.2,3)</f>
        <v>0.26</v>
      </c>
      <c r="BB31" s="280"/>
      <c r="BC31" s="280"/>
      <c r="BD31" s="280"/>
      <c r="BE31" s="280"/>
      <c r="BF31" s="280"/>
      <c r="BG31" s="280"/>
      <c r="BH31" s="77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</row>
    <row r="32" spans="2:74" s="14" customFormat="1" ht="20.149999999999999" customHeight="1" x14ac:dyDescent="0.15">
      <c r="B32" s="89" t="s">
        <v>78</v>
      </c>
      <c r="C32" s="84"/>
      <c r="D32" s="247"/>
      <c r="E32" s="78" t="s">
        <v>6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80"/>
      <c r="W32" s="280">
        <f>ROUND(W31+1*W33,3)</f>
        <v>0.45200000000000001</v>
      </c>
      <c r="X32" s="280"/>
      <c r="Y32" s="280"/>
      <c r="Z32" s="280"/>
      <c r="AA32" s="280"/>
      <c r="AB32" s="280"/>
      <c r="AC32" s="280"/>
      <c r="AD32" s="280">
        <f>ROUND(AD31+1*AD33,3)</f>
        <v>0.46400000000000002</v>
      </c>
      <c r="AE32" s="280"/>
      <c r="AF32" s="280"/>
      <c r="AG32" s="280"/>
      <c r="AH32" s="280"/>
      <c r="AI32" s="280"/>
      <c r="AJ32" s="280"/>
      <c r="AK32" s="280"/>
      <c r="AL32" s="280">
        <f>ROUND(AL31+1*AL33,3)</f>
        <v>0.47599999999999998</v>
      </c>
      <c r="AM32" s="280"/>
      <c r="AN32" s="280"/>
      <c r="AO32" s="280"/>
      <c r="AP32" s="280"/>
      <c r="AQ32" s="280"/>
      <c r="AR32" s="280"/>
      <c r="AS32" s="280"/>
      <c r="AT32" s="280">
        <f>ROUND(AT31+1*AT33,3)</f>
        <v>0.496</v>
      </c>
      <c r="AU32" s="280"/>
      <c r="AV32" s="280"/>
      <c r="AW32" s="280"/>
      <c r="AX32" s="280"/>
      <c r="AY32" s="280"/>
      <c r="AZ32" s="280"/>
      <c r="BA32" s="280">
        <f>ROUND(BA31+1*BA33,3)</f>
        <v>0.52</v>
      </c>
      <c r="BB32" s="280"/>
      <c r="BC32" s="280"/>
      <c r="BD32" s="280"/>
      <c r="BE32" s="280"/>
      <c r="BF32" s="280"/>
      <c r="BG32" s="280"/>
      <c r="BH32" s="77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</row>
    <row r="33" spans="2:73" s="14" customFormat="1" ht="20.149999999999999" customHeight="1" x14ac:dyDescent="0.15">
      <c r="B33" s="100" t="s">
        <v>47</v>
      </c>
      <c r="C33" s="101"/>
      <c r="D33" s="102"/>
      <c r="E33" s="78" t="s">
        <v>46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80"/>
      <c r="W33" s="280">
        <f>W30+0.2</f>
        <v>0.22600000000000001</v>
      </c>
      <c r="X33" s="280"/>
      <c r="Y33" s="280"/>
      <c r="Z33" s="280"/>
      <c r="AA33" s="280"/>
      <c r="AB33" s="280"/>
      <c r="AC33" s="280"/>
      <c r="AD33" s="280">
        <f>AD30+0.2</f>
        <v>0.23200000000000001</v>
      </c>
      <c r="AE33" s="280"/>
      <c r="AF33" s="280"/>
      <c r="AG33" s="280"/>
      <c r="AH33" s="280"/>
      <c r="AI33" s="280"/>
      <c r="AJ33" s="280"/>
      <c r="AK33" s="280"/>
      <c r="AL33" s="280">
        <f>AL30+0.2</f>
        <v>0.23800000000000002</v>
      </c>
      <c r="AM33" s="280"/>
      <c r="AN33" s="280"/>
      <c r="AO33" s="280"/>
      <c r="AP33" s="280"/>
      <c r="AQ33" s="280"/>
      <c r="AR33" s="280"/>
      <c r="AS33" s="280"/>
      <c r="AT33" s="280">
        <f>AT30+0.2</f>
        <v>0.248</v>
      </c>
      <c r="AU33" s="280"/>
      <c r="AV33" s="280"/>
      <c r="AW33" s="280"/>
      <c r="AX33" s="280"/>
      <c r="AY33" s="280"/>
      <c r="AZ33" s="280"/>
      <c r="BA33" s="280">
        <f>BA30+0.2</f>
        <v>0.26</v>
      </c>
      <c r="BB33" s="280"/>
      <c r="BC33" s="280"/>
      <c r="BD33" s="280"/>
      <c r="BE33" s="280"/>
      <c r="BF33" s="280"/>
      <c r="BG33" s="280"/>
      <c r="BH33" s="77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</row>
    <row r="34" spans="2:73" s="14" customFormat="1" ht="20.149999999999999" customHeight="1" x14ac:dyDescent="0.15">
      <c r="BA34" s="141" t="s">
        <v>103</v>
      </c>
      <c r="BB34" s="141"/>
      <c r="BC34" s="141"/>
      <c r="BD34" s="141"/>
      <c r="BE34" s="141"/>
      <c r="BF34" s="141"/>
      <c r="BG34" s="141"/>
      <c r="BH34" s="271"/>
      <c r="BI34" s="271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1"/>
      <c r="BU34" s="271"/>
    </row>
    <row r="35" spans="2:73" s="14" customFormat="1" ht="28" customHeight="1" x14ac:dyDescent="0.15">
      <c r="B35" s="87" t="s">
        <v>13</v>
      </c>
      <c r="C35" s="87"/>
      <c r="D35" s="87"/>
      <c r="E35" s="87"/>
      <c r="F35" s="87"/>
      <c r="G35" s="87"/>
      <c r="H35" s="87"/>
      <c r="I35" s="87"/>
      <c r="J35" s="87"/>
      <c r="K35" s="87" t="s">
        <v>14</v>
      </c>
      <c r="L35" s="87"/>
      <c r="M35" s="87"/>
      <c r="N35" s="87"/>
      <c r="O35" s="87"/>
      <c r="P35" s="87"/>
      <c r="Q35" s="87"/>
      <c r="R35" s="87"/>
      <c r="S35" s="87"/>
      <c r="T35" s="87" t="s">
        <v>12</v>
      </c>
      <c r="U35" s="87"/>
      <c r="V35" s="87"/>
      <c r="W35" s="87" t="s">
        <v>82</v>
      </c>
      <c r="X35" s="87"/>
      <c r="Y35" s="87"/>
      <c r="Z35" s="87"/>
      <c r="AA35" s="87"/>
      <c r="AB35" s="87"/>
      <c r="AC35" s="87"/>
      <c r="AD35" s="87" t="s">
        <v>83</v>
      </c>
      <c r="AE35" s="87"/>
      <c r="AF35" s="87"/>
      <c r="AG35" s="87"/>
      <c r="AH35" s="87"/>
      <c r="AI35" s="87"/>
      <c r="AJ35" s="87"/>
      <c r="AK35" s="87"/>
      <c r="AL35" s="87" t="s">
        <v>84</v>
      </c>
      <c r="AM35" s="87"/>
      <c r="AN35" s="87"/>
      <c r="AO35" s="87"/>
      <c r="AP35" s="87"/>
      <c r="AQ35" s="87"/>
      <c r="AR35" s="87"/>
      <c r="AS35" s="87"/>
      <c r="AT35" s="87" t="s">
        <v>85</v>
      </c>
      <c r="AU35" s="87"/>
      <c r="AV35" s="87"/>
      <c r="AW35" s="87"/>
      <c r="AX35" s="87"/>
      <c r="AY35" s="87"/>
      <c r="AZ35" s="87"/>
      <c r="BA35" s="87" t="s">
        <v>86</v>
      </c>
      <c r="BB35" s="87"/>
      <c r="BC35" s="87"/>
      <c r="BD35" s="87"/>
      <c r="BE35" s="87"/>
      <c r="BF35" s="87"/>
      <c r="BG35" s="87"/>
      <c r="BH35" s="89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</row>
    <row r="36" spans="2:73" s="14" customFormat="1" ht="28" customHeight="1" x14ac:dyDescent="0.15">
      <c r="B36" s="119" t="s">
        <v>24</v>
      </c>
      <c r="C36" s="120"/>
      <c r="D36" s="120"/>
      <c r="E36" s="120"/>
      <c r="F36" s="120"/>
      <c r="G36" s="120"/>
      <c r="H36" s="120"/>
      <c r="I36" s="120"/>
      <c r="J36" s="121"/>
      <c r="K36" s="110" t="s">
        <v>436</v>
      </c>
      <c r="L36" s="111"/>
      <c r="M36" s="111"/>
      <c r="N36" s="111"/>
      <c r="O36" s="111"/>
      <c r="P36" s="111"/>
      <c r="Q36" s="111"/>
      <c r="R36" s="111"/>
      <c r="S36" s="112"/>
      <c r="T36" s="78" t="s">
        <v>435</v>
      </c>
      <c r="U36" s="79"/>
      <c r="V36" s="80"/>
      <c r="W36" s="81">
        <f>ROUND((W31+W32)/2*W33-W30*W30*PI()/4,3)</f>
        <v>7.5999999999999998E-2</v>
      </c>
      <c r="X36" s="82"/>
      <c r="Y36" s="82"/>
      <c r="Z36" s="82"/>
      <c r="AA36" s="82"/>
      <c r="AB36" s="82"/>
      <c r="AC36" s="83"/>
      <c r="AD36" s="81">
        <f>ROUND((AD31+AD32)/2*AD33-AD30*AD30*PI()/4,3)</f>
        <v>0.08</v>
      </c>
      <c r="AE36" s="82"/>
      <c r="AF36" s="82"/>
      <c r="AG36" s="82"/>
      <c r="AH36" s="82"/>
      <c r="AI36" s="82"/>
      <c r="AJ36" s="82"/>
      <c r="AK36" s="83"/>
      <c r="AL36" s="81">
        <f>ROUND((AL31+AL32)/2*AL33-AL30*AL30*PI()/4,3)</f>
        <v>8.4000000000000005E-2</v>
      </c>
      <c r="AM36" s="82"/>
      <c r="AN36" s="82"/>
      <c r="AO36" s="82"/>
      <c r="AP36" s="82"/>
      <c r="AQ36" s="82"/>
      <c r="AR36" s="82"/>
      <c r="AS36" s="83"/>
      <c r="AT36" s="81">
        <f>ROUND((AT31+AT32)/2*AT33-AT30*AT30*PI()/4,3)</f>
        <v>0.09</v>
      </c>
      <c r="AU36" s="82"/>
      <c r="AV36" s="82"/>
      <c r="AW36" s="82"/>
      <c r="AX36" s="82"/>
      <c r="AY36" s="82"/>
      <c r="AZ36" s="83"/>
      <c r="BA36" s="81">
        <f>ROUND((BA31+BA32)/2*BA33-BA30*BA30*PI()/4,3)</f>
        <v>9.9000000000000005E-2</v>
      </c>
      <c r="BB36" s="82"/>
      <c r="BC36" s="82"/>
      <c r="BD36" s="82"/>
      <c r="BE36" s="82"/>
      <c r="BF36" s="82"/>
      <c r="BG36" s="83"/>
      <c r="BH36" s="77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</row>
    <row r="37" spans="2:73" s="14" customFormat="1" ht="28" customHeight="1" x14ac:dyDescent="0.15">
      <c r="B37" s="45"/>
      <c r="C37" s="45"/>
      <c r="D37" s="45"/>
      <c r="E37" s="45"/>
      <c r="F37" s="45"/>
      <c r="G37" s="45"/>
      <c r="H37" s="45"/>
      <c r="I37" s="45"/>
      <c r="J37" s="45"/>
      <c r="K37" s="46"/>
      <c r="L37" s="46"/>
      <c r="M37" s="46"/>
      <c r="N37" s="46"/>
      <c r="O37" s="46"/>
      <c r="P37" s="46"/>
      <c r="Q37" s="46"/>
      <c r="R37" s="46"/>
      <c r="S37" s="46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</row>
    <row r="38" spans="2:73" s="14" customFormat="1" ht="20.149999999999999" customHeight="1" x14ac:dyDescent="0.15"/>
    <row r="39" spans="2:73" s="14" customFormat="1" ht="20.149999999999999" customHeight="1" x14ac:dyDescent="0.15"/>
    <row r="40" spans="2:73" s="14" customFormat="1" ht="20.149999999999999" customHeight="1" x14ac:dyDescent="0.15"/>
    <row r="41" spans="2:73" s="14" customFormat="1" ht="20.149999999999999" customHeight="1" x14ac:dyDescent="0.15"/>
    <row r="42" spans="2:73" s="14" customFormat="1" ht="15" customHeight="1" x14ac:dyDescent="0.15"/>
    <row r="43" spans="2:73" s="14" customFormat="1" ht="15" customHeight="1" x14ac:dyDescent="0.15"/>
    <row r="44" spans="2:73" s="14" customFormat="1" ht="15" customHeight="1" x14ac:dyDescent="0.15"/>
    <row r="45" spans="2:73" s="14" customFormat="1" ht="15" customHeight="1" x14ac:dyDescent="0.15"/>
    <row r="46" spans="2:73" s="14" customFormat="1" ht="15" customHeight="1" x14ac:dyDescent="0.15"/>
    <row r="47" spans="2:73" s="14" customFormat="1" ht="15" customHeight="1" x14ac:dyDescent="0.15"/>
    <row r="48" spans="2:73" s="14" customFormat="1" ht="15" customHeight="1" x14ac:dyDescent="0.15"/>
    <row r="49" s="14" customFormat="1" ht="15" customHeight="1" x14ac:dyDescent="0.15"/>
    <row r="50" s="14" customFormat="1" ht="15" customHeight="1" x14ac:dyDescent="0.15"/>
    <row r="51" s="14" customFormat="1" ht="15" customHeight="1" x14ac:dyDescent="0.15"/>
    <row r="52" ht="15" customHeight="1" x14ac:dyDescent="0.15"/>
  </sheetData>
  <mergeCells count="85">
    <mergeCell ref="BO34:BU34"/>
    <mergeCell ref="BA33:BG33"/>
    <mergeCell ref="BA34:BG34"/>
    <mergeCell ref="AT30:AZ30"/>
    <mergeCell ref="BA31:BG31"/>
    <mergeCell ref="BH33:BN33"/>
    <mergeCell ref="BO33:BU33"/>
    <mergeCell ref="BH31:BN31"/>
    <mergeCell ref="BO31:BU31"/>
    <mergeCell ref="AT33:AZ33"/>
    <mergeCell ref="BO32:BU32"/>
    <mergeCell ref="B30:D30"/>
    <mergeCell ref="AL30:AS30"/>
    <mergeCell ref="AX9:AX11"/>
    <mergeCell ref="AB10:AC10"/>
    <mergeCell ref="B1:BV1"/>
    <mergeCell ref="W28:AC28"/>
    <mergeCell ref="AD28:AK28"/>
    <mergeCell ref="AL28:AS28"/>
    <mergeCell ref="AT28:AZ28"/>
    <mergeCell ref="BA28:BG28"/>
    <mergeCell ref="BH28:BN28"/>
    <mergeCell ref="B28:V28"/>
    <mergeCell ref="B2:BV2"/>
    <mergeCell ref="BO28:BU28"/>
    <mergeCell ref="BD15:BD16"/>
    <mergeCell ref="BF15:BF19"/>
    <mergeCell ref="BH35:BN35"/>
    <mergeCell ref="W33:AC33"/>
    <mergeCell ref="AL33:AS33"/>
    <mergeCell ref="AD31:AK31"/>
    <mergeCell ref="BH34:BN34"/>
    <mergeCell ref="AL31:AS31"/>
    <mergeCell ref="AD33:AK33"/>
    <mergeCell ref="AT31:AZ31"/>
    <mergeCell ref="AT32:AZ32"/>
    <mergeCell ref="BA32:BG32"/>
    <mergeCell ref="BH32:BN32"/>
    <mergeCell ref="BO36:BU36"/>
    <mergeCell ref="B36:J36"/>
    <mergeCell ref="K36:S36"/>
    <mergeCell ref="T36:V36"/>
    <mergeCell ref="W36:AC36"/>
    <mergeCell ref="AT36:AZ36"/>
    <mergeCell ref="BH36:BN36"/>
    <mergeCell ref="BA36:BG36"/>
    <mergeCell ref="AD36:AK36"/>
    <mergeCell ref="AL36:AS36"/>
    <mergeCell ref="BO35:BU35"/>
    <mergeCell ref="BA30:BG30"/>
    <mergeCell ref="BH30:BN30"/>
    <mergeCell ref="B31:D31"/>
    <mergeCell ref="B33:D33"/>
    <mergeCell ref="W30:AC30"/>
    <mergeCell ref="W31:AC31"/>
    <mergeCell ref="AL35:AS35"/>
    <mergeCell ref="AT35:AZ35"/>
    <mergeCell ref="BA35:BG35"/>
    <mergeCell ref="E33:V33"/>
    <mergeCell ref="B35:J35"/>
    <mergeCell ref="K35:S35"/>
    <mergeCell ref="W35:AC35"/>
    <mergeCell ref="AD35:AK35"/>
    <mergeCell ref="T35:V35"/>
    <mergeCell ref="BD18:BD19"/>
    <mergeCell ref="AR15:AR16"/>
    <mergeCell ref="AT15:AT19"/>
    <mergeCell ref="AR18:AR19"/>
    <mergeCell ref="AW15:AW19"/>
    <mergeCell ref="AC18:AN18"/>
    <mergeCell ref="AC6:AO6"/>
    <mergeCell ref="AE10:AF10"/>
    <mergeCell ref="B32:D32"/>
    <mergeCell ref="E32:V32"/>
    <mergeCell ref="W32:AC32"/>
    <mergeCell ref="AD32:AK32"/>
    <mergeCell ref="AL32:AS32"/>
    <mergeCell ref="AH15:AJ17"/>
    <mergeCell ref="AB22:AI22"/>
    <mergeCell ref="AD14:AE15"/>
    <mergeCell ref="E31:V31"/>
    <mergeCell ref="B27:BV27"/>
    <mergeCell ref="BO30:BU30"/>
    <mergeCell ref="E30:V30"/>
    <mergeCell ref="AD30:AK30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0" tint="-0.14999847407452621"/>
  </sheetPr>
  <dimension ref="B1:BV52"/>
  <sheetViews>
    <sheetView view="pageBreakPreview" topLeftCell="A46" zoomScaleSheetLayoutView="100" workbookViewId="0">
      <selection activeCell="CC57" sqref="CC57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87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424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s="14" customFormat="1" ht="28" customHeight="1" x14ac:dyDescent="0.15">
      <c r="B3" s="45"/>
      <c r="C3" s="45"/>
      <c r="D3" s="45"/>
      <c r="E3" s="45"/>
      <c r="F3" s="45"/>
      <c r="G3" s="45"/>
      <c r="H3" s="45"/>
      <c r="I3" s="45"/>
      <c r="J3" s="45"/>
      <c r="K3" s="46"/>
      <c r="L3" s="46"/>
      <c r="M3" s="46"/>
      <c r="N3" s="46"/>
      <c r="O3" s="46"/>
      <c r="P3" s="46"/>
      <c r="Q3" s="46"/>
      <c r="R3" s="46"/>
      <c r="S3" s="46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</row>
    <row r="4" spans="2:74" ht="9.1" customHeight="1" x14ac:dyDescent="0.15"/>
    <row r="5" spans="2:74" ht="9.1" customHeight="1" x14ac:dyDescent="0.15"/>
    <row r="6" spans="2:74" ht="9.1" customHeight="1" x14ac:dyDescent="0.15">
      <c r="V6" s="40"/>
      <c r="AC6" s="73" t="s">
        <v>145</v>
      </c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V6" s="5"/>
      <c r="AW6" s="5"/>
      <c r="AX6" s="5"/>
    </row>
    <row r="7" spans="2:74" ht="9.1" customHeight="1" x14ac:dyDescent="0.15">
      <c r="AL7" s="28"/>
      <c r="AM7" s="28"/>
      <c r="AN7" s="28"/>
      <c r="AO7" s="28"/>
      <c r="AP7" s="28"/>
      <c r="AQ7" s="28"/>
      <c r="AR7" s="28"/>
      <c r="AS7" s="28"/>
      <c r="AT7" s="28"/>
      <c r="AV7" s="5"/>
      <c r="AW7" s="5"/>
      <c r="AX7" s="5"/>
    </row>
    <row r="8" spans="2:74" ht="9.1" customHeight="1" x14ac:dyDescent="0.15">
      <c r="AD8" s="3" t="s">
        <v>37</v>
      </c>
      <c r="AJ8" s="28"/>
      <c r="AL8" s="28"/>
      <c r="AM8" s="28"/>
      <c r="AN8" s="28"/>
      <c r="AO8" s="28"/>
      <c r="AP8" s="28"/>
      <c r="AQ8" s="28"/>
      <c r="AR8" s="28"/>
      <c r="AS8" s="28"/>
      <c r="AT8" s="28"/>
      <c r="AV8" s="5"/>
      <c r="AW8" s="5"/>
      <c r="AX8" s="5"/>
    </row>
    <row r="9" spans="2:74" ht="9.1" customHeight="1" x14ac:dyDescent="0.15">
      <c r="AL9" s="28"/>
      <c r="AM9" s="28"/>
      <c r="AN9" s="28"/>
      <c r="AO9" s="28"/>
      <c r="AP9" s="28"/>
      <c r="AQ9" s="28"/>
      <c r="AR9" s="28"/>
      <c r="AS9" s="28"/>
      <c r="AT9" s="28"/>
      <c r="AV9" s="5"/>
      <c r="AW9" s="5"/>
      <c r="AX9" s="85"/>
    </row>
    <row r="10" spans="2:74" ht="9.1" customHeight="1" x14ac:dyDescent="0.15">
      <c r="AB10" s="98">
        <v>0.1</v>
      </c>
      <c r="AC10" s="98"/>
      <c r="AD10" s="3" t="s">
        <v>0</v>
      </c>
      <c r="AE10" s="98">
        <v>0.1</v>
      </c>
      <c r="AF10" s="98"/>
      <c r="AG10" s="5"/>
      <c r="AJ10" s="28"/>
      <c r="AL10" s="28"/>
      <c r="AM10" s="28"/>
      <c r="AN10" s="28"/>
      <c r="AO10" s="28"/>
      <c r="AP10" s="28"/>
      <c r="AQ10" s="28"/>
      <c r="AR10" s="28"/>
      <c r="AS10" s="28"/>
      <c r="AT10" s="28"/>
      <c r="AV10" s="5"/>
      <c r="AW10" s="5"/>
      <c r="AX10" s="85"/>
    </row>
    <row r="11" spans="2:74" ht="9.1" customHeight="1" x14ac:dyDescent="0.15">
      <c r="AF11" s="28"/>
      <c r="AG11" s="28"/>
      <c r="AH11" s="28"/>
      <c r="AI11" s="28"/>
      <c r="AL11" s="28"/>
      <c r="AV11" s="5"/>
      <c r="AW11" s="5"/>
      <c r="AX11" s="85"/>
    </row>
    <row r="12" spans="2:74" ht="9.1" customHeight="1" x14ac:dyDescent="0.15">
      <c r="AU12" s="22"/>
      <c r="AV12" s="5"/>
      <c r="AW12" s="22"/>
    </row>
    <row r="13" spans="2:74" ht="9.1" customHeight="1" x14ac:dyDescent="0.15">
      <c r="AH13" s="47"/>
      <c r="AU13" s="22"/>
      <c r="AV13" s="5"/>
      <c r="AW13" s="22"/>
    </row>
    <row r="14" spans="2:74" ht="9.1" customHeight="1" x14ac:dyDescent="0.15">
      <c r="AD14" s="73"/>
      <c r="AE14" s="73"/>
      <c r="AH14" s="47"/>
      <c r="AJ14" s="48"/>
      <c r="AK14" s="49"/>
      <c r="AL14" s="50"/>
      <c r="AM14" s="50"/>
      <c r="AO14" s="49"/>
      <c r="AP14" s="50"/>
      <c r="AR14" s="22"/>
      <c r="AS14" s="5"/>
      <c r="AT14" s="22"/>
      <c r="AV14" s="5"/>
      <c r="AW14" s="22"/>
      <c r="BD14" s="22"/>
      <c r="BE14" s="5"/>
      <c r="BF14" s="22"/>
    </row>
    <row r="15" spans="2:74" ht="9.1" customHeight="1" x14ac:dyDescent="0.15">
      <c r="AD15" s="73"/>
      <c r="AE15" s="73"/>
      <c r="AH15" s="253" t="s">
        <v>149</v>
      </c>
      <c r="AI15" s="254"/>
      <c r="AJ15" s="254"/>
      <c r="AK15" s="50"/>
      <c r="AL15" s="50"/>
      <c r="AM15" s="50"/>
      <c r="AO15" s="50"/>
      <c r="AP15" s="50"/>
      <c r="AR15" s="85">
        <v>0.1</v>
      </c>
      <c r="AS15" s="5"/>
      <c r="AT15" s="85" t="s">
        <v>374</v>
      </c>
      <c r="AV15" s="5"/>
      <c r="AW15" s="85"/>
      <c r="BD15" s="85"/>
      <c r="BE15" s="5"/>
      <c r="BF15" s="85"/>
    </row>
    <row r="16" spans="2:74" ht="9.1" customHeight="1" x14ac:dyDescent="0.15">
      <c r="AH16" s="254"/>
      <c r="AI16" s="254"/>
      <c r="AJ16" s="254"/>
      <c r="AK16" s="50"/>
      <c r="AL16" s="50"/>
      <c r="AM16" s="50"/>
      <c r="AO16" s="50"/>
      <c r="AP16" s="50"/>
      <c r="AR16" s="85"/>
      <c r="AS16" s="5"/>
      <c r="AT16" s="85"/>
      <c r="AV16" s="5"/>
      <c r="AW16" s="85"/>
      <c r="BD16" s="85"/>
      <c r="BE16" s="5"/>
      <c r="BF16" s="85"/>
    </row>
    <row r="17" spans="2:74" ht="9.1" customHeight="1" x14ac:dyDescent="0.15">
      <c r="AH17" s="254"/>
      <c r="AI17" s="254"/>
      <c r="AJ17" s="254"/>
      <c r="AR17" s="22" t="s">
        <v>375</v>
      </c>
      <c r="AS17" s="5"/>
      <c r="AT17" s="85"/>
      <c r="AV17" s="5"/>
      <c r="AW17" s="85"/>
      <c r="BD17" s="22"/>
      <c r="BE17" s="5"/>
      <c r="BF17" s="85"/>
    </row>
    <row r="18" spans="2:74" ht="9.1" customHeight="1" x14ac:dyDescent="0.15">
      <c r="AC18" s="73" t="s">
        <v>441</v>
      </c>
      <c r="AD18" s="73"/>
      <c r="AE18" s="73"/>
      <c r="AF18" s="73"/>
      <c r="AG18" s="73"/>
      <c r="AH18" s="47"/>
      <c r="AR18" s="85">
        <v>0.1</v>
      </c>
      <c r="AT18" s="85"/>
      <c r="AW18" s="85"/>
      <c r="BD18" s="85"/>
      <c r="BF18" s="85"/>
    </row>
    <row r="19" spans="2:74" ht="9.1" customHeight="1" x14ac:dyDescent="0.15">
      <c r="AR19" s="85"/>
      <c r="AT19" s="85"/>
      <c r="AW19" s="85"/>
      <c r="BD19" s="85"/>
      <c r="BF19" s="85"/>
    </row>
    <row r="20" spans="2:74" ht="9.1" customHeight="1" x14ac:dyDescent="0.15">
      <c r="AR20" s="29"/>
      <c r="AT20" s="29"/>
      <c r="AW20" s="29"/>
      <c r="BD20" s="29"/>
      <c r="BF20" s="29"/>
    </row>
    <row r="21" spans="2:74" ht="9.1" customHeight="1" x14ac:dyDescent="0.15"/>
    <row r="22" spans="2:74" ht="9.1" customHeight="1" x14ac:dyDescent="0.15">
      <c r="AB22" s="73" t="s">
        <v>6</v>
      </c>
      <c r="AC22" s="73"/>
      <c r="AD22" s="73"/>
      <c r="AE22" s="73"/>
      <c r="AF22" s="73"/>
      <c r="AG22" s="73"/>
      <c r="AH22" s="73"/>
      <c r="AI22" s="73"/>
      <c r="AJ22" s="28"/>
      <c r="AK22" s="28"/>
    </row>
    <row r="23" spans="2:74" s="14" customFormat="1" ht="20.149999999999999" customHeight="1" x14ac:dyDescent="0.15"/>
    <row r="24" spans="2:74" ht="24.95" customHeight="1" x14ac:dyDescent="0.15"/>
    <row r="25" spans="2:74" s="14" customFormat="1" ht="20.149999999999999" customHeight="1" x14ac:dyDescent="0.15"/>
    <row r="26" spans="2:74" s="14" customFormat="1" ht="20.149999999999999" customHeight="1" x14ac:dyDescent="0.15"/>
    <row r="27" spans="2:74" ht="43.5" customHeight="1" x14ac:dyDescent="0.15">
      <c r="B27" s="88" t="s">
        <v>31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</row>
    <row r="28" spans="2:74" s="14" customFormat="1" ht="24.95" customHeight="1" x14ac:dyDescent="0.15">
      <c r="B28" s="78" t="s">
        <v>105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80"/>
      <c r="W28" s="87" t="s">
        <v>106</v>
      </c>
      <c r="X28" s="87"/>
      <c r="Y28" s="87"/>
      <c r="Z28" s="87"/>
      <c r="AA28" s="87"/>
      <c r="AB28" s="87"/>
      <c r="AC28" s="87"/>
      <c r="AD28" s="87" t="s">
        <v>107</v>
      </c>
      <c r="AE28" s="87"/>
      <c r="AF28" s="87"/>
      <c r="AG28" s="87"/>
      <c r="AH28" s="87"/>
      <c r="AI28" s="87"/>
      <c r="AJ28" s="87"/>
      <c r="AK28" s="87"/>
      <c r="AL28" s="87" t="s">
        <v>108</v>
      </c>
      <c r="AM28" s="87"/>
      <c r="AN28" s="87"/>
      <c r="AO28" s="87"/>
      <c r="AP28" s="87"/>
      <c r="AQ28" s="87"/>
      <c r="AR28" s="87"/>
      <c r="AS28" s="87"/>
      <c r="AT28" s="87" t="s">
        <v>109</v>
      </c>
      <c r="AU28" s="87"/>
      <c r="AV28" s="87"/>
      <c r="AW28" s="87"/>
      <c r="AX28" s="87"/>
      <c r="AY28" s="87"/>
      <c r="AZ28" s="87"/>
      <c r="BA28" s="87" t="s">
        <v>110</v>
      </c>
      <c r="BB28" s="87"/>
      <c r="BC28" s="87"/>
      <c r="BD28" s="87"/>
      <c r="BE28" s="87"/>
      <c r="BF28" s="87"/>
      <c r="BG28" s="87"/>
      <c r="BH28" s="89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</row>
    <row r="29" spans="2:74" s="14" customFormat="1" ht="6.95" customHeight="1" x14ac:dyDescent="0.15">
      <c r="B29" s="39"/>
      <c r="C29" s="39"/>
      <c r="D29" s="39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</row>
    <row r="30" spans="2:74" s="14" customFormat="1" ht="20.149999999999999" customHeight="1" x14ac:dyDescent="0.15">
      <c r="B30" s="113" t="s">
        <v>10</v>
      </c>
      <c r="C30" s="114"/>
      <c r="D30" s="115"/>
      <c r="E30" s="78" t="s">
        <v>36</v>
      </c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80"/>
      <c r="W30" s="280">
        <v>2.5999999999999999E-2</v>
      </c>
      <c r="X30" s="280"/>
      <c r="Y30" s="280"/>
      <c r="Z30" s="280"/>
      <c r="AA30" s="280"/>
      <c r="AB30" s="280"/>
      <c r="AC30" s="280"/>
      <c r="AD30" s="280">
        <v>3.2000000000000001E-2</v>
      </c>
      <c r="AE30" s="280"/>
      <c r="AF30" s="280"/>
      <c r="AG30" s="280"/>
      <c r="AH30" s="280"/>
      <c r="AI30" s="280"/>
      <c r="AJ30" s="280"/>
      <c r="AK30" s="280"/>
      <c r="AL30" s="280">
        <v>3.7999999999999999E-2</v>
      </c>
      <c r="AM30" s="280"/>
      <c r="AN30" s="280"/>
      <c r="AO30" s="280"/>
      <c r="AP30" s="280"/>
      <c r="AQ30" s="280"/>
      <c r="AR30" s="280"/>
      <c r="AS30" s="280"/>
      <c r="AT30" s="280">
        <v>4.8000000000000001E-2</v>
      </c>
      <c r="AU30" s="280"/>
      <c r="AV30" s="280"/>
      <c r="AW30" s="280"/>
      <c r="AX30" s="280"/>
      <c r="AY30" s="280"/>
      <c r="AZ30" s="280"/>
      <c r="BA30" s="280">
        <v>0.06</v>
      </c>
      <c r="BB30" s="280"/>
      <c r="BC30" s="280"/>
      <c r="BD30" s="280"/>
      <c r="BE30" s="280"/>
      <c r="BF30" s="280"/>
      <c r="BG30" s="280"/>
      <c r="BH30" s="77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</row>
    <row r="31" spans="2:74" s="14" customFormat="1" ht="20.149999999999999" customHeight="1" x14ac:dyDescent="0.15">
      <c r="B31" s="89" t="s">
        <v>81</v>
      </c>
      <c r="C31" s="84"/>
      <c r="D31" s="247"/>
      <c r="E31" s="78" t="s">
        <v>37</v>
      </c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80"/>
      <c r="W31" s="281">
        <f>ROUND(W30+0.2,3)</f>
        <v>0.22600000000000001</v>
      </c>
      <c r="X31" s="282"/>
      <c r="Y31" s="282"/>
      <c r="Z31" s="282"/>
      <c r="AA31" s="282"/>
      <c r="AB31" s="282"/>
      <c r="AC31" s="283"/>
      <c r="AD31" s="280">
        <f>ROUND(AD30+0.2,3)</f>
        <v>0.23200000000000001</v>
      </c>
      <c r="AE31" s="280"/>
      <c r="AF31" s="280"/>
      <c r="AG31" s="280"/>
      <c r="AH31" s="280"/>
      <c r="AI31" s="280"/>
      <c r="AJ31" s="280"/>
      <c r="AK31" s="280"/>
      <c r="AL31" s="280">
        <f>ROUND(AL30+0.2,3)</f>
        <v>0.23799999999999999</v>
      </c>
      <c r="AM31" s="280"/>
      <c r="AN31" s="280"/>
      <c r="AO31" s="280"/>
      <c r="AP31" s="280"/>
      <c r="AQ31" s="280"/>
      <c r="AR31" s="280"/>
      <c r="AS31" s="280"/>
      <c r="AT31" s="280">
        <f>ROUND(AT30+0.2,3)</f>
        <v>0.248</v>
      </c>
      <c r="AU31" s="280"/>
      <c r="AV31" s="280"/>
      <c r="AW31" s="280"/>
      <c r="AX31" s="280"/>
      <c r="AY31" s="280"/>
      <c r="AZ31" s="280"/>
      <c r="BA31" s="280">
        <f>ROUND(BA30+0.2,3)</f>
        <v>0.26</v>
      </c>
      <c r="BB31" s="280"/>
      <c r="BC31" s="280"/>
      <c r="BD31" s="280"/>
      <c r="BE31" s="280"/>
      <c r="BF31" s="280"/>
      <c r="BG31" s="280"/>
      <c r="BH31" s="77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</row>
    <row r="32" spans="2:74" s="14" customFormat="1" ht="20.149999999999999" customHeight="1" x14ac:dyDescent="0.15">
      <c r="B32" s="89" t="s">
        <v>78</v>
      </c>
      <c r="C32" s="84"/>
      <c r="D32" s="247"/>
      <c r="E32" s="78" t="s">
        <v>6</v>
      </c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80"/>
      <c r="W32" s="280">
        <f>ROUND(W31+1*W33,3)</f>
        <v>0.45200000000000001</v>
      </c>
      <c r="X32" s="280"/>
      <c r="Y32" s="280"/>
      <c r="Z32" s="280"/>
      <c r="AA32" s="280"/>
      <c r="AB32" s="280"/>
      <c r="AC32" s="280"/>
      <c r="AD32" s="280">
        <f>ROUND(AD31+1*AD33,3)</f>
        <v>0.46400000000000002</v>
      </c>
      <c r="AE32" s="280"/>
      <c r="AF32" s="280"/>
      <c r="AG32" s="280"/>
      <c r="AH32" s="280"/>
      <c r="AI32" s="280"/>
      <c r="AJ32" s="280"/>
      <c r="AK32" s="280"/>
      <c r="AL32" s="280">
        <f>ROUND(AL31+1*AL33,3)</f>
        <v>0.47599999999999998</v>
      </c>
      <c r="AM32" s="280"/>
      <c r="AN32" s="280"/>
      <c r="AO32" s="280"/>
      <c r="AP32" s="280"/>
      <c r="AQ32" s="280"/>
      <c r="AR32" s="280"/>
      <c r="AS32" s="280"/>
      <c r="AT32" s="280">
        <f>ROUND(AT31+1*AT33,3)</f>
        <v>0.496</v>
      </c>
      <c r="AU32" s="280"/>
      <c r="AV32" s="280"/>
      <c r="AW32" s="280"/>
      <c r="AX32" s="280"/>
      <c r="AY32" s="280"/>
      <c r="AZ32" s="280"/>
      <c r="BA32" s="280">
        <f>ROUND(BA31+1*BA33,3)</f>
        <v>0.52</v>
      </c>
      <c r="BB32" s="280"/>
      <c r="BC32" s="280"/>
      <c r="BD32" s="280"/>
      <c r="BE32" s="280"/>
      <c r="BF32" s="280"/>
      <c r="BG32" s="280"/>
      <c r="BH32" s="77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</row>
    <row r="33" spans="2:73" s="14" customFormat="1" ht="20.149999999999999" customHeight="1" x14ac:dyDescent="0.15">
      <c r="B33" s="100" t="s">
        <v>47</v>
      </c>
      <c r="C33" s="101"/>
      <c r="D33" s="102"/>
      <c r="E33" s="78" t="s">
        <v>46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80"/>
      <c r="W33" s="280">
        <f>W30+0.2</f>
        <v>0.22600000000000001</v>
      </c>
      <c r="X33" s="280"/>
      <c r="Y33" s="280"/>
      <c r="Z33" s="280"/>
      <c r="AA33" s="280"/>
      <c r="AB33" s="280"/>
      <c r="AC33" s="280"/>
      <c r="AD33" s="280">
        <f>AD30+0.2</f>
        <v>0.23200000000000001</v>
      </c>
      <c r="AE33" s="280"/>
      <c r="AF33" s="280"/>
      <c r="AG33" s="280"/>
      <c r="AH33" s="280"/>
      <c r="AI33" s="280"/>
      <c r="AJ33" s="280"/>
      <c r="AK33" s="280"/>
      <c r="AL33" s="280">
        <f>AL30+0.2</f>
        <v>0.23800000000000002</v>
      </c>
      <c r="AM33" s="280"/>
      <c r="AN33" s="280"/>
      <c r="AO33" s="280"/>
      <c r="AP33" s="280"/>
      <c r="AQ33" s="280"/>
      <c r="AR33" s="280"/>
      <c r="AS33" s="280"/>
      <c r="AT33" s="280">
        <f>AT30+0.2</f>
        <v>0.248</v>
      </c>
      <c r="AU33" s="280"/>
      <c r="AV33" s="280"/>
      <c r="AW33" s="280"/>
      <c r="AX33" s="280"/>
      <c r="AY33" s="280"/>
      <c r="AZ33" s="280"/>
      <c r="BA33" s="280">
        <f>BA30+0.2</f>
        <v>0.26</v>
      </c>
      <c r="BB33" s="280"/>
      <c r="BC33" s="280"/>
      <c r="BD33" s="280"/>
      <c r="BE33" s="280"/>
      <c r="BF33" s="280"/>
      <c r="BG33" s="280"/>
      <c r="BH33" s="77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</row>
    <row r="34" spans="2:73" s="14" customFormat="1" ht="20.149999999999999" customHeight="1" x14ac:dyDescent="0.15">
      <c r="BA34" s="141" t="s">
        <v>103</v>
      </c>
      <c r="BB34" s="141"/>
      <c r="BC34" s="141"/>
      <c r="BD34" s="141"/>
      <c r="BE34" s="141"/>
      <c r="BF34" s="141"/>
      <c r="BG34" s="141"/>
      <c r="BH34" s="271"/>
      <c r="BI34" s="271"/>
      <c r="BJ34" s="271"/>
      <c r="BK34" s="271"/>
      <c r="BL34" s="271"/>
      <c r="BM34" s="271"/>
      <c r="BN34" s="271"/>
      <c r="BO34" s="271"/>
      <c r="BP34" s="271"/>
      <c r="BQ34" s="271"/>
      <c r="BR34" s="271"/>
      <c r="BS34" s="271"/>
      <c r="BT34" s="271"/>
      <c r="BU34" s="271"/>
    </row>
    <row r="35" spans="2:73" s="14" customFormat="1" ht="28" customHeight="1" x14ac:dyDescent="0.15">
      <c r="B35" s="87" t="s">
        <v>13</v>
      </c>
      <c r="C35" s="87"/>
      <c r="D35" s="87"/>
      <c r="E35" s="87"/>
      <c r="F35" s="87"/>
      <c r="G35" s="87"/>
      <c r="H35" s="87"/>
      <c r="I35" s="87"/>
      <c r="J35" s="87"/>
      <c r="K35" s="87" t="s">
        <v>14</v>
      </c>
      <c r="L35" s="87"/>
      <c r="M35" s="87"/>
      <c r="N35" s="87"/>
      <c r="O35" s="87"/>
      <c r="P35" s="87"/>
      <c r="Q35" s="87"/>
      <c r="R35" s="87"/>
      <c r="S35" s="87"/>
      <c r="T35" s="87" t="s">
        <v>12</v>
      </c>
      <c r="U35" s="87"/>
      <c r="V35" s="87"/>
      <c r="W35" s="87" t="s">
        <v>82</v>
      </c>
      <c r="X35" s="87"/>
      <c r="Y35" s="87"/>
      <c r="Z35" s="87"/>
      <c r="AA35" s="87"/>
      <c r="AB35" s="87"/>
      <c r="AC35" s="87"/>
      <c r="AD35" s="87" t="s">
        <v>83</v>
      </c>
      <c r="AE35" s="87"/>
      <c r="AF35" s="87"/>
      <c r="AG35" s="87"/>
      <c r="AH35" s="87"/>
      <c r="AI35" s="87"/>
      <c r="AJ35" s="87"/>
      <c r="AK35" s="87"/>
      <c r="AL35" s="87" t="s">
        <v>84</v>
      </c>
      <c r="AM35" s="87"/>
      <c r="AN35" s="87"/>
      <c r="AO35" s="87"/>
      <c r="AP35" s="87"/>
      <c r="AQ35" s="87"/>
      <c r="AR35" s="87"/>
      <c r="AS35" s="87"/>
      <c r="AT35" s="87" t="s">
        <v>85</v>
      </c>
      <c r="AU35" s="87"/>
      <c r="AV35" s="87"/>
      <c r="AW35" s="87"/>
      <c r="AX35" s="87"/>
      <c r="AY35" s="87"/>
      <c r="AZ35" s="87"/>
      <c r="BA35" s="87" t="s">
        <v>86</v>
      </c>
      <c r="BB35" s="87"/>
      <c r="BC35" s="87"/>
      <c r="BD35" s="87"/>
      <c r="BE35" s="87"/>
      <c r="BF35" s="87"/>
      <c r="BG35" s="87"/>
      <c r="BH35" s="89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</row>
    <row r="36" spans="2:73" s="14" customFormat="1" ht="28" customHeight="1" x14ac:dyDescent="0.15">
      <c r="B36" s="119" t="s">
        <v>24</v>
      </c>
      <c r="C36" s="120"/>
      <c r="D36" s="120"/>
      <c r="E36" s="120"/>
      <c r="F36" s="120"/>
      <c r="G36" s="120"/>
      <c r="H36" s="120"/>
      <c r="I36" s="120"/>
      <c r="J36" s="121"/>
      <c r="K36" s="110" t="s">
        <v>436</v>
      </c>
      <c r="L36" s="111"/>
      <c r="M36" s="111"/>
      <c r="N36" s="111"/>
      <c r="O36" s="111"/>
      <c r="P36" s="111"/>
      <c r="Q36" s="111"/>
      <c r="R36" s="111"/>
      <c r="S36" s="112"/>
      <c r="T36" s="78" t="s">
        <v>435</v>
      </c>
      <c r="U36" s="79"/>
      <c r="V36" s="80"/>
      <c r="W36" s="81">
        <f>ROUND((W31+W32)/2*W33-W30*W30*PI()/4,3)</f>
        <v>7.5999999999999998E-2</v>
      </c>
      <c r="X36" s="82"/>
      <c r="Y36" s="82"/>
      <c r="Z36" s="82"/>
      <c r="AA36" s="82"/>
      <c r="AB36" s="82"/>
      <c r="AC36" s="83"/>
      <c r="AD36" s="81">
        <f>ROUND((AD31+AD32)/2*AD33-AD30*AD30*PI()/4,3)</f>
        <v>0.08</v>
      </c>
      <c r="AE36" s="82"/>
      <c r="AF36" s="82"/>
      <c r="AG36" s="82"/>
      <c r="AH36" s="82"/>
      <c r="AI36" s="82"/>
      <c r="AJ36" s="82"/>
      <c r="AK36" s="83"/>
      <c r="AL36" s="81">
        <f>ROUND((AL31+AL32)/2*AL33-AL30*AL30*PI()/4,3)</f>
        <v>8.4000000000000005E-2</v>
      </c>
      <c r="AM36" s="82"/>
      <c r="AN36" s="82"/>
      <c r="AO36" s="82"/>
      <c r="AP36" s="82"/>
      <c r="AQ36" s="82"/>
      <c r="AR36" s="82"/>
      <c r="AS36" s="83"/>
      <c r="AT36" s="81">
        <f>ROUND((AT31+AT32)/2*AT33-AT30*AT30*PI()/4,3)</f>
        <v>0.09</v>
      </c>
      <c r="AU36" s="82"/>
      <c r="AV36" s="82"/>
      <c r="AW36" s="82"/>
      <c r="AX36" s="82"/>
      <c r="AY36" s="82"/>
      <c r="AZ36" s="83"/>
      <c r="BA36" s="81">
        <f>ROUND((BA31+BA32)/2*BA33-BA30*BA30*PI()/4,3)</f>
        <v>9.9000000000000005E-2</v>
      </c>
      <c r="BB36" s="82"/>
      <c r="BC36" s="82"/>
      <c r="BD36" s="82"/>
      <c r="BE36" s="82"/>
      <c r="BF36" s="82"/>
      <c r="BG36" s="83"/>
      <c r="BH36" s="77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</row>
    <row r="37" spans="2:73" s="14" customFormat="1" ht="28" customHeight="1" x14ac:dyDescent="0.15">
      <c r="B37" s="45"/>
      <c r="C37" s="45"/>
      <c r="D37" s="45"/>
      <c r="E37" s="45"/>
      <c r="F37" s="45"/>
      <c r="G37" s="45"/>
      <c r="H37" s="45"/>
      <c r="I37" s="45"/>
      <c r="J37" s="45"/>
      <c r="K37" s="46"/>
      <c r="L37" s="46"/>
      <c r="M37" s="46"/>
      <c r="N37" s="46"/>
      <c r="O37" s="46"/>
      <c r="P37" s="46"/>
      <c r="Q37" s="46"/>
      <c r="R37" s="46"/>
      <c r="S37" s="46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</row>
    <row r="38" spans="2:73" s="14" customFormat="1" ht="20.149999999999999" customHeight="1" x14ac:dyDescent="0.15"/>
    <row r="39" spans="2:73" s="14" customFormat="1" ht="20.149999999999999" customHeight="1" x14ac:dyDescent="0.15"/>
    <row r="40" spans="2:73" s="14" customFormat="1" ht="20.149999999999999" customHeight="1" x14ac:dyDescent="0.15"/>
    <row r="41" spans="2:73" s="14" customFormat="1" ht="20.149999999999999" customHeight="1" x14ac:dyDescent="0.15"/>
    <row r="42" spans="2:73" s="14" customFormat="1" ht="15" customHeight="1" x14ac:dyDescent="0.15"/>
    <row r="43" spans="2:73" s="14" customFormat="1" ht="15" customHeight="1" x14ac:dyDescent="0.15"/>
    <row r="44" spans="2:73" s="14" customFormat="1" ht="15" customHeight="1" x14ac:dyDescent="0.15"/>
    <row r="45" spans="2:73" s="14" customFormat="1" ht="15" customHeight="1" x14ac:dyDescent="0.15"/>
    <row r="46" spans="2:73" s="14" customFormat="1" ht="15" customHeight="1" x14ac:dyDescent="0.15"/>
    <row r="47" spans="2:73" s="14" customFormat="1" ht="15" customHeight="1" x14ac:dyDescent="0.15"/>
    <row r="48" spans="2:73" s="14" customFormat="1" ht="15" customHeight="1" x14ac:dyDescent="0.15"/>
    <row r="49" s="14" customFormat="1" ht="15" customHeight="1" x14ac:dyDescent="0.15"/>
    <row r="50" s="14" customFormat="1" ht="15" customHeight="1" x14ac:dyDescent="0.15"/>
    <row r="51" s="14" customFormat="1" ht="15" customHeight="1" x14ac:dyDescent="0.15"/>
    <row r="52" ht="15" customHeight="1" x14ac:dyDescent="0.15"/>
  </sheetData>
  <mergeCells count="85">
    <mergeCell ref="BO36:BU36"/>
    <mergeCell ref="B35:J35"/>
    <mergeCell ref="K35:S35"/>
    <mergeCell ref="W35:AC35"/>
    <mergeCell ref="AD35:AK35"/>
    <mergeCell ref="T35:V35"/>
    <mergeCell ref="AL35:AS35"/>
    <mergeCell ref="AT35:AZ35"/>
    <mergeCell ref="BA35:BG35"/>
    <mergeCell ref="BH35:BN35"/>
    <mergeCell ref="BO35:BU35"/>
    <mergeCell ref="B36:J36"/>
    <mergeCell ref="K36:S36"/>
    <mergeCell ref="T36:V36"/>
    <mergeCell ref="W36:AC36"/>
    <mergeCell ref="BH36:BN36"/>
    <mergeCell ref="AT36:AZ36"/>
    <mergeCell ref="BA36:BG36"/>
    <mergeCell ref="AD36:AK36"/>
    <mergeCell ref="AL36:AS36"/>
    <mergeCell ref="B1:BV1"/>
    <mergeCell ref="W28:AC28"/>
    <mergeCell ref="AD28:AK28"/>
    <mergeCell ref="AL28:AS28"/>
    <mergeCell ref="AT28:AZ28"/>
    <mergeCell ref="BA28:BG28"/>
    <mergeCell ref="BH28:BN28"/>
    <mergeCell ref="B2:BV2"/>
    <mergeCell ref="B27:BV27"/>
    <mergeCell ref="B28:V28"/>
    <mergeCell ref="AC6:AO6"/>
    <mergeCell ref="AX9:AX11"/>
    <mergeCell ref="BO28:BU28"/>
    <mergeCell ref="AR15:AR16"/>
    <mergeCell ref="AT15:AT19"/>
    <mergeCell ref="AW15:AW19"/>
    <mergeCell ref="BD15:BD16"/>
    <mergeCell ref="BF15:BF19"/>
    <mergeCell ref="AR18:AR19"/>
    <mergeCell ref="BD18:BD19"/>
    <mergeCell ref="AL30:AS30"/>
    <mergeCell ref="AT30:AZ30"/>
    <mergeCell ref="BA30:BG30"/>
    <mergeCell ref="BH30:BN30"/>
    <mergeCell ref="AB10:AC10"/>
    <mergeCell ref="AE10:AF10"/>
    <mergeCell ref="AD14:AE15"/>
    <mergeCell ref="AH15:AJ17"/>
    <mergeCell ref="AB22:AI22"/>
    <mergeCell ref="AC18:AG18"/>
    <mergeCell ref="BO30:BU30"/>
    <mergeCell ref="B33:D33"/>
    <mergeCell ref="W30:AC30"/>
    <mergeCell ref="BA34:BG34"/>
    <mergeCell ref="E33:V33"/>
    <mergeCell ref="W33:AC33"/>
    <mergeCell ref="AD33:AK33"/>
    <mergeCell ref="AL33:AS33"/>
    <mergeCell ref="AL32:AS32"/>
    <mergeCell ref="W31:AC31"/>
    <mergeCell ref="AD31:AK31"/>
    <mergeCell ref="AL31:AS31"/>
    <mergeCell ref="BH34:BN34"/>
    <mergeCell ref="BO34:BU34"/>
    <mergeCell ref="AT31:AZ31"/>
    <mergeCell ref="BA31:BG31"/>
    <mergeCell ref="BH31:BN31"/>
    <mergeCell ref="BO31:BU31"/>
    <mergeCell ref="BO33:BU33"/>
    <mergeCell ref="BH33:BN33"/>
    <mergeCell ref="AT33:AZ33"/>
    <mergeCell ref="BA33:BG33"/>
    <mergeCell ref="AT32:AZ32"/>
    <mergeCell ref="BA32:BG32"/>
    <mergeCell ref="BH32:BN32"/>
    <mergeCell ref="BO32:BU32"/>
    <mergeCell ref="B32:D32"/>
    <mergeCell ref="E32:V32"/>
    <mergeCell ref="W32:AC32"/>
    <mergeCell ref="AD32:AK32"/>
    <mergeCell ref="B30:D30"/>
    <mergeCell ref="B31:D31"/>
    <mergeCell ref="E30:V30"/>
    <mergeCell ref="E31:V31"/>
    <mergeCell ref="AD30:AK30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tabColor theme="0" tint="-0.14999847407452621"/>
  </sheetPr>
  <dimension ref="A1:CC90"/>
  <sheetViews>
    <sheetView view="pageBreakPreview" topLeftCell="B55" zoomScaleSheetLayoutView="100" workbookViewId="0">
      <selection activeCell="CC57" sqref="CC57"/>
    </sheetView>
  </sheetViews>
  <sheetFormatPr defaultRowHeight="10" x14ac:dyDescent="0.15"/>
  <cols>
    <col min="1" max="1" width="0.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425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BC5" s="73" t="s">
        <v>160</v>
      </c>
      <c r="BD5" s="73"/>
      <c r="BE5" s="73"/>
      <c r="BI5" s="6"/>
      <c r="BJ5" s="6"/>
    </row>
    <row r="6" spans="2:74" ht="9.1" customHeight="1" x14ac:dyDescent="0.15">
      <c r="T6" s="73"/>
      <c r="U6" s="73"/>
      <c r="V6" s="73"/>
      <c r="W6" s="73"/>
      <c r="X6" s="73"/>
      <c r="Y6" s="73"/>
      <c r="Z6" s="73"/>
      <c r="AA6" s="73"/>
      <c r="AZ6" s="262" t="s">
        <v>161</v>
      </c>
      <c r="BA6" s="262"/>
      <c r="BB6" s="262"/>
      <c r="BC6" s="262"/>
      <c r="BD6" s="262"/>
      <c r="BE6" s="262"/>
      <c r="BF6" s="262"/>
      <c r="BG6" s="262"/>
      <c r="BH6" s="262"/>
    </row>
    <row r="7" spans="2:74" ht="9.1" customHeight="1" x14ac:dyDescent="0.15">
      <c r="BC7" s="267"/>
      <c r="BD7" s="73"/>
      <c r="BE7" s="73"/>
    </row>
    <row r="8" spans="2:74" ht="9.1" customHeight="1" x14ac:dyDescent="0.15">
      <c r="L8" s="41"/>
      <c r="M8" s="41"/>
      <c r="N8" s="41"/>
      <c r="O8" s="41"/>
      <c r="S8" s="73" t="s">
        <v>70</v>
      </c>
      <c r="T8" s="73"/>
      <c r="U8" s="73"/>
      <c r="V8" s="73"/>
      <c r="W8" s="73"/>
      <c r="X8" s="73" t="s">
        <v>69</v>
      </c>
      <c r="Y8" s="73"/>
      <c r="Z8" s="73"/>
      <c r="AA8" s="73"/>
      <c r="AB8" s="73"/>
      <c r="AC8" s="30"/>
      <c r="AD8" s="30"/>
      <c r="AF8" s="41"/>
      <c r="AG8" s="41"/>
      <c r="AH8" s="41"/>
      <c r="AI8" s="41"/>
      <c r="AS8" s="73"/>
      <c r="AT8" s="73"/>
      <c r="AU8" s="73"/>
      <c r="AV8" s="73"/>
      <c r="AW8" s="73"/>
      <c r="AX8" s="73" t="s">
        <v>162</v>
      </c>
      <c r="AY8" s="73"/>
      <c r="AZ8" s="73"/>
      <c r="BA8" s="73"/>
      <c r="BB8" s="73"/>
      <c r="BC8" s="30"/>
      <c r="BD8" s="30"/>
      <c r="BF8" s="41"/>
      <c r="BG8" s="41"/>
      <c r="BH8" s="41"/>
      <c r="BI8" s="41"/>
    </row>
    <row r="9" spans="2:74" ht="9.1" customHeight="1" x14ac:dyDescent="0.15">
      <c r="M9" s="85">
        <v>0.05</v>
      </c>
      <c r="AI9" s="85">
        <v>0.05</v>
      </c>
      <c r="AJ9" s="5"/>
      <c r="BI9" s="85">
        <v>0.05</v>
      </c>
      <c r="BJ9" s="5"/>
    </row>
    <row r="10" spans="2:74" ht="9.1" customHeight="1" x14ac:dyDescent="0.15">
      <c r="M10" s="85"/>
      <c r="P10" s="28"/>
      <c r="Q10" s="99" t="s">
        <v>379</v>
      </c>
      <c r="R10" s="99"/>
      <c r="S10" s="99"/>
      <c r="T10" s="99"/>
      <c r="U10" s="30"/>
      <c r="V10" s="30"/>
      <c r="W10" s="30"/>
      <c r="X10" s="30"/>
      <c r="Y10" s="30"/>
      <c r="Z10" s="30"/>
      <c r="AA10" s="137" t="s">
        <v>102</v>
      </c>
      <c r="AB10" s="137"/>
      <c r="AC10" s="137"/>
      <c r="AD10" s="137"/>
      <c r="AE10" s="137"/>
      <c r="AF10" s="137"/>
      <c r="AG10" s="137"/>
      <c r="AH10" s="137"/>
      <c r="AI10" s="85"/>
      <c r="AJ10" s="5"/>
      <c r="AQ10" s="73"/>
      <c r="AR10" s="73"/>
      <c r="AS10" s="73"/>
      <c r="AT10" s="73"/>
      <c r="AU10" s="30"/>
      <c r="AV10" s="30"/>
      <c r="AW10" s="30"/>
      <c r="AX10" s="30"/>
      <c r="AY10" s="30"/>
      <c r="AZ10" s="30"/>
      <c r="BA10" s="137" t="s">
        <v>382</v>
      </c>
      <c r="BB10" s="137"/>
      <c r="BC10" s="137"/>
      <c r="BD10" s="137"/>
      <c r="BE10" s="137"/>
      <c r="BF10" s="137"/>
      <c r="BG10" s="137"/>
      <c r="BH10" s="137"/>
      <c r="BI10" s="85"/>
      <c r="BJ10" s="5"/>
    </row>
    <row r="11" spans="2:74" ht="9.1" customHeight="1" x14ac:dyDescent="0.15">
      <c r="M11" s="85"/>
      <c r="AI11" s="85"/>
      <c r="AJ11" s="5"/>
      <c r="BI11" s="85"/>
      <c r="BJ11" s="5"/>
    </row>
    <row r="12" spans="2:74" ht="9.1" customHeight="1" x14ac:dyDescent="0.15">
      <c r="L12" s="6"/>
      <c r="M12" s="85"/>
      <c r="N12" s="6"/>
      <c r="O12" s="6"/>
      <c r="P12" s="6"/>
      <c r="Q12" s="6"/>
      <c r="R12" s="6"/>
      <c r="S12" s="19"/>
      <c r="T12" s="19"/>
      <c r="U12" s="19"/>
      <c r="V12" s="19"/>
      <c r="W12" s="19"/>
      <c r="X12" s="20"/>
      <c r="Y12" s="20"/>
      <c r="Z12" s="20"/>
      <c r="AA12" s="20"/>
      <c r="AB12" s="20"/>
      <c r="AC12" s="21"/>
      <c r="AD12" s="6"/>
      <c r="AE12" s="6"/>
      <c r="AF12" s="6"/>
      <c r="AG12" s="6"/>
      <c r="AH12" s="6"/>
      <c r="AI12" s="5"/>
      <c r="AJ12" s="5"/>
      <c r="AQ12" s="73"/>
      <c r="AR12" s="73"/>
      <c r="AS12" s="73"/>
      <c r="AT12" s="73"/>
      <c r="AU12" s="73"/>
      <c r="AV12" s="73"/>
      <c r="AW12" s="6"/>
      <c r="AX12" s="20"/>
      <c r="AY12" s="20"/>
      <c r="AZ12" s="20"/>
      <c r="BA12" s="20"/>
      <c r="BB12" s="20"/>
      <c r="BC12" s="20"/>
      <c r="BD12" s="20"/>
      <c r="BE12" s="20"/>
      <c r="BF12" s="6"/>
      <c r="BG12" s="6"/>
      <c r="BH12" s="6"/>
      <c r="BI12" s="5"/>
      <c r="BJ12" s="284"/>
      <c r="BK12" s="284"/>
    </row>
    <row r="13" spans="2:74" ht="9.1" customHeight="1" x14ac:dyDescent="0.15">
      <c r="M13" s="85"/>
      <c r="R13" s="6"/>
      <c r="T13" s="28"/>
      <c r="U13" s="28"/>
      <c r="V13" s="28"/>
      <c r="W13" s="28"/>
      <c r="AI13" s="85">
        <v>0.15</v>
      </c>
      <c r="AJ13" s="5"/>
      <c r="AR13" s="6"/>
      <c r="AS13" s="6"/>
      <c r="AT13" s="6"/>
      <c r="AU13" s="6"/>
      <c r="AV13" s="6"/>
      <c r="AW13" s="6"/>
      <c r="AX13" s="21"/>
      <c r="AY13" s="21"/>
      <c r="AZ13" s="21"/>
      <c r="BA13" s="21"/>
      <c r="BB13" s="21"/>
      <c r="BC13" s="21"/>
      <c r="BD13" s="21"/>
      <c r="BE13" s="21"/>
      <c r="BI13" s="85">
        <v>0.15</v>
      </c>
      <c r="BJ13" s="284"/>
      <c r="BK13" s="284"/>
    </row>
    <row r="14" spans="2:74" ht="9.1" customHeight="1" x14ac:dyDescent="0.15">
      <c r="M14" s="29"/>
      <c r="T14" s="28"/>
      <c r="U14" s="28"/>
      <c r="V14" s="28"/>
      <c r="W14" s="28"/>
      <c r="X14" s="73" t="s">
        <v>157</v>
      </c>
      <c r="Y14" s="73"/>
      <c r="Z14" s="73"/>
      <c r="AA14" s="73"/>
      <c r="AB14" s="73"/>
      <c r="AC14" s="28"/>
      <c r="AI14" s="85"/>
      <c r="AJ14" s="5"/>
      <c r="AK14" s="29"/>
      <c r="AT14" s="28"/>
      <c r="AU14" s="28"/>
      <c r="AV14" s="28"/>
      <c r="AW14" s="28"/>
      <c r="AX14" s="73" t="s">
        <v>157</v>
      </c>
      <c r="AY14" s="73"/>
      <c r="AZ14" s="73"/>
      <c r="BA14" s="73"/>
      <c r="BB14" s="73"/>
      <c r="BC14" s="28"/>
      <c r="BI14" s="85"/>
      <c r="BJ14" s="284"/>
      <c r="BK14" s="284"/>
    </row>
    <row r="15" spans="2:74" ht="9.1" customHeight="1" x14ac:dyDescent="0.15">
      <c r="AI15" s="85"/>
      <c r="AJ15" s="5"/>
      <c r="AK15" s="29"/>
      <c r="BI15" s="85"/>
      <c r="BJ15" s="5"/>
      <c r="BK15" s="29"/>
    </row>
    <row r="16" spans="2:74" ht="9.1" customHeight="1" x14ac:dyDescent="0.15">
      <c r="AI16" s="85" t="s">
        <v>355</v>
      </c>
      <c r="AJ16" s="5"/>
      <c r="AK16" s="5"/>
      <c r="BI16" s="22"/>
      <c r="BJ16" s="5"/>
      <c r="BK16" s="5"/>
    </row>
    <row r="17" spans="1:81" ht="9.1" customHeight="1" x14ac:dyDescent="0.15">
      <c r="X17" s="28"/>
      <c r="Y17" s="28"/>
      <c r="Z17" s="28"/>
      <c r="AA17" s="28"/>
      <c r="AB17" s="28"/>
      <c r="AC17" s="28"/>
      <c r="AI17" s="85"/>
      <c r="AJ17" s="5"/>
      <c r="AK17" s="5"/>
      <c r="AX17" s="28"/>
      <c r="AY17" s="28"/>
      <c r="AZ17" s="28"/>
      <c r="BA17" s="28"/>
      <c r="BB17" s="28"/>
      <c r="BC17" s="28"/>
      <c r="BI17" s="5"/>
      <c r="BJ17" s="5"/>
      <c r="BK17" s="5"/>
    </row>
    <row r="18" spans="1:81" ht="9.1" customHeight="1" x14ac:dyDescent="0.15">
      <c r="A18" s="29"/>
      <c r="K18" s="86" t="s">
        <v>359</v>
      </c>
      <c r="S18" s="28"/>
      <c r="T18" s="28"/>
      <c r="U18" s="28"/>
      <c r="V18" s="28"/>
      <c r="W18" s="28"/>
      <c r="X18" s="73" t="s">
        <v>158</v>
      </c>
      <c r="Y18" s="73"/>
      <c r="Z18" s="73"/>
      <c r="AA18" s="73"/>
      <c r="AB18" s="73"/>
      <c r="AC18" s="28"/>
      <c r="AI18" s="85"/>
      <c r="AJ18" s="5"/>
      <c r="AK18" s="22"/>
      <c r="AS18" s="28"/>
      <c r="AT18" s="28"/>
      <c r="AU18" s="28"/>
      <c r="AV18" s="28"/>
      <c r="AW18" s="28"/>
      <c r="AX18" s="73"/>
      <c r="AY18" s="73"/>
      <c r="AZ18" s="73"/>
      <c r="BA18" s="73"/>
      <c r="BB18" s="73"/>
      <c r="BC18" s="28"/>
      <c r="BI18" s="5"/>
      <c r="BJ18" s="5"/>
      <c r="BK18" s="22"/>
      <c r="BT18" s="6"/>
      <c r="BU18" s="6"/>
      <c r="BV18" s="6"/>
      <c r="BW18" s="6"/>
      <c r="BY18" s="5"/>
      <c r="BZ18" s="5"/>
      <c r="CA18" s="29"/>
      <c r="CB18" s="22"/>
    </row>
    <row r="19" spans="1:81" ht="9.1" customHeight="1" x14ac:dyDescent="0.15">
      <c r="A19" s="22"/>
      <c r="J19" s="40"/>
      <c r="K19" s="86"/>
      <c r="X19" s="73" t="s">
        <v>378</v>
      </c>
      <c r="Y19" s="73"/>
      <c r="Z19" s="73"/>
      <c r="AA19" s="73"/>
      <c r="AB19" s="73"/>
      <c r="AC19" s="28"/>
      <c r="AE19" s="28"/>
      <c r="AF19" s="28"/>
      <c r="AG19" s="28"/>
      <c r="AH19" s="28"/>
      <c r="AI19" s="85"/>
      <c r="AJ19" s="5"/>
      <c r="AX19" s="73" t="s">
        <v>378</v>
      </c>
      <c r="AY19" s="73"/>
      <c r="AZ19" s="73"/>
      <c r="BA19" s="73"/>
      <c r="BB19" s="73"/>
      <c r="BC19" s="28"/>
      <c r="BE19" s="28"/>
      <c r="BF19" s="28"/>
      <c r="BG19" s="28"/>
      <c r="BH19" s="28"/>
      <c r="BI19" s="85" t="s">
        <v>355</v>
      </c>
      <c r="BJ19" s="5"/>
      <c r="BY19" s="5"/>
      <c r="BZ19" s="5"/>
      <c r="CA19" s="22"/>
      <c r="CB19" s="22"/>
    </row>
    <row r="20" spans="1:81" ht="9.1" customHeight="1" x14ac:dyDescent="0.15">
      <c r="A20" s="22"/>
      <c r="J20" s="40"/>
      <c r="K20" s="86"/>
      <c r="AI20" s="85"/>
      <c r="AJ20" s="5"/>
      <c r="AK20" s="29"/>
      <c r="AL20" s="86" t="s">
        <v>34</v>
      </c>
      <c r="AM20" s="86"/>
      <c r="BC20" s="73"/>
      <c r="BD20" s="73"/>
      <c r="BE20" s="73"/>
      <c r="BF20" s="73"/>
      <c r="BG20" s="73"/>
      <c r="BH20" s="73"/>
      <c r="BI20" s="85"/>
      <c r="BJ20" s="5"/>
      <c r="BK20" s="86" t="s">
        <v>34</v>
      </c>
      <c r="BM20" s="23"/>
      <c r="BY20" s="5"/>
      <c r="BZ20" s="5"/>
      <c r="CA20" s="22"/>
      <c r="CB20" s="22"/>
    </row>
    <row r="21" spans="1:81" ht="9.1" customHeight="1" x14ac:dyDescent="0.15">
      <c r="A21" s="22"/>
      <c r="J21" s="40"/>
      <c r="K21" s="86"/>
      <c r="AC21" s="28"/>
      <c r="AD21" s="28"/>
      <c r="AE21" s="28"/>
      <c r="AF21" s="28"/>
      <c r="AG21" s="28"/>
      <c r="AH21" s="28"/>
      <c r="AI21" s="85"/>
      <c r="AJ21" s="5"/>
      <c r="AK21" s="29"/>
      <c r="AL21" s="86"/>
      <c r="AM21" s="86"/>
      <c r="BC21" s="28"/>
      <c r="BD21" s="28"/>
      <c r="BE21" s="28"/>
      <c r="BF21" s="28"/>
      <c r="BG21" s="28"/>
      <c r="BH21" s="28"/>
      <c r="BI21" s="85"/>
      <c r="BJ21" s="5"/>
      <c r="BK21" s="86"/>
      <c r="BM21" s="23"/>
      <c r="BR21" s="28"/>
      <c r="BS21" s="28"/>
      <c r="BT21" s="28"/>
      <c r="BU21" s="28"/>
      <c r="BV21" s="28"/>
      <c r="BW21" s="28"/>
      <c r="BX21" s="28"/>
      <c r="BY21" s="28"/>
      <c r="BZ21" s="28"/>
      <c r="CA21" s="22"/>
    </row>
    <row r="22" spans="1:81" ht="9.1" customHeight="1" x14ac:dyDescent="0.15">
      <c r="A22" s="22"/>
      <c r="J22" s="40"/>
      <c r="K22" s="86"/>
      <c r="AC22" s="28"/>
      <c r="AD22" s="28"/>
      <c r="AE22" s="28"/>
      <c r="AF22" s="28"/>
      <c r="AG22" s="28"/>
      <c r="AH22" s="28"/>
      <c r="AI22" s="85"/>
      <c r="AJ22" s="5"/>
      <c r="AK22" s="29"/>
      <c r="AL22" s="86"/>
      <c r="AM22" s="86"/>
      <c r="BC22" s="28"/>
      <c r="BD22" s="28"/>
      <c r="BE22" s="28"/>
      <c r="BF22" s="28"/>
      <c r="BG22" s="28"/>
      <c r="BH22" s="28"/>
      <c r="BI22" s="85"/>
      <c r="BJ22" s="5"/>
      <c r="BK22" s="86"/>
      <c r="BM22" s="23"/>
      <c r="BY22" s="5"/>
      <c r="BZ22" s="5"/>
      <c r="CA22" s="22"/>
    </row>
    <row r="23" spans="1:81" ht="9.1" customHeight="1" x14ac:dyDescent="0.15">
      <c r="A23" s="22"/>
      <c r="J23" s="40"/>
      <c r="K23" s="86"/>
      <c r="AC23" s="28"/>
      <c r="AD23" s="28"/>
      <c r="AE23" s="28"/>
      <c r="AF23" s="28"/>
      <c r="AG23" s="28"/>
      <c r="AH23" s="28"/>
      <c r="AI23" s="85"/>
      <c r="AJ23" s="5"/>
      <c r="AK23" s="29"/>
      <c r="AL23" s="86"/>
      <c r="AM23" s="86"/>
      <c r="BC23" s="28"/>
      <c r="BD23" s="28"/>
      <c r="BE23" s="28"/>
      <c r="BF23" s="28"/>
      <c r="BG23" s="28"/>
      <c r="BH23" s="28"/>
      <c r="BI23" s="85"/>
      <c r="BJ23" s="5"/>
      <c r="BK23" s="86"/>
      <c r="BM23" s="23"/>
      <c r="BY23" s="5"/>
      <c r="BZ23" s="5"/>
      <c r="CA23" s="22"/>
      <c r="CC23" s="86"/>
    </row>
    <row r="24" spans="1:81" ht="9.1" customHeight="1" x14ac:dyDescent="0.15">
      <c r="A24" s="22"/>
      <c r="J24" s="40"/>
      <c r="K24" s="86"/>
      <c r="AC24" s="28"/>
      <c r="AD24" s="28"/>
      <c r="AE24" s="28"/>
      <c r="AF24" s="28"/>
      <c r="AG24" s="28"/>
      <c r="AH24" s="28"/>
      <c r="AI24" s="85"/>
      <c r="AJ24" s="5"/>
      <c r="AK24" s="29"/>
      <c r="AL24" s="86"/>
      <c r="AM24" s="86"/>
      <c r="BC24" s="28"/>
      <c r="BD24" s="28"/>
      <c r="BE24" s="28"/>
      <c r="BF24" s="28"/>
      <c r="BG24" s="28"/>
      <c r="BH24" s="28"/>
      <c r="BI24" s="85"/>
      <c r="BJ24" s="5"/>
      <c r="BK24" s="86"/>
      <c r="BM24" s="23"/>
      <c r="BY24" s="5"/>
      <c r="BZ24" s="5"/>
      <c r="CA24" s="22"/>
      <c r="CC24" s="86"/>
    </row>
    <row r="25" spans="1:81" ht="9.1" customHeight="1" x14ac:dyDescent="0.15">
      <c r="A25" s="5"/>
      <c r="J25" s="40"/>
      <c r="K25" s="86"/>
      <c r="AI25" s="85"/>
      <c r="AJ25" s="5"/>
      <c r="AK25" s="29"/>
      <c r="AL25" s="86"/>
      <c r="AM25" s="86"/>
      <c r="BI25" s="85"/>
      <c r="BJ25" s="5"/>
      <c r="BK25" s="86"/>
      <c r="BL25" s="23"/>
      <c r="BM25" s="23"/>
      <c r="BY25" s="5"/>
      <c r="BZ25" s="5"/>
      <c r="CA25" s="5"/>
      <c r="CC25" s="86"/>
    </row>
    <row r="26" spans="1:81" ht="9.1" customHeight="1" x14ac:dyDescent="0.15">
      <c r="A26" s="5"/>
      <c r="J26" s="40"/>
      <c r="K26" s="86"/>
      <c r="AI26" s="85"/>
      <c r="AJ26" s="5"/>
      <c r="AK26" s="29"/>
      <c r="AL26" s="86"/>
      <c r="AM26" s="86"/>
      <c r="BI26" s="85"/>
      <c r="BJ26" s="5"/>
      <c r="BK26" s="86"/>
      <c r="BL26" s="23"/>
      <c r="BM26" s="23"/>
      <c r="BY26" s="5"/>
      <c r="BZ26" s="5"/>
      <c r="CA26" s="5"/>
      <c r="CC26" s="86"/>
    </row>
    <row r="27" spans="1:81" ht="9.1" customHeight="1" x14ac:dyDescent="0.15">
      <c r="A27" s="5"/>
      <c r="J27" s="40"/>
      <c r="K27" s="86"/>
      <c r="AC27" s="73" t="s">
        <v>1</v>
      </c>
      <c r="AD27" s="73"/>
      <c r="AE27" s="73"/>
      <c r="AF27" s="73"/>
      <c r="AG27" s="73"/>
      <c r="AH27" s="73"/>
      <c r="AI27" s="85"/>
      <c r="AJ27" s="5"/>
      <c r="AK27" s="29"/>
      <c r="AL27" s="86"/>
      <c r="AM27" s="86"/>
      <c r="BI27" s="85"/>
      <c r="BJ27" s="5"/>
      <c r="BK27" s="86"/>
      <c r="BL27" s="23"/>
      <c r="BM27" s="23"/>
      <c r="BY27" s="5"/>
      <c r="BZ27" s="5"/>
      <c r="CA27" s="5"/>
      <c r="CC27" s="86"/>
    </row>
    <row r="28" spans="1:81" ht="9.1" customHeight="1" x14ac:dyDescent="0.15">
      <c r="A28" s="22"/>
      <c r="J28" s="40"/>
      <c r="K28" s="86"/>
      <c r="AI28" s="85"/>
      <c r="AJ28" s="5"/>
      <c r="AK28" s="5"/>
      <c r="AL28" s="86"/>
      <c r="AM28" s="86"/>
      <c r="BI28" s="85"/>
      <c r="BJ28" s="5"/>
      <c r="BK28" s="86"/>
      <c r="BL28" s="23"/>
      <c r="BM28" s="23"/>
      <c r="BY28" s="5"/>
      <c r="BZ28" s="5"/>
      <c r="CA28" s="22"/>
      <c r="CC28" s="86"/>
    </row>
    <row r="29" spans="1:81" ht="9.1" customHeight="1" x14ac:dyDescent="0.15">
      <c r="A29" s="22"/>
      <c r="AI29" s="85"/>
      <c r="AJ29" s="5"/>
      <c r="AK29" s="5"/>
      <c r="AL29" s="86"/>
      <c r="AM29" s="86"/>
      <c r="BI29" s="85"/>
      <c r="BJ29" s="5"/>
      <c r="BK29" s="5"/>
      <c r="BL29" s="23"/>
      <c r="BM29" s="23"/>
      <c r="BY29" s="5"/>
      <c r="BZ29" s="5"/>
      <c r="CA29" s="22"/>
    </row>
    <row r="30" spans="1:81" ht="9.1" customHeight="1" x14ac:dyDescent="0.15">
      <c r="A30" s="22"/>
      <c r="M30" s="285">
        <v>0.3</v>
      </c>
      <c r="U30" s="261"/>
      <c r="AE30" s="28"/>
      <c r="AF30" s="28"/>
      <c r="AG30" s="28"/>
      <c r="AH30" s="28"/>
      <c r="AI30" s="85"/>
      <c r="AJ30" s="5"/>
      <c r="AK30" s="29"/>
      <c r="AT30" s="261"/>
      <c r="BE30" s="28"/>
      <c r="BF30" s="28"/>
      <c r="BG30" s="28"/>
      <c r="BH30" s="28"/>
      <c r="BI30" s="85"/>
      <c r="BJ30" s="5"/>
      <c r="BK30" s="29"/>
      <c r="BY30" s="5"/>
      <c r="BZ30" s="5"/>
      <c r="CA30" s="22"/>
    </row>
    <row r="31" spans="1:81" ht="9.1" customHeight="1" x14ac:dyDescent="0.15">
      <c r="A31" s="22"/>
      <c r="M31" s="285"/>
      <c r="U31" s="261"/>
      <c r="AI31" s="85"/>
      <c r="AJ31" s="5"/>
      <c r="AK31" s="29"/>
      <c r="AT31" s="261"/>
      <c r="BI31" s="85"/>
      <c r="BJ31" s="5"/>
      <c r="BK31" s="29"/>
      <c r="BY31" s="22"/>
      <c r="BZ31" s="5"/>
      <c r="CA31" s="22"/>
    </row>
    <row r="32" spans="1:81" ht="9.1" customHeight="1" x14ac:dyDescent="0.15">
      <c r="A32" s="22"/>
      <c r="M32" s="285"/>
      <c r="T32" s="28"/>
      <c r="U32" s="261"/>
      <c r="V32" s="28"/>
      <c r="W32" s="28"/>
      <c r="X32" s="28"/>
      <c r="Y32" s="28"/>
      <c r="Z32" s="28"/>
      <c r="AA32" s="28"/>
      <c r="AI32" s="85"/>
      <c r="AJ32" s="5"/>
      <c r="AK32" s="29"/>
      <c r="AT32" s="261"/>
      <c r="AU32" s="28"/>
      <c r="AV32" s="28"/>
      <c r="AW32" s="28"/>
      <c r="AX32" s="28"/>
      <c r="AY32" s="28"/>
      <c r="AZ32" s="28"/>
      <c r="BA32" s="28"/>
      <c r="BI32" s="5"/>
      <c r="BJ32" s="5"/>
      <c r="BK32" s="29"/>
      <c r="BY32" s="22"/>
      <c r="BZ32" s="5"/>
      <c r="CA32" s="22"/>
    </row>
    <row r="33" spans="1:79" ht="9.1" customHeight="1" x14ac:dyDescent="0.15">
      <c r="A33" s="22"/>
      <c r="M33" s="285"/>
      <c r="AI33" s="85"/>
      <c r="AJ33" s="5"/>
      <c r="AK33" s="5"/>
      <c r="BI33" s="5"/>
      <c r="BJ33" s="5"/>
      <c r="BK33" s="5"/>
      <c r="BU33" s="22"/>
      <c r="BV33" s="5"/>
      <c r="BW33" s="22"/>
      <c r="BY33" s="22"/>
      <c r="BZ33" s="5"/>
      <c r="CA33" s="22"/>
    </row>
    <row r="34" spans="1:79" ht="9.1" customHeight="1" x14ac:dyDescent="0.15">
      <c r="A34" s="22"/>
      <c r="M34" s="285"/>
      <c r="AD34" s="5"/>
      <c r="AE34" s="22"/>
      <c r="AG34" s="85">
        <v>0.1</v>
      </c>
      <c r="AH34" s="5"/>
      <c r="AI34" s="85" t="s">
        <v>358</v>
      </c>
      <c r="AJ34" s="5"/>
      <c r="BD34" s="5"/>
      <c r="BE34" s="22"/>
      <c r="BG34" s="85">
        <v>0.1</v>
      </c>
      <c r="BH34" s="5"/>
      <c r="BI34" s="85" t="s">
        <v>358</v>
      </c>
      <c r="BJ34" s="5"/>
      <c r="BU34" s="22"/>
      <c r="BV34" s="5"/>
      <c r="BW34" s="22"/>
      <c r="BY34" s="22"/>
      <c r="BZ34" s="5"/>
      <c r="CA34" s="22"/>
    </row>
    <row r="35" spans="1:79" ht="9.1" customHeight="1" x14ac:dyDescent="0.15">
      <c r="A35" s="22"/>
      <c r="M35" s="285"/>
      <c r="T35" s="73" t="s">
        <v>441</v>
      </c>
      <c r="U35" s="73"/>
      <c r="V35" s="73"/>
      <c r="W35" s="73"/>
      <c r="X35" s="73"/>
      <c r="Y35" s="73"/>
      <c r="Z35" s="73"/>
      <c r="AA35" s="28"/>
      <c r="AB35" s="28"/>
      <c r="AD35" s="5"/>
      <c r="AE35" s="22"/>
      <c r="AG35" s="85"/>
      <c r="AH35" s="5"/>
      <c r="AI35" s="85"/>
      <c r="AJ35" s="5"/>
      <c r="AK35" s="29"/>
      <c r="AU35" s="28"/>
      <c r="AV35" s="28"/>
      <c r="AW35" s="28"/>
      <c r="AX35" s="28"/>
      <c r="AY35" s="73"/>
      <c r="AZ35" s="73"/>
      <c r="BA35" s="28"/>
      <c r="BB35" s="28"/>
      <c r="BD35" s="5"/>
      <c r="BE35" s="22"/>
      <c r="BG35" s="85"/>
      <c r="BH35" s="5"/>
      <c r="BI35" s="85"/>
      <c r="BJ35" s="5"/>
      <c r="BK35" s="29"/>
      <c r="BU35" s="22"/>
      <c r="BV35" s="5"/>
      <c r="BW35" s="22"/>
      <c r="BY35" s="22"/>
      <c r="BZ35" s="5"/>
      <c r="CA35" s="22"/>
    </row>
    <row r="36" spans="1:79" ht="4.45" customHeight="1" x14ac:dyDescent="0.15">
      <c r="A36" s="22"/>
      <c r="AD36" s="5"/>
      <c r="AE36" s="22"/>
      <c r="AG36" s="85" t="s">
        <v>0</v>
      </c>
      <c r="AH36" s="5"/>
      <c r="AI36" s="85"/>
      <c r="AJ36" s="5"/>
      <c r="AK36" s="29"/>
      <c r="BD36" s="5"/>
      <c r="BE36" s="22"/>
      <c r="BG36" s="85" t="s">
        <v>0</v>
      </c>
      <c r="BH36" s="5"/>
      <c r="BI36" s="85"/>
      <c r="BJ36" s="5"/>
      <c r="BK36" s="29"/>
      <c r="BU36" s="22"/>
      <c r="BV36" s="5"/>
      <c r="BW36" s="22"/>
      <c r="BY36" s="22"/>
      <c r="BZ36" s="5"/>
      <c r="CA36" s="22"/>
    </row>
    <row r="37" spans="1:79" ht="4.45" customHeight="1" x14ac:dyDescent="0.15">
      <c r="A37" s="22"/>
      <c r="AD37" s="5"/>
      <c r="AE37" s="22"/>
      <c r="AG37" s="85"/>
      <c r="AH37" s="5"/>
      <c r="AI37" s="85"/>
      <c r="AJ37" s="5"/>
      <c r="AK37" s="29"/>
      <c r="BD37" s="5"/>
      <c r="BE37" s="22"/>
      <c r="BG37" s="85"/>
      <c r="BH37" s="5"/>
      <c r="BI37" s="85"/>
      <c r="BJ37" s="5"/>
      <c r="BK37" s="29"/>
      <c r="BU37" s="22"/>
      <c r="BV37" s="5"/>
      <c r="BW37" s="22"/>
      <c r="BY37" s="22"/>
      <c r="CA37" s="22"/>
    </row>
    <row r="38" spans="1:79" ht="9.1" customHeight="1" x14ac:dyDescent="0.15">
      <c r="A38" s="22"/>
      <c r="AD38" s="5"/>
      <c r="AE38" s="22"/>
      <c r="AG38" s="85">
        <v>0.1</v>
      </c>
      <c r="AI38" s="85"/>
      <c r="BD38" s="5"/>
      <c r="BE38" s="22"/>
      <c r="BG38" s="85">
        <v>0.1</v>
      </c>
      <c r="BI38" s="85"/>
      <c r="BU38" s="22"/>
      <c r="BV38" s="5"/>
      <c r="BW38" s="22"/>
      <c r="BY38" s="22"/>
      <c r="CA38" s="22"/>
    </row>
    <row r="39" spans="1:79" ht="9.1" customHeight="1" x14ac:dyDescent="0.15"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D39" s="5"/>
      <c r="AE39" s="22"/>
      <c r="AG39" s="85"/>
      <c r="AI39" s="85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24"/>
      <c r="AZ39" s="6"/>
      <c r="BA39" s="6"/>
      <c r="BB39" s="6"/>
      <c r="BC39" s="6"/>
      <c r="BD39" s="5"/>
      <c r="BE39" s="22"/>
      <c r="BG39" s="85"/>
      <c r="BI39" s="85"/>
      <c r="BK39" s="6"/>
      <c r="BU39" s="22"/>
      <c r="BW39" s="22"/>
      <c r="BY39" s="22"/>
    </row>
    <row r="40" spans="1:79" ht="9.1" customHeight="1" x14ac:dyDescent="0.15">
      <c r="W40" s="73"/>
      <c r="X40" s="73"/>
      <c r="AE40" s="22"/>
      <c r="AG40" s="22"/>
      <c r="AI40" s="22"/>
      <c r="AW40" s="73"/>
      <c r="AX40" s="73"/>
      <c r="AY40" s="29"/>
      <c r="BU40" s="22"/>
      <c r="BW40" s="22"/>
      <c r="BY40" s="22"/>
    </row>
    <row r="41" spans="1:79" ht="9.1" customHeight="1" x14ac:dyDescent="0.15">
      <c r="W41" s="73"/>
      <c r="X41" s="73"/>
    </row>
    <row r="42" spans="1:79" ht="9.1" customHeight="1" x14ac:dyDescent="0.15">
      <c r="W42" s="73" t="s">
        <v>6</v>
      </c>
      <c r="X42" s="73"/>
      <c r="AW42" s="73" t="s">
        <v>6</v>
      </c>
      <c r="AX42" s="73"/>
    </row>
    <row r="43" spans="1:79" ht="43.5" customHeight="1" x14ac:dyDescent="0.15">
      <c r="B43" s="278" t="s">
        <v>31</v>
      </c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</row>
    <row r="44" spans="1:79" s="14" customFormat="1" ht="24.95" customHeight="1" x14ac:dyDescent="0.15">
      <c r="B44" s="78" t="s">
        <v>105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87" t="s">
        <v>106</v>
      </c>
      <c r="X44" s="87"/>
      <c r="Y44" s="87"/>
      <c r="Z44" s="87"/>
      <c r="AA44" s="87"/>
      <c r="AB44" s="87"/>
      <c r="AC44" s="87"/>
      <c r="AD44" s="87" t="s">
        <v>107</v>
      </c>
      <c r="AE44" s="87"/>
      <c r="AF44" s="87"/>
      <c r="AG44" s="87"/>
      <c r="AH44" s="87"/>
      <c r="AI44" s="87"/>
      <c r="AJ44" s="87"/>
      <c r="AK44" s="87"/>
      <c r="AL44" s="87" t="s">
        <v>108</v>
      </c>
      <c r="AM44" s="87"/>
      <c r="AN44" s="87"/>
      <c r="AO44" s="87"/>
      <c r="AP44" s="87"/>
      <c r="AQ44" s="87"/>
      <c r="AR44" s="87"/>
      <c r="AS44" s="87"/>
      <c r="AT44" s="87" t="s">
        <v>109</v>
      </c>
      <c r="AU44" s="87"/>
      <c r="AV44" s="87"/>
      <c r="AW44" s="87"/>
      <c r="AX44" s="87"/>
      <c r="AY44" s="87"/>
      <c r="AZ44" s="87"/>
      <c r="BA44" s="87" t="s">
        <v>110</v>
      </c>
      <c r="BB44" s="87"/>
      <c r="BC44" s="87"/>
      <c r="BD44" s="87"/>
      <c r="BE44" s="87"/>
      <c r="BF44" s="87"/>
      <c r="BG44" s="87"/>
      <c r="BH44" s="89"/>
      <c r="BI44" s="84"/>
      <c r="BJ44" s="84"/>
      <c r="BK44" s="84"/>
      <c r="BL44" s="84"/>
      <c r="BM44" s="84"/>
      <c r="BN44" s="84"/>
      <c r="BO44" s="25"/>
      <c r="BP44" s="25"/>
      <c r="BQ44" s="25"/>
      <c r="BR44" s="25"/>
      <c r="BS44" s="25"/>
      <c r="BT44" s="25"/>
      <c r="BU44" s="25"/>
    </row>
    <row r="45" spans="1:79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</row>
    <row r="46" spans="1:79" s="14" customFormat="1" ht="20.149999999999999" customHeight="1" x14ac:dyDescent="0.15">
      <c r="A46" s="16"/>
      <c r="B46" s="263" t="s">
        <v>68</v>
      </c>
      <c r="C46" s="263"/>
      <c r="D46" s="264"/>
      <c r="E46" s="78" t="s">
        <v>153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v>2.5999999999999999E-2</v>
      </c>
      <c r="X46" s="75"/>
      <c r="Y46" s="75"/>
      <c r="Z46" s="75"/>
      <c r="AA46" s="75"/>
      <c r="AB46" s="75"/>
      <c r="AC46" s="75"/>
      <c r="AD46" s="75">
        <v>3.2000000000000001E-2</v>
      </c>
      <c r="AE46" s="75"/>
      <c r="AF46" s="75"/>
      <c r="AG46" s="75"/>
      <c r="AH46" s="75"/>
      <c r="AI46" s="75"/>
      <c r="AJ46" s="75"/>
      <c r="AK46" s="75"/>
      <c r="AL46" s="75">
        <v>3.7999999999999999E-2</v>
      </c>
      <c r="AM46" s="75"/>
      <c r="AN46" s="75"/>
      <c r="AO46" s="75"/>
      <c r="AP46" s="75"/>
      <c r="AQ46" s="75"/>
      <c r="AR46" s="75"/>
      <c r="AS46" s="75"/>
      <c r="AT46" s="75">
        <v>4.8000000000000001E-2</v>
      </c>
      <c r="AU46" s="75"/>
      <c r="AV46" s="75"/>
      <c r="AW46" s="75"/>
      <c r="AX46" s="75"/>
      <c r="AY46" s="75"/>
      <c r="AZ46" s="75"/>
      <c r="BA46" s="75">
        <v>0.06</v>
      </c>
      <c r="BB46" s="75"/>
      <c r="BC46" s="75"/>
      <c r="BD46" s="75"/>
      <c r="BE46" s="75"/>
      <c r="BF46" s="75"/>
      <c r="BG46" s="75"/>
      <c r="BH46" s="77"/>
      <c r="BI46" s="74"/>
      <c r="BJ46" s="74"/>
      <c r="BK46" s="74"/>
      <c r="BL46" s="74"/>
      <c r="BM46" s="74"/>
      <c r="BN46" s="74"/>
      <c r="BO46" s="18"/>
      <c r="BP46" s="18"/>
      <c r="BQ46" s="18"/>
      <c r="BR46" s="18"/>
      <c r="BS46" s="18"/>
      <c r="BT46" s="18"/>
      <c r="BU46" s="18"/>
    </row>
    <row r="47" spans="1:79" s="14" customFormat="1" ht="20.149999999999999" customHeight="1" x14ac:dyDescent="0.15">
      <c r="A47" s="16"/>
      <c r="B47" s="265"/>
      <c r="C47" s="265"/>
      <c r="D47" s="266"/>
      <c r="E47" s="78" t="s">
        <v>6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v>0.6</v>
      </c>
      <c r="X47" s="75"/>
      <c r="Y47" s="75"/>
      <c r="Z47" s="75"/>
      <c r="AA47" s="75"/>
      <c r="AB47" s="75"/>
      <c r="AC47" s="75"/>
      <c r="AD47" s="75">
        <v>0.6</v>
      </c>
      <c r="AE47" s="75"/>
      <c r="AF47" s="75"/>
      <c r="AG47" s="75"/>
      <c r="AH47" s="75"/>
      <c r="AI47" s="75"/>
      <c r="AJ47" s="75"/>
      <c r="AK47" s="75"/>
      <c r="AL47" s="75">
        <v>0.6</v>
      </c>
      <c r="AM47" s="75"/>
      <c r="AN47" s="75"/>
      <c r="AO47" s="75"/>
      <c r="AP47" s="75"/>
      <c r="AQ47" s="75"/>
      <c r="AR47" s="75"/>
      <c r="AS47" s="75"/>
      <c r="AT47" s="75">
        <v>0.6</v>
      </c>
      <c r="AU47" s="75"/>
      <c r="AV47" s="75"/>
      <c r="AW47" s="75"/>
      <c r="AX47" s="75"/>
      <c r="AY47" s="75"/>
      <c r="AZ47" s="75"/>
      <c r="BA47" s="75">
        <v>0.6</v>
      </c>
      <c r="BB47" s="75"/>
      <c r="BC47" s="75"/>
      <c r="BD47" s="75"/>
      <c r="BE47" s="75"/>
      <c r="BF47" s="75"/>
      <c r="BG47" s="75"/>
      <c r="BH47" s="77"/>
      <c r="BI47" s="74"/>
      <c r="BJ47" s="74"/>
      <c r="BK47" s="74"/>
      <c r="BL47" s="74"/>
      <c r="BM47" s="74"/>
      <c r="BN47" s="74"/>
      <c r="BO47" s="18"/>
      <c r="BP47" s="18"/>
      <c r="BQ47" s="18"/>
      <c r="BR47" s="18"/>
      <c r="BS47" s="18"/>
      <c r="BT47" s="18"/>
      <c r="BU47" s="18"/>
    </row>
    <row r="48" spans="1:79" s="14" customFormat="1" ht="20.149999999999999" customHeight="1" x14ac:dyDescent="0.15">
      <c r="A48" s="16"/>
      <c r="B48" s="265"/>
      <c r="C48" s="265"/>
      <c r="D48" s="266"/>
      <c r="E48" s="78" t="s">
        <v>154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W46+0.2</f>
        <v>0.22600000000000001</v>
      </c>
      <c r="X48" s="75"/>
      <c r="Y48" s="75"/>
      <c r="Z48" s="75"/>
      <c r="AA48" s="75"/>
      <c r="AB48" s="75"/>
      <c r="AC48" s="75"/>
      <c r="AD48" s="75">
        <f>AD46+0.2</f>
        <v>0.23200000000000001</v>
      </c>
      <c r="AE48" s="75"/>
      <c r="AF48" s="75"/>
      <c r="AG48" s="75"/>
      <c r="AH48" s="75"/>
      <c r="AI48" s="75"/>
      <c r="AJ48" s="75"/>
      <c r="AK48" s="75"/>
      <c r="AL48" s="75">
        <f>AL46+0.2</f>
        <v>0.23800000000000002</v>
      </c>
      <c r="AM48" s="75"/>
      <c r="AN48" s="75"/>
      <c r="AO48" s="75"/>
      <c r="AP48" s="75"/>
      <c r="AQ48" s="75"/>
      <c r="AR48" s="75"/>
      <c r="AS48" s="75"/>
      <c r="AT48" s="75">
        <f>AT46+0.2</f>
        <v>0.248</v>
      </c>
      <c r="AU48" s="75"/>
      <c r="AV48" s="75"/>
      <c r="AW48" s="75"/>
      <c r="AX48" s="75"/>
      <c r="AY48" s="75"/>
      <c r="AZ48" s="75"/>
      <c r="BA48" s="75">
        <f>BA46+0.2</f>
        <v>0.26</v>
      </c>
      <c r="BB48" s="75"/>
      <c r="BC48" s="75"/>
      <c r="BD48" s="75"/>
      <c r="BE48" s="75"/>
      <c r="BF48" s="75"/>
      <c r="BG48" s="75"/>
      <c r="BH48" s="77"/>
      <c r="BI48" s="74"/>
      <c r="BJ48" s="74"/>
      <c r="BK48" s="74"/>
      <c r="BL48" s="74"/>
      <c r="BM48" s="74"/>
      <c r="BN48" s="74"/>
      <c r="BO48" s="18"/>
      <c r="BP48" s="18"/>
      <c r="BQ48" s="18"/>
      <c r="BR48" s="18"/>
      <c r="BS48" s="18"/>
      <c r="BT48" s="18"/>
      <c r="BU48" s="18"/>
    </row>
    <row r="49" spans="1:73" s="14" customFormat="1" ht="20.149999999999999" customHeight="1" x14ac:dyDescent="0.15">
      <c r="A49" s="16"/>
      <c r="B49" s="265"/>
      <c r="C49" s="265"/>
      <c r="D49" s="266"/>
      <c r="E49" s="78" t="s">
        <v>155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75">
        <f>W46+W50+0.1</f>
        <v>1.3260000000000001</v>
      </c>
      <c r="X49" s="75"/>
      <c r="Y49" s="75"/>
      <c r="Z49" s="75"/>
      <c r="AA49" s="75"/>
      <c r="AB49" s="75"/>
      <c r="AC49" s="75"/>
      <c r="AD49" s="75">
        <f>AD46+AD50+0.1</f>
        <v>1.3320000000000001</v>
      </c>
      <c r="AE49" s="75"/>
      <c r="AF49" s="75"/>
      <c r="AG49" s="75"/>
      <c r="AH49" s="75"/>
      <c r="AI49" s="75"/>
      <c r="AJ49" s="75"/>
      <c r="AK49" s="75"/>
      <c r="AL49" s="75">
        <f>AL46+AL50+0.1</f>
        <v>1.3380000000000001</v>
      </c>
      <c r="AM49" s="75"/>
      <c r="AN49" s="75"/>
      <c r="AO49" s="75"/>
      <c r="AP49" s="75"/>
      <c r="AQ49" s="75"/>
      <c r="AR49" s="75"/>
      <c r="AS49" s="75"/>
      <c r="AT49" s="75">
        <f>AT46+AT50+0.1</f>
        <v>1.3480000000000001</v>
      </c>
      <c r="AU49" s="75"/>
      <c r="AV49" s="75"/>
      <c r="AW49" s="75"/>
      <c r="AX49" s="75"/>
      <c r="AY49" s="75"/>
      <c r="AZ49" s="75"/>
      <c r="BA49" s="75">
        <f>BA46+BA50+0.1</f>
        <v>1.36</v>
      </c>
      <c r="BB49" s="75"/>
      <c r="BC49" s="75"/>
      <c r="BD49" s="75"/>
      <c r="BE49" s="75"/>
      <c r="BF49" s="75"/>
      <c r="BG49" s="75"/>
      <c r="BH49" s="77"/>
      <c r="BI49" s="74"/>
      <c r="BJ49" s="74"/>
      <c r="BK49" s="74"/>
      <c r="BL49" s="74"/>
      <c r="BM49" s="74"/>
      <c r="BN49" s="74"/>
      <c r="BO49" s="18"/>
      <c r="BP49" s="18"/>
      <c r="BQ49" s="18"/>
      <c r="BR49" s="18"/>
      <c r="BS49" s="18"/>
      <c r="BT49" s="18"/>
      <c r="BU49" s="18"/>
    </row>
    <row r="50" spans="1:73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1">
        <f>$H$4</f>
        <v>1.2</v>
      </c>
      <c r="AE50" s="82"/>
      <c r="AF50" s="82"/>
      <c r="AG50" s="82"/>
      <c r="AH50" s="82"/>
      <c r="AI50" s="82"/>
      <c r="AJ50" s="82"/>
      <c r="AK50" s="83"/>
      <c r="AL50" s="82">
        <f>$H$4</f>
        <v>1.2</v>
      </c>
      <c r="AM50" s="82"/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37"/>
      <c r="BI50" s="37"/>
      <c r="BJ50" s="37"/>
      <c r="BK50" s="37"/>
      <c r="BL50" s="37"/>
      <c r="BM50" s="37"/>
      <c r="BN50" s="37"/>
      <c r="BO50" s="18"/>
      <c r="BP50" s="18"/>
      <c r="BQ50" s="18"/>
      <c r="BR50" s="18"/>
      <c r="BS50" s="18"/>
      <c r="BT50" s="18"/>
      <c r="BU50" s="18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(W49-W48-0.15-0.05)</f>
        <v>0.9</v>
      </c>
      <c r="X51" s="82"/>
      <c r="Y51" s="82"/>
      <c r="Z51" s="82"/>
      <c r="AA51" s="82"/>
      <c r="AB51" s="82"/>
      <c r="AC51" s="82"/>
      <c r="AD51" s="81">
        <f>(AD49-AD48-0.15-0.05)</f>
        <v>0.9</v>
      </c>
      <c r="AE51" s="82"/>
      <c r="AF51" s="82"/>
      <c r="AG51" s="82"/>
      <c r="AH51" s="82"/>
      <c r="AI51" s="82"/>
      <c r="AJ51" s="82"/>
      <c r="AK51" s="83"/>
      <c r="AL51" s="82">
        <f>(AL49-AL48-0.15-0.05)</f>
        <v>0.9</v>
      </c>
      <c r="AM51" s="82"/>
      <c r="AN51" s="82"/>
      <c r="AO51" s="82"/>
      <c r="AP51" s="82"/>
      <c r="AQ51" s="82"/>
      <c r="AR51" s="82"/>
      <c r="AS51" s="82"/>
      <c r="AT51" s="81">
        <f>(AT49-AT48-0.15-0.05)</f>
        <v>0.9</v>
      </c>
      <c r="AU51" s="82"/>
      <c r="AV51" s="82"/>
      <c r="AW51" s="82"/>
      <c r="AX51" s="82"/>
      <c r="AY51" s="82"/>
      <c r="AZ51" s="83"/>
      <c r="BA51" s="81">
        <f>(BA49-BA48-0.15-0.05)</f>
        <v>0.9</v>
      </c>
      <c r="BB51" s="82"/>
      <c r="BC51" s="82"/>
      <c r="BD51" s="82"/>
      <c r="BE51" s="82"/>
      <c r="BF51" s="82"/>
      <c r="BG51" s="83"/>
      <c r="BH51" s="77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</row>
    <row r="52" spans="1:73" s="14" customFormat="1" ht="20.149999999999999" customHeight="1" x14ac:dyDescent="0.15">
      <c r="BA52" s="141" t="s">
        <v>103</v>
      </c>
      <c r="BB52" s="141"/>
      <c r="BC52" s="141"/>
      <c r="BD52" s="141"/>
      <c r="BE52" s="141"/>
      <c r="BF52" s="141"/>
      <c r="BG52" s="14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87" t="s">
        <v>82</v>
      </c>
      <c r="X53" s="87"/>
      <c r="Y53" s="87"/>
      <c r="Z53" s="87"/>
      <c r="AA53" s="87"/>
      <c r="AB53" s="87"/>
      <c r="AC53" s="87"/>
      <c r="AD53" s="87" t="s">
        <v>83</v>
      </c>
      <c r="AE53" s="87"/>
      <c r="AF53" s="87"/>
      <c r="AG53" s="87"/>
      <c r="AH53" s="87"/>
      <c r="AI53" s="87"/>
      <c r="AJ53" s="87"/>
      <c r="AK53" s="87"/>
      <c r="AL53" s="87" t="s">
        <v>84</v>
      </c>
      <c r="AM53" s="87"/>
      <c r="AN53" s="87"/>
      <c r="AO53" s="87"/>
      <c r="AP53" s="87"/>
      <c r="AQ53" s="87"/>
      <c r="AR53" s="87"/>
      <c r="AS53" s="87"/>
      <c r="AT53" s="87" t="s">
        <v>85</v>
      </c>
      <c r="AU53" s="87"/>
      <c r="AV53" s="87"/>
      <c r="AW53" s="87"/>
      <c r="AX53" s="87"/>
      <c r="AY53" s="87"/>
      <c r="AZ53" s="87"/>
      <c r="BA53" s="87" t="s">
        <v>86</v>
      </c>
      <c r="BB53" s="87"/>
      <c r="BC53" s="87"/>
      <c r="BD53" s="87"/>
      <c r="BE53" s="87"/>
      <c r="BF53" s="87"/>
      <c r="BG53" s="87"/>
      <c r="BH53" s="89"/>
      <c r="BI53" s="84"/>
      <c r="BJ53" s="84"/>
      <c r="BK53" s="84"/>
      <c r="BL53" s="84"/>
      <c r="BM53" s="84"/>
      <c r="BN53" s="84"/>
      <c r="BO53" s="25"/>
      <c r="BP53" s="25"/>
      <c r="BQ53" s="25"/>
      <c r="BR53" s="25"/>
      <c r="BS53" s="25"/>
      <c r="BT53" s="25"/>
      <c r="BU53" s="25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156</v>
      </c>
      <c r="U54" s="79"/>
      <c r="V54" s="80"/>
      <c r="W54" s="75">
        <v>2</v>
      </c>
      <c r="X54" s="75"/>
      <c r="Y54" s="75"/>
      <c r="Z54" s="75"/>
      <c r="AA54" s="75"/>
      <c r="AB54" s="75"/>
      <c r="AC54" s="75"/>
      <c r="AD54" s="81">
        <v>2</v>
      </c>
      <c r="AE54" s="82"/>
      <c r="AF54" s="82"/>
      <c r="AG54" s="82"/>
      <c r="AH54" s="82"/>
      <c r="AI54" s="82"/>
      <c r="AJ54" s="82"/>
      <c r="AK54" s="83"/>
      <c r="AL54" s="81">
        <v>2</v>
      </c>
      <c r="AM54" s="82"/>
      <c r="AN54" s="82"/>
      <c r="AO54" s="82"/>
      <c r="AP54" s="82"/>
      <c r="AQ54" s="82"/>
      <c r="AR54" s="82"/>
      <c r="AS54" s="83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7"/>
      <c r="BI54" s="74"/>
      <c r="BJ54" s="74"/>
      <c r="BK54" s="74"/>
      <c r="BL54" s="74"/>
      <c r="BM54" s="74"/>
      <c r="BN54" s="74"/>
      <c r="BO54" s="18"/>
      <c r="BP54" s="18"/>
      <c r="BQ54" s="18"/>
      <c r="BR54" s="18"/>
      <c r="BS54" s="18"/>
      <c r="BT54" s="18"/>
      <c r="BU54" s="18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433</v>
      </c>
      <c r="U55" s="114"/>
      <c r="V55" s="115"/>
      <c r="W55" s="104">
        <f>W47</f>
        <v>0.6</v>
      </c>
      <c r="X55" s="105"/>
      <c r="Y55" s="105"/>
      <c r="Z55" s="105"/>
      <c r="AA55" s="105"/>
      <c r="AB55" s="105"/>
      <c r="AC55" s="106"/>
      <c r="AD55" s="104">
        <f>AD47</f>
        <v>0.6</v>
      </c>
      <c r="AE55" s="105"/>
      <c r="AF55" s="105"/>
      <c r="AG55" s="105"/>
      <c r="AH55" s="105"/>
      <c r="AI55" s="105"/>
      <c r="AJ55" s="105"/>
      <c r="AK55" s="106"/>
      <c r="AL55" s="104">
        <f>AL47</f>
        <v>0.6</v>
      </c>
      <c r="AM55" s="105"/>
      <c r="AN55" s="105"/>
      <c r="AO55" s="105"/>
      <c r="AP55" s="105"/>
      <c r="AQ55" s="105"/>
      <c r="AR55" s="105"/>
      <c r="AS55" s="106"/>
      <c r="AT55" s="104">
        <f>AT47</f>
        <v>0.6</v>
      </c>
      <c r="AU55" s="105"/>
      <c r="AV55" s="105"/>
      <c r="AW55" s="105"/>
      <c r="AX55" s="105"/>
      <c r="AY55" s="105"/>
      <c r="AZ55" s="106"/>
      <c r="BA55" s="104">
        <f>BA47</f>
        <v>0.6</v>
      </c>
      <c r="BB55" s="105"/>
      <c r="BC55" s="105"/>
      <c r="BD55" s="105"/>
      <c r="BE55" s="105"/>
      <c r="BF55" s="105"/>
      <c r="BG55" s="106"/>
      <c r="BH55" s="77"/>
      <c r="BI55" s="74"/>
      <c r="BJ55" s="74"/>
      <c r="BK55" s="74"/>
      <c r="BL55" s="74"/>
      <c r="BM55" s="74"/>
      <c r="BN55" s="74"/>
      <c r="BO55" s="18"/>
      <c r="BP55" s="18"/>
      <c r="BQ55" s="18"/>
      <c r="BR55" s="18"/>
      <c r="BS55" s="18"/>
      <c r="BT55" s="18"/>
      <c r="BU55" s="18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107"/>
      <c r="X56" s="108"/>
      <c r="Y56" s="108"/>
      <c r="Z56" s="108"/>
      <c r="AA56" s="108"/>
      <c r="AB56" s="108"/>
      <c r="AC56" s="109"/>
      <c r="AD56" s="107"/>
      <c r="AE56" s="108"/>
      <c r="AF56" s="108"/>
      <c r="AG56" s="108"/>
      <c r="AH56" s="108"/>
      <c r="AI56" s="108"/>
      <c r="AJ56" s="108"/>
      <c r="AK56" s="109"/>
      <c r="AL56" s="107"/>
      <c r="AM56" s="108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77"/>
      <c r="BI56" s="74"/>
      <c r="BJ56" s="74"/>
      <c r="BK56" s="74"/>
      <c r="BL56" s="74"/>
      <c r="BM56" s="74"/>
      <c r="BN56" s="74"/>
      <c r="BO56" s="18"/>
      <c r="BP56" s="18"/>
      <c r="BQ56" s="18"/>
      <c r="BR56" s="18"/>
      <c r="BS56" s="18"/>
      <c r="BT56" s="18"/>
      <c r="BU56" s="18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104">
        <f>W47*0.05</f>
        <v>0.03</v>
      </c>
      <c r="X57" s="105"/>
      <c r="Y57" s="105"/>
      <c r="Z57" s="105"/>
      <c r="AA57" s="105"/>
      <c r="AB57" s="105"/>
      <c r="AC57" s="106"/>
      <c r="AD57" s="104">
        <f>AD47*0.05</f>
        <v>0.03</v>
      </c>
      <c r="AE57" s="105"/>
      <c r="AF57" s="105"/>
      <c r="AG57" s="105"/>
      <c r="AH57" s="105"/>
      <c r="AI57" s="105"/>
      <c r="AJ57" s="105"/>
      <c r="AK57" s="106"/>
      <c r="AL57" s="104">
        <f>AL47*0.05</f>
        <v>0.03</v>
      </c>
      <c r="AM57" s="105"/>
      <c r="AN57" s="105"/>
      <c r="AO57" s="105"/>
      <c r="AP57" s="105"/>
      <c r="AQ57" s="105"/>
      <c r="AR57" s="105"/>
      <c r="AS57" s="106"/>
      <c r="AT57" s="104">
        <f>AT47*0.05</f>
        <v>0.03</v>
      </c>
      <c r="AU57" s="105"/>
      <c r="AV57" s="105"/>
      <c r="AW57" s="105"/>
      <c r="AX57" s="105"/>
      <c r="AY57" s="105"/>
      <c r="AZ57" s="106"/>
      <c r="BA57" s="104">
        <f>BA47*0.05</f>
        <v>0.03</v>
      </c>
      <c r="BB57" s="105"/>
      <c r="BC57" s="105"/>
      <c r="BD57" s="105"/>
      <c r="BE57" s="105"/>
      <c r="BF57" s="105"/>
      <c r="BG57" s="106"/>
      <c r="BH57" s="77"/>
      <c r="BI57" s="74"/>
      <c r="BJ57" s="74"/>
      <c r="BK57" s="74"/>
      <c r="BL57" s="74"/>
      <c r="BM57" s="74"/>
      <c r="BN57" s="74"/>
      <c r="BO57" s="18"/>
      <c r="BP57" s="18"/>
      <c r="BQ57" s="18"/>
      <c r="BR57" s="18"/>
      <c r="BS57" s="18"/>
      <c r="BT57" s="18"/>
      <c r="BU57" s="18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107"/>
      <c r="X58" s="108"/>
      <c r="Y58" s="108"/>
      <c r="Z58" s="108"/>
      <c r="AA58" s="108"/>
      <c r="AB58" s="108"/>
      <c r="AC58" s="109"/>
      <c r="AD58" s="107"/>
      <c r="AE58" s="108"/>
      <c r="AF58" s="108"/>
      <c r="AG58" s="108"/>
      <c r="AH58" s="108"/>
      <c r="AI58" s="108"/>
      <c r="AJ58" s="108"/>
      <c r="AK58" s="109"/>
      <c r="AL58" s="107"/>
      <c r="AM58" s="108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77"/>
      <c r="BI58" s="74"/>
      <c r="BJ58" s="74"/>
      <c r="BK58" s="74"/>
      <c r="BL58" s="74"/>
      <c r="BM58" s="74"/>
      <c r="BN58" s="74"/>
      <c r="BO58" s="18"/>
      <c r="BP58" s="18"/>
      <c r="BQ58" s="18"/>
      <c r="BR58" s="18"/>
      <c r="BS58" s="18"/>
      <c r="BT58" s="18"/>
      <c r="BU58" s="18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75">
        <f>ROUND(W47*(W49-0.05),3)</f>
        <v>0.76600000000000001</v>
      </c>
      <c r="X59" s="75"/>
      <c r="Y59" s="75"/>
      <c r="Z59" s="75"/>
      <c r="AA59" s="75"/>
      <c r="AB59" s="75"/>
      <c r="AC59" s="81"/>
      <c r="AD59" s="81">
        <f>ROUND(AD47*(AD49-0.05),3)</f>
        <v>0.76900000000000002</v>
      </c>
      <c r="AE59" s="82"/>
      <c r="AF59" s="82"/>
      <c r="AG59" s="82"/>
      <c r="AH59" s="82"/>
      <c r="AI59" s="82"/>
      <c r="AJ59" s="82"/>
      <c r="AK59" s="83"/>
      <c r="AL59" s="81">
        <f>ROUND(AL47*(AL49-0.05),3)</f>
        <v>0.77300000000000002</v>
      </c>
      <c r="AM59" s="82"/>
      <c r="AN59" s="82"/>
      <c r="AO59" s="82"/>
      <c r="AP59" s="82"/>
      <c r="AQ59" s="82"/>
      <c r="AR59" s="82"/>
      <c r="AS59" s="83"/>
      <c r="AT59" s="75">
        <f>ROUND(AT47*(AT49-0.05),3)</f>
        <v>0.77900000000000003</v>
      </c>
      <c r="AU59" s="75"/>
      <c r="AV59" s="75"/>
      <c r="AW59" s="75"/>
      <c r="AX59" s="75"/>
      <c r="AY59" s="75"/>
      <c r="AZ59" s="81"/>
      <c r="BA59" s="75">
        <f>ROUND(BA47*(BA49-0.05),3)</f>
        <v>0.78600000000000003</v>
      </c>
      <c r="BB59" s="75"/>
      <c r="BC59" s="75"/>
      <c r="BD59" s="75"/>
      <c r="BE59" s="75"/>
      <c r="BF59" s="75"/>
      <c r="BG59" s="81"/>
      <c r="BH59" s="77"/>
      <c r="BI59" s="74"/>
      <c r="BJ59" s="74"/>
      <c r="BK59" s="74"/>
      <c r="BL59" s="74"/>
      <c r="BM59" s="74"/>
      <c r="BN59" s="74"/>
      <c r="BO59" s="18"/>
      <c r="BP59" s="18"/>
      <c r="BQ59" s="18"/>
      <c r="BR59" s="18"/>
      <c r="BS59" s="18"/>
      <c r="BT59" s="18"/>
      <c r="BU59" s="18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75">
        <f>ROUND(W47*W48-W46*W46*PI()/4,3)</f>
        <v>0.13500000000000001</v>
      </c>
      <c r="X60" s="75"/>
      <c r="Y60" s="75"/>
      <c r="Z60" s="75"/>
      <c r="AA60" s="75"/>
      <c r="AB60" s="75"/>
      <c r="AC60" s="81"/>
      <c r="AD60" s="81">
        <f>ROUND(AD47*AD48-AD46*AD46*PI()/4,3)</f>
        <v>0.13800000000000001</v>
      </c>
      <c r="AE60" s="82"/>
      <c r="AF60" s="82"/>
      <c r="AG60" s="82"/>
      <c r="AH60" s="82"/>
      <c r="AI60" s="82"/>
      <c r="AJ60" s="82"/>
      <c r="AK60" s="83"/>
      <c r="AL60" s="81">
        <f>ROUND(AL47*AL48-AL46*AL46*PI()/4,3)</f>
        <v>0.14199999999999999</v>
      </c>
      <c r="AM60" s="82"/>
      <c r="AN60" s="82"/>
      <c r="AO60" s="82"/>
      <c r="AP60" s="82"/>
      <c r="AQ60" s="82"/>
      <c r="AR60" s="82"/>
      <c r="AS60" s="83"/>
      <c r="AT60" s="75">
        <f>ROUND(AT47*AT48-AT46*AT46*PI()/4,3)</f>
        <v>0.14699999999999999</v>
      </c>
      <c r="AU60" s="75"/>
      <c r="AV60" s="75"/>
      <c r="AW60" s="75"/>
      <c r="AX60" s="75"/>
      <c r="AY60" s="75"/>
      <c r="AZ60" s="81"/>
      <c r="BA60" s="75">
        <f>ROUND(BA47*BA48-BA46*BA46*PI()/4,3)</f>
        <v>0.153</v>
      </c>
      <c r="BB60" s="75"/>
      <c r="BC60" s="75"/>
      <c r="BD60" s="75"/>
      <c r="BE60" s="75"/>
      <c r="BF60" s="75"/>
      <c r="BG60" s="81"/>
      <c r="BH60" s="77"/>
      <c r="BI60" s="74"/>
      <c r="BJ60" s="74"/>
      <c r="BK60" s="74"/>
      <c r="BL60" s="74"/>
      <c r="BM60" s="74"/>
      <c r="BN60" s="74"/>
      <c r="BO60" s="18"/>
      <c r="BP60" s="18"/>
      <c r="BQ60" s="18"/>
      <c r="BR60" s="18"/>
      <c r="BS60" s="18"/>
      <c r="BT60" s="18"/>
      <c r="BU60" s="18"/>
    </row>
    <row r="61" spans="1:73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75">
        <v>0.6</v>
      </c>
      <c r="X61" s="75"/>
      <c r="Y61" s="75"/>
      <c r="Z61" s="75"/>
      <c r="AA61" s="75"/>
      <c r="AB61" s="75"/>
      <c r="AC61" s="81"/>
      <c r="AD61" s="81">
        <v>0.6</v>
      </c>
      <c r="AE61" s="82"/>
      <c r="AF61" s="82"/>
      <c r="AG61" s="82"/>
      <c r="AH61" s="82"/>
      <c r="AI61" s="82"/>
      <c r="AJ61" s="82"/>
      <c r="AK61" s="83"/>
      <c r="AL61" s="81">
        <v>0.6</v>
      </c>
      <c r="AM61" s="82"/>
      <c r="AN61" s="82"/>
      <c r="AO61" s="82"/>
      <c r="AP61" s="82"/>
      <c r="AQ61" s="82"/>
      <c r="AR61" s="82"/>
      <c r="AS61" s="83"/>
      <c r="AT61" s="75">
        <v>0.6</v>
      </c>
      <c r="AU61" s="75"/>
      <c r="AV61" s="75"/>
      <c r="AW61" s="75"/>
      <c r="AX61" s="75"/>
      <c r="AY61" s="75"/>
      <c r="AZ61" s="81"/>
      <c r="BA61" s="75">
        <v>0.6</v>
      </c>
      <c r="BB61" s="75"/>
      <c r="BC61" s="75"/>
      <c r="BD61" s="75"/>
      <c r="BE61" s="75"/>
      <c r="BF61" s="75"/>
      <c r="BG61" s="81"/>
      <c r="BH61" s="77"/>
      <c r="BI61" s="74"/>
      <c r="BJ61" s="74"/>
      <c r="BK61" s="74"/>
      <c r="BL61" s="74"/>
      <c r="BM61" s="74"/>
      <c r="BN61" s="74"/>
      <c r="BO61" s="18"/>
      <c r="BP61" s="18"/>
      <c r="BQ61" s="18"/>
      <c r="BR61" s="18"/>
      <c r="BS61" s="18"/>
      <c r="BT61" s="18"/>
      <c r="BU61" s="18"/>
    </row>
    <row r="62" spans="1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104">
        <f>W59</f>
        <v>0.76600000000000001</v>
      </c>
      <c r="X62" s="105"/>
      <c r="Y62" s="105"/>
      <c r="Z62" s="105"/>
      <c r="AA62" s="105"/>
      <c r="AB62" s="105"/>
      <c r="AC62" s="106"/>
      <c r="AD62" s="104">
        <f>AD59</f>
        <v>0.76900000000000002</v>
      </c>
      <c r="AE62" s="105"/>
      <c r="AF62" s="105"/>
      <c r="AG62" s="105"/>
      <c r="AH62" s="105"/>
      <c r="AI62" s="105"/>
      <c r="AJ62" s="105"/>
      <c r="AK62" s="106"/>
      <c r="AL62" s="104">
        <f>AL59</f>
        <v>0.77300000000000002</v>
      </c>
      <c r="AM62" s="105"/>
      <c r="AN62" s="105"/>
      <c r="AO62" s="105"/>
      <c r="AP62" s="105"/>
      <c r="AQ62" s="105"/>
      <c r="AR62" s="105"/>
      <c r="AS62" s="106"/>
      <c r="AT62" s="104">
        <f>AT59</f>
        <v>0.77900000000000003</v>
      </c>
      <c r="AU62" s="105"/>
      <c r="AV62" s="105"/>
      <c r="AW62" s="105"/>
      <c r="AX62" s="105"/>
      <c r="AY62" s="105"/>
      <c r="AZ62" s="106"/>
      <c r="BA62" s="104">
        <f>BA59</f>
        <v>0.78600000000000003</v>
      </c>
      <c r="BB62" s="105"/>
      <c r="BC62" s="105"/>
      <c r="BD62" s="105"/>
      <c r="BE62" s="105"/>
      <c r="BF62" s="105"/>
      <c r="BG62" s="106"/>
      <c r="BH62" s="77"/>
      <c r="BI62" s="74"/>
      <c r="BJ62" s="74"/>
      <c r="BK62" s="74"/>
      <c r="BL62" s="74"/>
      <c r="BM62" s="74"/>
      <c r="BN62" s="74"/>
      <c r="BO62" s="18"/>
      <c r="BP62" s="18"/>
      <c r="BQ62" s="18"/>
      <c r="BR62" s="18"/>
      <c r="BS62" s="18"/>
      <c r="BT62" s="18"/>
      <c r="BU62" s="18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107"/>
      <c r="X63" s="108"/>
      <c r="Y63" s="108"/>
      <c r="Z63" s="108"/>
      <c r="AA63" s="108"/>
      <c r="AB63" s="108"/>
      <c r="AC63" s="109"/>
      <c r="AD63" s="107"/>
      <c r="AE63" s="108"/>
      <c r="AF63" s="108"/>
      <c r="AG63" s="108"/>
      <c r="AH63" s="108"/>
      <c r="AI63" s="108"/>
      <c r="AJ63" s="108"/>
      <c r="AK63" s="109"/>
      <c r="AL63" s="107"/>
      <c r="AM63" s="108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  <c r="BH63" s="77"/>
      <c r="BI63" s="74"/>
      <c r="BJ63" s="74"/>
      <c r="BK63" s="74"/>
      <c r="BL63" s="74"/>
      <c r="BM63" s="74"/>
      <c r="BN63" s="74"/>
      <c r="BO63" s="18"/>
      <c r="BP63" s="18"/>
      <c r="BQ63" s="18"/>
      <c r="BR63" s="18"/>
      <c r="BS63" s="18"/>
      <c r="BT63" s="18"/>
      <c r="BU63" s="18"/>
    </row>
    <row r="64" spans="1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51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104">
        <f>W47</f>
        <v>0.6</v>
      </c>
      <c r="X64" s="105"/>
      <c r="Y64" s="105"/>
      <c r="Z64" s="105"/>
      <c r="AA64" s="105"/>
      <c r="AB64" s="105"/>
      <c r="AC64" s="105"/>
      <c r="AD64" s="104">
        <f>AD47</f>
        <v>0.6</v>
      </c>
      <c r="AE64" s="105"/>
      <c r="AF64" s="105"/>
      <c r="AG64" s="105"/>
      <c r="AH64" s="105"/>
      <c r="AI64" s="105"/>
      <c r="AJ64" s="105"/>
      <c r="AK64" s="106"/>
      <c r="AL64" s="104">
        <f>AL47</f>
        <v>0.6</v>
      </c>
      <c r="AM64" s="105"/>
      <c r="AN64" s="105"/>
      <c r="AO64" s="105"/>
      <c r="AP64" s="105"/>
      <c r="AQ64" s="105"/>
      <c r="AR64" s="105"/>
      <c r="AS64" s="106"/>
      <c r="AT64" s="104">
        <f>AT47</f>
        <v>0.6</v>
      </c>
      <c r="AU64" s="105"/>
      <c r="AV64" s="105"/>
      <c r="AW64" s="105"/>
      <c r="AX64" s="105"/>
      <c r="AY64" s="105"/>
      <c r="AZ64" s="105"/>
      <c r="BA64" s="104">
        <f>BA47</f>
        <v>0.6</v>
      </c>
      <c r="BB64" s="105"/>
      <c r="BC64" s="105"/>
      <c r="BD64" s="105"/>
      <c r="BE64" s="105"/>
      <c r="BF64" s="105"/>
      <c r="BG64" s="105"/>
      <c r="BH64" s="77"/>
      <c r="BI64" s="74"/>
      <c r="BJ64" s="74"/>
      <c r="BK64" s="74"/>
      <c r="BL64" s="74"/>
      <c r="BM64" s="74"/>
      <c r="BN64" s="74"/>
      <c r="BO64" s="18"/>
      <c r="BP64" s="18"/>
      <c r="BQ64" s="18"/>
      <c r="BR64" s="18"/>
      <c r="BS64" s="18"/>
      <c r="BT64" s="18"/>
      <c r="BU64" s="18"/>
    </row>
    <row r="65" spans="2:73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29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107"/>
      <c r="X65" s="108"/>
      <c r="Y65" s="108"/>
      <c r="Z65" s="108"/>
      <c r="AA65" s="108"/>
      <c r="AB65" s="108"/>
      <c r="AC65" s="108"/>
      <c r="AD65" s="107"/>
      <c r="AE65" s="108"/>
      <c r="AF65" s="108"/>
      <c r="AG65" s="108"/>
      <c r="AH65" s="108"/>
      <c r="AI65" s="108"/>
      <c r="AJ65" s="108"/>
      <c r="AK65" s="109"/>
      <c r="AL65" s="107"/>
      <c r="AM65" s="108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107"/>
      <c r="BB65" s="108"/>
      <c r="BC65" s="108"/>
      <c r="BD65" s="108"/>
      <c r="BE65" s="108"/>
      <c r="BF65" s="108"/>
      <c r="BG65" s="108"/>
      <c r="BH65" s="77"/>
      <c r="BI65" s="74"/>
      <c r="BJ65" s="74"/>
      <c r="BK65" s="74"/>
      <c r="BL65" s="74"/>
      <c r="BM65" s="74"/>
      <c r="BN65" s="74"/>
      <c r="BO65" s="18"/>
      <c r="BP65" s="18"/>
      <c r="BQ65" s="18"/>
      <c r="BR65" s="18"/>
      <c r="BS65" s="18"/>
      <c r="BT65" s="18"/>
      <c r="BU65" s="18"/>
    </row>
    <row r="66" spans="2:73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102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104">
        <f>W64</f>
        <v>0.6</v>
      </c>
      <c r="X66" s="105"/>
      <c r="Y66" s="105"/>
      <c r="Z66" s="105"/>
      <c r="AA66" s="105"/>
      <c r="AB66" s="105"/>
      <c r="AC66" s="105"/>
      <c r="AD66" s="104">
        <f>AD64</f>
        <v>0.6</v>
      </c>
      <c r="AE66" s="105"/>
      <c r="AF66" s="105"/>
      <c r="AG66" s="105"/>
      <c r="AH66" s="105"/>
      <c r="AI66" s="105"/>
      <c r="AJ66" s="105"/>
      <c r="AK66" s="106"/>
      <c r="AL66" s="104">
        <f>AL64</f>
        <v>0.6</v>
      </c>
      <c r="AM66" s="105"/>
      <c r="AN66" s="105"/>
      <c r="AO66" s="105"/>
      <c r="AP66" s="105"/>
      <c r="AQ66" s="105"/>
      <c r="AR66" s="105"/>
      <c r="AS66" s="106"/>
      <c r="AT66" s="104">
        <f>AT64</f>
        <v>0.6</v>
      </c>
      <c r="AU66" s="105"/>
      <c r="AV66" s="105"/>
      <c r="AW66" s="105"/>
      <c r="AX66" s="105"/>
      <c r="AY66" s="105"/>
      <c r="AZ66" s="105"/>
      <c r="BA66" s="104">
        <f>BA64</f>
        <v>0.6</v>
      </c>
      <c r="BB66" s="105"/>
      <c r="BC66" s="105"/>
      <c r="BD66" s="105"/>
      <c r="BE66" s="105"/>
      <c r="BF66" s="105"/>
      <c r="BG66" s="105"/>
      <c r="BH66" s="77"/>
      <c r="BI66" s="74"/>
      <c r="BJ66" s="74"/>
      <c r="BK66" s="74"/>
      <c r="BL66" s="74"/>
      <c r="BM66" s="74"/>
      <c r="BN66" s="74"/>
      <c r="BO66" s="18"/>
      <c r="BP66" s="18"/>
      <c r="BQ66" s="18"/>
      <c r="BR66" s="18"/>
      <c r="BS66" s="18"/>
      <c r="BT66" s="18"/>
      <c r="BU66" s="18"/>
    </row>
    <row r="67" spans="2:73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30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107"/>
      <c r="X67" s="108"/>
      <c r="Y67" s="108"/>
      <c r="Z67" s="108"/>
      <c r="AA67" s="108"/>
      <c r="AB67" s="108"/>
      <c r="AC67" s="108"/>
      <c r="AD67" s="107"/>
      <c r="AE67" s="108"/>
      <c r="AF67" s="108"/>
      <c r="AG67" s="108"/>
      <c r="AH67" s="108"/>
      <c r="AI67" s="108"/>
      <c r="AJ67" s="108"/>
      <c r="AK67" s="109"/>
      <c r="AL67" s="107"/>
      <c r="AM67" s="108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8"/>
      <c r="BA67" s="107"/>
      <c r="BB67" s="108"/>
      <c r="BC67" s="108"/>
      <c r="BD67" s="108"/>
      <c r="BE67" s="108"/>
      <c r="BF67" s="108"/>
      <c r="BG67" s="108"/>
      <c r="BH67" s="77"/>
      <c r="BI67" s="74"/>
      <c r="BJ67" s="74"/>
      <c r="BK67" s="74"/>
      <c r="BL67" s="74"/>
      <c r="BM67" s="74"/>
      <c r="BN67" s="74"/>
      <c r="BO67" s="18"/>
      <c r="BP67" s="18"/>
      <c r="BQ67" s="18"/>
      <c r="BR67" s="18"/>
      <c r="BS67" s="18"/>
      <c r="BT67" s="18"/>
      <c r="BU67" s="18"/>
    </row>
    <row r="68" spans="2:73" s="14" customFormat="1" ht="20.149999999999999" customHeight="1" x14ac:dyDescent="0.15">
      <c r="BH68" s="25"/>
      <c r="BI68" s="25"/>
      <c r="BJ68" s="25"/>
      <c r="BK68" s="25"/>
      <c r="BL68" s="25"/>
      <c r="BM68" s="25"/>
      <c r="BN68" s="25"/>
    </row>
    <row r="69" spans="2:73" s="14" customFormat="1" ht="20.149999999999999" customHeight="1" x14ac:dyDescent="0.15">
      <c r="W69" s="75"/>
      <c r="X69" s="75"/>
      <c r="Y69" s="75"/>
      <c r="Z69" s="75"/>
      <c r="AA69" s="75"/>
      <c r="AB69" s="75"/>
      <c r="AC69" s="81"/>
      <c r="AD69" s="75"/>
      <c r="AE69" s="75"/>
      <c r="AF69" s="75"/>
      <c r="AG69" s="75"/>
      <c r="AH69" s="75"/>
      <c r="AI69" s="75"/>
      <c r="AJ69" s="81"/>
      <c r="AL69" s="75"/>
      <c r="AM69" s="75"/>
      <c r="AN69" s="75"/>
      <c r="AO69" s="75"/>
      <c r="AP69" s="75"/>
      <c r="AQ69" s="75"/>
      <c r="AR69" s="81"/>
      <c r="AT69" s="75"/>
      <c r="AU69" s="75"/>
      <c r="AV69" s="75"/>
      <c r="AW69" s="75"/>
      <c r="AX69" s="75"/>
      <c r="AY69" s="75"/>
      <c r="AZ69" s="81"/>
      <c r="BA69" s="75"/>
      <c r="BB69" s="75"/>
      <c r="BC69" s="75"/>
      <c r="BD69" s="75"/>
      <c r="BE69" s="75"/>
      <c r="BF69" s="75"/>
      <c r="BG69" s="81"/>
      <c r="BH69" s="25"/>
      <c r="BI69" s="25"/>
      <c r="BJ69" s="25"/>
      <c r="BK69" s="25"/>
      <c r="BL69" s="25"/>
      <c r="BM69" s="25"/>
      <c r="BN69" s="25"/>
    </row>
    <row r="70" spans="2:73" s="14" customFormat="1" ht="20.149999999999999" customHeight="1" x14ac:dyDescent="0.15">
      <c r="W70" s="75"/>
      <c r="X70" s="75"/>
      <c r="Y70" s="75"/>
      <c r="Z70" s="75"/>
      <c r="AA70" s="75"/>
      <c r="AB70" s="75"/>
      <c r="AC70" s="81"/>
      <c r="AD70" s="75"/>
      <c r="AE70" s="75"/>
      <c r="AF70" s="75"/>
      <c r="AG70" s="75"/>
      <c r="AH70" s="75"/>
      <c r="AI70" s="75"/>
      <c r="AJ70" s="81"/>
      <c r="AL70" s="75"/>
      <c r="AM70" s="75"/>
      <c r="AN70" s="75"/>
      <c r="AO70" s="75"/>
      <c r="AP70" s="75"/>
      <c r="AQ70" s="75"/>
      <c r="AR70" s="81"/>
      <c r="AT70" s="75"/>
      <c r="AU70" s="75"/>
      <c r="AV70" s="75"/>
      <c r="AW70" s="75"/>
      <c r="AX70" s="75"/>
      <c r="AY70" s="75"/>
      <c r="AZ70" s="81"/>
      <c r="BA70" s="75"/>
      <c r="BB70" s="75"/>
      <c r="BC70" s="75"/>
      <c r="BD70" s="75"/>
      <c r="BE70" s="75"/>
      <c r="BF70" s="75"/>
      <c r="BG70" s="81"/>
      <c r="BH70" s="77"/>
      <c r="BI70" s="74"/>
      <c r="BJ70" s="74"/>
      <c r="BK70" s="74"/>
      <c r="BL70" s="74"/>
      <c r="BM70" s="74"/>
      <c r="BN70" s="74"/>
      <c r="BO70" s="83"/>
      <c r="BP70" s="75"/>
      <c r="BQ70" s="75"/>
      <c r="BR70" s="75"/>
      <c r="BS70" s="75"/>
      <c r="BT70" s="75"/>
      <c r="BU70" s="81"/>
    </row>
    <row r="71" spans="2:73" s="14" customFormat="1" ht="20.149999999999999" customHeight="1" x14ac:dyDescent="0.15">
      <c r="W71" s="75"/>
      <c r="X71" s="75"/>
      <c r="Y71" s="75"/>
      <c r="Z71" s="75"/>
      <c r="AA71" s="75"/>
      <c r="AB71" s="75"/>
      <c r="AC71" s="81"/>
      <c r="AD71" s="75"/>
      <c r="AE71" s="75"/>
      <c r="AF71" s="75"/>
      <c r="AG71" s="75"/>
      <c r="AH71" s="75"/>
      <c r="AI71" s="75"/>
      <c r="AJ71" s="81"/>
      <c r="AL71" s="75"/>
      <c r="AM71" s="75"/>
      <c r="AN71" s="75"/>
      <c r="AO71" s="75"/>
      <c r="AP71" s="75"/>
      <c r="AQ71" s="75"/>
      <c r="AR71" s="81"/>
      <c r="AT71" s="75"/>
      <c r="AU71" s="75"/>
      <c r="AV71" s="75"/>
      <c r="AW71" s="75"/>
      <c r="AX71" s="75"/>
      <c r="AY71" s="75"/>
      <c r="AZ71" s="81"/>
      <c r="BA71" s="75"/>
      <c r="BB71" s="75"/>
      <c r="BC71" s="75"/>
      <c r="BD71" s="75"/>
      <c r="BE71" s="75"/>
      <c r="BF71" s="75"/>
      <c r="BG71" s="81"/>
      <c r="BH71" s="77"/>
      <c r="BI71" s="74"/>
      <c r="BJ71" s="74"/>
      <c r="BK71" s="74"/>
      <c r="BL71" s="74"/>
      <c r="BM71" s="74"/>
      <c r="BN71" s="74"/>
      <c r="BO71" s="83"/>
      <c r="BP71" s="75"/>
      <c r="BQ71" s="75"/>
      <c r="BR71" s="75"/>
      <c r="BS71" s="75"/>
      <c r="BT71" s="75"/>
      <c r="BU71" s="81"/>
    </row>
    <row r="72" spans="2:73" s="14" customFormat="1" ht="20.149999999999999" customHeight="1" x14ac:dyDescent="0.15">
      <c r="W72" s="75"/>
      <c r="X72" s="75"/>
      <c r="Y72" s="75"/>
      <c r="Z72" s="75"/>
      <c r="AA72" s="75"/>
      <c r="AB72" s="75"/>
      <c r="AC72" s="81"/>
      <c r="AD72" s="75"/>
      <c r="AE72" s="75"/>
      <c r="AF72" s="75"/>
      <c r="AG72" s="75"/>
      <c r="AH72" s="75"/>
      <c r="AI72" s="75"/>
      <c r="AJ72" s="81"/>
      <c r="AL72" s="75"/>
      <c r="AM72" s="75"/>
      <c r="AN72" s="75"/>
      <c r="AO72" s="75"/>
      <c r="AP72" s="75"/>
      <c r="AQ72" s="75"/>
      <c r="AR72" s="81"/>
      <c r="AT72" s="75"/>
      <c r="AU72" s="75"/>
      <c r="AV72" s="75"/>
      <c r="AW72" s="75"/>
      <c r="AX72" s="75"/>
      <c r="AY72" s="75"/>
      <c r="AZ72" s="81"/>
      <c r="BA72" s="75"/>
      <c r="BB72" s="75"/>
      <c r="BC72" s="75"/>
      <c r="BD72" s="75"/>
      <c r="BE72" s="75"/>
      <c r="BF72" s="75"/>
      <c r="BG72" s="81"/>
      <c r="BH72" s="77"/>
      <c r="BI72" s="74"/>
      <c r="BJ72" s="74"/>
      <c r="BK72" s="74"/>
      <c r="BL72" s="74"/>
      <c r="BM72" s="74"/>
      <c r="BN72" s="74"/>
      <c r="BO72" s="83"/>
      <c r="BP72" s="75"/>
      <c r="BQ72" s="75"/>
      <c r="BR72" s="75"/>
      <c r="BS72" s="75"/>
      <c r="BT72" s="75"/>
      <c r="BU72" s="81"/>
    </row>
    <row r="73" spans="2:73" s="14" customFormat="1" ht="20.149999999999999" customHeight="1" x14ac:dyDescent="0.15">
      <c r="BH73" s="25"/>
      <c r="BI73" s="25"/>
      <c r="BJ73" s="25"/>
      <c r="BK73" s="25"/>
      <c r="BL73" s="25"/>
      <c r="BM73" s="25"/>
      <c r="BN73" s="25"/>
    </row>
    <row r="74" spans="2:73" s="14" customFormat="1" ht="20.149999999999999" customHeight="1" x14ac:dyDescent="0.15"/>
    <row r="75" spans="2:73" s="14" customFormat="1" ht="20.149999999999999" customHeight="1" x14ac:dyDescent="0.15"/>
    <row r="76" spans="2:73" s="14" customFormat="1" ht="20.149999999999999" customHeight="1" x14ac:dyDescent="0.15"/>
    <row r="77" spans="2:73" s="14" customFormat="1" ht="20.149999999999999" customHeight="1" x14ac:dyDescent="0.15"/>
    <row r="78" spans="2:73" s="14" customFormat="1" ht="20.149999999999999" customHeight="1" x14ac:dyDescent="0.15"/>
    <row r="79" spans="2:73" s="14" customFormat="1" ht="20.149999999999999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s="14" customFormat="1" ht="15" customHeight="1" x14ac:dyDescent="0.15"/>
    <row r="87" s="14" customFormat="1" ht="15" customHeight="1" x14ac:dyDescent="0.15"/>
    <row r="88" s="14" customFormat="1" ht="15" customHeight="1" x14ac:dyDescent="0.15"/>
    <row r="89" s="14" customFormat="1" ht="15" customHeight="1" x14ac:dyDescent="0.15"/>
    <row r="90" ht="15" customHeight="1" x14ac:dyDescent="0.15"/>
  </sheetData>
  <mergeCells count="234">
    <mergeCell ref="B55:J56"/>
    <mergeCell ref="K55:S55"/>
    <mergeCell ref="T55:V56"/>
    <mergeCell ref="W55:AC56"/>
    <mergeCell ref="AD55:AK56"/>
    <mergeCell ref="AL55:AS56"/>
    <mergeCell ref="AT55:AZ56"/>
    <mergeCell ref="BA55:BG56"/>
    <mergeCell ref="BH55:BN56"/>
    <mergeCell ref="K56:S56"/>
    <mergeCell ref="CC23:CC28"/>
    <mergeCell ref="W41:X41"/>
    <mergeCell ref="AT61:AZ61"/>
    <mergeCell ref="W40:X40"/>
    <mergeCell ref="AL53:AS53"/>
    <mergeCell ref="BH44:BN44"/>
    <mergeCell ref="AT46:AZ46"/>
    <mergeCell ref="BA46:BG46"/>
    <mergeCell ref="BA47:BG47"/>
    <mergeCell ref="BH46:BN46"/>
    <mergeCell ref="BH47:BN47"/>
    <mergeCell ref="BA48:BG48"/>
    <mergeCell ref="AD47:AK47"/>
    <mergeCell ref="AT50:AZ50"/>
    <mergeCell ref="BA50:BG50"/>
    <mergeCell ref="AT51:AZ51"/>
    <mergeCell ref="BA51:BG51"/>
    <mergeCell ref="BH51:BN51"/>
    <mergeCell ref="W50:AC50"/>
    <mergeCell ref="BA54:BG54"/>
    <mergeCell ref="AD60:AK60"/>
    <mergeCell ref="AL61:AS61"/>
    <mergeCell ref="W61:AC61"/>
    <mergeCell ref="AD61:AK61"/>
    <mergeCell ref="W59:AC59"/>
    <mergeCell ref="AT47:AZ47"/>
    <mergeCell ref="AT62:AZ63"/>
    <mergeCell ref="AD66:AK67"/>
    <mergeCell ref="AL66:AS67"/>
    <mergeCell ref="B66:J67"/>
    <mergeCell ref="K66:S66"/>
    <mergeCell ref="T66:V67"/>
    <mergeCell ref="W66:AC67"/>
    <mergeCell ref="K67:S67"/>
    <mergeCell ref="B62:J63"/>
    <mergeCell ref="K65:S65"/>
    <mergeCell ref="B64:J65"/>
    <mergeCell ref="K64:S64"/>
    <mergeCell ref="T64:V65"/>
    <mergeCell ref="AT66:AZ67"/>
    <mergeCell ref="AD64:AK65"/>
    <mergeCell ref="AL64:AS65"/>
    <mergeCell ref="AT64:AZ65"/>
    <mergeCell ref="K63:S63"/>
    <mergeCell ref="AT60:AZ60"/>
    <mergeCell ref="E50:V50"/>
    <mergeCell ref="B51:D51"/>
    <mergeCell ref="E51:V51"/>
    <mergeCell ref="W70:AC70"/>
    <mergeCell ref="W71:AC71"/>
    <mergeCell ref="AD71:AJ71"/>
    <mergeCell ref="BA70:BG70"/>
    <mergeCell ref="AL70:AR70"/>
    <mergeCell ref="AD69:AJ69"/>
    <mergeCell ref="AL69:AR69"/>
    <mergeCell ref="AT70:AZ70"/>
    <mergeCell ref="AD70:AJ70"/>
    <mergeCell ref="BO72:BU72"/>
    <mergeCell ref="W57:AC58"/>
    <mergeCell ref="AD57:AK58"/>
    <mergeCell ref="AL57:AS58"/>
    <mergeCell ref="AT57:AZ58"/>
    <mergeCell ref="AT69:AZ69"/>
    <mergeCell ref="BA69:BG69"/>
    <mergeCell ref="W69:AC69"/>
    <mergeCell ref="W72:AC72"/>
    <mergeCell ref="BA62:BG63"/>
    <mergeCell ref="AD72:AJ72"/>
    <mergeCell ref="AL72:AR72"/>
    <mergeCell ref="BH70:BN70"/>
    <mergeCell ref="BH71:BN71"/>
    <mergeCell ref="BH72:BN72"/>
    <mergeCell ref="AT72:AZ72"/>
    <mergeCell ref="BA71:BG71"/>
    <mergeCell ref="BA72:BG72"/>
    <mergeCell ref="AL71:AR71"/>
    <mergeCell ref="AT71:AZ71"/>
    <mergeCell ref="W62:AC63"/>
    <mergeCell ref="W64:AC65"/>
    <mergeCell ref="AL62:AS63"/>
    <mergeCell ref="AD62:AK63"/>
    <mergeCell ref="BO71:BU71"/>
    <mergeCell ref="BA66:BG67"/>
    <mergeCell ref="BH66:BN67"/>
    <mergeCell ref="BH60:BN60"/>
    <mergeCell ref="BH61:BN61"/>
    <mergeCell ref="BA61:BG61"/>
    <mergeCell ref="BA60:BG60"/>
    <mergeCell ref="BA64:BG65"/>
    <mergeCell ref="BH64:BN65"/>
    <mergeCell ref="BO70:BU70"/>
    <mergeCell ref="BH62:BN63"/>
    <mergeCell ref="BO51:BU51"/>
    <mergeCell ref="AD50:AK50"/>
    <mergeCell ref="AL60:AS60"/>
    <mergeCell ref="AL59:AS59"/>
    <mergeCell ref="W60:AC60"/>
    <mergeCell ref="BA59:BG59"/>
    <mergeCell ref="B43:BV43"/>
    <mergeCell ref="K58:S58"/>
    <mergeCell ref="BH54:BN54"/>
    <mergeCell ref="BO52:BU52"/>
    <mergeCell ref="AD53:AK53"/>
    <mergeCell ref="BA57:BG58"/>
    <mergeCell ref="K57:S57"/>
    <mergeCell ref="T53:V53"/>
    <mergeCell ref="AL54:AS54"/>
    <mergeCell ref="AT54:AZ54"/>
    <mergeCell ref="BH59:BN59"/>
    <mergeCell ref="AT59:AZ59"/>
    <mergeCell ref="BH57:BN58"/>
    <mergeCell ref="BA53:BG53"/>
    <mergeCell ref="AL47:AS47"/>
    <mergeCell ref="AT53:AZ53"/>
    <mergeCell ref="AT48:AZ48"/>
    <mergeCell ref="AL49:AS49"/>
    <mergeCell ref="K62:S62"/>
    <mergeCell ref="AD59:AK59"/>
    <mergeCell ref="W49:AC49"/>
    <mergeCell ref="AD49:AK49"/>
    <mergeCell ref="AD54:AK54"/>
    <mergeCell ref="B57:J58"/>
    <mergeCell ref="T57:V58"/>
    <mergeCell ref="T62:V63"/>
    <mergeCell ref="B61:J61"/>
    <mergeCell ref="K61:S61"/>
    <mergeCell ref="K60:S60"/>
    <mergeCell ref="T60:V60"/>
    <mergeCell ref="K54:S54"/>
    <mergeCell ref="W53:AC53"/>
    <mergeCell ref="W54:AC54"/>
    <mergeCell ref="T54:V54"/>
    <mergeCell ref="B59:J59"/>
    <mergeCell ref="K59:S59"/>
    <mergeCell ref="T59:V59"/>
    <mergeCell ref="B60:J60"/>
    <mergeCell ref="T61:V61"/>
    <mergeCell ref="B53:J53"/>
    <mergeCell ref="K53:S53"/>
    <mergeCell ref="B54:J54"/>
    <mergeCell ref="B1:BV1"/>
    <mergeCell ref="W44:AC44"/>
    <mergeCell ref="AD44:AK44"/>
    <mergeCell ref="AL44:AS44"/>
    <mergeCell ref="AT44:AZ44"/>
    <mergeCell ref="BA44:BG44"/>
    <mergeCell ref="BC7:BE7"/>
    <mergeCell ref="T6:AA6"/>
    <mergeCell ref="B44:V44"/>
    <mergeCell ref="B2:BV2"/>
    <mergeCell ref="D4:F5"/>
    <mergeCell ref="G4:G5"/>
    <mergeCell ref="H4:M5"/>
    <mergeCell ref="N4:O5"/>
    <mergeCell ref="BK20:BK28"/>
    <mergeCell ref="AG34:AG35"/>
    <mergeCell ref="W42:X42"/>
    <mergeCell ref="AW42:AX42"/>
    <mergeCell ref="AG36:AG37"/>
    <mergeCell ref="AG38:AG39"/>
    <mergeCell ref="AI34:AI39"/>
    <mergeCell ref="BI34:BI39"/>
    <mergeCell ref="BG36:BG37"/>
    <mergeCell ref="BI9:BI11"/>
    <mergeCell ref="B46:D50"/>
    <mergeCell ref="E46:V46"/>
    <mergeCell ref="W46:AC46"/>
    <mergeCell ref="E47:V47"/>
    <mergeCell ref="W48:AC48"/>
    <mergeCell ref="W47:AC47"/>
    <mergeCell ref="E49:V49"/>
    <mergeCell ref="AD46:AK46"/>
    <mergeCell ref="AL46:AS46"/>
    <mergeCell ref="E48:V48"/>
    <mergeCell ref="AL50:AS50"/>
    <mergeCell ref="BH53:BN53"/>
    <mergeCell ref="BH49:BN49"/>
    <mergeCell ref="BH52:BN52"/>
    <mergeCell ref="AW40:AX40"/>
    <mergeCell ref="K18:K28"/>
    <mergeCell ref="U30:U32"/>
    <mergeCell ref="M30:M35"/>
    <mergeCell ref="W51:AC51"/>
    <mergeCell ref="AD51:AK51"/>
    <mergeCell ref="AL51:AS51"/>
    <mergeCell ref="T35:Z35"/>
    <mergeCell ref="BJ12:BK14"/>
    <mergeCell ref="BA49:BG49"/>
    <mergeCell ref="BG34:BG35"/>
    <mergeCell ref="BA52:BG52"/>
    <mergeCell ref="BH48:BN48"/>
    <mergeCell ref="X14:AB14"/>
    <mergeCell ref="AL20:AM29"/>
    <mergeCell ref="BI19:BI31"/>
    <mergeCell ref="AI16:AI33"/>
    <mergeCell ref="AI13:AI15"/>
    <mergeCell ref="X18:AB18"/>
    <mergeCell ref="AX18:BB18"/>
    <mergeCell ref="X19:AB19"/>
    <mergeCell ref="AX19:BB19"/>
    <mergeCell ref="AT30:AT32"/>
    <mergeCell ref="AC27:AH27"/>
    <mergeCell ref="AX14:BB14"/>
    <mergeCell ref="BI13:BI15"/>
    <mergeCell ref="AY35:AZ35"/>
    <mergeCell ref="BC20:BH20"/>
    <mergeCell ref="BG38:BG39"/>
    <mergeCell ref="AD48:AK48"/>
    <mergeCell ref="AL48:AS48"/>
    <mergeCell ref="AT49:AZ49"/>
    <mergeCell ref="BC5:BE5"/>
    <mergeCell ref="AZ6:BH6"/>
    <mergeCell ref="AX8:BB8"/>
    <mergeCell ref="M12:M13"/>
    <mergeCell ref="AQ12:AV12"/>
    <mergeCell ref="Q10:T10"/>
    <mergeCell ref="S8:W8"/>
    <mergeCell ref="X8:AB8"/>
    <mergeCell ref="AS8:AW8"/>
    <mergeCell ref="M9:M11"/>
    <mergeCell ref="AI9:AI11"/>
    <mergeCell ref="AA10:AH10"/>
    <mergeCell ref="BA10:BH10"/>
    <mergeCell ref="AQ10:AT10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CD90"/>
  <sheetViews>
    <sheetView view="pageBreakPreview" topLeftCell="A64" zoomScaleSheetLayoutView="100" workbookViewId="0">
      <selection activeCell="CC57" sqref="CC57"/>
    </sheetView>
  </sheetViews>
  <sheetFormatPr defaultRowHeight="10" x14ac:dyDescent="0.15"/>
  <cols>
    <col min="1" max="1" width="0.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426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BC5" s="73" t="s">
        <v>160</v>
      </c>
      <c r="BD5" s="73"/>
      <c r="BE5" s="73"/>
      <c r="BI5" s="6"/>
      <c r="BJ5" s="6"/>
    </row>
    <row r="6" spans="2:74" ht="9.1" customHeight="1" x14ac:dyDescent="0.15">
      <c r="T6" s="73"/>
      <c r="U6" s="73"/>
      <c r="V6" s="73"/>
      <c r="W6" s="73"/>
      <c r="X6" s="73"/>
      <c r="Y6" s="73"/>
      <c r="Z6" s="73"/>
      <c r="AA6" s="73"/>
      <c r="AZ6" s="262" t="s">
        <v>161</v>
      </c>
      <c r="BA6" s="262"/>
      <c r="BB6" s="262"/>
      <c r="BC6" s="262"/>
      <c r="BD6" s="262"/>
      <c r="BE6" s="262"/>
      <c r="BF6" s="262"/>
      <c r="BG6" s="262"/>
      <c r="BH6" s="262"/>
    </row>
    <row r="7" spans="2:74" ht="9.1" customHeight="1" x14ac:dyDescent="0.15">
      <c r="BC7" s="267"/>
      <c r="BD7" s="73"/>
      <c r="BE7" s="73"/>
    </row>
    <row r="8" spans="2:74" ht="9.1" customHeight="1" x14ac:dyDescent="0.15">
      <c r="L8" s="41"/>
      <c r="M8" s="41"/>
      <c r="N8" s="41"/>
      <c r="O8" s="41"/>
      <c r="S8" s="73" t="s">
        <v>70</v>
      </c>
      <c r="T8" s="73"/>
      <c r="U8" s="73"/>
      <c r="V8" s="73"/>
      <c r="W8" s="73"/>
      <c r="X8" s="73" t="s">
        <v>69</v>
      </c>
      <c r="Y8" s="73"/>
      <c r="Z8" s="73"/>
      <c r="AA8" s="73"/>
      <c r="AB8" s="73"/>
      <c r="AC8" s="30"/>
      <c r="AD8" s="30"/>
      <c r="AF8" s="41"/>
      <c r="AG8" s="41"/>
      <c r="AH8" s="41"/>
      <c r="AI8" s="41"/>
      <c r="AS8" s="73"/>
      <c r="AT8" s="73"/>
      <c r="AU8" s="73"/>
      <c r="AV8" s="73"/>
      <c r="AW8" s="73"/>
      <c r="AX8" s="73" t="s">
        <v>162</v>
      </c>
      <c r="AY8" s="73"/>
      <c r="AZ8" s="73"/>
      <c r="BA8" s="73"/>
      <c r="BB8" s="73"/>
      <c r="BC8" s="30"/>
      <c r="BD8" s="30"/>
      <c r="BF8" s="41"/>
      <c r="BG8" s="41"/>
      <c r="BH8" s="41"/>
      <c r="BI8" s="41"/>
    </row>
    <row r="9" spans="2:74" ht="9.1" customHeight="1" x14ac:dyDescent="0.15">
      <c r="M9" s="85">
        <v>0.05</v>
      </c>
      <c r="AI9" s="85">
        <v>0.05</v>
      </c>
      <c r="AJ9" s="5"/>
      <c r="BI9" s="85">
        <v>0.05</v>
      </c>
      <c r="BJ9" s="5"/>
    </row>
    <row r="10" spans="2:74" ht="9.1" customHeight="1" x14ac:dyDescent="0.15">
      <c r="M10" s="85"/>
      <c r="P10" s="28"/>
      <c r="Q10" s="99" t="s">
        <v>379</v>
      </c>
      <c r="R10" s="99"/>
      <c r="S10" s="99"/>
      <c r="T10" s="99"/>
      <c r="U10" s="30"/>
      <c r="V10" s="30"/>
      <c r="W10" s="30"/>
      <c r="X10" s="30"/>
      <c r="Y10" s="30"/>
      <c r="Z10" s="30"/>
      <c r="AA10" s="137" t="s">
        <v>102</v>
      </c>
      <c r="AB10" s="137"/>
      <c r="AC10" s="137"/>
      <c r="AD10" s="137"/>
      <c r="AE10" s="137"/>
      <c r="AF10" s="137"/>
      <c r="AG10" s="137"/>
      <c r="AH10" s="137"/>
      <c r="AI10" s="85"/>
      <c r="AJ10" s="5"/>
      <c r="AQ10" s="73"/>
      <c r="AR10" s="73"/>
      <c r="AS10" s="73"/>
      <c r="AT10" s="73"/>
      <c r="AU10" s="30"/>
      <c r="AV10" s="30"/>
      <c r="AW10" s="30"/>
      <c r="AX10" s="30"/>
      <c r="AY10" s="30"/>
      <c r="AZ10" s="30"/>
      <c r="BA10" s="137" t="s">
        <v>382</v>
      </c>
      <c r="BB10" s="137"/>
      <c r="BC10" s="137"/>
      <c r="BD10" s="137"/>
      <c r="BE10" s="137"/>
      <c r="BF10" s="137"/>
      <c r="BG10" s="137"/>
      <c r="BH10" s="137"/>
      <c r="BI10" s="85"/>
      <c r="BJ10" s="5"/>
    </row>
    <row r="11" spans="2:74" ht="9.1" customHeight="1" x14ac:dyDescent="0.15">
      <c r="M11" s="85"/>
      <c r="AI11" s="85"/>
      <c r="AJ11" s="5"/>
      <c r="BI11" s="85"/>
      <c r="BJ11" s="5"/>
    </row>
    <row r="12" spans="2:74" ht="9.1" customHeight="1" x14ac:dyDescent="0.15">
      <c r="L12" s="6"/>
      <c r="M12" s="85"/>
      <c r="N12" s="6"/>
      <c r="O12" s="6"/>
      <c r="P12" s="6"/>
      <c r="Q12" s="6"/>
      <c r="R12" s="6"/>
      <c r="S12" s="19"/>
      <c r="T12" s="19"/>
      <c r="U12" s="19"/>
      <c r="V12" s="19"/>
      <c r="W12" s="19"/>
      <c r="X12" s="20"/>
      <c r="Y12" s="20"/>
      <c r="Z12" s="20"/>
      <c r="AA12" s="20"/>
      <c r="AB12" s="20"/>
      <c r="AC12" s="21"/>
      <c r="AD12" s="6"/>
      <c r="AE12" s="6"/>
      <c r="AF12" s="6"/>
      <c r="AG12" s="6"/>
      <c r="AH12" s="6"/>
      <c r="AI12" s="5"/>
      <c r="AJ12" s="5"/>
      <c r="AQ12" s="73"/>
      <c r="AR12" s="73"/>
      <c r="AS12" s="73"/>
      <c r="AT12" s="73"/>
      <c r="AU12" s="73"/>
      <c r="AV12" s="73"/>
      <c r="AW12" s="6"/>
      <c r="AX12" s="20"/>
      <c r="AY12" s="20"/>
      <c r="AZ12" s="20"/>
      <c r="BA12" s="20"/>
      <c r="BB12" s="20"/>
      <c r="BC12" s="20"/>
      <c r="BD12" s="20"/>
      <c r="BE12" s="20"/>
      <c r="BF12" s="6"/>
      <c r="BG12" s="6"/>
      <c r="BH12" s="6"/>
      <c r="BI12" s="5"/>
      <c r="BJ12" s="284"/>
      <c r="BK12" s="284"/>
    </row>
    <row r="13" spans="2:74" ht="9.1" customHeight="1" x14ac:dyDescent="0.15">
      <c r="M13" s="85"/>
      <c r="R13" s="6"/>
      <c r="T13" s="28"/>
      <c r="U13" s="28"/>
      <c r="V13" s="28"/>
      <c r="W13" s="28"/>
      <c r="AI13" s="85">
        <v>0.15</v>
      </c>
      <c r="AJ13" s="5"/>
      <c r="AR13" s="6"/>
      <c r="AS13" s="6"/>
      <c r="AT13" s="6"/>
      <c r="AU13" s="6"/>
      <c r="AV13" s="6"/>
      <c r="AW13" s="6"/>
      <c r="AX13" s="21"/>
      <c r="AY13" s="21"/>
      <c r="AZ13" s="21"/>
      <c r="BA13" s="21"/>
      <c r="BB13" s="21"/>
      <c r="BC13" s="21"/>
      <c r="BD13" s="21"/>
      <c r="BE13" s="21"/>
      <c r="BI13" s="85">
        <v>0.15</v>
      </c>
      <c r="BJ13" s="284"/>
      <c r="BK13" s="284"/>
    </row>
    <row r="14" spans="2:74" ht="9.1" customHeight="1" x14ac:dyDescent="0.15">
      <c r="M14" s="29"/>
      <c r="T14" s="28"/>
      <c r="U14" s="28"/>
      <c r="V14" s="28"/>
      <c r="W14" s="28"/>
      <c r="X14" s="73" t="s">
        <v>157</v>
      </c>
      <c r="Y14" s="73"/>
      <c r="Z14" s="73"/>
      <c r="AA14" s="73"/>
      <c r="AB14" s="73"/>
      <c r="AC14" s="28"/>
      <c r="AI14" s="85"/>
      <c r="AJ14" s="5"/>
      <c r="AK14" s="29"/>
      <c r="AT14" s="28"/>
      <c r="AU14" s="28"/>
      <c r="AV14" s="28"/>
      <c r="AW14" s="28"/>
      <c r="AX14" s="73" t="s">
        <v>157</v>
      </c>
      <c r="AY14" s="73"/>
      <c r="AZ14" s="73"/>
      <c r="BA14" s="73"/>
      <c r="BB14" s="73"/>
      <c r="BC14" s="28"/>
      <c r="BI14" s="85"/>
      <c r="BJ14" s="284"/>
      <c r="BK14" s="284"/>
    </row>
    <row r="15" spans="2:74" ht="9.1" customHeight="1" x14ac:dyDescent="0.15">
      <c r="AI15" s="85"/>
      <c r="AJ15" s="5"/>
      <c r="AK15" s="29"/>
      <c r="BI15" s="85"/>
      <c r="BJ15" s="5"/>
      <c r="BK15" s="29"/>
    </row>
    <row r="16" spans="2:74" ht="9.1" customHeight="1" x14ac:dyDescent="0.15">
      <c r="AI16" s="85" t="s">
        <v>355</v>
      </c>
      <c r="AJ16" s="5"/>
      <c r="AK16" s="5"/>
      <c r="BI16" s="22"/>
      <c r="BJ16" s="5"/>
      <c r="BK16" s="5"/>
    </row>
    <row r="17" spans="10:82" ht="9.1" customHeight="1" x14ac:dyDescent="0.15">
      <c r="X17" s="28"/>
      <c r="Y17" s="28"/>
      <c r="Z17" s="28"/>
      <c r="AA17" s="28"/>
      <c r="AB17" s="28"/>
      <c r="AC17" s="28"/>
      <c r="AI17" s="85"/>
      <c r="AJ17" s="5"/>
      <c r="AK17" s="5"/>
      <c r="AX17" s="28"/>
      <c r="AY17" s="28"/>
      <c r="AZ17" s="28"/>
      <c r="BA17" s="28"/>
      <c r="BB17" s="28"/>
      <c r="BC17" s="28"/>
      <c r="BI17" s="5"/>
      <c r="BJ17" s="5"/>
      <c r="BK17" s="5"/>
    </row>
    <row r="18" spans="10:82" ht="9.1" customHeight="1" x14ac:dyDescent="0.15">
      <c r="K18" s="86" t="s">
        <v>359</v>
      </c>
      <c r="S18" s="28"/>
      <c r="T18" s="28"/>
      <c r="U18" s="28"/>
      <c r="V18" s="28"/>
      <c r="W18" s="28"/>
      <c r="X18" s="73" t="s">
        <v>158</v>
      </c>
      <c r="Y18" s="73"/>
      <c r="Z18" s="73"/>
      <c r="AA18" s="73"/>
      <c r="AB18" s="73"/>
      <c r="AC18" s="28"/>
      <c r="AI18" s="85"/>
      <c r="AJ18" s="5"/>
      <c r="AK18" s="22"/>
      <c r="AS18" s="28"/>
      <c r="AT18" s="28"/>
      <c r="AU18" s="28"/>
      <c r="AV18" s="28"/>
      <c r="AW18" s="28"/>
      <c r="AX18" s="73"/>
      <c r="AY18" s="73"/>
      <c r="AZ18" s="73"/>
      <c r="BA18" s="73"/>
      <c r="BB18" s="73"/>
      <c r="BC18" s="28"/>
      <c r="BI18" s="5"/>
      <c r="BJ18" s="5"/>
      <c r="BK18" s="22"/>
      <c r="BT18" s="6"/>
      <c r="BU18" s="6"/>
      <c r="BV18" s="6"/>
    </row>
    <row r="19" spans="10:82" ht="9.1" customHeight="1" x14ac:dyDescent="0.15">
      <c r="J19" s="40"/>
      <c r="K19" s="86"/>
      <c r="X19" s="73" t="s">
        <v>378</v>
      </c>
      <c r="Y19" s="73"/>
      <c r="Z19" s="73"/>
      <c r="AA19" s="73"/>
      <c r="AB19" s="73"/>
      <c r="AC19" s="28"/>
      <c r="AE19" s="28"/>
      <c r="AF19" s="28"/>
      <c r="AG19" s="28"/>
      <c r="AH19" s="28"/>
      <c r="AI19" s="85"/>
      <c r="AJ19" s="5"/>
      <c r="AX19" s="73" t="s">
        <v>378</v>
      </c>
      <c r="AY19" s="73"/>
      <c r="AZ19" s="73"/>
      <c r="BA19" s="73"/>
      <c r="BB19" s="73"/>
      <c r="BC19" s="28"/>
      <c r="BE19" s="28"/>
      <c r="BF19" s="28"/>
      <c r="BG19" s="28"/>
      <c r="BH19" s="28"/>
      <c r="BI19" s="85" t="s">
        <v>355</v>
      </c>
      <c r="BJ19" s="5"/>
    </row>
    <row r="20" spans="10:82" ht="9.1" customHeight="1" x14ac:dyDescent="0.15">
      <c r="J20" s="40"/>
      <c r="K20" s="86"/>
      <c r="AI20" s="85"/>
      <c r="AJ20" s="5"/>
      <c r="AK20" s="29"/>
      <c r="AL20" s="86" t="s">
        <v>7</v>
      </c>
      <c r="AM20" s="86"/>
      <c r="BC20" s="73"/>
      <c r="BD20" s="73"/>
      <c r="BE20" s="73"/>
      <c r="BF20" s="73"/>
      <c r="BG20" s="73"/>
      <c r="BH20" s="73"/>
      <c r="BI20" s="85"/>
      <c r="BJ20" s="5"/>
      <c r="BK20" s="86" t="s">
        <v>7</v>
      </c>
      <c r="BM20" s="23"/>
    </row>
    <row r="21" spans="10:82" ht="9.1" customHeight="1" x14ac:dyDescent="0.15">
      <c r="J21" s="40"/>
      <c r="K21" s="86"/>
      <c r="AC21" s="28"/>
      <c r="AD21" s="28"/>
      <c r="AE21" s="28"/>
      <c r="AF21" s="28"/>
      <c r="AG21" s="28"/>
      <c r="AH21" s="28"/>
      <c r="AI21" s="85"/>
      <c r="AJ21" s="5"/>
      <c r="AK21" s="29"/>
      <c r="AL21" s="86"/>
      <c r="AM21" s="86"/>
      <c r="BC21" s="28"/>
      <c r="BD21" s="28"/>
      <c r="BE21" s="28"/>
      <c r="BF21" s="28"/>
      <c r="BG21" s="28"/>
      <c r="BH21" s="28"/>
      <c r="BI21" s="85"/>
      <c r="BJ21" s="5"/>
      <c r="BK21" s="86"/>
      <c r="BM21" s="23"/>
      <c r="BR21" s="28"/>
      <c r="BS21" s="28"/>
      <c r="BT21" s="28"/>
      <c r="BU21" s="28"/>
      <c r="BV21" s="28"/>
    </row>
    <row r="22" spans="10:82" ht="9.1" customHeight="1" x14ac:dyDescent="0.15">
      <c r="J22" s="40"/>
      <c r="K22" s="86"/>
      <c r="AC22" s="28"/>
      <c r="AD22" s="28"/>
      <c r="AE22" s="28"/>
      <c r="AF22" s="28"/>
      <c r="AG22" s="28"/>
      <c r="AH22" s="28"/>
      <c r="AI22" s="85"/>
      <c r="AJ22" s="5"/>
      <c r="AK22" s="29"/>
      <c r="AL22" s="86"/>
      <c r="AM22" s="86"/>
      <c r="BC22" s="28"/>
      <c r="BD22" s="28"/>
      <c r="BE22" s="28"/>
      <c r="BF22" s="28"/>
      <c r="BG22" s="28"/>
      <c r="BH22" s="28"/>
      <c r="BI22" s="85"/>
      <c r="BJ22" s="5"/>
      <c r="BK22" s="86"/>
      <c r="BM22" s="23"/>
    </row>
    <row r="23" spans="10:82" ht="9.1" customHeight="1" x14ac:dyDescent="0.15">
      <c r="J23" s="40"/>
      <c r="K23" s="86"/>
      <c r="AC23" s="28"/>
      <c r="AD23" s="28"/>
      <c r="AE23" s="28"/>
      <c r="AF23" s="28"/>
      <c r="AG23" s="28"/>
      <c r="AH23" s="28"/>
      <c r="AI23" s="85"/>
      <c r="AJ23" s="5"/>
      <c r="AK23" s="29"/>
      <c r="AL23" s="86"/>
      <c r="AM23" s="86"/>
      <c r="BC23" s="28"/>
      <c r="BD23" s="28"/>
      <c r="BE23" s="28"/>
      <c r="BF23" s="28"/>
      <c r="BG23" s="28"/>
      <c r="BH23" s="28"/>
      <c r="BI23" s="85"/>
      <c r="BJ23" s="5"/>
      <c r="BK23" s="86"/>
      <c r="BM23" s="23"/>
    </row>
    <row r="24" spans="10:82" ht="9.1" customHeight="1" x14ac:dyDescent="0.15">
      <c r="J24" s="40"/>
      <c r="K24" s="86"/>
      <c r="AC24" s="28"/>
      <c r="AD24" s="28"/>
      <c r="AE24" s="28"/>
      <c r="AF24" s="28"/>
      <c r="AG24" s="28"/>
      <c r="AH24" s="28"/>
      <c r="AI24" s="85"/>
      <c r="AJ24" s="5"/>
      <c r="AK24" s="29"/>
      <c r="AL24" s="86"/>
      <c r="AM24" s="86"/>
      <c r="BC24" s="28"/>
      <c r="BD24" s="28"/>
      <c r="BE24" s="28"/>
      <c r="BF24" s="28"/>
      <c r="BG24" s="28"/>
      <c r="BH24" s="28"/>
      <c r="BI24" s="85"/>
      <c r="BJ24" s="5"/>
      <c r="BK24" s="86"/>
      <c r="BM24" s="23"/>
    </row>
    <row r="25" spans="10:82" ht="9.1" customHeight="1" x14ac:dyDescent="0.15">
      <c r="J25" s="40"/>
      <c r="K25" s="86"/>
      <c r="AI25" s="85"/>
      <c r="AJ25" s="5"/>
      <c r="AK25" s="29"/>
      <c r="AL25" s="86"/>
      <c r="AM25" s="86"/>
      <c r="BI25" s="85"/>
      <c r="BJ25" s="5"/>
      <c r="BK25" s="86"/>
      <c r="BL25" s="23"/>
      <c r="BM25" s="23"/>
    </row>
    <row r="26" spans="10:82" ht="9.1" customHeight="1" x14ac:dyDescent="0.15">
      <c r="J26" s="40"/>
      <c r="K26" s="86"/>
      <c r="AI26" s="85"/>
      <c r="AJ26" s="5"/>
      <c r="AK26" s="29"/>
      <c r="AL26" s="86"/>
      <c r="AM26" s="86"/>
      <c r="BI26" s="85"/>
      <c r="BJ26" s="5"/>
      <c r="BK26" s="86"/>
      <c r="BL26" s="23"/>
      <c r="BM26" s="23"/>
    </row>
    <row r="27" spans="10:82" ht="9.1" customHeight="1" x14ac:dyDescent="0.15">
      <c r="J27" s="40"/>
      <c r="K27" s="86"/>
      <c r="AC27" s="73" t="s">
        <v>1</v>
      </c>
      <c r="AD27" s="73"/>
      <c r="AE27" s="73"/>
      <c r="AF27" s="73"/>
      <c r="AG27" s="73"/>
      <c r="AH27" s="73"/>
      <c r="AI27" s="85"/>
      <c r="AJ27" s="5"/>
      <c r="AK27" s="29"/>
      <c r="AL27" s="86"/>
      <c r="AM27" s="86"/>
      <c r="BI27" s="85"/>
      <c r="BJ27" s="5"/>
      <c r="BK27" s="86"/>
      <c r="BL27" s="23"/>
      <c r="BM27" s="23"/>
    </row>
    <row r="28" spans="10:82" ht="9.1" customHeight="1" x14ac:dyDescent="0.15">
      <c r="J28" s="40"/>
      <c r="K28" s="86"/>
      <c r="AI28" s="85"/>
      <c r="AJ28" s="5"/>
      <c r="AK28" s="5"/>
      <c r="AL28" s="86"/>
      <c r="AM28" s="86"/>
      <c r="BI28" s="85"/>
      <c r="BJ28" s="5"/>
      <c r="BK28" s="86"/>
      <c r="BL28" s="23"/>
      <c r="BM28" s="23"/>
    </row>
    <row r="29" spans="10:82" ht="9.1" customHeight="1" x14ac:dyDescent="0.15">
      <c r="AI29" s="85"/>
      <c r="AJ29" s="5"/>
      <c r="AK29" s="5"/>
      <c r="AL29" s="86"/>
      <c r="AM29" s="86"/>
      <c r="BI29" s="85"/>
      <c r="BJ29" s="5"/>
      <c r="BK29" s="5"/>
      <c r="BL29" s="23"/>
      <c r="BM29" s="23"/>
    </row>
    <row r="30" spans="10:82" ht="9.1" customHeight="1" x14ac:dyDescent="0.15">
      <c r="M30" s="285">
        <v>0.3</v>
      </c>
      <c r="U30" s="261"/>
      <c r="AE30" s="28"/>
      <c r="AF30" s="28"/>
      <c r="AG30" s="28"/>
      <c r="AH30" s="28"/>
      <c r="AI30" s="85"/>
      <c r="AJ30" s="5"/>
      <c r="AK30" s="29"/>
      <c r="AT30" s="261"/>
      <c r="BE30" s="28"/>
      <c r="BF30" s="28"/>
      <c r="BG30" s="28"/>
      <c r="BH30" s="28"/>
      <c r="BI30" s="85"/>
      <c r="BJ30" s="5"/>
      <c r="BK30" s="29"/>
    </row>
    <row r="31" spans="10:82" ht="9.1" customHeight="1" x14ac:dyDescent="0.15">
      <c r="M31" s="285"/>
      <c r="U31" s="261"/>
      <c r="AI31" s="85"/>
      <c r="AJ31" s="5"/>
      <c r="AK31" s="29"/>
      <c r="AT31" s="261"/>
      <c r="BI31" s="85"/>
      <c r="BJ31" s="5"/>
      <c r="BK31" s="29"/>
      <c r="CD31" s="12"/>
    </row>
    <row r="32" spans="10:82" ht="9.1" customHeight="1" x14ac:dyDescent="0.15">
      <c r="M32" s="285"/>
      <c r="T32" s="28"/>
      <c r="U32" s="261"/>
      <c r="V32" s="28"/>
      <c r="W32" s="28"/>
      <c r="X32" s="28"/>
      <c r="Y32" s="28"/>
      <c r="Z32" s="28"/>
      <c r="AA32" s="28"/>
      <c r="AI32" s="85"/>
      <c r="AJ32" s="5"/>
      <c r="AK32" s="29"/>
      <c r="AT32" s="261"/>
      <c r="AU32" s="28"/>
      <c r="AV32" s="28"/>
      <c r="AW32" s="28"/>
      <c r="AX32" s="28"/>
      <c r="AY32" s="28"/>
      <c r="AZ32" s="28"/>
      <c r="BA32" s="28"/>
      <c r="BI32" s="5"/>
      <c r="BJ32" s="5"/>
      <c r="BK32" s="29"/>
    </row>
    <row r="33" spans="1:74" ht="9.1" customHeight="1" x14ac:dyDescent="0.15">
      <c r="M33" s="285"/>
      <c r="AI33" s="85"/>
      <c r="AJ33" s="5"/>
      <c r="AK33" s="5"/>
      <c r="BI33" s="5"/>
      <c r="BJ33" s="5"/>
      <c r="BK33" s="5"/>
      <c r="BU33" s="22"/>
      <c r="BV33" s="5"/>
    </row>
    <row r="34" spans="1:74" ht="9.1" customHeight="1" x14ac:dyDescent="0.15">
      <c r="M34" s="285"/>
      <c r="AD34" s="5"/>
      <c r="AE34" s="22"/>
      <c r="AG34" s="85">
        <v>0.1</v>
      </c>
      <c r="AH34" s="5"/>
      <c r="AI34" s="85" t="s">
        <v>358</v>
      </c>
      <c r="AJ34" s="5"/>
      <c r="BD34" s="5"/>
      <c r="BE34" s="22"/>
      <c r="BG34" s="85">
        <v>0.1</v>
      </c>
      <c r="BH34" s="5"/>
      <c r="BI34" s="85" t="s">
        <v>358</v>
      </c>
      <c r="BJ34" s="5"/>
      <c r="BU34" s="22"/>
      <c r="BV34" s="5"/>
    </row>
    <row r="35" spans="1:74" ht="9.1" customHeight="1" x14ac:dyDescent="0.15">
      <c r="M35" s="285"/>
      <c r="T35" s="73" t="s">
        <v>441</v>
      </c>
      <c r="U35" s="73"/>
      <c r="V35" s="73"/>
      <c r="W35" s="73"/>
      <c r="X35" s="73"/>
      <c r="Y35" s="73"/>
      <c r="Z35" s="73"/>
      <c r="AA35" s="73"/>
      <c r="AB35" s="73"/>
      <c r="AD35" s="5"/>
      <c r="AE35" s="22"/>
      <c r="AG35" s="85"/>
      <c r="AH35" s="5"/>
      <c r="AI35" s="85"/>
      <c r="AJ35" s="5"/>
      <c r="AK35" s="29"/>
      <c r="AU35" s="28"/>
      <c r="AV35" s="28"/>
      <c r="AW35" s="28"/>
      <c r="AX35" s="28"/>
      <c r="AY35" s="73"/>
      <c r="AZ35" s="73"/>
      <c r="BA35" s="28"/>
      <c r="BB35" s="28"/>
      <c r="BD35" s="5"/>
      <c r="BE35" s="22"/>
      <c r="BG35" s="85"/>
      <c r="BH35" s="5"/>
      <c r="BI35" s="85"/>
      <c r="BJ35" s="5"/>
      <c r="BK35" s="29"/>
      <c r="BU35" s="22"/>
      <c r="BV35" s="5"/>
    </row>
    <row r="36" spans="1:74" ht="4.45" customHeight="1" x14ac:dyDescent="0.15">
      <c r="AD36" s="5"/>
      <c r="AE36" s="22"/>
      <c r="AG36" s="85" t="s">
        <v>0</v>
      </c>
      <c r="AH36" s="5"/>
      <c r="AI36" s="85"/>
      <c r="AJ36" s="5"/>
      <c r="AK36" s="29"/>
      <c r="BD36" s="5"/>
      <c r="BE36" s="22"/>
      <c r="BG36" s="85" t="s">
        <v>0</v>
      </c>
      <c r="BH36" s="5"/>
      <c r="BI36" s="85"/>
      <c r="BJ36" s="5"/>
      <c r="BK36" s="29"/>
      <c r="BU36" s="22"/>
      <c r="BV36" s="5"/>
    </row>
    <row r="37" spans="1:74" ht="4.45" customHeight="1" x14ac:dyDescent="0.15">
      <c r="AD37" s="5"/>
      <c r="AE37" s="22"/>
      <c r="AG37" s="85"/>
      <c r="AH37" s="5"/>
      <c r="AI37" s="85"/>
      <c r="AJ37" s="5"/>
      <c r="AK37" s="29"/>
      <c r="BD37" s="5"/>
      <c r="BE37" s="22"/>
      <c r="BG37" s="85"/>
      <c r="BH37" s="5"/>
      <c r="BI37" s="85"/>
      <c r="BJ37" s="5"/>
      <c r="BK37" s="29"/>
      <c r="BU37" s="22"/>
      <c r="BV37" s="5"/>
    </row>
    <row r="38" spans="1:74" ht="9.1" customHeight="1" x14ac:dyDescent="0.15">
      <c r="AD38" s="5"/>
      <c r="AE38" s="22"/>
      <c r="AG38" s="85">
        <v>0.1</v>
      </c>
      <c r="AI38" s="85"/>
      <c r="BD38" s="5"/>
      <c r="BE38" s="22"/>
      <c r="BG38" s="85">
        <v>0.1</v>
      </c>
      <c r="BI38" s="85"/>
      <c r="BU38" s="22"/>
      <c r="BV38" s="5"/>
    </row>
    <row r="39" spans="1:74" ht="9.1" customHeight="1" x14ac:dyDescent="0.15"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D39" s="5"/>
      <c r="AE39" s="22"/>
      <c r="AG39" s="85"/>
      <c r="AI39" s="85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24"/>
      <c r="AZ39" s="6"/>
      <c r="BA39" s="6"/>
      <c r="BB39" s="6"/>
      <c r="BC39" s="6"/>
      <c r="BD39" s="5"/>
      <c r="BE39" s="22"/>
      <c r="BG39" s="85"/>
      <c r="BI39" s="85"/>
      <c r="BK39" s="6"/>
      <c r="BU39" s="22"/>
    </row>
    <row r="40" spans="1:74" ht="9.1" customHeight="1" x14ac:dyDescent="0.15">
      <c r="W40" s="73"/>
      <c r="X40" s="73"/>
      <c r="AE40" s="22"/>
      <c r="AG40" s="22"/>
      <c r="AI40" s="22"/>
      <c r="AW40" s="73"/>
      <c r="AX40" s="73"/>
      <c r="AY40" s="29"/>
      <c r="BU40" s="22"/>
    </row>
    <row r="41" spans="1:74" ht="9.1" customHeight="1" x14ac:dyDescent="0.15">
      <c r="W41" s="73"/>
      <c r="X41" s="73"/>
    </row>
    <row r="42" spans="1:74" x14ac:dyDescent="0.15">
      <c r="W42" s="73" t="s">
        <v>6</v>
      </c>
      <c r="X42" s="73"/>
      <c r="AW42" s="73" t="s">
        <v>6</v>
      </c>
      <c r="AX42" s="73"/>
    </row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B44" s="78" t="s">
        <v>105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87" t="s">
        <v>298</v>
      </c>
      <c r="X44" s="87"/>
      <c r="Y44" s="87"/>
      <c r="Z44" s="87"/>
      <c r="AA44" s="87"/>
      <c r="AB44" s="87"/>
      <c r="AC44" s="87"/>
      <c r="AD44" s="87" t="s">
        <v>299</v>
      </c>
      <c r="AE44" s="87"/>
      <c r="AF44" s="87"/>
      <c r="AG44" s="87"/>
      <c r="AH44" s="87"/>
      <c r="AI44" s="87"/>
      <c r="AJ44" s="87"/>
      <c r="AK44" s="87"/>
      <c r="AL44" s="87" t="s">
        <v>300</v>
      </c>
      <c r="AM44" s="87"/>
      <c r="AN44" s="87"/>
      <c r="AO44" s="87"/>
      <c r="AP44" s="87"/>
      <c r="AQ44" s="87"/>
      <c r="AR44" s="87"/>
      <c r="AS44" s="87"/>
      <c r="AT44" s="87" t="s">
        <v>301</v>
      </c>
      <c r="AU44" s="87"/>
      <c r="AV44" s="87"/>
      <c r="AW44" s="87"/>
      <c r="AX44" s="87"/>
      <c r="AY44" s="87"/>
      <c r="AZ44" s="87"/>
      <c r="BA44" s="87" t="s">
        <v>302</v>
      </c>
      <c r="BB44" s="87"/>
      <c r="BC44" s="87"/>
      <c r="BD44" s="87"/>
      <c r="BE44" s="87"/>
      <c r="BF44" s="87"/>
      <c r="BG44" s="87"/>
      <c r="BH44" s="89"/>
      <c r="BI44" s="84"/>
      <c r="BJ44" s="84"/>
      <c r="BK44" s="84"/>
      <c r="BL44" s="84"/>
      <c r="BM44" s="84"/>
      <c r="BN44" s="84"/>
      <c r="BO44" s="25"/>
      <c r="BP44" s="25"/>
      <c r="BQ44" s="25"/>
      <c r="BR44" s="25"/>
      <c r="BS44" s="25"/>
      <c r="BT44" s="25"/>
      <c r="BU44" s="25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</row>
    <row r="46" spans="1:74" s="14" customFormat="1" ht="20.149999999999999" customHeight="1" x14ac:dyDescent="0.15">
      <c r="A46" s="16"/>
      <c r="B46" s="263" t="s">
        <v>68</v>
      </c>
      <c r="C46" s="263"/>
      <c r="D46" s="264"/>
      <c r="E46" s="78" t="s">
        <v>303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v>2.7E-2</v>
      </c>
      <c r="X46" s="75"/>
      <c r="Y46" s="75"/>
      <c r="Z46" s="75"/>
      <c r="AA46" s="75"/>
      <c r="AB46" s="75"/>
      <c r="AC46" s="75"/>
      <c r="AD46" s="75">
        <v>3.4000000000000002E-2</v>
      </c>
      <c r="AE46" s="75"/>
      <c r="AF46" s="75"/>
      <c r="AG46" s="75"/>
      <c r="AH46" s="75"/>
      <c r="AI46" s="75"/>
      <c r="AJ46" s="75"/>
      <c r="AK46" s="75"/>
      <c r="AL46" s="75">
        <v>4.2000000000000003E-2</v>
      </c>
      <c r="AM46" s="75"/>
      <c r="AN46" s="75"/>
      <c r="AO46" s="75"/>
      <c r="AP46" s="75"/>
      <c r="AQ46" s="75"/>
      <c r="AR46" s="75"/>
      <c r="AS46" s="75"/>
      <c r="AT46" s="75">
        <v>4.8000000000000001E-2</v>
      </c>
      <c r="AU46" s="75"/>
      <c r="AV46" s="75"/>
      <c r="AW46" s="75"/>
      <c r="AX46" s="75"/>
      <c r="AY46" s="75"/>
      <c r="AZ46" s="75"/>
      <c r="BA46" s="75">
        <v>0.06</v>
      </c>
      <c r="BB46" s="75"/>
      <c r="BC46" s="75"/>
      <c r="BD46" s="75"/>
      <c r="BE46" s="75"/>
      <c r="BF46" s="75"/>
      <c r="BG46" s="75"/>
      <c r="BH46" s="77"/>
      <c r="BI46" s="74"/>
      <c r="BJ46" s="74"/>
      <c r="BK46" s="74"/>
      <c r="BL46" s="74"/>
      <c r="BM46" s="74"/>
      <c r="BN46" s="74"/>
      <c r="BO46" s="18"/>
      <c r="BP46" s="18"/>
      <c r="BQ46" s="18"/>
      <c r="BR46" s="18"/>
      <c r="BS46" s="18"/>
      <c r="BT46" s="18"/>
      <c r="BU46" s="18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307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v>0.6</v>
      </c>
      <c r="X47" s="75"/>
      <c r="Y47" s="75"/>
      <c r="Z47" s="75"/>
      <c r="AA47" s="75"/>
      <c r="AB47" s="75"/>
      <c r="AC47" s="75"/>
      <c r="AD47" s="75">
        <v>0.6</v>
      </c>
      <c r="AE47" s="75"/>
      <c r="AF47" s="75"/>
      <c r="AG47" s="75"/>
      <c r="AH47" s="75"/>
      <c r="AI47" s="75"/>
      <c r="AJ47" s="75"/>
      <c r="AK47" s="75"/>
      <c r="AL47" s="75">
        <v>0.6</v>
      </c>
      <c r="AM47" s="75"/>
      <c r="AN47" s="75"/>
      <c r="AO47" s="75"/>
      <c r="AP47" s="75"/>
      <c r="AQ47" s="75"/>
      <c r="AR47" s="75"/>
      <c r="AS47" s="75"/>
      <c r="AT47" s="75">
        <v>0.6</v>
      </c>
      <c r="AU47" s="75"/>
      <c r="AV47" s="75"/>
      <c r="AW47" s="75"/>
      <c r="AX47" s="75"/>
      <c r="AY47" s="75"/>
      <c r="AZ47" s="75"/>
      <c r="BA47" s="75">
        <v>0.6</v>
      </c>
      <c r="BB47" s="75"/>
      <c r="BC47" s="75"/>
      <c r="BD47" s="75"/>
      <c r="BE47" s="75"/>
      <c r="BF47" s="75"/>
      <c r="BG47" s="75"/>
      <c r="BH47" s="77"/>
      <c r="BI47" s="74"/>
      <c r="BJ47" s="74"/>
      <c r="BK47" s="74"/>
      <c r="BL47" s="74"/>
      <c r="BM47" s="74"/>
      <c r="BN47" s="74"/>
      <c r="BO47" s="18"/>
      <c r="BP47" s="18"/>
      <c r="BQ47" s="18"/>
      <c r="BR47" s="18"/>
      <c r="BS47" s="18"/>
      <c r="BT47" s="18"/>
      <c r="BU47" s="18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304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W46+0.2</f>
        <v>0.22700000000000001</v>
      </c>
      <c r="X48" s="75"/>
      <c r="Y48" s="75"/>
      <c r="Z48" s="75"/>
      <c r="AA48" s="75"/>
      <c r="AB48" s="75"/>
      <c r="AC48" s="75"/>
      <c r="AD48" s="75">
        <f>AD46+0.2</f>
        <v>0.23400000000000001</v>
      </c>
      <c r="AE48" s="75"/>
      <c r="AF48" s="75"/>
      <c r="AG48" s="75"/>
      <c r="AH48" s="75"/>
      <c r="AI48" s="75"/>
      <c r="AJ48" s="75"/>
      <c r="AK48" s="75"/>
      <c r="AL48" s="75">
        <f>AL46+0.2</f>
        <v>0.24200000000000002</v>
      </c>
      <c r="AM48" s="75"/>
      <c r="AN48" s="75"/>
      <c r="AO48" s="75"/>
      <c r="AP48" s="75"/>
      <c r="AQ48" s="75"/>
      <c r="AR48" s="75"/>
      <c r="AS48" s="75"/>
      <c r="AT48" s="75">
        <f>AT46+0.2</f>
        <v>0.248</v>
      </c>
      <c r="AU48" s="75"/>
      <c r="AV48" s="75"/>
      <c r="AW48" s="75"/>
      <c r="AX48" s="75"/>
      <c r="AY48" s="75"/>
      <c r="AZ48" s="75"/>
      <c r="BA48" s="75">
        <f>BA46+0.2</f>
        <v>0.26</v>
      </c>
      <c r="BB48" s="75"/>
      <c r="BC48" s="75"/>
      <c r="BD48" s="75"/>
      <c r="BE48" s="75"/>
      <c r="BF48" s="75"/>
      <c r="BG48" s="75"/>
      <c r="BH48" s="77"/>
      <c r="BI48" s="74"/>
      <c r="BJ48" s="74"/>
      <c r="BK48" s="74"/>
      <c r="BL48" s="74"/>
      <c r="BM48" s="74"/>
      <c r="BN48" s="74"/>
      <c r="BO48" s="18"/>
      <c r="BP48" s="18"/>
      <c r="BQ48" s="18"/>
      <c r="BR48" s="18"/>
      <c r="BS48" s="18"/>
      <c r="BT48" s="18"/>
      <c r="BU48" s="18"/>
    </row>
    <row r="49" spans="1:73" s="14" customFormat="1" ht="20.149999999999999" customHeight="1" x14ac:dyDescent="0.15">
      <c r="A49" s="16"/>
      <c r="B49" s="265"/>
      <c r="C49" s="265"/>
      <c r="D49" s="266"/>
      <c r="E49" s="78" t="s">
        <v>305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75">
        <f>W46+W50+0.1</f>
        <v>1.327</v>
      </c>
      <c r="X49" s="75"/>
      <c r="Y49" s="75"/>
      <c r="Z49" s="75"/>
      <c r="AA49" s="75"/>
      <c r="AB49" s="75"/>
      <c r="AC49" s="75"/>
      <c r="AD49" s="75">
        <f>AD46+AD50+0.1</f>
        <v>1.3340000000000001</v>
      </c>
      <c r="AE49" s="75"/>
      <c r="AF49" s="75"/>
      <c r="AG49" s="75"/>
      <c r="AH49" s="75"/>
      <c r="AI49" s="75"/>
      <c r="AJ49" s="75"/>
      <c r="AK49" s="75"/>
      <c r="AL49" s="75">
        <f>AL46+AL50+0.1</f>
        <v>1.3420000000000001</v>
      </c>
      <c r="AM49" s="75"/>
      <c r="AN49" s="75"/>
      <c r="AO49" s="75"/>
      <c r="AP49" s="75"/>
      <c r="AQ49" s="75"/>
      <c r="AR49" s="75"/>
      <c r="AS49" s="75"/>
      <c r="AT49" s="75">
        <f>AT46+AT50+0.1</f>
        <v>1.3480000000000001</v>
      </c>
      <c r="AU49" s="75"/>
      <c r="AV49" s="75"/>
      <c r="AW49" s="75"/>
      <c r="AX49" s="75"/>
      <c r="AY49" s="75"/>
      <c r="AZ49" s="75"/>
      <c r="BA49" s="75">
        <f>BA46+BA50+0.1</f>
        <v>1.36</v>
      </c>
      <c r="BB49" s="75"/>
      <c r="BC49" s="75"/>
      <c r="BD49" s="75"/>
      <c r="BE49" s="75"/>
      <c r="BF49" s="75"/>
      <c r="BG49" s="75"/>
      <c r="BH49" s="77"/>
      <c r="BI49" s="74"/>
      <c r="BJ49" s="74"/>
      <c r="BK49" s="74"/>
      <c r="BL49" s="74"/>
      <c r="BM49" s="74"/>
      <c r="BN49" s="74"/>
      <c r="BO49" s="18"/>
      <c r="BP49" s="18"/>
      <c r="BQ49" s="18"/>
      <c r="BR49" s="18"/>
      <c r="BS49" s="18"/>
      <c r="BT49" s="18"/>
      <c r="BU49" s="18"/>
    </row>
    <row r="50" spans="1:73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1">
        <f>$H$4</f>
        <v>1.2</v>
      </c>
      <c r="AE50" s="82"/>
      <c r="AF50" s="82"/>
      <c r="AG50" s="82"/>
      <c r="AH50" s="82"/>
      <c r="AI50" s="82"/>
      <c r="AJ50" s="82"/>
      <c r="AK50" s="83"/>
      <c r="AL50" s="82">
        <f>$H$4</f>
        <v>1.2</v>
      </c>
      <c r="AM50" s="82"/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37"/>
      <c r="BI50" s="37"/>
      <c r="BJ50" s="37"/>
      <c r="BK50" s="37"/>
      <c r="BL50" s="37"/>
      <c r="BM50" s="37"/>
      <c r="BN50" s="37"/>
      <c r="BO50" s="18"/>
      <c r="BP50" s="18"/>
      <c r="BQ50" s="18"/>
      <c r="BR50" s="18"/>
      <c r="BS50" s="18"/>
      <c r="BT50" s="18"/>
      <c r="BU50" s="18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(W49-W48-0.15-0.05)</f>
        <v>0.8999999999999998</v>
      </c>
      <c r="X51" s="82"/>
      <c r="Y51" s="82"/>
      <c r="Z51" s="82"/>
      <c r="AA51" s="82"/>
      <c r="AB51" s="82"/>
      <c r="AC51" s="82"/>
      <c r="AD51" s="81">
        <f>(AD49-AD48-0.15-0.05)</f>
        <v>0.9</v>
      </c>
      <c r="AE51" s="82"/>
      <c r="AF51" s="82"/>
      <c r="AG51" s="82"/>
      <c r="AH51" s="82"/>
      <c r="AI51" s="82"/>
      <c r="AJ51" s="82"/>
      <c r="AK51" s="83"/>
      <c r="AL51" s="82">
        <f>(AL49-AL48-0.15-0.05)</f>
        <v>0.9</v>
      </c>
      <c r="AM51" s="82"/>
      <c r="AN51" s="82"/>
      <c r="AO51" s="82"/>
      <c r="AP51" s="82"/>
      <c r="AQ51" s="82"/>
      <c r="AR51" s="82"/>
      <c r="AS51" s="82"/>
      <c r="AT51" s="81">
        <f>(AT49-AT48-0.15-0.05)</f>
        <v>0.9</v>
      </c>
      <c r="AU51" s="82"/>
      <c r="AV51" s="82"/>
      <c r="AW51" s="82"/>
      <c r="AX51" s="82"/>
      <c r="AY51" s="82"/>
      <c r="AZ51" s="83"/>
      <c r="BA51" s="81">
        <f>(BA49-BA48-0.15-0.05)</f>
        <v>0.9</v>
      </c>
      <c r="BB51" s="82"/>
      <c r="BC51" s="82"/>
      <c r="BD51" s="82"/>
      <c r="BE51" s="82"/>
      <c r="BF51" s="82"/>
      <c r="BG51" s="83"/>
      <c r="BH51" s="77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</row>
    <row r="52" spans="1:73" s="14" customFormat="1" ht="20.149999999999999" customHeight="1" x14ac:dyDescent="0.15">
      <c r="BA52" s="141" t="s">
        <v>103</v>
      </c>
      <c r="BB52" s="141"/>
      <c r="BC52" s="141"/>
      <c r="BD52" s="141"/>
      <c r="BE52" s="141"/>
      <c r="BF52" s="141"/>
      <c r="BG52" s="14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87" t="s">
        <v>203</v>
      </c>
      <c r="X53" s="87"/>
      <c r="Y53" s="87"/>
      <c r="Z53" s="87"/>
      <c r="AA53" s="87"/>
      <c r="AB53" s="87"/>
      <c r="AC53" s="87"/>
      <c r="AD53" s="87" t="s">
        <v>204</v>
      </c>
      <c r="AE53" s="87"/>
      <c r="AF53" s="87"/>
      <c r="AG53" s="87"/>
      <c r="AH53" s="87"/>
      <c r="AI53" s="87"/>
      <c r="AJ53" s="87"/>
      <c r="AK53" s="87"/>
      <c r="AL53" s="87" t="s">
        <v>205</v>
      </c>
      <c r="AM53" s="87"/>
      <c r="AN53" s="87"/>
      <c r="AO53" s="87"/>
      <c r="AP53" s="87"/>
      <c r="AQ53" s="87"/>
      <c r="AR53" s="87"/>
      <c r="AS53" s="87"/>
      <c r="AT53" s="87" t="s">
        <v>206</v>
      </c>
      <c r="AU53" s="87"/>
      <c r="AV53" s="87"/>
      <c r="AW53" s="87"/>
      <c r="AX53" s="87"/>
      <c r="AY53" s="87"/>
      <c r="AZ53" s="87"/>
      <c r="BA53" s="87" t="s">
        <v>207</v>
      </c>
      <c r="BB53" s="87"/>
      <c r="BC53" s="87"/>
      <c r="BD53" s="87"/>
      <c r="BE53" s="87"/>
      <c r="BF53" s="87"/>
      <c r="BG53" s="87"/>
      <c r="BH53" s="89"/>
      <c r="BI53" s="84"/>
      <c r="BJ53" s="84"/>
      <c r="BK53" s="84"/>
      <c r="BL53" s="84"/>
      <c r="BM53" s="84"/>
      <c r="BN53" s="84"/>
      <c r="BO53" s="25"/>
      <c r="BP53" s="25"/>
      <c r="BQ53" s="25"/>
      <c r="BR53" s="25"/>
      <c r="BS53" s="25"/>
      <c r="BT53" s="25"/>
      <c r="BU53" s="25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306</v>
      </c>
      <c r="U54" s="79"/>
      <c r="V54" s="80"/>
      <c r="W54" s="75">
        <v>2</v>
      </c>
      <c r="X54" s="75"/>
      <c r="Y54" s="75"/>
      <c r="Z54" s="75"/>
      <c r="AA54" s="75"/>
      <c r="AB54" s="75"/>
      <c r="AC54" s="75"/>
      <c r="AD54" s="81">
        <v>2</v>
      </c>
      <c r="AE54" s="82"/>
      <c r="AF54" s="82"/>
      <c r="AG54" s="82"/>
      <c r="AH54" s="82"/>
      <c r="AI54" s="82"/>
      <c r="AJ54" s="82"/>
      <c r="AK54" s="83"/>
      <c r="AL54" s="81">
        <v>2</v>
      </c>
      <c r="AM54" s="82"/>
      <c r="AN54" s="82"/>
      <c r="AO54" s="82"/>
      <c r="AP54" s="82"/>
      <c r="AQ54" s="82"/>
      <c r="AR54" s="82"/>
      <c r="AS54" s="83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7"/>
      <c r="BI54" s="74"/>
      <c r="BJ54" s="74"/>
      <c r="BK54" s="74"/>
      <c r="BL54" s="74"/>
      <c r="BM54" s="74"/>
      <c r="BN54" s="74"/>
      <c r="BO54" s="18"/>
      <c r="BP54" s="18"/>
      <c r="BQ54" s="18"/>
      <c r="BR54" s="18"/>
      <c r="BS54" s="18"/>
      <c r="BT54" s="18"/>
      <c r="BU54" s="18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104">
        <f>W47</f>
        <v>0.6</v>
      </c>
      <c r="X55" s="105"/>
      <c r="Y55" s="105"/>
      <c r="Z55" s="105"/>
      <c r="AA55" s="105"/>
      <c r="AB55" s="105"/>
      <c r="AC55" s="106"/>
      <c r="AD55" s="104">
        <f>AD47</f>
        <v>0.6</v>
      </c>
      <c r="AE55" s="105"/>
      <c r="AF55" s="105"/>
      <c r="AG55" s="105"/>
      <c r="AH55" s="105"/>
      <c r="AI55" s="105"/>
      <c r="AJ55" s="105"/>
      <c r="AK55" s="106"/>
      <c r="AL55" s="104">
        <f>AL47</f>
        <v>0.6</v>
      </c>
      <c r="AM55" s="105"/>
      <c r="AN55" s="105"/>
      <c r="AO55" s="105"/>
      <c r="AP55" s="105"/>
      <c r="AQ55" s="105"/>
      <c r="AR55" s="105"/>
      <c r="AS55" s="106"/>
      <c r="AT55" s="104">
        <f>AT47</f>
        <v>0.6</v>
      </c>
      <c r="AU55" s="105"/>
      <c r="AV55" s="105"/>
      <c r="AW55" s="105"/>
      <c r="AX55" s="105"/>
      <c r="AY55" s="105"/>
      <c r="AZ55" s="106"/>
      <c r="BA55" s="104">
        <f>BA47</f>
        <v>0.6</v>
      </c>
      <c r="BB55" s="105"/>
      <c r="BC55" s="105"/>
      <c r="BD55" s="105"/>
      <c r="BE55" s="105"/>
      <c r="BF55" s="105"/>
      <c r="BG55" s="106"/>
      <c r="BH55" s="77"/>
      <c r="BI55" s="74"/>
      <c r="BJ55" s="74"/>
      <c r="BK55" s="74"/>
      <c r="BL55" s="74"/>
      <c r="BM55" s="74"/>
      <c r="BN55" s="74"/>
      <c r="BO55" s="18"/>
      <c r="BP55" s="18"/>
      <c r="BQ55" s="18"/>
      <c r="BR55" s="18"/>
      <c r="BS55" s="18"/>
      <c r="BT55" s="18"/>
      <c r="BU55" s="18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107"/>
      <c r="X56" s="108"/>
      <c r="Y56" s="108"/>
      <c r="Z56" s="108"/>
      <c r="AA56" s="108"/>
      <c r="AB56" s="108"/>
      <c r="AC56" s="109"/>
      <c r="AD56" s="107"/>
      <c r="AE56" s="108"/>
      <c r="AF56" s="108"/>
      <c r="AG56" s="108"/>
      <c r="AH56" s="108"/>
      <c r="AI56" s="108"/>
      <c r="AJ56" s="108"/>
      <c r="AK56" s="109"/>
      <c r="AL56" s="107"/>
      <c r="AM56" s="108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77"/>
      <c r="BI56" s="74"/>
      <c r="BJ56" s="74"/>
      <c r="BK56" s="74"/>
      <c r="BL56" s="74"/>
      <c r="BM56" s="74"/>
      <c r="BN56" s="74"/>
      <c r="BO56" s="18"/>
      <c r="BP56" s="18"/>
      <c r="BQ56" s="18"/>
      <c r="BR56" s="18"/>
      <c r="BS56" s="18"/>
      <c r="BT56" s="18"/>
      <c r="BU56" s="18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104">
        <f>W47*0.05</f>
        <v>0.03</v>
      </c>
      <c r="X57" s="105"/>
      <c r="Y57" s="105"/>
      <c r="Z57" s="105"/>
      <c r="AA57" s="105"/>
      <c r="AB57" s="105"/>
      <c r="AC57" s="106"/>
      <c r="AD57" s="104">
        <f>AD47*0.05</f>
        <v>0.03</v>
      </c>
      <c r="AE57" s="105"/>
      <c r="AF57" s="105"/>
      <c r="AG57" s="105"/>
      <c r="AH57" s="105"/>
      <c r="AI57" s="105"/>
      <c r="AJ57" s="105"/>
      <c r="AK57" s="106"/>
      <c r="AL57" s="104">
        <f>AL47*0.05</f>
        <v>0.03</v>
      </c>
      <c r="AM57" s="105"/>
      <c r="AN57" s="105"/>
      <c r="AO57" s="105"/>
      <c r="AP57" s="105"/>
      <c r="AQ57" s="105"/>
      <c r="AR57" s="105"/>
      <c r="AS57" s="106"/>
      <c r="AT57" s="104">
        <f>AT47*0.05</f>
        <v>0.03</v>
      </c>
      <c r="AU57" s="105"/>
      <c r="AV57" s="105"/>
      <c r="AW57" s="105"/>
      <c r="AX57" s="105"/>
      <c r="AY57" s="105"/>
      <c r="AZ57" s="106"/>
      <c r="BA57" s="104">
        <f>BA47*0.05</f>
        <v>0.03</v>
      </c>
      <c r="BB57" s="105"/>
      <c r="BC57" s="105"/>
      <c r="BD57" s="105"/>
      <c r="BE57" s="105"/>
      <c r="BF57" s="105"/>
      <c r="BG57" s="106"/>
      <c r="BH57" s="77"/>
      <c r="BI57" s="74"/>
      <c r="BJ57" s="74"/>
      <c r="BK57" s="74"/>
      <c r="BL57" s="74"/>
      <c r="BM57" s="74"/>
      <c r="BN57" s="74"/>
      <c r="BO57" s="18"/>
      <c r="BP57" s="18"/>
      <c r="BQ57" s="18"/>
      <c r="BR57" s="18"/>
      <c r="BS57" s="18"/>
      <c r="BT57" s="18"/>
      <c r="BU57" s="18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107"/>
      <c r="X58" s="108"/>
      <c r="Y58" s="108"/>
      <c r="Z58" s="108"/>
      <c r="AA58" s="108"/>
      <c r="AB58" s="108"/>
      <c r="AC58" s="109"/>
      <c r="AD58" s="107"/>
      <c r="AE58" s="108"/>
      <c r="AF58" s="108"/>
      <c r="AG58" s="108"/>
      <c r="AH58" s="108"/>
      <c r="AI58" s="108"/>
      <c r="AJ58" s="108"/>
      <c r="AK58" s="109"/>
      <c r="AL58" s="107"/>
      <c r="AM58" s="108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77"/>
      <c r="BI58" s="74"/>
      <c r="BJ58" s="74"/>
      <c r="BK58" s="74"/>
      <c r="BL58" s="74"/>
      <c r="BM58" s="74"/>
      <c r="BN58" s="74"/>
      <c r="BO58" s="18"/>
      <c r="BP58" s="18"/>
      <c r="BQ58" s="18"/>
      <c r="BR58" s="18"/>
      <c r="BS58" s="18"/>
      <c r="BT58" s="18"/>
      <c r="BU58" s="18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75">
        <f>ROUND(W47*(W49-0.05),3)</f>
        <v>0.76600000000000001</v>
      </c>
      <c r="X59" s="75"/>
      <c r="Y59" s="75"/>
      <c r="Z59" s="75"/>
      <c r="AA59" s="75"/>
      <c r="AB59" s="75"/>
      <c r="AC59" s="81"/>
      <c r="AD59" s="81">
        <f>ROUND(AD47*(AD49-0.05),3)</f>
        <v>0.77</v>
      </c>
      <c r="AE59" s="82"/>
      <c r="AF59" s="82"/>
      <c r="AG59" s="82"/>
      <c r="AH59" s="82"/>
      <c r="AI59" s="82"/>
      <c r="AJ59" s="82"/>
      <c r="AK59" s="83"/>
      <c r="AL59" s="81">
        <f>ROUND(AL47*(AL49-0.05),3)</f>
        <v>0.77500000000000002</v>
      </c>
      <c r="AM59" s="82"/>
      <c r="AN59" s="82"/>
      <c r="AO59" s="82"/>
      <c r="AP59" s="82"/>
      <c r="AQ59" s="82"/>
      <c r="AR59" s="82"/>
      <c r="AS59" s="83"/>
      <c r="AT59" s="75">
        <f>ROUND(AT47*(AT49-0.05),3)</f>
        <v>0.77900000000000003</v>
      </c>
      <c r="AU59" s="75"/>
      <c r="AV59" s="75"/>
      <c r="AW59" s="75"/>
      <c r="AX59" s="75"/>
      <c r="AY59" s="75"/>
      <c r="AZ59" s="81"/>
      <c r="BA59" s="75">
        <f>ROUND(BA47*(BA49-0.05),3)</f>
        <v>0.78600000000000003</v>
      </c>
      <c r="BB59" s="75"/>
      <c r="BC59" s="75"/>
      <c r="BD59" s="75"/>
      <c r="BE59" s="75"/>
      <c r="BF59" s="75"/>
      <c r="BG59" s="81"/>
      <c r="BH59" s="77"/>
      <c r="BI59" s="74"/>
      <c r="BJ59" s="74"/>
      <c r="BK59" s="74"/>
      <c r="BL59" s="74"/>
      <c r="BM59" s="74"/>
      <c r="BN59" s="74"/>
      <c r="BO59" s="18"/>
      <c r="BP59" s="18"/>
      <c r="BQ59" s="18"/>
      <c r="BR59" s="18"/>
      <c r="BS59" s="18"/>
      <c r="BT59" s="18"/>
      <c r="BU59" s="18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75">
        <f>ROUND(W47*W48-W46*W46*PI()/4,3)</f>
        <v>0.13600000000000001</v>
      </c>
      <c r="X60" s="75"/>
      <c r="Y60" s="75"/>
      <c r="Z60" s="75"/>
      <c r="AA60" s="75"/>
      <c r="AB60" s="75"/>
      <c r="AC60" s="81"/>
      <c r="AD60" s="81">
        <f>ROUND(AD47*AD48-AD46*AD46*PI()/4,3)</f>
        <v>0.13900000000000001</v>
      </c>
      <c r="AE60" s="82"/>
      <c r="AF60" s="82"/>
      <c r="AG60" s="82"/>
      <c r="AH60" s="82"/>
      <c r="AI60" s="82"/>
      <c r="AJ60" s="82"/>
      <c r="AK60" s="83"/>
      <c r="AL60" s="81">
        <f>ROUND(AL47*AL48-AL46*AL46*PI()/4,3)</f>
        <v>0.14399999999999999</v>
      </c>
      <c r="AM60" s="82"/>
      <c r="AN60" s="82"/>
      <c r="AO60" s="82"/>
      <c r="AP60" s="82"/>
      <c r="AQ60" s="82"/>
      <c r="AR60" s="82"/>
      <c r="AS60" s="83"/>
      <c r="AT60" s="75">
        <f>ROUND(AT47*AT48-AT46*AT46*PI()/4,3)</f>
        <v>0.14699999999999999</v>
      </c>
      <c r="AU60" s="75"/>
      <c r="AV60" s="75"/>
      <c r="AW60" s="75"/>
      <c r="AX60" s="75"/>
      <c r="AY60" s="75"/>
      <c r="AZ60" s="81"/>
      <c r="BA60" s="75">
        <f>ROUND(BA47*BA48-BA46*BA46*PI()/4,3)</f>
        <v>0.153</v>
      </c>
      <c r="BB60" s="75"/>
      <c r="BC60" s="75"/>
      <c r="BD60" s="75"/>
      <c r="BE60" s="75"/>
      <c r="BF60" s="75"/>
      <c r="BG60" s="81"/>
      <c r="BH60" s="77"/>
      <c r="BI60" s="74"/>
      <c r="BJ60" s="74"/>
      <c r="BK60" s="74"/>
      <c r="BL60" s="74"/>
      <c r="BM60" s="74"/>
      <c r="BN60" s="74"/>
      <c r="BO60" s="18"/>
      <c r="BP60" s="18"/>
      <c r="BQ60" s="18"/>
      <c r="BR60" s="18"/>
      <c r="BS60" s="18"/>
      <c r="BT60" s="18"/>
      <c r="BU60" s="18"/>
    </row>
    <row r="61" spans="1:73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75">
        <v>0.6</v>
      </c>
      <c r="X61" s="75"/>
      <c r="Y61" s="75"/>
      <c r="Z61" s="75"/>
      <c r="AA61" s="75"/>
      <c r="AB61" s="75"/>
      <c r="AC61" s="81"/>
      <c r="AD61" s="81">
        <v>0.6</v>
      </c>
      <c r="AE61" s="82"/>
      <c r="AF61" s="82"/>
      <c r="AG61" s="82"/>
      <c r="AH61" s="82"/>
      <c r="AI61" s="82"/>
      <c r="AJ61" s="82"/>
      <c r="AK61" s="83"/>
      <c r="AL61" s="81">
        <v>0.6</v>
      </c>
      <c r="AM61" s="82"/>
      <c r="AN61" s="82"/>
      <c r="AO61" s="82"/>
      <c r="AP61" s="82"/>
      <c r="AQ61" s="82"/>
      <c r="AR61" s="82"/>
      <c r="AS61" s="83"/>
      <c r="AT61" s="75">
        <v>0.6</v>
      </c>
      <c r="AU61" s="75"/>
      <c r="AV61" s="75"/>
      <c r="AW61" s="75"/>
      <c r="AX61" s="75"/>
      <c r="AY61" s="75"/>
      <c r="AZ61" s="81"/>
      <c r="BA61" s="75">
        <v>0.6</v>
      </c>
      <c r="BB61" s="75"/>
      <c r="BC61" s="75"/>
      <c r="BD61" s="75"/>
      <c r="BE61" s="75"/>
      <c r="BF61" s="75"/>
      <c r="BG61" s="81"/>
      <c r="BH61" s="77"/>
      <c r="BI61" s="74"/>
      <c r="BJ61" s="74"/>
      <c r="BK61" s="74"/>
      <c r="BL61" s="74"/>
      <c r="BM61" s="74"/>
      <c r="BN61" s="74"/>
      <c r="BO61" s="18"/>
      <c r="BP61" s="18"/>
      <c r="BQ61" s="18"/>
      <c r="BR61" s="18"/>
      <c r="BS61" s="18"/>
      <c r="BT61" s="18"/>
      <c r="BU61" s="18"/>
    </row>
    <row r="62" spans="1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104">
        <f>W59</f>
        <v>0.76600000000000001</v>
      </c>
      <c r="X62" s="105"/>
      <c r="Y62" s="105"/>
      <c r="Z62" s="105"/>
      <c r="AA62" s="105"/>
      <c r="AB62" s="105"/>
      <c r="AC62" s="106"/>
      <c r="AD62" s="104">
        <f>AD59</f>
        <v>0.77</v>
      </c>
      <c r="AE62" s="105"/>
      <c r="AF62" s="105"/>
      <c r="AG62" s="105"/>
      <c r="AH62" s="105"/>
      <c r="AI62" s="105"/>
      <c r="AJ62" s="105"/>
      <c r="AK62" s="106"/>
      <c r="AL62" s="104">
        <f>AL59</f>
        <v>0.77500000000000002</v>
      </c>
      <c r="AM62" s="105"/>
      <c r="AN62" s="105"/>
      <c r="AO62" s="105"/>
      <c r="AP62" s="105"/>
      <c r="AQ62" s="105"/>
      <c r="AR62" s="105"/>
      <c r="AS62" s="106"/>
      <c r="AT62" s="104">
        <f>AT59</f>
        <v>0.77900000000000003</v>
      </c>
      <c r="AU62" s="105"/>
      <c r="AV62" s="105"/>
      <c r="AW62" s="105"/>
      <c r="AX62" s="105"/>
      <c r="AY62" s="105"/>
      <c r="AZ62" s="106"/>
      <c r="BA62" s="104">
        <f>BA59</f>
        <v>0.78600000000000003</v>
      </c>
      <c r="BB62" s="105"/>
      <c r="BC62" s="105"/>
      <c r="BD62" s="105"/>
      <c r="BE62" s="105"/>
      <c r="BF62" s="105"/>
      <c r="BG62" s="106"/>
      <c r="BH62" s="77"/>
      <c r="BI62" s="74"/>
      <c r="BJ62" s="74"/>
      <c r="BK62" s="74"/>
      <c r="BL62" s="74"/>
      <c r="BM62" s="74"/>
      <c r="BN62" s="74"/>
      <c r="BO62" s="18"/>
      <c r="BP62" s="18"/>
      <c r="BQ62" s="18"/>
      <c r="BR62" s="18"/>
      <c r="BS62" s="18"/>
      <c r="BT62" s="18"/>
      <c r="BU62" s="18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107"/>
      <c r="X63" s="108"/>
      <c r="Y63" s="108"/>
      <c r="Z63" s="108"/>
      <c r="AA63" s="108"/>
      <c r="AB63" s="108"/>
      <c r="AC63" s="109"/>
      <c r="AD63" s="107"/>
      <c r="AE63" s="108"/>
      <c r="AF63" s="108"/>
      <c r="AG63" s="108"/>
      <c r="AH63" s="108"/>
      <c r="AI63" s="108"/>
      <c r="AJ63" s="108"/>
      <c r="AK63" s="109"/>
      <c r="AL63" s="107"/>
      <c r="AM63" s="108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  <c r="BH63" s="77"/>
      <c r="BI63" s="74"/>
      <c r="BJ63" s="74"/>
      <c r="BK63" s="74"/>
      <c r="BL63" s="74"/>
      <c r="BM63" s="74"/>
      <c r="BN63" s="74"/>
      <c r="BO63" s="18"/>
      <c r="BP63" s="18"/>
      <c r="BQ63" s="18"/>
      <c r="BR63" s="18"/>
      <c r="BS63" s="18"/>
      <c r="BT63" s="18"/>
      <c r="BU63" s="18"/>
    </row>
    <row r="64" spans="1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187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104">
        <f>W47</f>
        <v>0.6</v>
      </c>
      <c r="X64" s="105"/>
      <c r="Y64" s="105"/>
      <c r="Z64" s="105"/>
      <c r="AA64" s="105"/>
      <c r="AB64" s="105"/>
      <c r="AC64" s="105"/>
      <c r="AD64" s="104">
        <f>AD47</f>
        <v>0.6</v>
      </c>
      <c r="AE64" s="105"/>
      <c r="AF64" s="105"/>
      <c r="AG64" s="105"/>
      <c r="AH64" s="105"/>
      <c r="AI64" s="105"/>
      <c r="AJ64" s="105"/>
      <c r="AK64" s="106"/>
      <c r="AL64" s="104">
        <f>AL47</f>
        <v>0.6</v>
      </c>
      <c r="AM64" s="105"/>
      <c r="AN64" s="105"/>
      <c r="AO64" s="105"/>
      <c r="AP64" s="105"/>
      <c r="AQ64" s="105"/>
      <c r="AR64" s="105"/>
      <c r="AS64" s="106"/>
      <c r="AT64" s="104">
        <f>AT47</f>
        <v>0.6</v>
      </c>
      <c r="AU64" s="105"/>
      <c r="AV64" s="105"/>
      <c r="AW64" s="105"/>
      <c r="AX64" s="105"/>
      <c r="AY64" s="105"/>
      <c r="AZ64" s="105"/>
      <c r="BA64" s="104">
        <f>BA47</f>
        <v>0.6</v>
      </c>
      <c r="BB64" s="105"/>
      <c r="BC64" s="105"/>
      <c r="BD64" s="105"/>
      <c r="BE64" s="105"/>
      <c r="BF64" s="105"/>
      <c r="BG64" s="105"/>
      <c r="BH64" s="77"/>
      <c r="BI64" s="74"/>
      <c r="BJ64" s="74"/>
      <c r="BK64" s="74"/>
      <c r="BL64" s="74"/>
      <c r="BM64" s="74"/>
      <c r="BN64" s="74"/>
      <c r="BO64" s="18"/>
      <c r="BP64" s="18"/>
      <c r="BQ64" s="18"/>
      <c r="BR64" s="18"/>
      <c r="BS64" s="18"/>
      <c r="BT64" s="18"/>
      <c r="BU64" s="18"/>
    </row>
    <row r="65" spans="2:73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188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107"/>
      <c r="X65" s="108"/>
      <c r="Y65" s="108"/>
      <c r="Z65" s="108"/>
      <c r="AA65" s="108"/>
      <c r="AB65" s="108"/>
      <c r="AC65" s="108"/>
      <c r="AD65" s="107"/>
      <c r="AE65" s="108"/>
      <c r="AF65" s="108"/>
      <c r="AG65" s="108"/>
      <c r="AH65" s="108"/>
      <c r="AI65" s="108"/>
      <c r="AJ65" s="108"/>
      <c r="AK65" s="109"/>
      <c r="AL65" s="107"/>
      <c r="AM65" s="108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107"/>
      <c r="BB65" s="108"/>
      <c r="BC65" s="108"/>
      <c r="BD65" s="108"/>
      <c r="BE65" s="108"/>
      <c r="BF65" s="108"/>
      <c r="BG65" s="108"/>
      <c r="BH65" s="77"/>
      <c r="BI65" s="74"/>
      <c r="BJ65" s="74"/>
      <c r="BK65" s="74"/>
      <c r="BL65" s="74"/>
      <c r="BM65" s="74"/>
      <c r="BN65" s="74"/>
      <c r="BO65" s="18"/>
      <c r="BP65" s="18"/>
      <c r="BQ65" s="18"/>
      <c r="BR65" s="18"/>
      <c r="BS65" s="18"/>
      <c r="BT65" s="18"/>
      <c r="BU65" s="18"/>
    </row>
    <row r="66" spans="2:73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102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104">
        <f>W64</f>
        <v>0.6</v>
      </c>
      <c r="X66" s="105"/>
      <c r="Y66" s="105"/>
      <c r="Z66" s="105"/>
      <c r="AA66" s="105"/>
      <c r="AB66" s="105"/>
      <c r="AC66" s="105"/>
      <c r="AD66" s="104">
        <f>AD64</f>
        <v>0.6</v>
      </c>
      <c r="AE66" s="105"/>
      <c r="AF66" s="105"/>
      <c r="AG66" s="105"/>
      <c r="AH66" s="105"/>
      <c r="AI66" s="105"/>
      <c r="AJ66" s="105"/>
      <c r="AK66" s="106"/>
      <c r="AL66" s="104">
        <f>AL64</f>
        <v>0.6</v>
      </c>
      <c r="AM66" s="105"/>
      <c r="AN66" s="105"/>
      <c r="AO66" s="105"/>
      <c r="AP66" s="105"/>
      <c r="AQ66" s="105"/>
      <c r="AR66" s="105"/>
      <c r="AS66" s="106"/>
      <c r="AT66" s="104">
        <f>AT64</f>
        <v>0.6</v>
      </c>
      <c r="AU66" s="105"/>
      <c r="AV66" s="105"/>
      <c r="AW66" s="105"/>
      <c r="AX66" s="105"/>
      <c r="AY66" s="105"/>
      <c r="AZ66" s="105"/>
      <c r="BA66" s="104">
        <f>BA64</f>
        <v>0.6</v>
      </c>
      <c r="BB66" s="105"/>
      <c r="BC66" s="105"/>
      <c r="BD66" s="105"/>
      <c r="BE66" s="105"/>
      <c r="BF66" s="105"/>
      <c r="BG66" s="105"/>
      <c r="BH66" s="77"/>
      <c r="BI66" s="74"/>
      <c r="BJ66" s="74"/>
      <c r="BK66" s="74"/>
      <c r="BL66" s="74"/>
      <c r="BM66" s="74"/>
      <c r="BN66" s="74"/>
      <c r="BO66" s="18"/>
      <c r="BP66" s="18"/>
      <c r="BQ66" s="18"/>
      <c r="BR66" s="18"/>
      <c r="BS66" s="18"/>
      <c r="BT66" s="18"/>
      <c r="BU66" s="18"/>
    </row>
    <row r="67" spans="2:73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30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107"/>
      <c r="X67" s="108"/>
      <c r="Y67" s="108"/>
      <c r="Z67" s="108"/>
      <c r="AA67" s="108"/>
      <c r="AB67" s="108"/>
      <c r="AC67" s="108"/>
      <c r="AD67" s="107"/>
      <c r="AE67" s="108"/>
      <c r="AF67" s="108"/>
      <c r="AG67" s="108"/>
      <c r="AH67" s="108"/>
      <c r="AI67" s="108"/>
      <c r="AJ67" s="108"/>
      <c r="AK67" s="109"/>
      <c r="AL67" s="107"/>
      <c r="AM67" s="108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8"/>
      <c r="BA67" s="107"/>
      <c r="BB67" s="108"/>
      <c r="BC67" s="108"/>
      <c r="BD67" s="108"/>
      <c r="BE67" s="108"/>
      <c r="BF67" s="108"/>
      <c r="BG67" s="108"/>
      <c r="BH67" s="77"/>
      <c r="BI67" s="74"/>
      <c r="BJ67" s="74"/>
      <c r="BK67" s="74"/>
      <c r="BL67" s="74"/>
      <c r="BM67" s="74"/>
      <c r="BN67" s="74"/>
      <c r="BO67" s="18"/>
      <c r="BP67" s="18"/>
      <c r="BQ67" s="18"/>
      <c r="BR67" s="18"/>
      <c r="BS67" s="18"/>
      <c r="BT67" s="18"/>
      <c r="BU67" s="18"/>
    </row>
    <row r="68" spans="2:73" s="14" customFormat="1" ht="20.149999999999999" customHeight="1" x14ac:dyDescent="0.15">
      <c r="BH68" s="25"/>
      <c r="BI68" s="25"/>
      <c r="BJ68" s="25"/>
      <c r="BK68" s="25"/>
      <c r="BL68" s="25"/>
      <c r="BM68" s="25"/>
      <c r="BN68" s="25"/>
    </row>
    <row r="69" spans="2:73" s="14" customFormat="1" ht="20.149999999999999" customHeight="1" x14ac:dyDescent="0.15">
      <c r="W69" s="75"/>
      <c r="X69" s="75"/>
      <c r="Y69" s="75"/>
      <c r="Z69" s="75"/>
      <c r="AA69" s="75"/>
      <c r="AB69" s="75"/>
      <c r="AC69" s="81"/>
      <c r="AD69" s="75"/>
      <c r="AE69" s="75"/>
      <c r="AF69" s="75"/>
      <c r="AG69" s="75"/>
      <c r="AH69" s="75"/>
      <c r="AI69" s="75"/>
      <c r="AJ69" s="81"/>
      <c r="AL69" s="75"/>
      <c r="AM69" s="75"/>
      <c r="AN69" s="75"/>
      <c r="AO69" s="75"/>
      <c r="AP69" s="75"/>
      <c r="AQ69" s="75"/>
      <c r="AR69" s="81"/>
      <c r="AT69" s="75"/>
      <c r="AU69" s="75"/>
      <c r="AV69" s="75"/>
      <c r="AW69" s="75"/>
      <c r="AX69" s="75"/>
      <c r="AY69" s="75"/>
      <c r="AZ69" s="81"/>
      <c r="BA69" s="75"/>
      <c r="BB69" s="75"/>
      <c r="BC69" s="75"/>
      <c r="BD69" s="75"/>
      <c r="BE69" s="75"/>
      <c r="BF69" s="75"/>
      <c r="BG69" s="81"/>
      <c r="BH69" s="25"/>
      <c r="BI69" s="25"/>
      <c r="BJ69" s="25"/>
      <c r="BK69" s="25"/>
      <c r="BL69" s="25"/>
      <c r="BM69" s="25"/>
      <c r="BN69" s="25"/>
    </row>
    <row r="70" spans="2:73" s="14" customFormat="1" ht="20.149999999999999" customHeight="1" x14ac:dyDescent="0.15">
      <c r="W70" s="75"/>
      <c r="X70" s="75"/>
      <c r="Y70" s="75"/>
      <c r="Z70" s="75"/>
      <c r="AA70" s="75"/>
      <c r="AB70" s="75"/>
      <c r="AC70" s="81"/>
      <c r="AD70" s="75"/>
      <c r="AE70" s="75"/>
      <c r="AF70" s="75"/>
      <c r="AG70" s="75"/>
      <c r="AH70" s="75"/>
      <c r="AI70" s="75"/>
      <c r="AJ70" s="81"/>
      <c r="AL70" s="75"/>
      <c r="AM70" s="75"/>
      <c r="AN70" s="75"/>
      <c r="AO70" s="75"/>
      <c r="AP70" s="75"/>
      <c r="AQ70" s="75"/>
      <c r="AR70" s="81"/>
      <c r="AT70" s="75"/>
      <c r="AU70" s="75"/>
      <c r="AV70" s="75"/>
      <c r="AW70" s="75"/>
      <c r="AX70" s="75"/>
      <c r="AY70" s="75"/>
      <c r="AZ70" s="81"/>
      <c r="BA70" s="75"/>
      <c r="BB70" s="75"/>
      <c r="BC70" s="75"/>
      <c r="BD70" s="75"/>
      <c r="BE70" s="75"/>
      <c r="BF70" s="75"/>
      <c r="BG70" s="81"/>
      <c r="BH70" s="77"/>
      <c r="BI70" s="74"/>
      <c r="BJ70" s="74"/>
      <c r="BK70" s="74"/>
      <c r="BL70" s="74"/>
      <c r="BM70" s="74"/>
      <c r="BN70" s="74"/>
      <c r="BO70" s="83"/>
      <c r="BP70" s="75"/>
      <c r="BQ70" s="75"/>
      <c r="BR70" s="75"/>
      <c r="BS70" s="75"/>
      <c r="BT70" s="75"/>
      <c r="BU70" s="81"/>
    </row>
    <row r="71" spans="2:73" s="14" customFormat="1" ht="20.149999999999999" customHeight="1" x14ac:dyDescent="0.15">
      <c r="W71" s="75"/>
      <c r="X71" s="75"/>
      <c r="Y71" s="75"/>
      <c r="Z71" s="75"/>
      <c r="AA71" s="75"/>
      <c r="AB71" s="75"/>
      <c r="AC71" s="81"/>
      <c r="AD71" s="75"/>
      <c r="AE71" s="75"/>
      <c r="AF71" s="75"/>
      <c r="AG71" s="75"/>
      <c r="AH71" s="75"/>
      <c r="AI71" s="75"/>
      <c r="AJ71" s="81"/>
      <c r="AL71" s="75"/>
      <c r="AM71" s="75"/>
      <c r="AN71" s="75"/>
      <c r="AO71" s="75"/>
      <c r="AP71" s="75"/>
      <c r="AQ71" s="75"/>
      <c r="AR71" s="81"/>
      <c r="AT71" s="75"/>
      <c r="AU71" s="75"/>
      <c r="AV71" s="75"/>
      <c r="AW71" s="75"/>
      <c r="AX71" s="75"/>
      <c r="AY71" s="75"/>
      <c r="AZ71" s="81"/>
      <c r="BA71" s="75"/>
      <c r="BB71" s="75"/>
      <c r="BC71" s="75"/>
      <c r="BD71" s="75"/>
      <c r="BE71" s="75"/>
      <c r="BF71" s="75"/>
      <c r="BG71" s="81"/>
      <c r="BH71" s="77"/>
      <c r="BI71" s="74"/>
      <c r="BJ71" s="74"/>
      <c r="BK71" s="74"/>
      <c r="BL71" s="74"/>
      <c r="BM71" s="74"/>
      <c r="BN71" s="74"/>
      <c r="BO71" s="83"/>
      <c r="BP71" s="75"/>
      <c r="BQ71" s="75"/>
      <c r="BR71" s="75"/>
      <c r="BS71" s="75"/>
      <c r="BT71" s="75"/>
      <c r="BU71" s="81"/>
    </row>
    <row r="72" spans="2:73" s="14" customFormat="1" ht="20.149999999999999" customHeight="1" x14ac:dyDescent="0.15">
      <c r="W72" s="75"/>
      <c r="X72" s="75"/>
      <c r="Y72" s="75"/>
      <c r="Z72" s="75"/>
      <c r="AA72" s="75"/>
      <c r="AB72" s="75"/>
      <c r="AC72" s="81"/>
      <c r="AD72" s="75"/>
      <c r="AE72" s="75"/>
      <c r="AF72" s="75"/>
      <c r="AG72" s="75"/>
      <c r="AH72" s="75"/>
      <c r="AI72" s="75"/>
      <c r="AJ72" s="81"/>
      <c r="AL72" s="75"/>
      <c r="AM72" s="75"/>
      <c r="AN72" s="75"/>
      <c r="AO72" s="75"/>
      <c r="AP72" s="75"/>
      <c r="AQ72" s="75"/>
      <c r="AR72" s="81"/>
      <c r="AT72" s="75"/>
      <c r="AU72" s="75"/>
      <c r="AV72" s="75"/>
      <c r="AW72" s="75"/>
      <c r="AX72" s="75"/>
      <c r="AY72" s="75"/>
      <c r="AZ72" s="81"/>
      <c r="BA72" s="75"/>
      <c r="BB72" s="75"/>
      <c r="BC72" s="75"/>
      <c r="BD72" s="75"/>
      <c r="BE72" s="75"/>
      <c r="BF72" s="75"/>
      <c r="BG72" s="81"/>
      <c r="BH72" s="77"/>
      <c r="BI72" s="74"/>
      <c r="BJ72" s="74"/>
      <c r="BK72" s="74"/>
      <c r="BL72" s="74"/>
      <c r="BM72" s="74"/>
      <c r="BN72" s="74"/>
      <c r="BO72" s="83"/>
      <c r="BP72" s="75"/>
      <c r="BQ72" s="75"/>
      <c r="BR72" s="75"/>
      <c r="BS72" s="75"/>
      <c r="BT72" s="75"/>
      <c r="BU72" s="81"/>
    </row>
    <row r="73" spans="2:73" s="14" customFormat="1" ht="20.149999999999999" customHeight="1" x14ac:dyDescent="0.15">
      <c r="BH73" s="25"/>
      <c r="BI73" s="25"/>
      <c r="BJ73" s="25"/>
      <c r="BK73" s="25"/>
      <c r="BL73" s="25"/>
      <c r="BM73" s="25"/>
      <c r="BN73" s="25"/>
    </row>
    <row r="74" spans="2:73" s="14" customFormat="1" ht="20.149999999999999" customHeight="1" x14ac:dyDescent="0.15"/>
    <row r="75" spans="2:73" s="14" customFormat="1" ht="20.149999999999999" customHeight="1" x14ac:dyDescent="0.15"/>
    <row r="76" spans="2:73" s="14" customFormat="1" ht="20.149999999999999" customHeight="1" x14ac:dyDescent="0.15"/>
    <row r="77" spans="2:73" s="14" customFormat="1" ht="20.149999999999999" customHeight="1" x14ac:dyDescent="0.15"/>
    <row r="78" spans="2:73" s="14" customFormat="1" ht="20.149999999999999" customHeight="1" x14ac:dyDescent="0.15"/>
    <row r="79" spans="2:73" s="14" customFormat="1" ht="20.149999999999999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s="14" customFormat="1" ht="15" customHeight="1" x14ac:dyDescent="0.15"/>
    <row r="87" s="14" customFormat="1" ht="15" customHeight="1" x14ac:dyDescent="0.15"/>
    <row r="88" s="14" customFormat="1" ht="15" customHeight="1" x14ac:dyDescent="0.15"/>
    <row r="89" s="14" customFormat="1" ht="15" customHeight="1" x14ac:dyDescent="0.15"/>
    <row r="90" ht="15" customHeight="1" x14ac:dyDescent="0.15"/>
  </sheetData>
  <mergeCells count="233">
    <mergeCell ref="X19:AB19"/>
    <mergeCell ref="AI9:AI11"/>
    <mergeCell ref="BG34:BG35"/>
    <mergeCell ref="AW40:AX40"/>
    <mergeCell ref="BA44:BG44"/>
    <mergeCell ref="AW42:AX42"/>
    <mergeCell ref="W42:X42"/>
    <mergeCell ref="D4:F5"/>
    <mergeCell ref="G4:G5"/>
    <mergeCell ref="H4:M5"/>
    <mergeCell ref="N4:O5"/>
    <mergeCell ref="AI34:AI39"/>
    <mergeCell ref="AG36:AG37"/>
    <mergeCell ref="AG38:AG39"/>
    <mergeCell ref="S8:W8"/>
    <mergeCell ref="X8:AB8"/>
    <mergeCell ref="M30:M35"/>
    <mergeCell ref="U30:U32"/>
    <mergeCell ref="M9:M11"/>
    <mergeCell ref="M12:M13"/>
    <mergeCell ref="Q10:T10"/>
    <mergeCell ref="AA10:AH10"/>
    <mergeCell ref="T6:AA6"/>
    <mergeCell ref="AI16:AI33"/>
    <mergeCell ref="BC7:BE7"/>
    <mergeCell ref="BC20:BH20"/>
    <mergeCell ref="BG38:BG39"/>
    <mergeCell ref="BH48:BN48"/>
    <mergeCell ref="AS8:AW8"/>
    <mergeCell ref="BJ12:BK14"/>
    <mergeCell ref="BH44:BN44"/>
    <mergeCell ref="BA46:BG46"/>
    <mergeCell ref="BA47:BG47"/>
    <mergeCell ref="BA10:BH10"/>
    <mergeCell ref="B43:BV43"/>
    <mergeCell ref="W41:X41"/>
    <mergeCell ref="W40:X40"/>
    <mergeCell ref="AT46:AZ46"/>
    <mergeCell ref="AQ10:AT10"/>
    <mergeCell ref="AT30:AT32"/>
    <mergeCell ref="AQ12:AV12"/>
    <mergeCell ref="AX18:BB18"/>
    <mergeCell ref="AX19:BB19"/>
    <mergeCell ref="AY35:AZ35"/>
    <mergeCell ref="AL20:AM29"/>
    <mergeCell ref="AC27:AH27"/>
    <mergeCell ref="X18:AB18"/>
    <mergeCell ref="AI13:AI15"/>
    <mergeCell ref="X14:AB14"/>
    <mergeCell ref="B1:BV1"/>
    <mergeCell ref="W44:AC44"/>
    <mergeCell ref="AD44:AK44"/>
    <mergeCell ref="AL44:AS44"/>
    <mergeCell ref="AT44:AZ44"/>
    <mergeCell ref="T54:V54"/>
    <mergeCell ref="BK20:BK28"/>
    <mergeCell ref="AG34:AG35"/>
    <mergeCell ref="BA53:BG53"/>
    <mergeCell ref="BH53:BN53"/>
    <mergeCell ref="BH49:BN49"/>
    <mergeCell ref="K18:K28"/>
    <mergeCell ref="BI9:BI11"/>
    <mergeCell ref="B2:BV2"/>
    <mergeCell ref="AT49:AZ49"/>
    <mergeCell ref="BC5:BE5"/>
    <mergeCell ref="BI34:BI39"/>
    <mergeCell ref="BG36:BG37"/>
    <mergeCell ref="AX14:BB14"/>
    <mergeCell ref="BI13:BI15"/>
    <mergeCell ref="BI19:BI31"/>
    <mergeCell ref="AZ6:BH6"/>
    <mergeCell ref="AX8:BB8"/>
    <mergeCell ref="K64:S64"/>
    <mergeCell ref="T64:V65"/>
    <mergeCell ref="B62:J63"/>
    <mergeCell ref="T62:V63"/>
    <mergeCell ref="B61:J61"/>
    <mergeCell ref="K56:S56"/>
    <mergeCell ref="B55:J56"/>
    <mergeCell ref="B57:J58"/>
    <mergeCell ref="K62:S62"/>
    <mergeCell ref="K63:S63"/>
    <mergeCell ref="K60:S60"/>
    <mergeCell ref="T60:V60"/>
    <mergeCell ref="K65:S65"/>
    <mergeCell ref="B64:J65"/>
    <mergeCell ref="B60:J60"/>
    <mergeCell ref="K61:S61"/>
    <mergeCell ref="T61:V61"/>
    <mergeCell ref="B59:J59"/>
    <mergeCell ref="K59:S59"/>
    <mergeCell ref="T59:V59"/>
    <mergeCell ref="K57:S57"/>
    <mergeCell ref="T53:V53"/>
    <mergeCell ref="T57:V58"/>
    <mergeCell ref="B54:J54"/>
    <mergeCell ref="K54:S54"/>
    <mergeCell ref="B53:J53"/>
    <mergeCell ref="K53:S53"/>
    <mergeCell ref="E50:V50"/>
    <mergeCell ref="B51:D51"/>
    <mergeCell ref="E51:V51"/>
    <mergeCell ref="K55:S55"/>
    <mergeCell ref="T55:V56"/>
    <mergeCell ref="K58:S58"/>
    <mergeCell ref="BO72:BU72"/>
    <mergeCell ref="W57:AC58"/>
    <mergeCell ref="AD57:AK58"/>
    <mergeCell ref="AL57:AS58"/>
    <mergeCell ref="AT57:AZ58"/>
    <mergeCell ref="AT69:AZ69"/>
    <mergeCell ref="BA69:BG69"/>
    <mergeCell ref="W69:AC69"/>
    <mergeCell ref="AT62:AZ63"/>
    <mergeCell ref="W72:AC72"/>
    <mergeCell ref="BO71:BU71"/>
    <mergeCell ref="BA66:BG67"/>
    <mergeCell ref="BH66:BN67"/>
    <mergeCell ref="BH60:BN60"/>
    <mergeCell ref="BH61:BN61"/>
    <mergeCell ref="BA61:BG61"/>
    <mergeCell ref="BA60:BG60"/>
    <mergeCell ref="BO70:BU70"/>
    <mergeCell ref="AD72:AJ72"/>
    <mergeCell ref="AL72:AR72"/>
    <mergeCell ref="BH70:BN70"/>
    <mergeCell ref="BH64:BN65"/>
    <mergeCell ref="BH71:BN71"/>
    <mergeCell ref="BH59:BN59"/>
    <mergeCell ref="B66:J67"/>
    <mergeCell ref="K66:S66"/>
    <mergeCell ref="T66:V67"/>
    <mergeCell ref="W66:AC67"/>
    <mergeCell ref="K67:S67"/>
    <mergeCell ref="W71:AC71"/>
    <mergeCell ref="BH72:BN72"/>
    <mergeCell ref="AT72:AZ72"/>
    <mergeCell ref="BA71:BG71"/>
    <mergeCell ref="BA72:BG72"/>
    <mergeCell ref="AL71:AR71"/>
    <mergeCell ref="AT71:AZ71"/>
    <mergeCell ref="AD71:AJ71"/>
    <mergeCell ref="BA70:BG70"/>
    <mergeCell ref="AL70:AR70"/>
    <mergeCell ref="AD69:AJ69"/>
    <mergeCell ref="AL69:AR69"/>
    <mergeCell ref="AT70:AZ70"/>
    <mergeCell ref="AD70:AJ70"/>
    <mergeCell ref="W70:AC70"/>
    <mergeCell ref="AT66:AZ67"/>
    <mergeCell ref="AD66:AK67"/>
    <mergeCell ref="AL66:AS67"/>
    <mergeCell ref="BO52:BU52"/>
    <mergeCell ref="AD53:AK53"/>
    <mergeCell ref="BA57:BG58"/>
    <mergeCell ref="W55:AC56"/>
    <mergeCell ref="AD55:AK56"/>
    <mergeCell ref="AL55:AS56"/>
    <mergeCell ref="AT55:AZ56"/>
    <mergeCell ref="BA55:BG56"/>
    <mergeCell ref="AL53:AS53"/>
    <mergeCell ref="BH57:BN58"/>
    <mergeCell ref="AT53:AZ53"/>
    <mergeCell ref="AL54:AS54"/>
    <mergeCell ref="AD54:AK54"/>
    <mergeCell ref="W54:AC54"/>
    <mergeCell ref="BH55:BN56"/>
    <mergeCell ref="AT54:AZ54"/>
    <mergeCell ref="BH54:BN54"/>
    <mergeCell ref="W53:AC53"/>
    <mergeCell ref="AD64:AK65"/>
    <mergeCell ref="AL64:AS65"/>
    <mergeCell ref="AT64:AZ65"/>
    <mergeCell ref="BA54:BG54"/>
    <mergeCell ref="W62:AC63"/>
    <mergeCell ref="BA62:BG63"/>
    <mergeCell ref="AT59:AZ59"/>
    <mergeCell ref="AT60:AZ60"/>
    <mergeCell ref="AT61:AZ61"/>
    <mergeCell ref="BA59:BG59"/>
    <mergeCell ref="AL61:AS61"/>
    <mergeCell ref="AL60:AS60"/>
    <mergeCell ref="W64:AC65"/>
    <mergeCell ref="AL59:AS59"/>
    <mergeCell ref="W61:AC61"/>
    <mergeCell ref="AD61:AK61"/>
    <mergeCell ref="W60:AC60"/>
    <mergeCell ref="W59:AC59"/>
    <mergeCell ref="AD59:AK59"/>
    <mergeCell ref="AD60:AK60"/>
    <mergeCell ref="BH62:BN63"/>
    <mergeCell ref="AL62:AS63"/>
    <mergeCell ref="AD62:AK63"/>
    <mergeCell ref="BA64:BG65"/>
    <mergeCell ref="E46:V46"/>
    <mergeCell ref="W50:AC50"/>
    <mergeCell ref="AD50:AK50"/>
    <mergeCell ref="AL50:AS50"/>
    <mergeCell ref="AT50:AZ50"/>
    <mergeCell ref="BA50:BG50"/>
    <mergeCell ref="W51:AC51"/>
    <mergeCell ref="AD51:AK51"/>
    <mergeCell ref="AL51:AS51"/>
    <mergeCell ref="AT51:AZ51"/>
    <mergeCell ref="BA51:BG51"/>
    <mergeCell ref="E49:V49"/>
    <mergeCell ref="E47:V47"/>
    <mergeCell ref="W48:AC48"/>
    <mergeCell ref="BH52:BN52"/>
    <mergeCell ref="BA48:BG48"/>
    <mergeCell ref="BA52:BG52"/>
    <mergeCell ref="W47:AC47"/>
    <mergeCell ref="BH46:BN46"/>
    <mergeCell ref="BH47:BN47"/>
    <mergeCell ref="T35:AB35"/>
    <mergeCell ref="BO51:BU51"/>
    <mergeCell ref="BH51:BN51"/>
    <mergeCell ref="B44:V44"/>
    <mergeCell ref="W46:AC46"/>
    <mergeCell ref="AD46:AK46"/>
    <mergeCell ref="AL46:AS46"/>
    <mergeCell ref="AT47:AZ47"/>
    <mergeCell ref="AT48:AZ48"/>
    <mergeCell ref="AD48:AK48"/>
    <mergeCell ref="AL48:AS48"/>
    <mergeCell ref="AD47:AK47"/>
    <mergeCell ref="AL47:AS47"/>
    <mergeCell ref="B46:D50"/>
    <mergeCell ref="AL49:AS49"/>
    <mergeCell ref="E48:V48"/>
    <mergeCell ref="BA49:BG49"/>
    <mergeCell ref="W49:AC49"/>
    <mergeCell ref="AD49:AK49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BV86"/>
  <sheetViews>
    <sheetView view="pageBreakPreview" topLeftCell="B55" zoomScaleSheetLayoutView="100" workbookViewId="0">
      <selection activeCell="CC57" sqref="CC57"/>
    </sheetView>
  </sheetViews>
  <sheetFormatPr defaultRowHeight="10" x14ac:dyDescent="0.15"/>
  <cols>
    <col min="1" max="1" width="0.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427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  <c r="BC5" s="73" t="s">
        <v>160</v>
      </c>
      <c r="BD5" s="73"/>
      <c r="BE5" s="73"/>
    </row>
    <row r="6" spans="2:74" ht="9.1" customHeight="1" x14ac:dyDescent="0.15">
      <c r="T6" s="73" t="s">
        <v>360</v>
      </c>
      <c r="U6" s="73"/>
      <c r="V6" s="73"/>
      <c r="W6" s="73"/>
      <c r="X6" s="73"/>
      <c r="Y6" s="73"/>
      <c r="Z6" s="73"/>
      <c r="AA6" s="73"/>
      <c r="AX6" s="73" t="s">
        <v>362</v>
      </c>
      <c r="AY6" s="73"/>
      <c r="AZ6" s="262" t="s">
        <v>161</v>
      </c>
      <c r="BA6" s="262"/>
      <c r="BB6" s="262"/>
      <c r="BC6" s="262"/>
      <c r="BD6" s="262"/>
      <c r="BE6" s="262"/>
      <c r="BF6" s="262"/>
      <c r="BG6" s="262"/>
      <c r="BH6" s="262"/>
    </row>
    <row r="7" spans="2:74" ht="9.1" customHeight="1" x14ac:dyDescent="0.15">
      <c r="BC7" s="267"/>
      <c r="BD7" s="73"/>
      <c r="BE7" s="73"/>
    </row>
    <row r="8" spans="2:74" ht="9.1" customHeight="1" x14ac:dyDescent="0.15">
      <c r="L8" s="41"/>
      <c r="M8" s="41"/>
      <c r="N8" s="41"/>
      <c r="O8" s="41"/>
      <c r="S8" s="73" t="s">
        <v>70</v>
      </c>
      <c r="T8" s="73"/>
      <c r="U8" s="73"/>
      <c r="V8" s="73"/>
      <c r="W8" s="73"/>
      <c r="X8" s="73" t="s">
        <v>69</v>
      </c>
      <c r="Y8" s="73"/>
      <c r="Z8" s="73"/>
      <c r="AA8" s="73"/>
      <c r="AB8" s="73"/>
      <c r="AC8" s="30"/>
      <c r="AD8" s="30"/>
      <c r="AF8" s="41"/>
      <c r="AG8" s="41"/>
      <c r="AH8" s="41"/>
      <c r="AI8" s="41"/>
      <c r="AS8" s="73"/>
      <c r="AT8" s="73"/>
      <c r="AU8" s="73"/>
      <c r="AV8" s="73"/>
      <c r="AW8" s="73"/>
      <c r="AX8" s="73" t="s">
        <v>162</v>
      </c>
      <c r="AY8" s="73"/>
      <c r="AZ8" s="73"/>
      <c r="BA8" s="73"/>
      <c r="BB8" s="73"/>
      <c r="BC8" s="30"/>
      <c r="BD8" s="30"/>
      <c r="BF8" s="41"/>
      <c r="BG8" s="41"/>
      <c r="BH8" s="41"/>
      <c r="BI8" s="41"/>
    </row>
    <row r="9" spans="2:74" ht="9.1" customHeight="1" x14ac:dyDescent="0.15">
      <c r="AI9" s="85">
        <v>0.05</v>
      </c>
      <c r="AJ9" s="5"/>
      <c r="BI9" s="85">
        <v>0.05</v>
      </c>
      <c r="BJ9" s="5"/>
    </row>
    <row r="10" spans="2:74" ht="9.1" customHeight="1" x14ac:dyDescent="0.15">
      <c r="P10" s="28"/>
      <c r="Q10" s="99" t="s">
        <v>379</v>
      </c>
      <c r="R10" s="99"/>
      <c r="S10" s="99"/>
      <c r="T10" s="99"/>
      <c r="U10" s="30"/>
      <c r="V10" s="30"/>
      <c r="W10" s="30"/>
      <c r="X10" s="30"/>
      <c r="Y10" s="30"/>
      <c r="Z10" s="30"/>
      <c r="AA10" s="137" t="s">
        <v>102</v>
      </c>
      <c r="AB10" s="137"/>
      <c r="AC10" s="137"/>
      <c r="AD10" s="137"/>
      <c r="AE10" s="137"/>
      <c r="AF10" s="137"/>
      <c r="AG10" s="137"/>
      <c r="AH10" s="137"/>
      <c r="AI10" s="85"/>
      <c r="AJ10" s="5"/>
      <c r="AQ10" s="73"/>
      <c r="AR10" s="73"/>
      <c r="AS10" s="73"/>
      <c r="AT10" s="73"/>
      <c r="AU10" s="30"/>
      <c r="AV10" s="30"/>
      <c r="AW10" s="30"/>
      <c r="AX10" s="30"/>
      <c r="AY10" s="30"/>
      <c r="AZ10" s="30"/>
      <c r="BA10" s="137" t="s">
        <v>382</v>
      </c>
      <c r="BB10" s="137"/>
      <c r="BC10" s="137"/>
      <c r="BD10" s="137"/>
      <c r="BE10" s="137"/>
      <c r="BF10" s="137"/>
      <c r="BG10" s="137"/>
      <c r="BH10" s="137"/>
      <c r="BI10" s="85"/>
      <c r="BJ10" s="5"/>
    </row>
    <row r="11" spans="2:74" ht="9.1" customHeight="1" x14ac:dyDescent="0.15">
      <c r="AI11" s="85"/>
      <c r="AJ11" s="5"/>
      <c r="BI11" s="85"/>
      <c r="BJ11" s="5"/>
    </row>
    <row r="12" spans="2:74" ht="9.1" customHeight="1" x14ac:dyDescent="0.15">
      <c r="L12" s="6"/>
      <c r="M12" s="85">
        <v>0.1</v>
      </c>
      <c r="N12" s="6"/>
      <c r="O12" s="6"/>
      <c r="P12" s="6"/>
      <c r="Q12" s="6"/>
      <c r="R12" s="6"/>
      <c r="S12" s="19"/>
      <c r="T12" s="19"/>
      <c r="U12" s="19"/>
      <c r="V12" s="19"/>
      <c r="W12" s="19"/>
      <c r="X12" s="20"/>
      <c r="Y12" s="20"/>
      <c r="Z12" s="20"/>
      <c r="AA12" s="20"/>
      <c r="AB12" s="20"/>
      <c r="AC12" s="21"/>
      <c r="AD12" s="6"/>
      <c r="AE12" s="6"/>
      <c r="AF12" s="6"/>
      <c r="AG12" s="6"/>
      <c r="AH12" s="6"/>
      <c r="AI12" s="5"/>
      <c r="AJ12" s="5"/>
      <c r="AQ12" s="73" t="s">
        <v>166</v>
      </c>
      <c r="AR12" s="73"/>
      <c r="AS12" s="73"/>
      <c r="AT12" s="73"/>
      <c r="AU12" s="73"/>
      <c r="AV12" s="73"/>
      <c r="AW12" s="6"/>
      <c r="AX12" s="20"/>
      <c r="AY12" s="20"/>
      <c r="AZ12" s="20"/>
      <c r="BA12" s="20"/>
      <c r="BB12" s="20"/>
      <c r="BC12" s="20"/>
      <c r="BD12" s="20"/>
      <c r="BE12" s="20"/>
      <c r="BF12" s="6"/>
      <c r="BG12" s="6"/>
      <c r="BH12" s="6"/>
      <c r="BI12" s="5"/>
      <c r="BJ12" s="284" t="s">
        <v>167</v>
      </c>
      <c r="BK12" s="284"/>
    </row>
    <row r="13" spans="2:74" ht="9.1" customHeight="1" x14ac:dyDescent="0.15">
      <c r="M13" s="85"/>
      <c r="R13" s="6"/>
      <c r="S13" s="19"/>
      <c r="T13" s="19"/>
      <c r="U13" s="19"/>
      <c r="V13" s="19"/>
      <c r="W13" s="19"/>
      <c r="AI13" s="85">
        <v>0.2</v>
      </c>
      <c r="AJ13" s="5"/>
      <c r="AR13" s="6"/>
      <c r="AS13" s="6"/>
      <c r="AT13" s="6"/>
      <c r="AU13" s="6"/>
      <c r="AV13" s="6"/>
      <c r="AW13" s="6"/>
      <c r="AX13" s="20"/>
      <c r="AY13" s="20"/>
      <c r="AZ13" s="20"/>
      <c r="BA13" s="20"/>
      <c r="BB13" s="20"/>
      <c r="BC13" s="20"/>
      <c r="BD13" s="20"/>
      <c r="BE13" s="20"/>
      <c r="BJ13" s="284"/>
      <c r="BK13" s="284"/>
    </row>
    <row r="14" spans="2:74" ht="9.1" customHeight="1" x14ac:dyDescent="0.15">
      <c r="M14" s="29"/>
      <c r="T14" s="28"/>
      <c r="U14" s="28"/>
      <c r="V14" s="28"/>
      <c r="W14" s="28"/>
      <c r="X14" s="73" t="s">
        <v>157</v>
      </c>
      <c r="Y14" s="73"/>
      <c r="Z14" s="73"/>
      <c r="AA14" s="73"/>
      <c r="AB14" s="73"/>
      <c r="AC14" s="28"/>
      <c r="AI14" s="85"/>
      <c r="AJ14" s="5"/>
      <c r="AK14" s="29"/>
      <c r="AT14" s="28"/>
      <c r="AU14" s="28"/>
      <c r="AV14" s="28"/>
      <c r="AW14" s="28"/>
      <c r="AX14" s="73" t="s">
        <v>157</v>
      </c>
      <c r="AY14" s="73"/>
      <c r="AZ14" s="73"/>
      <c r="BA14" s="73"/>
      <c r="BB14" s="73"/>
      <c r="BC14" s="28"/>
      <c r="BI14" s="85">
        <v>0.15</v>
      </c>
      <c r="BJ14" s="284"/>
      <c r="BK14" s="284"/>
    </row>
    <row r="15" spans="2:74" ht="9.1" customHeight="1" x14ac:dyDescent="0.15">
      <c r="AI15" s="85"/>
      <c r="AJ15" s="5"/>
      <c r="AK15" s="29"/>
      <c r="AX15" s="73"/>
      <c r="AY15" s="73"/>
      <c r="AZ15" s="73"/>
      <c r="BA15" s="73"/>
      <c r="BB15" s="73"/>
      <c r="BI15" s="85"/>
      <c r="BJ15" s="5"/>
      <c r="BK15" s="29"/>
    </row>
    <row r="16" spans="2:74" ht="9.1" customHeight="1" x14ac:dyDescent="0.15">
      <c r="AI16" s="85"/>
      <c r="AJ16" s="5"/>
      <c r="AK16" s="5"/>
      <c r="AX16" s="73"/>
      <c r="AY16" s="73"/>
      <c r="AZ16" s="73"/>
      <c r="BA16" s="73"/>
      <c r="BB16" s="73"/>
      <c r="BI16" s="85"/>
      <c r="BJ16" s="5"/>
      <c r="BK16" s="5"/>
    </row>
    <row r="17" spans="10:65" ht="9.1" customHeight="1" x14ac:dyDescent="0.15">
      <c r="X17" s="28"/>
      <c r="Y17" s="28"/>
      <c r="Z17" s="28"/>
      <c r="AA17" s="28"/>
      <c r="AB17" s="28"/>
      <c r="AC17" s="28"/>
      <c r="AI17" s="5"/>
      <c r="AJ17" s="5"/>
      <c r="AK17" s="5"/>
      <c r="AX17" s="28"/>
      <c r="AY17" s="28"/>
      <c r="AZ17" s="28"/>
      <c r="BA17" s="28"/>
      <c r="BB17" s="28"/>
      <c r="BC17" s="28"/>
      <c r="BI17" s="5"/>
      <c r="BJ17" s="5"/>
      <c r="BK17" s="5"/>
    </row>
    <row r="18" spans="10:65" ht="9.1" customHeight="1" x14ac:dyDescent="0.15">
      <c r="K18" s="86" t="s">
        <v>351</v>
      </c>
      <c r="S18" s="28"/>
      <c r="T18" s="28"/>
      <c r="U18" s="28"/>
      <c r="V18" s="28"/>
      <c r="W18" s="28"/>
      <c r="X18" s="73" t="s">
        <v>158</v>
      </c>
      <c r="Y18" s="73"/>
      <c r="Z18" s="73"/>
      <c r="AA18" s="73"/>
      <c r="AB18" s="73"/>
      <c r="AC18" s="28"/>
      <c r="AI18" s="5"/>
      <c r="AJ18" s="5"/>
      <c r="AK18" s="22"/>
      <c r="AS18" s="28"/>
      <c r="AT18" s="28"/>
      <c r="AU18" s="28"/>
      <c r="AV18" s="28"/>
      <c r="AW18" s="28"/>
      <c r="AX18" s="73"/>
      <c r="AY18" s="73"/>
      <c r="AZ18" s="73"/>
      <c r="BA18" s="73"/>
      <c r="BB18" s="73"/>
      <c r="BC18" s="28"/>
      <c r="BI18" s="5"/>
      <c r="BJ18" s="5"/>
      <c r="BK18" s="22"/>
    </row>
    <row r="19" spans="10:65" ht="9.1" customHeight="1" x14ac:dyDescent="0.15">
      <c r="J19" s="40"/>
      <c r="K19" s="86"/>
      <c r="X19" s="73" t="s">
        <v>378</v>
      </c>
      <c r="Y19" s="73"/>
      <c r="Z19" s="73"/>
      <c r="AA19" s="73"/>
      <c r="AB19" s="73"/>
      <c r="AC19" s="28"/>
      <c r="AE19" s="28"/>
      <c r="AF19" s="28"/>
      <c r="AG19" s="28"/>
      <c r="AH19" s="28"/>
      <c r="AI19" s="85" t="s">
        <v>355</v>
      </c>
      <c r="AJ19" s="5"/>
      <c r="AX19" s="73" t="s">
        <v>378</v>
      </c>
      <c r="AY19" s="73"/>
      <c r="AZ19" s="73"/>
      <c r="BA19" s="73"/>
      <c r="BB19" s="73"/>
      <c r="BC19" s="28"/>
      <c r="BE19" s="28"/>
      <c r="BF19" s="28"/>
      <c r="BG19" s="28"/>
      <c r="BH19" s="28"/>
      <c r="BI19" s="85" t="s">
        <v>355</v>
      </c>
      <c r="BJ19" s="5"/>
    </row>
    <row r="20" spans="10:65" ht="9.1" customHeight="1" x14ac:dyDescent="0.15">
      <c r="J20" s="40"/>
      <c r="K20" s="86"/>
      <c r="AC20" s="73" t="s">
        <v>1</v>
      </c>
      <c r="AD20" s="73"/>
      <c r="AE20" s="73"/>
      <c r="AF20" s="73"/>
      <c r="AG20" s="73"/>
      <c r="AH20" s="73"/>
      <c r="AI20" s="85"/>
      <c r="AJ20" s="5"/>
      <c r="AK20" s="29"/>
      <c r="AL20" s="86" t="s">
        <v>34</v>
      </c>
      <c r="AM20" s="86"/>
      <c r="BC20" s="73" t="s">
        <v>1</v>
      </c>
      <c r="BD20" s="73"/>
      <c r="BE20" s="73"/>
      <c r="BF20" s="73"/>
      <c r="BG20" s="73"/>
      <c r="BH20" s="73"/>
      <c r="BI20" s="85"/>
      <c r="BJ20" s="5"/>
      <c r="BK20" s="86" t="s">
        <v>34</v>
      </c>
      <c r="BM20" s="23"/>
    </row>
    <row r="21" spans="10:65" ht="9.1" customHeight="1" x14ac:dyDescent="0.15">
      <c r="J21" s="40"/>
      <c r="K21" s="86"/>
      <c r="AI21" s="85"/>
      <c r="AJ21" s="5"/>
      <c r="AK21" s="29"/>
      <c r="AL21" s="86"/>
      <c r="AM21" s="86"/>
      <c r="BI21" s="85"/>
      <c r="BJ21" s="5"/>
      <c r="BK21" s="86"/>
      <c r="BL21" s="23"/>
      <c r="BM21" s="23"/>
    </row>
    <row r="22" spans="10:65" ht="9.1" customHeight="1" x14ac:dyDescent="0.15">
      <c r="J22" s="40"/>
      <c r="K22" s="86"/>
      <c r="AI22" s="85"/>
      <c r="AJ22" s="5"/>
      <c r="AK22" s="29"/>
      <c r="AL22" s="86"/>
      <c r="AM22" s="86"/>
      <c r="BI22" s="85"/>
      <c r="BJ22" s="5"/>
      <c r="BK22" s="86"/>
      <c r="BL22" s="23"/>
      <c r="BM22" s="23"/>
    </row>
    <row r="23" spans="10:65" ht="9.1" customHeight="1" x14ac:dyDescent="0.15">
      <c r="J23" s="40"/>
      <c r="K23" s="86"/>
      <c r="AI23" s="85"/>
      <c r="AJ23" s="5"/>
      <c r="AK23" s="29"/>
      <c r="AL23" s="86"/>
      <c r="AM23" s="86"/>
      <c r="BI23" s="85"/>
      <c r="BJ23" s="5"/>
      <c r="BK23" s="86"/>
      <c r="BL23" s="23"/>
      <c r="BM23" s="23"/>
    </row>
    <row r="24" spans="10:65" ht="9.1" customHeight="1" x14ac:dyDescent="0.15">
      <c r="J24" s="40"/>
      <c r="K24" s="86"/>
      <c r="AI24" s="85"/>
      <c r="AJ24" s="5"/>
      <c r="AK24" s="5"/>
      <c r="AL24" s="86"/>
      <c r="AM24" s="86"/>
      <c r="BI24" s="85"/>
      <c r="BJ24" s="5"/>
      <c r="BK24" s="86"/>
      <c r="BL24" s="23"/>
      <c r="BM24" s="23"/>
    </row>
    <row r="25" spans="10:65" ht="9.1" customHeight="1" x14ac:dyDescent="0.15">
      <c r="AI25" s="85"/>
      <c r="AJ25" s="5"/>
      <c r="AK25" s="5"/>
      <c r="AL25" s="86"/>
      <c r="AM25" s="86"/>
      <c r="BI25" s="85"/>
      <c r="BJ25" s="5"/>
      <c r="BK25" s="5"/>
      <c r="BL25" s="23"/>
      <c r="BM25" s="23"/>
    </row>
    <row r="26" spans="10:65" ht="9.1" customHeight="1" x14ac:dyDescent="0.15">
      <c r="U26" s="261" t="s">
        <v>165</v>
      </c>
      <c r="AE26" s="28"/>
      <c r="AF26" s="28"/>
      <c r="AG26" s="28"/>
      <c r="AH26" s="28"/>
      <c r="AI26" s="85"/>
      <c r="AJ26" s="5"/>
      <c r="AK26" s="29"/>
      <c r="AT26" s="261" t="s">
        <v>165</v>
      </c>
      <c r="BE26" s="28"/>
      <c r="BF26" s="28"/>
      <c r="BG26" s="28"/>
      <c r="BH26" s="28"/>
      <c r="BI26" s="85"/>
      <c r="BJ26" s="5"/>
      <c r="BK26" s="29"/>
    </row>
    <row r="27" spans="10:65" ht="9.1" customHeight="1" x14ac:dyDescent="0.15">
      <c r="U27" s="261"/>
      <c r="AI27" s="85"/>
      <c r="AJ27" s="5"/>
      <c r="AK27" s="29"/>
      <c r="AT27" s="261"/>
      <c r="BI27" s="85"/>
      <c r="BJ27" s="5"/>
      <c r="BK27" s="29"/>
    </row>
    <row r="28" spans="10:65" ht="9.1" customHeight="1" x14ac:dyDescent="0.15">
      <c r="T28" s="28"/>
      <c r="U28" s="261"/>
      <c r="V28" s="28"/>
      <c r="W28" s="28"/>
      <c r="X28" s="28"/>
      <c r="Y28" s="28"/>
      <c r="Z28" s="28"/>
      <c r="AA28" s="28"/>
      <c r="AI28" s="5"/>
      <c r="AJ28" s="5"/>
      <c r="AK28" s="29"/>
      <c r="AT28" s="261"/>
      <c r="AU28" s="28"/>
      <c r="AV28" s="28"/>
      <c r="AW28" s="28"/>
      <c r="AX28" s="28"/>
      <c r="AY28" s="28"/>
      <c r="AZ28" s="28"/>
      <c r="BA28" s="28"/>
      <c r="BI28" s="5"/>
      <c r="BJ28" s="5"/>
      <c r="BK28" s="29"/>
    </row>
    <row r="29" spans="10:65" ht="9.1" customHeight="1" x14ac:dyDescent="0.15">
      <c r="AI29" s="5"/>
      <c r="AJ29" s="5"/>
      <c r="AK29" s="5"/>
      <c r="BI29" s="5"/>
      <c r="BJ29" s="5"/>
      <c r="BK29" s="5"/>
    </row>
    <row r="30" spans="10:65" ht="9.1" customHeight="1" x14ac:dyDescent="0.15">
      <c r="AG30" s="85">
        <v>0.1</v>
      </c>
      <c r="AI30" s="85" t="s">
        <v>104</v>
      </c>
      <c r="AJ30" s="5"/>
      <c r="BG30" s="85">
        <v>0.1</v>
      </c>
      <c r="BI30" s="85" t="s">
        <v>80</v>
      </c>
      <c r="BJ30" s="5"/>
    </row>
    <row r="31" spans="10:65" ht="9.1" customHeight="1" x14ac:dyDescent="0.15">
      <c r="S31" s="73" t="s">
        <v>441</v>
      </c>
      <c r="T31" s="73"/>
      <c r="U31" s="73"/>
      <c r="V31" s="73"/>
      <c r="W31" s="73"/>
      <c r="X31" s="73"/>
      <c r="Y31" s="73"/>
      <c r="Z31" s="73"/>
      <c r="AA31" s="73"/>
      <c r="AB31" s="73"/>
      <c r="AG31" s="85"/>
      <c r="AI31" s="85"/>
      <c r="AJ31" s="5"/>
      <c r="AK31" s="29"/>
      <c r="AU31" s="28"/>
      <c r="AV31" s="28"/>
      <c r="AW31" s="28"/>
      <c r="AX31" s="28"/>
      <c r="AY31" s="73"/>
      <c r="AZ31" s="73"/>
      <c r="BA31" s="28"/>
      <c r="BB31" s="28"/>
      <c r="BG31" s="85"/>
      <c r="BI31" s="85"/>
      <c r="BJ31" s="5"/>
      <c r="BK31" s="29"/>
    </row>
    <row r="32" spans="10:65" ht="4.45" customHeight="1" x14ac:dyDescent="0.15">
      <c r="AG32" s="85" t="s">
        <v>0</v>
      </c>
      <c r="AI32" s="85"/>
      <c r="AJ32" s="5"/>
      <c r="AK32" s="29"/>
      <c r="BG32" s="85" t="s">
        <v>0</v>
      </c>
      <c r="BI32" s="85"/>
      <c r="BJ32" s="5"/>
      <c r="BK32" s="29"/>
    </row>
    <row r="33" spans="1:74" ht="4.45" customHeight="1" x14ac:dyDescent="0.15">
      <c r="AG33" s="85"/>
      <c r="AI33" s="85"/>
      <c r="AJ33" s="5"/>
      <c r="AK33" s="29"/>
      <c r="BG33" s="85"/>
      <c r="BI33" s="85"/>
      <c r="BJ33" s="5"/>
      <c r="BK33" s="29"/>
    </row>
    <row r="34" spans="1:74" ht="9.1" customHeight="1" x14ac:dyDescent="0.15">
      <c r="AG34" s="85">
        <v>0.1</v>
      </c>
      <c r="AI34" s="85"/>
      <c r="BG34" s="85">
        <v>0.1</v>
      </c>
      <c r="BI34" s="85"/>
    </row>
    <row r="35" spans="1:74" ht="9.1" customHeight="1" x14ac:dyDescent="0.15">
      <c r="AG35" s="85"/>
      <c r="AI35" s="85"/>
      <c r="BG35" s="85"/>
      <c r="BI35" s="85"/>
    </row>
    <row r="36" spans="1:74" ht="9.1" customHeight="1" x14ac:dyDescent="0.15">
      <c r="V36" s="28"/>
      <c r="W36" s="28"/>
      <c r="X36" s="28"/>
      <c r="Y36" s="28"/>
      <c r="AK36" s="29"/>
      <c r="AV36" s="28"/>
      <c r="AW36" s="28"/>
      <c r="AX36" s="28"/>
      <c r="AY36" s="28"/>
      <c r="BK36" s="29"/>
    </row>
    <row r="37" spans="1:74" ht="9.1" customHeight="1" x14ac:dyDescent="0.15"/>
    <row r="38" spans="1:74" ht="9.1" customHeight="1" x14ac:dyDescent="0.15"/>
    <row r="39" spans="1:74" ht="43.5" customHeight="1" x14ac:dyDescent="0.15">
      <c r="B39" s="278" t="s">
        <v>31</v>
      </c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</row>
    <row r="40" spans="1:74" s="14" customFormat="1" ht="24.95" customHeight="1" x14ac:dyDescent="0.15">
      <c r="B40" s="78" t="s">
        <v>105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7" t="s">
        <v>106</v>
      </c>
      <c r="X40" s="87"/>
      <c r="Y40" s="87"/>
      <c r="Z40" s="87"/>
      <c r="AA40" s="87"/>
      <c r="AB40" s="87"/>
      <c r="AC40" s="87"/>
      <c r="AD40" s="87" t="s">
        <v>107</v>
      </c>
      <c r="AE40" s="87"/>
      <c r="AF40" s="87"/>
      <c r="AG40" s="87"/>
      <c r="AH40" s="87"/>
      <c r="AI40" s="87"/>
      <c r="AJ40" s="87"/>
      <c r="AK40" s="87"/>
      <c r="AL40" s="87" t="s">
        <v>108</v>
      </c>
      <c r="AM40" s="87"/>
      <c r="AN40" s="87"/>
      <c r="AO40" s="87"/>
      <c r="AP40" s="87"/>
      <c r="AQ40" s="87"/>
      <c r="AR40" s="87"/>
      <c r="AS40" s="87"/>
      <c r="AT40" s="87" t="s">
        <v>109</v>
      </c>
      <c r="AU40" s="87"/>
      <c r="AV40" s="87"/>
      <c r="AW40" s="87"/>
      <c r="AX40" s="87"/>
      <c r="AY40" s="87"/>
      <c r="AZ40" s="87"/>
      <c r="BA40" s="87" t="s">
        <v>110</v>
      </c>
      <c r="BB40" s="87"/>
      <c r="BC40" s="87"/>
      <c r="BD40" s="87"/>
      <c r="BE40" s="87"/>
      <c r="BF40" s="87"/>
      <c r="BG40" s="87"/>
      <c r="BH40" s="89"/>
      <c r="BI40" s="84"/>
      <c r="BJ40" s="84"/>
      <c r="BK40" s="84"/>
      <c r="BL40" s="84"/>
      <c r="BM40" s="84"/>
      <c r="BN40" s="84"/>
      <c r="BO40" s="25"/>
      <c r="BP40" s="25"/>
      <c r="BQ40" s="25"/>
      <c r="BR40" s="25"/>
      <c r="BS40" s="25"/>
      <c r="BT40" s="25"/>
      <c r="BU40" s="25"/>
    </row>
    <row r="41" spans="1:74" s="14" customFormat="1" ht="6.95" customHeight="1" x14ac:dyDescent="0.15"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</row>
    <row r="42" spans="1:74" s="14" customFormat="1" ht="20.149999999999999" customHeight="1" x14ac:dyDescent="0.15">
      <c r="A42" s="16"/>
      <c r="B42" s="263" t="s">
        <v>68</v>
      </c>
      <c r="C42" s="263"/>
      <c r="D42" s="264"/>
      <c r="E42" s="78" t="s">
        <v>168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v>2.5999999999999999E-2</v>
      </c>
      <c r="X42" s="75"/>
      <c r="Y42" s="75"/>
      <c r="Z42" s="75"/>
      <c r="AA42" s="75"/>
      <c r="AB42" s="75"/>
      <c r="AC42" s="75"/>
      <c r="AD42" s="75">
        <v>3.2000000000000001E-2</v>
      </c>
      <c r="AE42" s="75"/>
      <c r="AF42" s="75"/>
      <c r="AG42" s="75"/>
      <c r="AH42" s="75"/>
      <c r="AI42" s="75"/>
      <c r="AJ42" s="75"/>
      <c r="AK42" s="75"/>
      <c r="AL42" s="75">
        <v>3.7999999999999999E-2</v>
      </c>
      <c r="AM42" s="75"/>
      <c r="AN42" s="75"/>
      <c r="AO42" s="75"/>
      <c r="AP42" s="75"/>
      <c r="AQ42" s="75"/>
      <c r="AR42" s="75"/>
      <c r="AS42" s="75"/>
      <c r="AT42" s="75">
        <v>4.8000000000000001E-2</v>
      </c>
      <c r="AU42" s="75"/>
      <c r="AV42" s="75"/>
      <c r="AW42" s="75"/>
      <c r="AX42" s="75"/>
      <c r="AY42" s="75"/>
      <c r="AZ42" s="75"/>
      <c r="BA42" s="75">
        <v>0.06</v>
      </c>
      <c r="BB42" s="75"/>
      <c r="BC42" s="75"/>
      <c r="BD42" s="75"/>
      <c r="BE42" s="75"/>
      <c r="BF42" s="75"/>
      <c r="BG42" s="75"/>
      <c r="BH42" s="77"/>
      <c r="BI42" s="74"/>
      <c r="BJ42" s="74"/>
      <c r="BK42" s="74"/>
      <c r="BL42" s="74"/>
      <c r="BM42" s="74"/>
      <c r="BN42" s="74"/>
      <c r="BO42" s="18"/>
      <c r="BP42" s="18"/>
      <c r="BQ42" s="18"/>
      <c r="BR42" s="18"/>
      <c r="BS42" s="18"/>
      <c r="BT42" s="18"/>
      <c r="BU42" s="18"/>
    </row>
    <row r="43" spans="1:74" s="14" customFormat="1" ht="20.149999999999999" customHeight="1" x14ac:dyDescent="0.15">
      <c r="A43" s="16"/>
      <c r="B43" s="265"/>
      <c r="C43" s="265"/>
      <c r="D43" s="266"/>
      <c r="E43" s="78" t="s">
        <v>361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v>0.6</v>
      </c>
      <c r="X43" s="75"/>
      <c r="Y43" s="75"/>
      <c r="Z43" s="75"/>
      <c r="AA43" s="75"/>
      <c r="AB43" s="75"/>
      <c r="AC43" s="75"/>
      <c r="AD43" s="75">
        <v>0.6</v>
      </c>
      <c r="AE43" s="75"/>
      <c r="AF43" s="75"/>
      <c r="AG43" s="75"/>
      <c r="AH43" s="75"/>
      <c r="AI43" s="75"/>
      <c r="AJ43" s="75"/>
      <c r="AK43" s="75"/>
      <c r="AL43" s="75">
        <v>0.6</v>
      </c>
      <c r="AM43" s="75"/>
      <c r="AN43" s="75"/>
      <c r="AO43" s="75"/>
      <c r="AP43" s="75"/>
      <c r="AQ43" s="75"/>
      <c r="AR43" s="75"/>
      <c r="AS43" s="75"/>
      <c r="AT43" s="75">
        <v>0.6</v>
      </c>
      <c r="AU43" s="75"/>
      <c r="AV43" s="75"/>
      <c r="AW43" s="75"/>
      <c r="AX43" s="75"/>
      <c r="AY43" s="75"/>
      <c r="AZ43" s="75"/>
      <c r="BA43" s="75">
        <v>0.6</v>
      </c>
      <c r="BB43" s="75"/>
      <c r="BC43" s="75"/>
      <c r="BD43" s="75"/>
      <c r="BE43" s="75"/>
      <c r="BF43" s="75"/>
      <c r="BG43" s="75"/>
      <c r="BH43" s="77"/>
      <c r="BI43" s="74"/>
      <c r="BJ43" s="74"/>
      <c r="BK43" s="74"/>
      <c r="BL43" s="74"/>
      <c r="BM43" s="74"/>
      <c r="BN43" s="74"/>
      <c r="BO43" s="18"/>
      <c r="BP43" s="18"/>
      <c r="BQ43" s="18"/>
      <c r="BR43" s="18"/>
      <c r="BS43" s="18"/>
      <c r="BT43" s="18"/>
      <c r="BU43" s="18"/>
    </row>
    <row r="44" spans="1:74" s="14" customFormat="1" ht="20.149999999999999" customHeight="1" x14ac:dyDescent="0.15">
      <c r="A44" s="16"/>
      <c r="B44" s="265"/>
      <c r="C44" s="265"/>
      <c r="D44" s="266"/>
      <c r="E44" s="78" t="s">
        <v>169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W42+0.2</f>
        <v>0.22600000000000001</v>
      </c>
      <c r="X44" s="75"/>
      <c r="Y44" s="75"/>
      <c r="Z44" s="75"/>
      <c r="AA44" s="75"/>
      <c r="AB44" s="75"/>
      <c r="AC44" s="75"/>
      <c r="AD44" s="75">
        <f>AD42+0.2</f>
        <v>0.23200000000000001</v>
      </c>
      <c r="AE44" s="75"/>
      <c r="AF44" s="75"/>
      <c r="AG44" s="75"/>
      <c r="AH44" s="75"/>
      <c r="AI44" s="75"/>
      <c r="AJ44" s="75"/>
      <c r="AK44" s="75"/>
      <c r="AL44" s="75">
        <f>AL42+0.2</f>
        <v>0.23800000000000002</v>
      </c>
      <c r="AM44" s="75"/>
      <c r="AN44" s="75"/>
      <c r="AO44" s="75"/>
      <c r="AP44" s="75"/>
      <c r="AQ44" s="75"/>
      <c r="AR44" s="75"/>
      <c r="AS44" s="75"/>
      <c r="AT44" s="75">
        <f>AT42+0.2</f>
        <v>0.248</v>
      </c>
      <c r="AU44" s="75"/>
      <c r="AV44" s="75"/>
      <c r="AW44" s="75"/>
      <c r="AX44" s="75"/>
      <c r="AY44" s="75"/>
      <c r="AZ44" s="75"/>
      <c r="BA44" s="75">
        <f>BA42+0.2</f>
        <v>0.26</v>
      </c>
      <c r="BB44" s="75"/>
      <c r="BC44" s="75"/>
      <c r="BD44" s="75"/>
      <c r="BE44" s="75"/>
      <c r="BF44" s="75"/>
      <c r="BG44" s="75"/>
      <c r="BH44" s="77"/>
      <c r="BI44" s="74"/>
      <c r="BJ44" s="74"/>
      <c r="BK44" s="74"/>
      <c r="BL44" s="74"/>
      <c r="BM44" s="74"/>
      <c r="BN44" s="74"/>
      <c r="BO44" s="18"/>
      <c r="BP44" s="18"/>
      <c r="BQ44" s="18"/>
      <c r="BR44" s="18"/>
      <c r="BS44" s="18"/>
      <c r="BT44" s="18"/>
      <c r="BU44" s="18"/>
    </row>
    <row r="45" spans="1:74" s="14" customFormat="1" ht="20.149999999999999" customHeight="1" x14ac:dyDescent="0.15">
      <c r="A45" s="16"/>
      <c r="B45" s="265"/>
      <c r="C45" s="265"/>
      <c r="D45" s="266"/>
      <c r="E45" s="78" t="s">
        <v>170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W42+W46+0.1</f>
        <v>1.3260000000000001</v>
      </c>
      <c r="X45" s="75"/>
      <c r="Y45" s="75"/>
      <c r="Z45" s="75"/>
      <c r="AA45" s="75"/>
      <c r="AB45" s="75"/>
      <c r="AC45" s="75"/>
      <c r="AD45" s="75">
        <f>AD42+AD46+0.1</f>
        <v>1.3320000000000001</v>
      </c>
      <c r="AE45" s="75"/>
      <c r="AF45" s="75"/>
      <c r="AG45" s="75"/>
      <c r="AH45" s="75"/>
      <c r="AI45" s="75"/>
      <c r="AJ45" s="75"/>
      <c r="AK45" s="75"/>
      <c r="AL45" s="75">
        <f>AL42+AL46+0.1</f>
        <v>1.3380000000000001</v>
      </c>
      <c r="AM45" s="75"/>
      <c r="AN45" s="75"/>
      <c r="AO45" s="75"/>
      <c r="AP45" s="75"/>
      <c r="AQ45" s="75"/>
      <c r="AR45" s="75"/>
      <c r="AS45" s="75"/>
      <c r="AT45" s="75">
        <f>AT42+AT46+0.1</f>
        <v>1.3480000000000001</v>
      </c>
      <c r="AU45" s="75"/>
      <c r="AV45" s="75"/>
      <c r="AW45" s="75"/>
      <c r="AX45" s="75"/>
      <c r="AY45" s="75"/>
      <c r="AZ45" s="75"/>
      <c r="BA45" s="75">
        <f>BA42+BA46+0.1</f>
        <v>1.36</v>
      </c>
      <c r="BB45" s="75"/>
      <c r="BC45" s="75"/>
      <c r="BD45" s="75"/>
      <c r="BE45" s="75"/>
      <c r="BF45" s="75"/>
      <c r="BG45" s="75"/>
      <c r="BH45" s="77"/>
      <c r="BI45" s="74"/>
      <c r="BJ45" s="74"/>
      <c r="BK45" s="74"/>
      <c r="BL45" s="74"/>
      <c r="BM45" s="74"/>
      <c r="BN45" s="74"/>
      <c r="BO45" s="18"/>
      <c r="BP45" s="18"/>
      <c r="BQ45" s="18"/>
      <c r="BR45" s="18"/>
      <c r="BS45" s="18"/>
      <c r="BT45" s="18"/>
      <c r="BU45" s="18"/>
    </row>
    <row r="46" spans="1:74" s="14" customFormat="1" ht="20.149999999999999" customHeight="1" x14ac:dyDescent="0.15">
      <c r="A46" s="16"/>
      <c r="B46" s="265"/>
      <c r="C46" s="265"/>
      <c r="D46" s="266"/>
      <c r="E46" s="78" t="s">
        <v>341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81">
        <f>$H$4</f>
        <v>1.2</v>
      </c>
      <c r="X46" s="82"/>
      <c r="Y46" s="82"/>
      <c r="Z46" s="82"/>
      <c r="AA46" s="82"/>
      <c r="AB46" s="82"/>
      <c r="AC46" s="82"/>
      <c r="AD46" s="81">
        <f>$H$4</f>
        <v>1.2</v>
      </c>
      <c r="AE46" s="82"/>
      <c r="AF46" s="82"/>
      <c r="AG46" s="82"/>
      <c r="AH46" s="82"/>
      <c r="AI46" s="82"/>
      <c r="AJ46" s="82"/>
      <c r="AK46" s="83"/>
      <c r="AL46" s="82">
        <f>$H$4</f>
        <v>1.2</v>
      </c>
      <c r="AM46" s="82"/>
      <c r="AN46" s="82"/>
      <c r="AO46" s="82"/>
      <c r="AP46" s="82"/>
      <c r="AQ46" s="82"/>
      <c r="AR46" s="82"/>
      <c r="AS46" s="83"/>
      <c r="AT46" s="81">
        <f>$H$4</f>
        <v>1.2</v>
      </c>
      <c r="AU46" s="82"/>
      <c r="AV46" s="82"/>
      <c r="AW46" s="82"/>
      <c r="AX46" s="82"/>
      <c r="AY46" s="82"/>
      <c r="AZ46" s="83"/>
      <c r="BA46" s="81">
        <f>$H$4</f>
        <v>1.2</v>
      </c>
      <c r="BB46" s="82"/>
      <c r="BC46" s="82"/>
      <c r="BD46" s="82"/>
      <c r="BE46" s="82"/>
      <c r="BF46" s="82"/>
      <c r="BG46" s="83"/>
      <c r="BH46" s="37"/>
      <c r="BI46" s="37"/>
      <c r="BJ46" s="37"/>
      <c r="BK46" s="37"/>
      <c r="BL46" s="37"/>
      <c r="BM46" s="37"/>
      <c r="BN46" s="37"/>
      <c r="BO46" s="18"/>
      <c r="BP46" s="18"/>
      <c r="BQ46" s="18"/>
      <c r="BR46" s="18"/>
      <c r="BS46" s="18"/>
      <c r="BT46" s="18"/>
      <c r="BU46" s="18"/>
    </row>
    <row r="47" spans="1:74" s="14" customFormat="1" ht="20.149999999999999" customHeight="1" x14ac:dyDescent="0.15">
      <c r="B47" s="100" t="s">
        <v>33</v>
      </c>
      <c r="C47" s="101"/>
      <c r="D47" s="102"/>
      <c r="E47" s="78" t="s">
        <v>37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81">
        <f>(W45-W44-0.2-0.05)</f>
        <v>0.85000000000000009</v>
      </c>
      <c r="X47" s="82"/>
      <c r="Y47" s="82"/>
      <c r="Z47" s="82"/>
      <c r="AA47" s="82"/>
      <c r="AB47" s="82"/>
      <c r="AC47" s="82"/>
      <c r="AD47" s="81">
        <f>(AD45-AD44-0.2-0.05)</f>
        <v>0.85000000000000009</v>
      </c>
      <c r="AE47" s="82"/>
      <c r="AF47" s="82"/>
      <c r="AG47" s="82"/>
      <c r="AH47" s="82"/>
      <c r="AI47" s="82"/>
      <c r="AJ47" s="82"/>
      <c r="AK47" s="83"/>
      <c r="AL47" s="81">
        <f>(AL45-AL44-0.2-0.05)</f>
        <v>0.85000000000000009</v>
      </c>
      <c r="AM47" s="82"/>
      <c r="AN47" s="82"/>
      <c r="AO47" s="82"/>
      <c r="AP47" s="82"/>
      <c r="AQ47" s="82"/>
      <c r="AR47" s="82"/>
      <c r="AS47" s="83"/>
      <c r="AT47" s="81">
        <f>(AT45-AT44-0.2-0.05)</f>
        <v>0.85000000000000009</v>
      </c>
      <c r="AU47" s="82"/>
      <c r="AV47" s="82"/>
      <c r="AW47" s="82"/>
      <c r="AX47" s="82"/>
      <c r="AY47" s="82"/>
      <c r="AZ47" s="82"/>
      <c r="BA47" s="81">
        <f>(BA45-BA44-0.2-0.05)</f>
        <v>0.85000000000000009</v>
      </c>
      <c r="BB47" s="82"/>
      <c r="BC47" s="82"/>
      <c r="BD47" s="82"/>
      <c r="BE47" s="82"/>
      <c r="BF47" s="82"/>
      <c r="BG47" s="82"/>
      <c r="BH47" s="77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</row>
    <row r="48" spans="1:74" s="14" customFormat="1" ht="20.149999999999999" customHeight="1" x14ac:dyDescent="0.15">
      <c r="BA48" s="141" t="s">
        <v>103</v>
      </c>
      <c r="BB48" s="141"/>
      <c r="BC48" s="141"/>
      <c r="BD48" s="141"/>
      <c r="BE48" s="141"/>
      <c r="BF48" s="141"/>
      <c r="BG48" s="141"/>
      <c r="BH48" s="271"/>
      <c r="BI48" s="271"/>
      <c r="BJ48" s="271"/>
      <c r="BK48" s="271"/>
      <c r="BL48" s="271"/>
      <c r="BM48" s="271"/>
      <c r="BN48" s="271"/>
      <c r="BO48" s="271"/>
      <c r="BP48" s="271"/>
      <c r="BQ48" s="271"/>
      <c r="BR48" s="271"/>
      <c r="BS48" s="271"/>
      <c r="BT48" s="271"/>
      <c r="BU48" s="271"/>
    </row>
    <row r="49" spans="2:73" s="14" customFormat="1" ht="28" customHeight="1" x14ac:dyDescent="0.15">
      <c r="B49" s="87" t="s">
        <v>13</v>
      </c>
      <c r="C49" s="87"/>
      <c r="D49" s="87"/>
      <c r="E49" s="87"/>
      <c r="F49" s="87"/>
      <c r="G49" s="87"/>
      <c r="H49" s="87"/>
      <c r="I49" s="87"/>
      <c r="J49" s="87"/>
      <c r="K49" s="87" t="s">
        <v>14</v>
      </c>
      <c r="L49" s="87"/>
      <c r="M49" s="87"/>
      <c r="N49" s="87"/>
      <c r="O49" s="87"/>
      <c r="P49" s="87"/>
      <c r="Q49" s="87"/>
      <c r="R49" s="87"/>
      <c r="S49" s="87"/>
      <c r="T49" s="87" t="s">
        <v>12</v>
      </c>
      <c r="U49" s="87"/>
      <c r="V49" s="87"/>
      <c r="W49" s="87" t="s">
        <v>82</v>
      </c>
      <c r="X49" s="87"/>
      <c r="Y49" s="87"/>
      <c r="Z49" s="87"/>
      <c r="AA49" s="87"/>
      <c r="AB49" s="87"/>
      <c r="AC49" s="87"/>
      <c r="AD49" s="87" t="s">
        <v>83</v>
      </c>
      <c r="AE49" s="87"/>
      <c r="AF49" s="87"/>
      <c r="AG49" s="87"/>
      <c r="AH49" s="87"/>
      <c r="AI49" s="87"/>
      <c r="AJ49" s="87"/>
      <c r="AK49" s="87"/>
      <c r="AL49" s="87" t="s">
        <v>84</v>
      </c>
      <c r="AM49" s="87"/>
      <c r="AN49" s="87"/>
      <c r="AO49" s="87"/>
      <c r="AP49" s="87"/>
      <c r="AQ49" s="87"/>
      <c r="AR49" s="87"/>
      <c r="AS49" s="87"/>
      <c r="AT49" s="87" t="s">
        <v>85</v>
      </c>
      <c r="AU49" s="87"/>
      <c r="AV49" s="87"/>
      <c r="AW49" s="87"/>
      <c r="AX49" s="87"/>
      <c r="AY49" s="87"/>
      <c r="AZ49" s="87"/>
      <c r="BA49" s="87" t="s">
        <v>86</v>
      </c>
      <c r="BB49" s="87"/>
      <c r="BC49" s="87"/>
      <c r="BD49" s="87"/>
      <c r="BE49" s="87"/>
      <c r="BF49" s="87"/>
      <c r="BG49" s="87"/>
      <c r="BH49" s="89"/>
      <c r="BI49" s="84"/>
      <c r="BJ49" s="84"/>
      <c r="BK49" s="84"/>
      <c r="BL49" s="84"/>
      <c r="BM49" s="84"/>
      <c r="BN49" s="84"/>
      <c r="BO49" s="25"/>
      <c r="BP49" s="25"/>
      <c r="BQ49" s="25"/>
      <c r="BR49" s="25"/>
      <c r="BS49" s="25"/>
      <c r="BT49" s="25"/>
      <c r="BU49" s="25"/>
    </row>
    <row r="50" spans="2:73" s="14" customFormat="1" ht="27.8" customHeight="1" x14ac:dyDescent="0.15">
      <c r="B50" s="78" t="s">
        <v>52</v>
      </c>
      <c r="C50" s="79"/>
      <c r="D50" s="79"/>
      <c r="E50" s="79"/>
      <c r="F50" s="79"/>
      <c r="G50" s="79"/>
      <c r="H50" s="79"/>
      <c r="I50" s="79"/>
      <c r="J50" s="80"/>
      <c r="K50" s="110" t="s">
        <v>371</v>
      </c>
      <c r="L50" s="111"/>
      <c r="M50" s="111"/>
      <c r="N50" s="111"/>
      <c r="O50" s="111"/>
      <c r="P50" s="111"/>
      <c r="Q50" s="111"/>
      <c r="R50" s="111"/>
      <c r="S50" s="112"/>
      <c r="T50" s="78" t="s">
        <v>171</v>
      </c>
      <c r="U50" s="79"/>
      <c r="V50" s="80"/>
      <c r="W50" s="75">
        <v>2</v>
      </c>
      <c r="X50" s="75"/>
      <c r="Y50" s="75"/>
      <c r="Z50" s="75"/>
      <c r="AA50" s="75"/>
      <c r="AB50" s="75"/>
      <c r="AC50" s="75"/>
      <c r="AD50" s="81">
        <v>2</v>
      </c>
      <c r="AE50" s="82"/>
      <c r="AF50" s="82"/>
      <c r="AG50" s="82"/>
      <c r="AH50" s="82"/>
      <c r="AI50" s="82"/>
      <c r="AJ50" s="82"/>
      <c r="AK50" s="83"/>
      <c r="AL50" s="81">
        <v>2</v>
      </c>
      <c r="AM50" s="82"/>
      <c r="AN50" s="82"/>
      <c r="AO50" s="82"/>
      <c r="AP50" s="82"/>
      <c r="AQ50" s="82"/>
      <c r="AR50" s="82"/>
      <c r="AS50" s="83"/>
      <c r="AT50" s="75">
        <v>2</v>
      </c>
      <c r="AU50" s="75"/>
      <c r="AV50" s="75"/>
      <c r="AW50" s="75"/>
      <c r="AX50" s="75"/>
      <c r="AY50" s="75"/>
      <c r="AZ50" s="75"/>
      <c r="BA50" s="75">
        <v>2</v>
      </c>
      <c r="BB50" s="75"/>
      <c r="BC50" s="75"/>
      <c r="BD50" s="75"/>
      <c r="BE50" s="75"/>
      <c r="BF50" s="75"/>
      <c r="BG50" s="75"/>
      <c r="BH50" s="77"/>
      <c r="BI50" s="74"/>
      <c r="BJ50" s="74"/>
      <c r="BK50" s="74"/>
      <c r="BL50" s="74"/>
      <c r="BM50" s="74"/>
      <c r="BN50" s="74"/>
      <c r="BO50" s="18"/>
      <c r="BP50" s="18"/>
      <c r="BQ50" s="18"/>
      <c r="BR50" s="18"/>
      <c r="BS50" s="18"/>
      <c r="BT50" s="18"/>
      <c r="BU50" s="18"/>
    </row>
    <row r="51" spans="2:73" s="14" customFormat="1" ht="14.1" customHeight="1" x14ac:dyDescent="0.15">
      <c r="B51" s="113" t="s">
        <v>373</v>
      </c>
      <c r="C51" s="114"/>
      <c r="D51" s="114"/>
      <c r="E51" s="114"/>
      <c r="F51" s="114"/>
      <c r="G51" s="114"/>
      <c r="H51" s="114"/>
      <c r="I51" s="114"/>
      <c r="J51" s="115"/>
      <c r="K51" s="116" t="s">
        <v>434</v>
      </c>
      <c r="L51" s="117"/>
      <c r="M51" s="117"/>
      <c r="N51" s="117"/>
      <c r="O51" s="117"/>
      <c r="P51" s="117"/>
      <c r="Q51" s="117"/>
      <c r="R51" s="117"/>
      <c r="S51" s="118"/>
      <c r="T51" s="113" t="s">
        <v>390</v>
      </c>
      <c r="U51" s="114"/>
      <c r="V51" s="115"/>
      <c r="W51" s="104">
        <f>W43</f>
        <v>0.6</v>
      </c>
      <c r="X51" s="105"/>
      <c r="Y51" s="105"/>
      <c r="Z51" s="105"/>
      <c r="AA51" s="105"/>
      <c r="AB51" s="105"/>
      <c r="AC51" s="106"/>
      <c r="AD51" s="104">
        <f>AD43</f>
        <v>0.6</v>
      </c>
      <c r="AE51" s="105"/>
      <c r="AF51" s="105"/>
      <c r="AG51" s="105"/>
      <c r="AH51" s="105"/>
      <c r="AI51" s="105"/>
      <c r="AJ51" s="105"/>
      <c r="AK51" s="106"/>
      <c r="AL51" s="104">
        <f>AL43</f>
        <v>0.6</v>
      </c>
      <c r="AM51" s="105"/>
      <c r="AN51" s="105"/>
      <c r="AO51" s="105"/>
      <c r="AP51" s="105"/>
      <c r="AQ51" s="105"/>
      <c r="AR51" s="105"/>
      <c r="AS51" s="106"/>
      <c r="AT51" s="104">
        <f>AT43</f>
        <v>0.6</v>
      </c>
      <c r="AU51" s="105"/>
      <c r="AV51" s="105"/>
      <c r="AW51" s="105"/>
      <c r="AX51" s="105"/>
      <c r="AY51" s="105"/>
      <c r="AZ51" s="106"/>
      <c r="BA51" s="104">
        <f>BA43</f>
        <v>0.6</v>
      </c>
      <c r="BB51" s="105"/>
      <c r="BC51" s="105"/>
      <c r="BD51" s="105"/>
      <c r="BE51" s="105"/>
      <c r="BF51" s="105"/>
      <c r="BG51" s="106"/>
      <c r="BH51" s="77"/>
      <c r="BI51" s="74"/>
      <c r="BJ51" s="74"/>
      <c r="BK51" s="74"/>
      <c r="BL51" s="74"/>
      <c r="BM51" s="74"/>
      <c r="BN51" s="74"/>
      <c r="BO51" s="18"/>
      <c r="BP51" s="18"/>
      <c r="BQ51" s="18"/>
      <c r="BR51" s="18"/>
      <c r="BS51" s="18"/>
      <c r="BT51" s="18"/>
      <c r="BU51" s="18"/>
    </row>
    <row r="52" spans="2:73" s="14" customFormat="1" ht="14.1" customHeight="1" x14ac:dyDescent="0.15">
      <c r="B52" s="100"/>
      <c r="C52" s="101"/>
      <c r="D52" s="101"/>
      <c r="E52" s="101"/>
      <c r="F52" s="101"/>
      <c r="G52" s="101"/>
      <c r="H52" s="101"/>
      <c r="I52" s="101"/>
      <c r="J52" s="102"/>
      <c r="K52" s="122"/>
      <c r="L52" s="123"/>
      <c r="M52" s="123"/>
      <c r="N52" s="123"/>
      <c r="O52" s="123"/>
      <c r="P52" s="123"/>
      <c r="Q52" s="123"/>
      <c r="R52" s="123"/>
      <c r="S52" s="124"/>
      <c r="T52" s="100"/>
      <c r="U52" s="101"/>
      <c r="V52" s="102"/>
      <c r="W52" s="107"/>
      <c r="X52" s="108"/>
      <c r="Y52" s="108"/>
      <c r="Z52" s="108"/>
      <c r="AA52" s="108"/>
      <c r="AB52" s="108"/>
      <c r="AC52" s="109"/>
      <c r="AD52" s="107"/>
      <c r="AE52" s="108"/>
      <c r="AF52" s="108"/>
      <c r="AG52" s="108"/>
      <c r="AH52" s="108"/>
      <c r="AI52" s="108"/>
      <c r="AJ52" s="108"/>
      <c r="AK52" s="109"/>
      <c r="AL52" s="107"/>
      <c r="AM52" s="108"/>
      <c r="AN52" s="108"/>
      <c r="AO52" s="108"/>
      <c r="AP52" s="108"/>
      <c r="AQ52" s="108"/>
      <c r="AR52" s="108"/>
      <c r="AS52" s="109"/>
      <c r="AT52" s="107"/>
      <c r="AU52" s="108"/>
      <c r="AV52" s="108"/>
      <c r="AW52" s="108"/>
      <c r="AX52" s="108"/>
      <c r="AY52" s="108"/>
      <c r="AZ52" s="109"/>
      <c r="BA52" s="107"/>
      <c r="BB52" s="108"/>
      <c r="BC52" s="108"/>
      <c r="BD52" s="108"/>
      <c r="BE52" s="108"/>
      <c r="BF52" s="108"/>
      <c r="BG52" s="109"/>
      <c r="BH52" s="77"/>
      <c r="BI52" s="74"/>
      <c r="BJ52" s="74"/>
      <c r="BK52" s="74"/>
      <c r="BL52" s="74"/>
      <c r="BM52" s="74"/>
      <c r="BN52" s="74"/>
      <c r="BO52" s="18"/>
      <c r="BP52" s="18"/>
      <c r="BQ52" s="18"/>
      <c r="BR52" s="18"/>
      <c r="BS52" s="18"/>
      <c r="BT52" s="18"/>
      <c r="BU52" s="18"/>
    </row>
    <row r="53" spans="2:73" s="14" customFormat="1" ht="14.1" customHeight="1" x14ac:dyDescent="0.15">
      <c r="B53" s="113" t="s">
        <v>54</v>
      </c>
      <c r="C53" s="114"/>
      <c r="D53" s="114"/>
      <c r="E53" s="114"/>
      <c r="F53" s="114"/>
      <c r="G53" s="114"/>
      <c r="H53" s="114"/>
      <c r="I53" s="114"/>
      <c r="J53" s="115"/>
      <c r="K53" s="116" t="s">
        <v>434</v>
      </c>
      <c r="L53" s="117"/>
      <c r="M53" s="117"/>
      <c r="N53" s="117"/>
      <c r="O53" s="117"/>
      <c r="P53" s="117"/>
      <c r="Q53" s="117"/>
      <c r="R53" s="117"/>
      <c r="S53" s="118"/>
      <c r="T53" s="113" t="s">
        <v>435</v>
      </c>
      <c r="U53" s="114"/>
      <c r="V53" s="115"/>
      <c r="W53" s="104">
        <f>W43*0.1</f>
        <v>0.06</v>
      </c>
      <c r="X53" s="105"/>
      <c r="Y53" s="105"/>
      <c r="Z53" s="105"/>
      <c r="AA53" s="105"/>
      <c r="AB53" s="105"/>
      <c r="AC53" s="106"/>
      <c r="AD53" s="104">
        <f>AD43*0.1</f>
        <v>0.06</v>
      </c>
      <c r="AE53" s="105"/>
      <c r="AF53" s="105"/>
      <c r="AG53" s="105"/>
      <c r="AH53" s="105"/>
      <c r="AI53" s="105"/>
      <c r="AJ53" s="105"/>
      <c r="AK53" s="106"/>
      <c r="AL53" s="104">
        <f>AL43*0.1</f>
        <v>0.06</v>
      </c>
      <c r="AM53" s="105"/>
      <c r="AN53" s="105"/>
      <c r="AO53" s="105"/>
      <c r="AP53" s="105"/>
      <c r="AQ53" s="105"/>
      <c r="AR53" s="105"/>
      <c r="AS53" s="106"/>
      <c r="AT53" s="104">
        <f>AT43*0.1</f>
        <v>0.06</v>
      </c>
      <c r="AU53" s="105"/>
      <c r="AV53" s="105"/>
      <c r="AW53" s="105"/>
      <c r="AX53" s="105"/>
      <c r="AY53" s="105"/>
      <c r="AZ53" s="106"/>
      <c r="BA53" s="104">
        <f>BA43*0.1</f>
        <v>0.06</v>
      </c>
      <c r="BB53" s="105"/>
      <c r="BC53" s="105"/>
      <c r="BD53" s="105"/>
      <c r="BE53" s="105"/>
      <c r="BF53" s="105"/>
      <c r="BG53" s="106"/>
      <c r="BH53" s="77"/>
      <c r="BI53" s="74"/>
      <c r="BJ53" s="74"/>
      <c r="BK53" s="74"/>
      <c r="BL53" s="74"/>
      <c r="BM53" s="74"/>
      <c r="BN53" s="74"/>
      <c r="BO53" s="18"/>
      <c r="BP53" s="18"/>
      <c r="BQ53" s="18"/>
      <c r="BR53" s="18"/>
      <c r="BS53" s="18"/>
      <c r="BT53" s="18"/>
      <c r="BU53" s="18"/>
    </row>
    <row r="54" spans="2:73" s="14" customFormat="1" ht="14.1" customHeight="1" x14ac:dyDescent="0.15">
      <c r="B54" s="100"/>
      <c r="C54" s="101"/>
      <c r="D54" s="101"/>
      <c r="E54" s="101"/>
      <c r="F54" s="101"/>
      <c r="G54" s="101"/>
      <c r="H54" s="101"/>
      <c r="I54" s="101"/>
      <c r="J54" s="102"/>
      <c r="K54" s="122" t="s">
        <v>323</v>
      </c>
      <c r="L54" s="123"/>
      <c r="M54" s="123"/>
      <c r="N54" s="123"/>
      <c r="O54" s="123"/>
      <c r="P54" s="123"/>
      <c r="Q54" s="123"/>
      <c r="R54" s="123"/>
      <c r="S54" s="124"/>
      <c r="T54" s="100"/>
      <c r="U54" s="101"/>
      <c r="V54" s="102"/>
      <c r="W54" s="107"/>
      <c r="X54" s="108"/>
      <c r="Y54" s="108"/>
      <c r="Z54" s="108"/>
      <c r="AA54" s="108"/>
      <c r="AB54" s="108"/>
      <c r="AC54" s="109"/>
      <c r="AD54" s="107"/>
      <c r="AE54" s="108"/>
      <c r="AF54" s="108"/>
      <c r="AG54" s="108"/>
      <c r="AH54" s="108"/>
      <c r="AI54" s="108"/>
      <c r="AJ54" s="108"/>
      <c r="AK54" s="109"/>
      <c r="AL54" s="107"/>
      <c r="AM54" s="108"/>
      <c r="AN54" s="108"/>
      <c r="AO54" s="108"/>
      <c r="AP54" s="108"/>
      <c r="AQ54" s="108"/>
      <c r="AR54" s="108"/>
      <c r="AS54" s="109"/>
      <c r="AT54" s="107"/>
      <c r="AU54" s="108"/>
      <c r="AV54" s="108"/>
      <c r="AW54" s="108"/>
      <c r="AX54" s="108"/>
      <c r="AY54" s="108"/>
      <c r="AZ54" s="109"/>
      <c r="BA54" s="107"/>
      <c r="BB54" s="108"/>
      <c r="BC54" s="108"/>
      <c r="BD54" s="108"/>
      <c r="BE54" s="108"/>
      <c r="BF54" s="108"/>
      <c r="BG54" s="109"/>
      <c r="BH54" s="77"/>
      <c r="BI54" s="74"/>
      <c r="BJ54" s="74"/>
      <c r="BK54" s="74"/>
      <c r="BL54" s="74"/>
      <c r="BM54" s="74"/>
      <c r="BN54" s="74"/>
      <c r="BO54" s="18"/>
      <c r="BP54" s="18"/>
      <c r="BQ54" s="18"/>
      <c r="BR54" s="18"/>
      <c r="BS54" s="18"/>
      <c r="BT54" s="18"/>
      <c r="BU54" s="18"/>
    </row>
    <row r="55" spans="2:73" s="14" customFormat="1" ht="28" customHeight="1" x14ac:dyDescent="0.15">
      <c r="B55" s="119" t="s">
        <v>25</v>
      </c>
      <c r="C55" s="120"/>
      <c r="D55" s="120"/>
      <c r="E55" s="120"/>
      <c r="F55" s="120"/>
      <c r="G55" s="120"/>
      <c r="H55" s="120"/>
      <c r="I55" s="120"/>
      <c r="J55" s="121"/>
      <c r="K55" s="110" t="s">
        <v>436</v>
      </c>
      <c r="L55" s="111"/>
      <c r="M55" s="111"/>
      <c r="N55" s="111"/>
      <c r="O55" s="111"/>
      <c r="P55" s="111"/>
      <c r="Q55" s="111"/>
      <c r="R55" s="111"/>
      <c r="S55" s="112"/>
      <c r="T55" s="78" t="s">
        <v>435</v>
      </c>
      <c r="U55" s="79"/>
      <c r="V55" s="80"/>
      <c r="W55" s="75">
        <f>ROUND(W43*(W45-0.1),3)</f>
        <v>0.73599999999999999</v>
      </c>
      <c r="X55" s="75"/>
      <c r="Y55" s="75"/>
      <c r="Z55" s="75"/>
      <c r="AA55" s="75"/>
      <c r="AB55" s="75"/>
      <c r="AC55" s="81"/>
      <c r="AD55" s="81">
        <f>ROUND(AD43*(AD45-0.1),3)</f>
        <v>0.73899999999999999</v>
      </c>
      <c r="AE55" s="82"/>
      <c r="AF55" s="82"/>
      <c r="AG55" s="82"/>
      <c r="AH55" s="82"/>
      <c r="AI55" s="82"/>
      <c r="AJ55" s="82"/>
      <c r="AK55" s="83"/>
      <c r="AL55" s="81">
        <f>ROUND(AL43*(AL45-0.1),3)</f>
        <v>0.74299999999999999</v>
      </c>
      <c r="AM55" s="82"/>
      <c r="AN55" s="82"/>
      <c r="AO55" s="82"/>
      <c r="AP55" s="82"/>
      <c r="AQ55" s="82"/>
      <c r="AR55" s="82"/>
      <c r="AS55" s="83"/>
      <c r="AT55" s="75">
        <f>ROUND(AT43*(AT45-0.1),3)</f>
        <v>0.749</v>
      </c>
      <c r="AU55" s="75"/>
      <c r="AV55" s="75"/>
      <c r="AW55" s="75"/>
      <c r="AX55" s="75"/>
      <c r="AY55" s="75"/>
      <c r="AZ55" s="81"/>
      <c r="BA55" s="75">
        <f>ROUND(BA43*(BA45-0.1),3)</f>
        <v>0.75600000000000001</v>
      </c>
      <c r="BB55" s="75"/>
      <c r="BC55" s="75"/>
      <c r="BD55" s="75"/>
      <c r="BE55" s="75"/>
      <c r="BF55" s="75"/>
      <c r="BG55" s="81"/>
      <c r="BH55" s="77"/>
      <c r="BI55" s="74"/>
      <c r="BJ55" s="74"/>
      <c r="BK55" s="74"/>
      <c r="BL55" s="74"/>
      <c r="BM55" s="74"/>
      <c r="BN55" s="74"/>
      <c r="BO55" s="18"/>
      <c r="BP55" s="18"/>
      <c r="BQ55" s="18"/>
      <c r="BR55" s="18"/>
      <c r="BS55" s="18"/>
      <c r="BT55" s="18"/>
      <c r="BU55" s="18"/>
    </row>
    <row r="56" spans="2:73" s="14" customFormat="1" ht="28" customHeight="1" x14ac:dyDescent="0.15">
      <c r="B56" s="119" t="s">
        <v>24</v>
      </c>
      <c r="C56" s="120"/>
      <c r="D56" s="120"/>
      <c r="E56" s="120"/>
      <c r="F56" s="120"/>
      <c r="G56" s="120"/>
      <c r="H56" s="120"/>
      <c r="I56" s="120"/>
      <c r="J56" s="121"/>
      <c r="K56" s="110" t="s">
        <v>436</v>
      </c>
      <c r="L56" s="111"/>
      <c r="M56" s="111"/>
      <c r="N56" s="111"/>
      <c r="O56" s="111"/>
      <c r="P56" s="111"/>
      <c r="Q56" s="111"/>
      <c r="R56" s="111"/>
      <c r="S56" s="112"/>
      <c r="T56" s="78" t="s">
        <v>435</v>
      </c>
      <c r="U56" s="79"/>
      <c r="V56" s="80"/>
      <c r="W56" s="75">
        <f>ROUND(W43*W44-W42*W42*PI()/4,3)</f>
        <v>0.13500000000000001</v>
      </c>
      <c r="X56" s="75"/>
      <c r="Y56" s="75"/>
      <c r="Z56" s="75"/>
      <c r="AA56" s="75"/>
      <c r="AB56" s="75"/>
      <c r="AC56" s="81"/>
      <c r="AD56" s="81">
        <f>ROUND(AD43*AD44-AD42*AD42*PI()/4,3)</f>
        <v>0.13800000000000001</v>
      </c>
      <c r="AE56" s="82"/>
      <c r="AF56" s="82"/>
      <c r="AG56" s="82"/>
      <c r="AH56" s="82"/>
      <c r="AI56" s="82"/>
      <c r="AJ56" s="82"/>
      <c r="AK56" s="83"/>
      <c r="AL56" s="81">
        <f>ROUND(AL43*AL44-AL42*AL42*PI()/4,3)</f>
        <v>0.14199999999999999</v>
      </c>
      <c r="AM56" s="82"/>
      <c r="AN56" s="82"/>
      <c r="AO56" s="82"/>
      <c r="AP56" s="82"/>
      <c r="AQ56" s="82"/>
      <c r="AR56" s="82"/>
      <c r="AS56" s="83"/>
      <c r="AT56" s="75">
        <f>ROUND(AT43*AT44-AT42*AT42*PI()/4,3)</f>
        <v>0.14699999999999999</v>
      </c>
      <c r="AU56" s="75"/>
      <c r="AV56" s="75"/>
      <c r="AW56" s="75"/>
      <c r="AX56" s="75"/>
      <c r="AY56" s="75"/>
      <c r="AZ56" s="81"/>
      <c r="BA56" s="75">
        <f>ROUND(BA43*BA44-BA42*BA42*PI()/4,3)</f>
        <v>0.153</v>
      </c>
      <c r="BB56" s="75"/>
      <c r="BC56" s="75"/>
      <c r="BD56" s="75"/>
      <c r="BE56" s="75"/>
      <c r="BF56" s="75"/>
      <c r="BG56" s="81"/>
      <c r="BH56" s="77"/>
      <c r="BI56" s="74"/>
      <c r="BJ56" s="74"/>
      <c r="BK56" s="74"/>
      <c r="BL56" s="74"/>
      <c r="BM56" s="74"/>
      <c r="BN56" s="74"/>
      <c r="BO56" s="18"/>
      <c r="BP56" s="18"/>
      <c r="BQ56" s="18"/>
      <c r="BR56" s="18"/>
      <c r="BS56" s="18"/>
      <c r="BT56" s="18"/>
      <c r="BU56" s="18"/>
    </row>
    <row r="57" spans="2:73" s="14" customFormat="1" ht="28" customHeight="1" x14ac:dyDescent="0.15">
      <c r="B57" s="78" t="s">
        <v>388</v>
      </c>
      <c r="C57" s="257"/>
      <c r="D57" s="257"/>
      <c r="E57" s="257"/>
      <c r="F57" s="257"/>
      <c r="G57" s="257"/>
      <c r="H57" s="257"/>
      <c r="I57" s="257"/>
      <c r="J57" s="258"/>
      <c r="K57" s="110" t="s">
        <v>28</v>
      </c>
      <c r="L57" s="111"/>
      <c r="M57" s="111"/>
      <c r="N57" s="111"/>
      <c r="O57" s="111"/>
      <c r="P57" s="111"/>
      <c r="Q57" s="111"/>
      <c r="R57" s="111"/>
      <c r="S57" s="112"/>
      <c r="T57" s="78" t="s">
        <v>433</v>
      </c>
      <c r="U57" s="79"/>
      <c r="V57" s="80"/>
      <c r="W57" s="75">
        <v>0.6</v>
      </c>
      <c r="X57" s="75"/>
      <c r="Y57" s="75"/>
      <c r="Z57" s="75"/>
      <c r="AA57" s="75"/>
      <c r="AB57" s="75"/>
      <c r="AC57" s="81"/>
      <c r="AD57" s="81">
        <v>0.6</v>
      </c>
      <c r="AE57" s="82"/>
      <c r="AF57" s="82"/>
      <c r="AG57" s="82"/>
      <c r="AH57" s="82"/>
      <c r="AI57" s="82"/>
      <c r="AJ57" s="82"/>
      <c r="AK57" s="83"/>
      <c r="AL57" s="81">
        <v>0.6</v>
      </c>
      <c r="AM57" s="82"/>
      <c r="AN57" s="82"/>
      <c r="AO57" s="82"/>
      <c r="AP57" s="82"/>
      <c r="AQ57" s="82"/>
      <c r="AR57" s="82"/>
      <c r="AS57" s="83"/>
      <c r="AT57" s="75">
        <v>0.6</v>
      </c>
      <c r="AU57" s="75"/>
      <c r="AV57" s="75"/>
      <c r="AW57" s="75"/>
      <c r="AX57" s="75"/>
      <c r="AY57" s="75"/>
      <c r="AZ57" s="81"/>
      <c r="BA57" s="75">
        <v>0.6</v>
      </c>
      <c r="BB57" s="75"/>
      <c r="BC57" s="75"/>
      <c r="BD57" s="75"/>
      <c r="BE57" s="75"/>
      <c r="BF57" s="75"/>
      <c r="BG57" s="81"/>
      <c r="BH57" s="77"/>
      <c r="BI57" s="74"/>
      <c r="BJ57" s="74"/>
      <c r="BK57" s="74"/>
      <c r="BL57" s="74"/>
      <c r="BM57" s="74"/>
      <c r="BN57" s="74"/>
      <c r="BO57" s="18"/>
      <c r="BP57" s="18"/>
      <c r="BQ57" s="18"/>
      <c r="BR57" s="18"/>
      <c r="BS57" s="18"/>
      <c r="BT57" s="18"/>
      <c r="BU57" s="18"/>
    </row>
    <row r="58" spans="2:73" s="14" customFormat="1" ht="14.1" customHeight="1" x14ac:dyDescent="0.15">
      <c r="B58" s="125" t="s">
        <v>53</v>
      </c>
      <c r="C58" s="126"/>
      <c r="D58" s="126"/>
      <c r="E58" s="126"/>
      <c r="F58" s="126"/>
      <c r="G58" s="126"/>
      <c r="H58" s="126"/>
      <c r="I58" s="126"/>
      <c r="J58" s="127"/>
      <c r="K58" s="116" t="s">
        <v>434</v>
      </c>
      <c r="L58" s="117"/>
      <c r="M58" s="117"/>
      <c r="N58" s="117"/>
      <c r="O58" s="117"/>
      <c r="P58" s="117"/>
      <c r="Q58" s="117"/>
      <c r="R58" s="117"/>
      <c r="S58" s="118"/>
      <c r="T58" s="113" t="s">
        <v>435</v>
      </c>
      <c r="U58" s="114"/>
      <c r="V58" s="115"/>
      <c r="W58" s="104">
        <f>W55</f>
        <v>0.73599999999999999</v>
      </c>
      <c r="X58" s="105"/>
      <c r="Y58" s="105"/>
      <c r="Z58" s="105"/>
      <c r="AA58" s="105"/>
      <c r="AB58" s="105"/>
      <c r="AC58" s="106"/>
      <c r="AD58" s="104">
        <f>AD55</f>
        <v>0.73899999999999999</v>
      </c>
      <c r="AE58" s="105"/>
      <c r="AF58" s="105"/>
      <c r="AG58" s="105"/>
      <c r="AH58" s="105"/>
      <c r="AI58" s="105"/>
      <c r="AJ58" s="105"/>
      <c r="AK58" s="106"/>
      <c r="AL58" s="104">
        <f>AL55</f>
        <v>0.74299999999999999</v>
      </c>
      <c r="AM58" s="105"/>
      <c r="AN58" s="105"/>
      <c r="AO58" s="105"/>
      <c r="AP58" s="105"/>
      <c r="AQ58" s="105"/>
      <c r="AR58" s="105"/>
      <c r="AS58" s="106"/>
      <c r="AT58" s="104">
        <f>AT55</f>
        <v>0.749</v>
      </c>
      <c r="AU58" s="105"/>
      <c r="AV58" s="105"/>
      <c r="AW58" s="105"/>
      <c r="AX58" s="105"/>
      <c r="AY58" s="105"/>
      <c r="AZ58" s="106"/>
      <c r="BA58" s="104">
        <f>BA55</f>
        <v>0.75600000000000001</v>
      </c>
      <c r="BB58" s="105"/>
      <c r="BC58" s="105"/>
      <c r="BD58" s="105"/>
      <c r="BE58" s="105"/>
      <c r="BF58" s="105"/>
      <c r="BG58" s="106"/>
      <c r="BH58" s="77"/>
      <c r="BI58" s="74"/>
      <c r="BJ58" s="74"/>
      <c r="BK58" s="74"/>
      <c r="BL58" s="74"/>
      <c r="BM58" s="74"/>
      <c r="BN58" s="74"/>
      <c r="BO58" s="18"/>
      <c r="BP58" s="18"/>
      <c r="BQ58" s="18"/>
      <c r="BR58" s="18"/>
      <c r="BS58" s="18"/>
      <c r="BT58" s="18"/>
      <c r="BU58" s="18"/>
    </row>
    <row r="59" spans="2:73" s="14" customFormat="1" ht="14.1" customHeight="1" x14ac:dyDescent="0.15">
      <c r="B59" s="128"/>
      <c r="C59" s="129"/>
      <c r="D59" s="129"/>
      <c r="E59" s="129"/>
      <c r="F59" s="129"/>
      <c r="G59" s="129"/>
      <c r="H59" s="129"/>
      <c r="I59" s="129"/>
      <c r="J59" s="130"/>
      <c r="K59" s="122" t="s">
        <v>323</v>
      </c>
      <c r="L59" s="123"/>
      <c r="M59" s="123"/>
      <c r="N59" s="123"/>
      <c r="O59" s="123"/>
      <c r="P59" s="123"/>
      <c r="Q59" s="123"/>
      <c r="R59" s="123"/>
      <c r="S59" s="124"/>
      <c r="T59" s="100"/>
      <c r="U59" s="101"/>
      <c r="V59" s="102"/>
      <c r="W59" s="107"/>
      <c r="X59" s="108"/>
      <c r="Y59" s="108"/>
      <c r="Z59" s="108"/>
      <c r="AA59" s="108"/>
      <c r="AB59" s="108"/>
      <c r="AC59" s="109"/>
      <c r="AD59" s="107"/>
      <c r="AE59" s="108"/>
      <c r="AF59" s="108"/>
      <c r="AG59" s="108"/>
      <c r="AH59" s="108"/>
      <c r="AI59" s="108"/>
      <c r="AJ59" s="108"/>
      <c r="AK59" s="109"/>
      <c r="AL59" s="107"/>
      <c r="AM59" s="108"/>
      <c r="AN59" s="108"/>
      <c r="AO59" s="108"/>
      <c r="AP59" s="108"/>
      <c r="AQ59" s="108"/>
      <c r="AR59" s="108"/>
      <c r="AS59" s="109"/>
      <c r="AT59" s="107"/>
      <c r="AU59" s="108"/>
      <c r="AV59" s="108"/>
      <c r="AW59" s="108"/>
      <c r="AX59" s="108"/>
      <c r="AY59" s="108"/>
      <c r="AZ59" s="109"/>
      <c r="BA59" s="107"/>
      <c r="BB59" s="108"/>
      <c r="BC59" s="108"/>
      <c r="BD59" s="108"/>
      <c r="BE59" s="108"/>
      <c r="BF59" s="108"/>
      <c r="BG59" s="109"/>
      <c r="BH59" s="77"/>
      <c r="BI59" s="74"/>
      <c r="BJ59" s="74"/>
      <c r="BK59" s="74"/>
      <c r="BL59" s="74"/>
      <c r="BM59" s="74"/>
      <c r="BN59" s="74"/>
      <c r="BO59" s="18"/>
      <c r="BP59" s="18"/>
      <c r="BQ59" s="18"/>
      <c r="BR59" s="18"/>
      <c r="BS59" s="18"/>
      <c r="BT59" s="18"/>
      <c r="BU59" s="18"/>
    </row>
    <row r="60" spans="2:73" s="14" customFormat="1" ht="14.1" customHeight="1" x14ac:dyDescent="0.15">
      <c r="B60" s="125" t="s">
        <v>27</v>
      </c>
      <c r="C60" s="126"/>
      <c r="D60" s="126"/>
      <c r="E60" s="126"/>
      <c r="F60" s="126"/>
      <c r="G60" s="126"/>
      <c r="H60" s="126"/>
      <c r="I60" s="126"/>
      <c r="J60" s="127"/>
      <c r="K60" s="116" t="s">
        <v>55</v>
      </c>
      <c r="L60" s="259"/>
      <c r="M60" s="259"/>
      <c r="N60" s="259"/>
      <c r="O60" s="259"/>
      <c r="P60" s="259"/>
      <c r="Q60" s="259"/>
      <c r="R60" s="259"/>
      <c r="S60" s="260"/>
      <c r="T60" s="113" t="s">
        <v>433</v>
      </c>
      <c r="U60" s="114"/>
      <c r="V60" s="115"/>
      <c r="W60" s="104">
        <f>W43</f>
        <v>0.6</v>
      </c>
      <c r="X60" s="105"/>
      <c r="Y60" s="105"/>
      <c r="Z60" s="105"/>
      <c r="AA60" s="105"/>
      <c r="AB60" s="105"/>
      <c r="AC60" s="105"/>
      <c r="AD60" s="104">
        <f>AD43</f>
        <v>0.6</v>
      </c>
      <c r="AE60" s="105"/>
      <c r="AF60" s="105"/>
      <c r="AG60" s="105"/>
      <c r="AH60" s="105"/>
      <c r="AI60" s="105"/>
      <c r="AJ60" s="105"/>
      <c r="AK60" s="106"/>
      <c r="AL60" s="104">
        <f>AL43</f>
        <v>0.6</v>
      </c>
      <c r="AM60" s="105"/>
      <c r="AN60" s="105"/>
      <c r="AO60" s="105"/>
      <c r="AP60" s="105"/>
      <c r="AQ60" s="105"/>
      <c r="AR60" s="105"/>
      <c r="AS60" s="106"/>
      <c r="AT60" s="104">
        <f>AT43</f>
        <v>0.6</v>
      </c>
      <c r="AU60" s="105"/>
      <c r="AV60" s="105"/>
      <c r="AW60" s="105"/>
      <c r="AX60" s="105"/>
      <c r="AY60" s="105"/>
      <c r="AZ60" s="105"/>
      <c r="BA60" s="104">
        <f>BA43</f>
        <v>0.6</v>
      </c>
      <c r="BB60" s="105"/>
      <c r="BC60" s="105"/>
      <c r="BD60" s="105"/>
      <c r="BE60" s="105"/>
      <c r="BF60" s="105"/>
      <c r="BG60" s="105"/>
      <c r="BH60" s="38"/>
      <c r="BI60" s="37"/>
      <c r="BJ60" s="37"/>
      <c r="BK60" s="37"/>
      <c r="BL60" s="37"/>
      <c r="BM60" s="37"/>
      <c r="BN60" s="37"/>
      <c r="BO60" s="18"/>
      <c r="BP60" s="18"/>
      <c r="BQ60" s="18"/>
      <c r="BR60" s="18"/>
      <c r="BS60" s="18"/>
      <c r="BT60" s="18"/>
      <c r="BU60" s="18"/>
    </row>
    <row r="61" spans="2:73" s="14" customFormat="1" ht="14.1" customHeight="1" x14ac:dyDescent="0.15">
      <c r="B61" s="128"/>
      <c r="C61" s="129"/>
      <c r="D61" s="129"/>
      <c r="E61" s="129"/>
      <c r="F61" s="129"/>
      <c r="G61" s="129"/>
      <c r="H61" s="129"/>
      <c r="I61" s="129"/>
      <c r="J61" s="130"/>
      <c r="K61" s="122" t="s">
        <v>152</v>
      </c>
      <c r="L61" s="123"/>
      <c r="M61" s="123"/>
      <c r="N61" s="123"/>
      <c r="O61" s="123"/>
      <c r="P61" s="123"/>
      <c r="Q61" s="123"/>
      <c r="R61" s="123"/>
      <c r="S61" s="124"/>
      <c r="T61" s="100"/>
      <c r="U61" s="101"/>
      <c r="V61" s="102"/>
      <c r="W61" s="107"/>
      <c r="X61" s="108"/>
      <c r="Y61" s="108"/>
      <c r="Z61" s="108"/>
      <c r="AA61" s="108"/>
      <c r="AB61" s="108"/>
      <c r="AC61" s="108"/>
      <c r="AD61" s="107"/>
      <c r="AE61" s="108"/>
      <c r="AF61" s="108"/>
      <c r="AG61" s="108"/>
      <c r="AH61" s="108"/>
      <c r="AI61" s="108"/>
      <c r="AJ61" s="108"/>
      <c r="AK61" s="109"/>
      <c r="AL61" s="107"/>
      <c r="AM61" s="108"/>
      <c r="AN61" s="108"/>
      <c r="AO61" s="108"/>
      <c r="AP61" s="108"/>
      <c r="AQ61" s="108"/>
      <c r="AR61" s="108"/>
      <c r="AS61" s="109"/>
      <c r="AT61" s="107"/>
      <c r="AU61" s="108"/>
      <c r="AV61" s="108"/>
      <c r="AW61" s="108"/>
      <c r="AX61" s="108"/>
      <c r="AY61" s="108"/>
      <c r="AZ61" s="108"/>
      <c r="BA61" s="107"/>
      <c r="BB61" s="108"/>
      <c r="BC61" s="108"/>
      <c r="BD61" s="108"/>
      <c r="BE61" s="108"/>
      <c r="BF61" s="108"/>
      <c r="BG61" s="108"/>
      <c r="BH61" s="38"/>
      <c r="BI61" s="37"/>
      <c r="BJ61" s="37"/>
      <c r="BK61" s="37"/>
      <c r="BL61" s="37"/>
      <c r="BM61" s="37"/>
      <c r="BN61" s="37"/>
      <c r="BO61" s="18"/>
      <c r="BP61" s="18"/>
      <c r="BQ61" s="18"/>
      <c r="BR61" s="18"/>
      <c r="BS61" s="18"/>
      <c r="BT61" s="18"/>
      <c r="BU61" s="18"/>
    </row>
    <row r="62" spans="2:73" s="14" customFormat="1" ht="14.1" customHeight="1" x14ac:dyDescent="0.15">
      <c r="B62" s="131" t="s">
        <v>372</v>
      </c>
      <c r="C62" s="132"/>
      <c r="D62" s="132"/>
      <c r="E62" s="132"/>
      <c r="F62" s="132"/>
      <c r="G62" s="132"/>
      <c r="H62" s="132"/>
      <c r="I62" s="132"/>
      <c r="J62" s="133"/>
      <c r="K62" s="116" t="s">
        <v>102</v>
      </c>
      <c r="L62" s="117"/>
      <c r="M62" s="117"/>
      <c r="N62" s="117"/>
      <c r="O62" s="117"/>
      <c r="P62" s="117"/>
      <c r="Q62" s="117"/>
      <c r="R62" s="117"/>
      <c r="S62" s="118"/>
      <c r="T62" s="113" t="s">
        <v>433</v>
      </c>
      <c r="U62" s="114"/>
      <c r="V62" s="115"/>
      <c r="W62" s="104">
        <f>W60</f>
        <v>0.6</v>
      </c>
      <c r="X62" s="105"/>
      <c r="Y62" s="105"/>
      <c r="Z62" s="105"/>
      <c r="AA62" s="105"/>
      <c r="AB62" s="105"/>
      <c r="AC62" s="105"/>
      <c r="AD62" s="104">
        <f>AD60</f>
        <v>0.6</v>
      </c>
      <c r="AE62" s="105"/>
      <c r="AF62" s="105"/>
      <c r="AG62" s="105"/>
      <c r="AH62" s="105"/>
      <c r="AI62" s="105"/>
      <c r="AJ62" s="105"/>
      <c r="AK62" s="106"/>
      <c r="AL62" s="104">
        <f>AL60</f>
        <v>0.6</v>
      </c>
      <c r="AM62" s="105"/>
      <c r="AN62" s="105"/>
      <c r="AO62" s="105"/>
      <c r="AP62" s="105"/>
      <c r="AQ62" s="105"/>
      <c r="AR62" s="105"/>
      <c r="AS62" s="106"/>
      <c r="AT62" s="104">
        <f>AT60</f>
        <v>0.6</v>
      </c>
      <c r="AU62" s="105"/>
      <c r="AV62" s="105"/>
      <c r="AW62" s="105"/>
      <c r="AX62" s="105"/>
      <c r="AY62" s="105"/>
      <c r="AZ62" s="105"/>
      <c r="BA62" s="104">
        <f>BA60</f>
        <v>0.6</v>
      </c>
      <c r="BB62" s="105"/>
      <c r="BC62" s="105"/>
      <c r="BD62" s="105"/>
      <c r="BE62" s="105"/>
      <c r="BF62" s="105"/>
      <c r="BG62" s="105"/>
      <c r="BH62" s="77"/>
      <c r="BI62" s="74"/>
      <c r="BJ62" s="74"/>
      <c r="BK62" s="74"/>
      <c r="BL62" s="74"/>
      <c r="BM62" s="74"/>
      <c r="BN62" s="74"/>
      <c r="BO62" s="18"/>
      <c r="BP62" s="18"/>
      <c r="BQ62" s="18"/>
      <c r="BR62" s="18"/>
      <c r="BS62" s="18"/>
      <c r="BT62" s="18"/>
      <c r="BU62" s="18"/>
    </row>
    <row r="63" spans="2:73" s="14" customFormat="1" ht="14.1" customHeight="1" x14ac:dyDescent="0.15">
      <c r="B63" s="134"/>
      <c r="C63" s="135"/>
      <c r="D63" s="135"/>
      <c r="E63" s="135"/>
      <c r="F63" s="135"/>
      <c r="G63" s="135"/>
      <c r="H63" s="135"/>
      <c r="I63" s="135"/>
      <c r="J63" s="136"/>
      <c r="K63" s="122" t="s">
        <v>30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107"/>
      <c r="X63" s="108"/>
      <c r="Y63" s="108"/>
      <c r="Z63" s="108"/>
      <c r="AA63" s="108"/>
      <c r="AB63" s="108"/>
      <c r="AC63" s="108"/>
      <c r="AD63" s="107"/>
      <c r="AE63" s="108"/>
      <c r="AF63" s="108"/>
      <c r="AG63" s="108"/>
      <c r="AH63" s="108"/>
      <c r="AI63" s="108"/>
      <c r="AJ63" s="108"/>
      <c r="AK63" s="109"/>
      <c r="AL63" s="107"/>
      <c r="AM63" s="108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8"/>
      <c r="BA63" s="107"/>
      <c r="BB63" s="108"/>
      <c r="BC63" s="108"/>
      <c r="BD63" s="108"/>
      <c r="BE63" s="108"/>
      <c r="BF63" s="108"/>
      <c r="BG63" s="108"/>
      <c r="BH63" s="77"/>
      <c r="BI63" s="74"/>
      <c r="BJ63" s="74"/>
      <c r="BK63" s="74"/>
      <c r="BL63" s="74"/>
      <c r="BM63" s="74"/>
      <c r="BN63" s="74"/>
      <c r="BO63" s="18"/>
      <c r="BP63" s="18"/>
      <c r="BQ63" s="18"/>
      <c r="BR63" s="18"/>
      <c r="BS63" s="18"/>
      <c r="BT63" s="18"/>
      <c r="BU63" s="18"/>
    </row>
    <row r="64" spans="2:73" s="14" customFormat="1" ht="20.149999999999999" customHeight="1" x14ac:dyDescent="0.15">
      <c r="BH64" s="25"/>
      <c r="BI64" s="25"/>
      <c r="BJ64" s="25"/>
      <c r="BK64" s="25"/>
      <c r="BL64" s="25"/>
      <c r="BM64" s="25"/>
      <c r="BN64" s="25"/>
    </row>
    <row r="65" spans="23:73" s="14" customFormat="1" ht="20.149999999999999" customHeight="1" x14ac:dyDescent="0.15">
      <c r="W65" s="75"/>
      <c r="X65" s="75"/>
      <c r="Y65" s="75"/>
      <c r="Z65" s="75"/>
      <c r="AA65" s="75"/>
      <c r="AB65" s="75"/>
      <c r="AC65" s="81"/>
      <c r="AD65" s="75"/>
      <c r="AE65" s="75"/>
      <c r="AF65" s="75"/>
      <c r="AG65" s="75"/>
      <c r="AH65" s="75"/>
      <c r="AI65" s="75"/>
      <c r="AJ65" s="81"/>
      <c r="AL65" s="75"/>
      <c r="AM65" s="75"/>
      <c r="AN65" s="75"/>
      <c r="AO65" s="75"/>
      <c r="AP65" s="75"/>
      <c r="AQ65" s="75"/>
      <c r="AR65" s="81"/>
      <c r="AT65" s="75"/>
      <c r="AU65" s="75"/>
      <c r="AV65" s="75"/>
      <c r="AW65" s="75"/>
      <c r="AX65" s="75"/>
      <c r="AY65" s="75"/>
      <c r="AZ65" s="81"/>
      <c r="BA65" s="75"/>
      <c r="BB65" s="75"/>
      <c r="BC65" s="75"/>
      <c r="BD65" s="75"/>
      <c r="BE65" s="75"/>
      <c r="BF65" s="75"/>
      <c r="BG65" s="81"/>
      <c r="BH65" s="25"/>
      <c r="BI65" s="25"/>
      <c r="BJ65" s="25"/>
      <c r="BK65" s="25"/>
      <c r="BL65" s="25"/>
      <c r="BM65" s="25"/>
      <c r="BN65" s="25"/>
    </row>
    <row r="66" spans="23:73" s="14" customFormat="1" ht="20.149999999999999" customHeight="1" x14ac:dyDescent="0.15">
      <c r="W66" s="75"/>
      <c r="X66" s="75"/>
      <c r="Y66" s="75"/>
      <c r="Z66" s="75"/>
      <c r="AA66" s="75"/>
      <c r="AB66" s="75"/>
      <c r="AC66" s="81"/>
      <c r="AD66" s="75"/>
      <c r="AE66" s="75"/>
      <c r="AF66" s="75"/>
      <c r="AG66" s="75"/>
      <c r="AH66" s="75"/>
      <c r="AI66" s="75"/>
      <c r="AJ66" s="81"/>
      <c r="AL66" s="75"/>
      <c r="AM66" s="75"/>
      <c r="AN66" s="75"/>
      <c r="AO66" s="75"/>
      <c r="AP66" s="75"/>
      <c r="AQ66" s="75"/>
      <c r="AR66" s="81"/>
      <c r="AT66" s="75"/>
      <c r="AU66" s="75"/>
      <c r="AV66" s="75"/>
      <c r="AW66" s="75"/>
      <c r="AX66" s="75"/>
      <c r="AY66" s="75"/>
      <c r="AZ66" s="81"/>
      <c r="BA66" s="75"/>
      <c r="BB66" s="75"/>
      <c r="BC66" s="75"/>
      <c r="BD66" s="75"/>
      <c r="BE66" s="75"/>
      <c r="BF66" s="75"/>
      <c r="BG66" s="81"/>
      <c r="BH66" s="77"/>
      <c r="BI66" s="74"/>
      <c r="BJ66" s="74"/>
      <c r="BK66" s="74"/>
      <c r="BL66" s="74"/>
      <c r="BM66" s="74"/>
      <c r="BN66" s="74"/>
      <c r="BO66" s="83"/>
      <c r="BP66" s="75"/>
      <c r="BQ66" s="75"/>
      <c r="BR66" s="75"/>
      <c r="BS66" s="75"/>
      <c r="BT66" s="75"/>
      <c r="BU66" s="81"/>
    </row>
    <row r="67" spans="23:73" s="14" customFormat="1" ht="20.149999999999999" customHeight="1" x14ac:dyDescent="0.15">
      <c r="W67" s="75"/>
      <c r="X67" s="75"/>
      <c r="Y67" s="75"/>
      <c r="Z67" s="75"/>
      <c r="AA67" s="75"/>
      <c r="AB67" s="75"/>
      <c r="AC67" s="81"/>
      <c r="AD67" s="75"/>
      <c r="AE67" s="75"/>
      <c r="AF67" s="75"/>
      <c r="AG67" s="75"/>
      <c r="AH67" s="75"/>
      <c r="AI67" s="75"/>
      <c r="AJ67" s="81"/>
      <c r="AL67" s="75"/>
      <c r="AM67" s="75"/>
      <c r="AN67" s="75"/>
      <c r="AO67" s="75"/>
      <c r="AP67" s="75"/>
      <c r="AQ67" s="75"/>
      <c r="AR67" s="81"/>
      <c r="AT67" s="75"/>
      <c r="AU67" s="75"/>
      <c r="AV67" s="75"/>
      <c r="AW67" s="75"/>
      <c r="AX67" s="75"/>
      <c r="AY67" s="75"/>
      <c r="AZ67" s="81"/>
      <c r="BA67" s="75"/>
      <c r="BB67" s="75"/>
      <c r="BC67" s="75"/>
      <c r="BD67" s="75"/>
      <c r="BE67" s="75"/>
      <c r="BF67" s="75"/>
      <c r="BG67" s="81"/>
      <c r="BH67" s="77"/>
      <c r="BI67" s="74"/>
      <c r="BJ67" s="74"/>
      <c r="BK67" s="74"/>
      <c r="BL67" s="74"/>
      <c r="BM67" s="74"/>
      <c r="BN67" s="74"/>
      <c r="BO67" s="83"/>
      <c r="BP67" s="75"/>
      <c r="BQ67" s="75"/>
      <c r="BR67" s="75"/>
      <c r="BS67" s="75"/>
      <c r="BT67" s="75"/>
      <c r="BU67" s="81"/>
    </row>
    <row r="68" spans="23:73" s="14" customFormat="1" ht="20.149999999999999" customHeight="1" x14ac:dyDescent="0.15">
      <c r="W68" s="75"/>
      <c r="X68" s="75"/>
      <c r="Y68" s="75"/>
      <c r="Z68" s="75"/>
      <c r="AA68" s="75"/>
      <c r="AB68" s="75"/>
      <c r="AC68" s="81"/>
      <c r="AD68" s="75"/>
      <c r="AE68" s="75"/>
      <c r="AF68" s="75"/>
      <c r="AG68" s="75"/>
      <c r="AH68" s="75"/>
      <c r="AI68" s="75"/>
      <c r="AJ68" s="81"/>
      <c r="AL68" s="75"/>
      <c r="AM68" s="75"/>
      <c r="AN68" s="75"/>
      <c r="AO68" s="75"/>
      <c r="AP68" s="75"/>
      <c r="AQ68" s="75"/>
      <c r="AR68" s="81"/>
      <c r="AT68" s="75"/>
      <c r="AU68" s="75"/>
      <c r="AV68" s="75"/>
      <c r="AW68" s="75"/>
      <c r="AX68" s="75"/>
      <c r="AY68" s="75"/>
      <c r="AZ68" s="81"/>
      <c r="BA68" s="75"/>
      <c r="BB68" s="75"/>
      <c r="BC68" s="75"/>
      <c r="BD68" s="75"/>
      <c r="BE68" s="75"/>
      <c r="BF68" s="75"/>
      <c r="BG68" s="81"/>
      <c r="BH68" s="77"/>
      <c r="BI68" s="74"/>
      <c r="BJ68" s="74"/>
      <c r="BK68" s="74"/>
      <c r="BL68" s="74"/>
      <c r="BM68" s="74"/>
      <c r="BN68" s="74"/>
      <c r="BO68" s="83"/>
      <c r="BP68" s="75"/>
      <c r="BQ68" s="75"/>
      <c r="BR68" s="75"/>
      <c r="BS68" s="75"/>
      <c r="BT68" s="75"/>
      <c r="BU68" s="81"/>
    </row>
    <row r="69" spans="23:73" s="14" customFormat="1" ht="20.149999999999999" customHeight="1" x14ac:dyDescent="0.15">
      <c r="BH69" s="25"/>
      <c r="BI69" s="25"/>
      <c r="BJ69" s="25"/>
      <c r="BK69" s="25"/>
      <c r="BL69" s="25"/>
      <c r="BM69" s="25"/>
      <c r="BN69" s="25"/>
    </row>
    <row r="70" spans="23:73" s="14" customFormat="1" ht="20.149999999999999" customHeight="1" x14ac:dyDescent="0.15"/>
    <row r="71" spans="23:73" s="14" customFormat="1" ht="20.149999999999999" customHeight="1" x14ac:dyDescent="0.15"/>
    <row r="72" spans="23:73" s="14" customFormat="1" ht="20.149999999999999" customHeight="1" x14ac:dyDescent="0.15"/>
    <row r="73" spans="23:73" s="14" customFormat="1" ht="20.149999999999999" customHeight="1" x14ac:dyDescent="0.15"/>
    <row r="74" spans="23:73" s="14" customFormat="1" ht="20.149999999999999" customHeight="1" x14ac:dyDescent="0.15"/>
    <row r="75" spans="23:73" s="14" customFormat="1" ht="20.149999999999999" customHeight="1" x14ac:dyDescent="0.15"/>
    <row r="76" spans="23:73" s="14" customFormat="1" ht="15" customHeight="1" x14ac:dyDescent="0.15"/>
    <row r="77" spans="23:73" s="14" customFormat="1" ht="15" customHeight="1" x14ac:dyDescent="0.15"/>
    <row r="78" spans="23:73" s="14" customFormat="1" ht="15" customHeight="1" x14ac:dyDescent="0.15"/>
    <row r="79" spans="23:73" s="14" customFormat="1" ht="15" customHeight="1" x14ac:dyDescent="0.15"/>
    <row r="80" spans="23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ht="15" customHeight="1" x14ac:dyDescent="0.15"/>
  </sheetData>
  <mergeCells count="226">
    <mergeCell ref="BH40:BN40"/>
    <mergeCell ref="AL42:AS42"/>
    <mergeCell ref="S31:AB31"/>
    <mergeCell ref="AL20:AM25"/>
    <mergeCell ref="BK20:BK24"/>
    <mergeCell ref="AQ12:AV12"/>
    <mergeCell ref="AG32:AG33"/>
    <mergeCell ref="AI30:AI35"/>
    <mergeCell ref="BI30:BI35"/>
    <mergeCell ref="BG32:BG33"/>
    <mergeCell ref="AC20:AH20"/>
    <mergeCell ref="AG30:AG31"/>
    <mergeCell ref="BJ12:BK14"/>
    <mergeCell ref="T51:V52"/>
    <mergeCell ref="W51:AC52"/>
    <mergeCell ref="AD51:AK52"/>
    <mergeCell ref="AL51:AS52"/>
    <mergeCell ref="AT51:AZ52"/>
    <mergeCell ref="BA51:BG52"/>
    <mergeCell ref="BH51:BN52"/>
    <mergeCell ref="K52:S52"/>
    <mergeCell ref="BH47:BN47"/>
    <mergeCell ref="W50:AC50"/>
    <mergeCell ref="B2:BV2"/>
    <mergeCell ref="BO47:BU47"/>
    <mergeCell ref="B42:D46"/>
    <mergeCell ref="D4:F5"/>
    <mergeCell ref="G4:G5"/>
    <mergeCell ref="H4:M5"/>
    <mergeCell ref="N4:O5"/>
    <mergeCell ref="AD46:AK46"/>
    <mergeCell ref="AL46:AS46"/>
    <mergeCell ref="AT46:AZ46"/>
    <mergeCell ref="BA46:BG46"/>
    <mergeCell ref="B47:D47"/>
    <mergeCell ref="E47:V47"/>
    <mergeCell ref="W47:AC47"/>
    <mergeCell ref="AD47:AK47"/>
    <mergeCell ref="AL47:AS47"/>
    <mergeCell ref="AT47:AZ47"/>
    <mergeCell ref="BA47:BG47"/>
    <mergeCell ref="AX6:AY6"/>
    <mergeCell ref="AX14:BB16"/>
    <mergeCell ref="BG34:BG35"/>
    <mergeCell ref="BG30:BG31"/>
    <mergeCell ref="AI13:AI16"/>
    <mergeCell ref="S8:W8"/>
    <mergeCell ref="X8:AB8"/>
    <mergeCell ref="X14:AB14"/>
    <mergeCell ref="BC7:BE7"/>
    <mergeCell ref="BI9:BI11"/>
    <mergeCell ref="AX8:BB8"/>
    <mergeCell ref="AX19:BB19"/>
    <mergeCell ref="BI19:BI27"/>
    <mergeCell ref="BC20:BH20"/>
    <mergeCell ref="BI14:BI16"/>
    <mergeCell ref="AX18:BB18"/>
    <mergeCell ref="AI19:AI27"/>
    <mergeCell ref="AS8:AW8"/>
    <mergeCell ref="AQ10:AT10"/>
    <mergeCell ref="Q10:T10"/>
    <mergeCell ref="AA10:AH10"/>
    <mergeCell ref="BA10:BH10"/>
    <mergeCell ref="E46:V46"/>
    <mergeCell ref="W46:AC46"/>
    <mergeCell ref="B51:J52"/>
    <mergeCell ref="K51:S51"/>
    <mergeCell ref="B1:BV1"/>
    <mergeCell ref="W40:AC40"/>
    <mergeCell ref="AD40:AK40"/>
    <mergeCell ref="AL40:AS40"/>
    <mergeCell ref="AT40:AZ40"/>
    <mergeCell ref="B40:V40"/>
    <mergeCell ref="AI9:AI11"/>
    <mergeCell ref="K18:K24"/>
    <mergeCell ref="M12:M13"/>
    <mergeCell ref="U26:U28"/>
    <mergeCell ref="AG34:AG35"/>
    <mergeCell ref="B39:BV39"/>
    <mergeCell ref="BA40:BG40"/>
    <mergeCell ref="AY31:AZ31"/>
    <mergeCell ref="AT26:AT28"/>
    <mergeCell ref="X18:AB18"/>
    <mergeCell ref="X19:AB19"/>
    <mergeCell ref="T6:AA6"/>
    <mergeCell ref="BO48:BU48"/>
    <mergeCell ref="BA57:BG57"/>
    <mergeCell ref="AD49:AK49"/>
    <mergeCell ref="W57:AC57"/>
    <mergeCell ref="AT55:AZ55"/>
    <mergeCell ref="BH50:BN50"/>
    <mergeCell ref="AD50:AK50"/>
    <mergeCell ref="AL50:AS50"/>
    <mergeCell ref="AT50:AZ50"/>
    <mergeCell ref="BH55:BN55"/>
    <mergeCell ref="BA50:BG50"/>
    <mergeCell ref="AL49:AS49"/>
    <mergeCell ref="BA53:BG54"/>
    <mergeCell ref="BH53:BN54"/>
    <mergeCell ref="BH49:BN49"/>
    <mergeCell ref="BH48:BN48"/>
    <mergeCell ref="AL56:AS56"/>
    <mergeCell ref="AD55:AK55"/>
    <mergeCell ref="AD56:AK56"/>
    <mergeCell ref="AL55:AS55"/>
    <mergeCell ref="BA55:BG55"/>
    <mergeCell ref="BA56:BG56"/>
    <mergeCell ref="W55:AC55"/>
    <mergeCell ref="BO68:BU68"/>
    <mergeCell ref="W53:AC54"/>
    <mergeCell ref="AD53:AK54"/>
    <mergeCell ref="AL53:AS54"/>
    <mergeCell ref="AT53:AZ54"/>
    <mergeCell ref="AT65:AZ65"/>
    <mergeCell ref="BA65:BG65"/>
    <mergeCell ref="W65:AC65"/>
    <mergeCell ref="BO66:BU66"/>
    <mergeCell ref="BO67:BU67"/>
    <mergeCell ref="BA62:BG63"/>
    <mergeCell ref="BH62:BN63"/>
    <mergeCell ref="BH56:BN56"/>
    <mergeCell ref="BH57:BN57"/>
    <mergeCell ref="BH58:BN59"/>
    <mergeCell ref="BA58:BG59"/>
    <mergeCell ref="W58:AC59"/>
    <mergeCell ref="AD57:AK57"/>
    <mergeCell ref="AT56:AZ56"/>
    <mergeCell ref="AT57:AZ57"/>
    <mergeCell ref="AL57:AS57"/>
    <mergeCell ref="W56:AC56"/>
    <mergeCell ref="AL58:AS59"/>
    <mergeCell ref="AD58:AK59"/>
    <mergeCell ref="BA66:BG66"/>
    <mergeCell ref="W68:AC68"/>
    <mergeCell ref="AD68:AJ68"/>
    <mergeCell ref="AL68:AR68"/>
    <mergeCell ref="BH66:BN66"/>
    <mergeCell ref="BH67:BN67"/>
    <mergeCell ref="BH68:BN68"/>
    <mergeCell ref="AT68:AZ68"/>
    <mergeCell ref="BA67:BG67"/>
    <mergeCell ref="BA68:BG68"/>
    <mergeCell ref="AL67:AR67"/>
    <mergeCell ref="AT67:AZ67"/>
    <mergeCell ref="AL66:AR66"/>
    <mergeCell ref="AD65:AJ65"/>
    <mergeCell ref="AL65:AR65"/>
    <mergeCell ref="AT66:AZ66"/>
    <mergeCell ref="W66:AC66"/>
    <mergeCell ref="W67:AC67"/>
    <mergeCell ref="AD62:AK63"/>
    <mergeCell ref="AL62:AS63"/>
    <mergeCell ref="AD66:AJ66"/>
    <mergeCell ref="AD67:AJ67"/>
    <mergeCell ref="AD60:AK61"/>
    <mergeCell ref="AL60:AS61"/>
    <mergeCell ref="BA45:BG45"/>
    <mergeCell ref="AD45:AK45"/>
    <mergeCell ref="AD44:AK44"/>
    <mergeCell ref="AL44:AS44"/>
    <mergeCell ref="K59:S59"/>
    <mergeCell ref="B62:J63"/>
    <mergeCell ref="K62:S62"/>
    <mergeCell ref="T62:V63"/>
    <mergeCell ref="W62:AC63"/>
    <mergeCell ref="K63:S63"/>
    <mergeCell ref="AT62:AZ63"/>
    <mergeCell ref="AT58:AZ59"/>
    <mergeCell ref="B60:J61"/>
    <mergeCell ref="K60:S60"/>
    <mergeCell ref="T60:V61"/>
    <mergeCell ref="B58:J59"/>
    <mergeCell ref="T58:V59"/>
    <mergeCell ref="B55:J55"/>
    <mergeCell ref="K55:S55"/>
    <mergeCell ref="T55:V55"/>
    <mergeCell ref="K54:S54"/>
    <mergeCell ref="B53:J54"/>
    <mergeCell ref="BC5:BE5"/>
    <mergeCell ref="AZ6:BH6"/>
    <mergeCell ref="W60:AC61"/>
    <mergeCell ref="K61:S61"/>
    <mergeCell ref="AT42:AZ42"/>
    <mergeCell ref="W49:AC49"/>
    <mergeCell ref="W45:AC45"/>
    <mergeCell ref="BA44:BG44"/>
    <mergeCell ref="BA48:BG48"/>
    <mergeCell ref="AT44:AZ44"/>
    <mergeCell ref="K56:S56"/>
    <mergeCell ref="T56:V56"/>
    <mergeCell ref="K50:S50"/>
    <mergeCell ref="T50:V50"/>
    <mergeCell ref="AD43:AK43"/>
    <mergeCell ref="AL43:AS43"/>
    <mergeCell ref="BH42:BN42"/>
    <mergeCell ref="BH43:BN43"/>
    <mergeCell ref="BA42:BG42"/>
    <mergeCell ref="BA43:BG43"/>
    <mergeCell ref="AT60:AZ61"/>
    <mergeCell ref="BA60:BG61"/>
    <mergeCell ref="AT49:AZ49"/>
    <mergeCell ref="BA49:BG49"/>
    <mergeCell ref="BH44:BN44"/>
    <mergeCell ref="BH45:BN45"/>
    <mergeCell ref="AL45:AS45"/>
    <mergeCell ref="AD42:AK42"/>
    <mergeCell ref="B57:J57"/>
    <mergeCell ref="K57:S57"/>
    <mergeCell ref="T57:V57"/>
    <mergeCell ref="K58:S58"/>
    <mergeCell ref="AT43:AZ43"/>
    <mergeCell ref="B56:J56"/>
    <mergeCell ref="AT45:AZ45"/>
    <mergeCell ref="T53:V54"/>
    <mergeCell ref="W42:AC42"/>
    <mergeCell ref="T49:V49"/>
    <mergeCell ref="E44:V44"/>
    <mergeCell ref="K53:S53"/>
    <mergeCell ref="E45:V45"/>
    <mergeCell ref="B50:J50"/>
    <mergeCell ref="B49:J49"/>
    <mergeCell ref="K49:S49"/>
    <mergeCell ref="E42:V42"/>
    <mergeCell ref="E43:V43"/>
    <mergeCell ref="W44:AC44"/>
    <mergeCell ref="W43:AC43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5"/>
  <dimension ref="A1:BV88"/>
  <sheetViews>
    <sheetView view="pageBreakPreview" topLeftCell="A55" zoomScaleSheetLayoutView="100" workbookViewId="0">
      <selection activeCell="CC57" sqref="CC57"/>
    </sheetView>
  </sheetViews>
  <sheetFormatPr defaultRowHeight="10" x14ac:dyDescent="0.15"/>
  <cols>
    <col min="1" max="1" width="0.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428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  <c r="BC5" s="73" t="s">
        <v>160</v>
      </c>
      <c r="BD5" s="73"/>
      <c r="BE5" s="73"/>
    </row>
    <row r="6" spans="2:74" ht="9.1" customHeight="1" x14ac:dyDescent="0.15">
      <c r="T6" s="73" t="s">
        <v>360</v>
      </c>
      <c r="U6" s="73"/>
      <c r="V6" s="73"/>
      <c r="W6" s="73"/>
      <c r="X6" s="73"/>
      <c r="Y6" s="73"/>
      <c r="Z6" s="73"/>
      <c r="AA6" s="73"/>
      <c r="AX6" s="73" t="s">
        <v>360</v>
      </c>
      <c r="AY6" s="73"/>
      <c r="AZ6" s="262" t="s">
        <v>161</v>
      </c>
      <c r="BA6" s="262"/>
      <c r="BB6" s="262"/>
      <c r="BC6" s="262"/>
      <c r="BD6" s="262"/>
      <c r="BE6" s="262"/>
      <c r="BF6" s="262"/>
      <c r="BG6" s="262"/>
      <c r="BH6" s="262"/>
    </row>
    <row r="7" spans="2:74" ht="9.1" customHeight="1" x14ac:dyDescent="0.15">
      <c r="BC7" s="267"/>
      <c r="BD7" s="73"/>
      <c r="BE7" s="73"/>
    </row>
    <row r="8" spans="2:74" ht="9.1" customHeight="1" x14ac:dyDescent="0.15">
      <c r="L8" s="41"/>
      <c r="M8" s="41"/>
      <c r="N8" s="41"/>
      <c r="O8" s="41"/>
      <c r="S8" s="73" t="s">
        <v>70</v>
      </c>
      <c r="T8" s="73"/>
      <c r="U8" s="73"/>
      <c r="V8" s="73"/>
      <c r="W8" s="73"/>
      <c r="X8" s="73" t="s">
        <v>69</v>
      </c>
      <c r="Y8" s="73"/>
      <c r="Z8" s="73"/>
      <c r="AA8" s="73"/>
      <c r="AB8" s="73"/>
      <c r="AC8" s="30"/>
      <c r="AD8" s="30"/>
      <c r="AF8" s="41"/>
      <c r="AG8" s="41"/>
      <c r="AH8" s="41"/>
      <c r="AI8" s="41"/>
      <c r="AS8" s="73"/>
      <c r="AT8" s="73"/>
      <c r="AU8" s="73"/>
      <c r="AV8" s="73"/>
      <c r="AW8" s="73"/>
      <c r="AX8" s="73" t="s">
        <v>162</v>
      </c>
      <c r="AY8" s="73"/>
      <c r="AZ8" s="73"/>
      <c r="BA8" s="73"/>
      <c r="BB8" s="73"/>
      <c r="BC8" s="30"/>
      <c r="BD8" s="30"/>
      <c r="BF8" s="41"/>
      <c r="BG8" s="41"/>
      <c r="BH8" s="41"/>
      <c r="BI8" s="41"/>
    </row>
    <row r="9" spans="2:74" ht="9.1" customHeight="1" x14ac:dyDescent="0.15">
      <c r="AI9" s="85">
        <v>0.05</v>
      </c>
      <c r="AJ9" s="5"/>
      <c r="BI9" s="85">
        <v>0.05</v>
      </c>
      <c r="BJ9" s="5"/>
    </row>
    <row r="10" spans="2:74" ht="9.1" customHeight="1" x14ac:dyDescent="0.15">
      <c r="P10" s="28"/>
      <c r="Q10" s="99" t="s">
        <v>379</v>
      </c>
      <c r="R10" s="99"/>
      <c r="S10" s="99"/>
      <c r="T10" s="99"/>
      <c r="U10" s="30"/>
      <c r="V10" s="30"/>
      <c r="W10" s="30"/>
      <c r="X10" s="30"/>
      <c r="Y10" s="30"/>
      <c r="Z10" s="30"/>
      <c r="AA10" s="137" t="s">
        <v>102</v>
      </c>
      <c r="AB10" s="137"/>
      <c r="AC10" s="137"/>
      <c r="AD10" s="137"/>
      <c r="AE10" s="137"/>
      <c r="AF10" s="137"/>
      <c r="AG10" s="137"/>
      <c r="AH10" s="137"/>
      <c r="AI10" s="85"/>
      <c r="AJ10" s="5"/>
      <c r="AQ10" s="73"/>
      <c r="AR10" s="73"/>
      <c r="AS10" s="73"/>
      <c r="AT10" s="73"/>
      <c r="AU10" s="30"/>
      <c r="AV10" s="30"/>
      <c r="AW10" s="30"/>
      <c r="AX10" s="30"/>
      <c r="AY10" s="30"/>
      <c r="AZ10" s="30"/>
      <c r="BA10" s="137" t="s">
        <v>382</v>
      </c>
      <c r="BB10" s="137"/>
      <c r="BC10" s="137"/>
      <c r="BD10" s="137"/>
      <c r="BE10" s="137"/>
      <c r="BF10" s="137"/>
      <c r="BG10" s="137"/>
      <c r="BH10" s="137"/>
      <c r="BI10" s="85"/>
      <c r="BJ10" s="5"/>
    </row>
    <row r="11" spans="2:74" ht="9.1" customHeight="1" x14ac:dyDescent="0.15">
      <c r="AI11" s="85"/>
      <c r="AJ11" s="5"/>
      <c r="BI11" s="85"/>
      <c r="BJ11" s="5"/>
    </row>
    <row r="12" spans="2:74" ht="9.1" customHeight="1" x14ac:dyDescent="0.15">
      <c r="L12" s="6"/>
      <c r="M12" s="85">
        <v>0.1</v>
      </c>
      <c r="N12" s="6"/>
      <c r="O12" s="6"/>
      <c r="P12" s="6"/>
      <c r="Q12" s="6"/>
      <c r="R12" s="6"/>
      <c r="S12" s="19"/>
      <c r="T12" s="19"/>
      <c r="U12" s="19"/>
      <c r="V12" s="19"/>
      <c r="W12" s="19"/>
      <c r="X12" s="20"/>
      <c r="Y12" s="20"/>
      <c r="Z12" s="20"/>
      <c r="AA12" s="20"/>
      <c r="AB12" s="20"/>
      <c r="AC12" s="21"/>
      <c r="AD12" s="6"/>
      <c r="AE12" s="6"/>
      <c r="AF12" s="6"/>
      <c r="AG12" s="6"/>
      <c r="AH12" s="6"/>
      <c r="AI12" s="5"/>
      <c r="AJ12" s="5"/>
      <c r="AQ12" s="73" t="s">
        <v>166</v>
      </c>
      <c r="AR12" s="73"/>
      <c r="AS12" s="73"/>
      <c r="AT12" s="73"/>
      <c r="AU12" s="73"/>
      <c r="AV12" s="73"/>
      <c r="AW12" s="6"/>
      <c r="AX12" s="20"/>
      <c r="AY12" s="20"/>
      <c r="AZ12" s="20"/>
      <c r="BA12" s="20"/>
      <c r="BB12" s="20"/>
      <c r="BC12" s="20"/>
      <c r="BD12" s="20"/>
      <c r="BE12" s="20"/>
      <c r="BF12" s="6"/>
      <c r="BG12" s="6"/>
      <c r="BH12" s="6"/>
      <c r="BI12" s="5"/>
      <c r="BJ12" s="284" t="s">
        <v>167</v>
      </c>
      <c r="BK12" s="284"/>
    </row>
    <row r="13" spans="2:74" ht="9.1" customHeight="1" x14ac:dyDescent="0.15">
      <c r="M13" s="85"/>
      <c r="R13" s="6"/>
      <c r="S13" s="19"/>
      <c r="T13" s="19"/>
      <c r="U13" s="19"/>
      <c r="V13" s="19"/>
      <c r="W13" s="19"/>
      <c r="AI13" s="85">
        <v>0.2</v>
      </c>
      <c r="AJ13" s="5"/>
      <c r="AR13" s="6"/>
      <c r="AS13" s="6"/>
      <c r="AT13" s="6"/>
      <c r="AU13" s="6"/>
      <c r="AV13" s="6"/>
      <c r="AW13" s="6"/>
      <c r="AX13" s="20"/>
      <c r="AY13" s="20"/>
      <c r="AZ13" s="20"/>
      <c r="BA13" s="20"/>
      <c r="BB13" s="20"/>
      <c r="BC13" s="20"/>
      <c r="BD13" s="20"/>
      <c r="BE13" s="20"/>
      <c r="BJ13" s="284"/>
      <c r="BK13" s="284"/>
    </row>
    <row r="14" spans="2:74" ht="9.1" customHeight="1" x14ac:dyDescent="0.15">
      <c r="M14" s="29"/>
      <c r="T14" s="28"/>
      <c r="U14" s="28"/>
      <c r="V14" s="28"/>
      <c r="W14" s="28"/>
      <c r="X14" s="73" t="s">
        <v>157</v>
      </c>
      <c r="Y14" s="73"/>
      <c r="Z14" s="73"/>
      <c r="AA14" s="73"/>
      <c r="AB14" s="73"/>
      <c r="AC14" s="28"/>
      <c r="AI14" s="85"/>
      <c r="AJ14" s="5"/>
      <c r="AK14" s="29"/>
      <c r="AT14" s="28"/>
      <c r="AU14" s="28"/>
      <c r="AV14" s="28"/>
      <c r="AW14" s="28"/>
      <c r="AX14" s="73" t="s">
        <v>157</v>
      </c>
      <c r="AY14" s="73"/>
      <c r="AZ14" s="73"/>
      <c r="BA14" s="73"/>
      <c r="BB14" s="73"/>
      <c r="BC14" s="28"/>
      <c r="BI14" s="85">
        <v>0.15</v>
      </c>
      <c r="BJ14" s="284"/>
      <c r="BK14" s="284"/>
    </row>
    <row r="15" spans="2:74" ht="9.1" customHeight="1" x14ac:dyDescent="0.15">
      <c r="AI15" s="85"/>
      <c r="AJ15" s="5"/>
      <c r="AK15" s="29"/>
      <c r="AX15" s="73"/>
      <c r="AY15" s="73"/>
      <c r="AZ15" s="73"/>
      <c r="BA15" s="73"/>
      <c r="BB15" s="73"/>
      <c r="BI15" s="85"/>
      <c r="BJ15" s="5"/>
      <c r="BK15" s="29"/>
    </row>
    <row r="16" spans="2:74" ht="9.1" customHeight="1" x14ac:dyDescent="0.15">
      <c r="AI16" s="85"/>
      <c r="AJ16" s="5"/>
      <c r="AK16" s="5"/>
      <c r="AX16" s="73"/>
      <c r="AY16" s="73"/>
      <c r="AZ16" s="73"/>
      <c r="BA16" s="73"/>
      <c r="BB16" s="73"/>
      <c r="BI16" s="85"/>
      <c r="BJ16" s="5"/>
      <c r="BK16" s="5"/>
    </row>
    <row r="17" spans="10:65" ht="9.1" customHeight="1" x14ac:dyDescent="0.15">
      <c r="X17" s="28"/>
      <c r="Y17" s="28"/>
      <c r="Z17" s="28"/>
      <c r="AA17" s="28"/>
      <c r="AB17" s="28"/>
      <c r="AC17" s="28"/>
      <c r="AI17" s="5"/>
      <c r="AJ17" s="5"/>
      <c r="AK17" s="5"/>
      <c r="AX17" s="28"/>
      <c r="AY17" s="28"/>
      <c r="AZ17" s="28"/>
      <c r="BA17" s="28"/>
      <c r="BB17" s="28"/>
      <c r="BC17" s="28"/>
      <c r="BI17" s="5"/>
      <c r="BJ17" s="5"/>
      <c r="BK17" s="5"/>
    </row>
    <row r="18" spans="10:65" ht="9.1" customHeight="1" x14ac:dyDescent="0.15">
      <c r="K18" s="86" t="s">
        <v>351</v>
      </c>
      <c r="S18" s="28"/>
      <c r="T18" s="28"/>
      <c r="U18" s="28"/>
      <c r="V18" s="28"/>
      <c r="W18" s="28"/>
      <c r="X18" s="73" t="s">
        <v>158</v>
      </c>
      <c r="Y18" s="73"/>
      <c r="Z18" s="73"/>
      <c r="AA18" s="73"/>
      <c r="AB18" s="73"/>
      <c r="AC18" s="28"/>
      <c r="AI18" s="5"/>
      <c r="AJ18" s="5"/>
      <c r="AK18" s="22"/>
      <c r="AS18" s="28"/>
      <c r="AT18" s="28"/>
      <c r="AU18" s="28"/>
      <c r="AV18" s="28"/>
      <c r="AW18" s="28"/>
      <c r="AX18" s="73"/>
      <c r="AY18" s="73"/>
      <c r="AZ18" s="73"/>
      <c r="BA18" s="73"/>
      <c r="BB18" s="73"/>
      <c r="BC18" s="28"/>
      <c r="BI18" s="5"/>
      <c r="BJ18" s="5"/>
      <c r="BK18" s="22"/>
    </row>
    <row r="19" spans="10:65" ht="9.1" customHeight="1" x14ac:dyDescent="0.15">
      <c r="J19" s="40"/>
      <c r="K19" s="86"/>
      <c r="X19" s="73" t="s">
        <v>378</v>
      </c>
      <c r="Y19" s="73"/>
      <c r="Z19" s="73"/>
      <c r="AA19" s="73"/>
      <c r="AB19" s="73"/>
      <c r="AC19" s="28"/>
      <c r="AE19" s="28"/>
      <c r="AF19" s="28"/>
      <c r="AG19" s="28"/>
      <c r="AH19" s="28"/>
      <c r="AI19" s="85" t="s">
        <v>355</v>
      </c>
      <c r="AJ19" s="5"/>
      <c r="AX19" s="73" t="s">
        <v>378</v>
      </c>
      <c r="AY19" s="73"/>
      <c r="AZ19" s="73"/>
      <c r="BA19" s="73"/>
      <c r="BB19" s="73"/>
      <c r="BC19" s="28"/>
      <c r="BE19" s="28"/>
      <c r="BF19" s="28"/>
      <c r="BG19" s="28"/>
      <c r="BH19" s="28"/>
      <c r="BI19" s="85" t="s">
        <v>355</v>
      </c>
      <c r="BJ19" s="5"/>
    </row>
    <row r="20" spans="10:65" ht="9.1" customHeight="1" x14ac:dyDescent="0.15">
      <c r="J20" s="40"/>
      <c r="K20" s="86"/>
      <c r="AC20" s="73" t="s">
        <v>1</v>
      </c>
      <c r="AD20" s="73"/>
      <c r="AE20" s="73"/>
      <c r="AF20" s="73"/>
      <c r="AG20" s="73"/>
      <c r="AH20" s="73"/>
      <c r="AI20" s="85"/>
      <c r="AJ20" s="5"/>
      <c r="AK20" s="29"/>
      <c r="AL20" s="86" t="s">
        <v>7</v>
      </c>
      <c r="AM20" s="86"/>
      <c r="BC20" s="73" t="s">
        <v>1</v>
      </c>
      <c r="BD20" s="73"/>
      <c r="BE20" s="73"/>
      <c r="BF20" s="73"/>
      <c r="BG20" s="73"/>
      <c r="BH20" s="73"/>
      <c r="BI20" s="85"/>
      <c r="BJ20" s="5"/>
      <c r="BK20" s="86" t="s">
        <v>7</v>
      </c>
      <c r="BM20" s="23"/>
    </row>
    <row r="21" spans="10:65" ht="9.1" customHeight="1" x14ac:dyDescent="0.15">
      <c r="J21" s="40"/>
      <c r="K21" s="86"/>
      <c r="AI21" s="85"/>
      <c r="AJ21" s="5"/>
      <c r="AK21" s="29"/>
      <c r="AL21" s="86"/>
      <c r="AM21" s="86"/>
      <c r="BI21" s="85"/>
      <c r="BJ21" s="5"/>
      <c r="BK21" s="86"/>
      <c r="BL21" s="23"/>
      <c r="BM21" s="23"/>
    </row>
    <row r="22" spans="10:65" ht="9.1" customHeight="1" x14ac:dyDescent="0.15">
      <c r="J22" s="40"/>
      <c r="K22" s="86"/>
      <c r="AI22" s="85"/>
      <c r="AJ22" s="5"/>
      <c r="AK22" s="29"/>
      <c r="AL22" s="86"/>
      <c r="AM22" s="86"/>
      <c r="BI22" s="85"/>
      <c r="BJ22" s="5"/>
      <c r="BK22" s="86"/>
      <c r="BL22" s="23"/>
      <c r="BM22" s="23"/>
    </row>
    <row r="23" spans="10:65" ht="9.1" customHeight="1" x14ac:dyDescent="0.15">
      <c r="J23" s="40"/>
      <c r="K23" s="86"/>
      <c r="AI23" s="85"/>
      <c r="AJ23" s="5"/>
      <c r="AK23" s="29"/>
      <c r="AL23" s="86"/>
      <c r="AM23" s="86"/>
      <c r="BI23" s="85"/>
      <c r="BJ23" s="5"/>
      <c r="BK23" s="86"/>
      <c r="BL23" s="23"/>
      <c r="BM23" s="23"/>
    </row>
    <row r="24" spans="10:65" ht="9.1" customHeight="1" x14ac:dyDescent="0.15">
      <c r="J24" s="40"/>
      <c r="K24" s="86"/>
      <c r="AI24" s="85"/>
      <c r="AJ24" s="5"/>
      <c r="AK24" s="5"/>
      <c r="AL24" s="86"/>
      <c r="AM24" s="86"/>
      <c r="BI24" s="85"/>
      <c r="BJ24" s="5"/>
      <c r="BK24" s="86"/>
      <c r="BL24" s="23"/>
      <c r="BM24" s="23"/>
    </row>
    <row r="25" spans="10:65" ht="9.1" customHeight="1" x14ac:dyDescent="0.15">
      <c r="AI25" s="85"/>
      <c r="AJ25" s="5"/>
      <c r="AK25" s="5"/>
      <c r="AL25" s="86"/>
      <c r="AM25" s="86"/>
      <c r="BI25" s="85"/>
      <c r="BJ25" s="5"/>
      <c r="BK25" s="5"/>
      <c r="BL25" s="23"/>
      <c r="BM25" s="23"/>
    </row>
    <row r="26" spans="10:65" ht="9.1" customHeight="1" x14ac:dyDescent="0.15">
      <c r="U26" s="261" t="s">
        <v>165</v>
      </c>
      <c r="AE26" s="28"/>
      <c r="AF26" s="28"/>
      <c r="AG26" s="28"/>
      <c r="AH26" s="28"/>
      <c r="AI26" s="85"/>
      <c r="AJ26" s="5"/>
      <c r="AK26" s="29"/>
      <c r="AT26" s="261" t="s">
        <v>165</v>
      </c>
      <c r="BE26" s="28"/>
      <c r="BF26" s="28"/>
      <c r="BG26" s="28"/>
      <c r="BH26" s="28"/>
      <c r="BI26" s="85"/>
      <c r="BJ26" s="5"/>
      <c r="BK26" s="29"/>
    </row>
    <row r="27" spans="10:65" ht="9.1" customHeight="1" x14ac:dyDescent="0.15">
      <c r="U27" s="261"/>
      <c r="AI27" s="85"/>
      <c r="AJ27" s="5"/>
      <c r="AK27" s="29"/>
      <c r="AT27" s="261"/>
      <c r="BI27" s="85"/>
      <c r="BJ27" s="5"/>
      <c r="BK27" s="29"/>
    </row>
    <row r="28" spans="10:65" ht="9.1" customHeight="1" x14ac:dyDescent="0.15">
      <c r="T28" s="28"/>
      <c r="U28" s="261"/>
      <c r="V28" s="28"/>
      <c r="W28" s="28"/>
      <c r="X28" s="28"/>
      <c r="Y28" s="28"/>
      <c r="Z28" s="28"/>
      <c r="AA28" s="28"/>
      <c r="AI28" s="5"/>
      <c r="AJ28" s="5"/>
      <c r="AK28" s="29"/>
      <c r="AT28" s="261"/>
      <c r="AU28" s="28"/>
      <c r="AV28" s="28"/>
      <c r="AW28" s="28"/>
      <c r="AX28" s="28"/>
      <c r="AY28" s="28"/>
      <c r="AZ28" s="28"/>
      <c r="BA28" s="28"/>
      <c r="BI28" s="5"/>
      <c r="BJ28" s="5"/>
      <c r="BK28" s="29"/>
    </row>
    <row r="29" spans="10:65" ht="9.1" customHeight="1" x14ac:dyDescent="0.15">
      <c r="AI29" s="5"/>
      <c r="AJ29" s="5"/>
      <c r="AK29" s="5"/>
      <c r="BI29" s="5"/>
      <c r="BJ29" s="5"/>
      <c r="BK29" s="5"/>
    </row>
    <row r="30" spans="10:65" ht="9.1" customHeight="1" x14ac:dyDescent="0.15">
      <c r="AG30" s="85">
        <v>0.1</v>
      </c>
      <c r="AI30" s="85" t="s">
        <v>80</v>
      </c>
      <c r="AJ30" s="5"/>
      <c r="BG30" s="85">
        <v>0.1</v>
      </c>
      <c r="BI30" s="85" t="s">
        <v>80</v>
      </c>
      <c r="BJ30" s="5"/>
    </row>
    <row r="31" spans="10:65" ht="9.1" customHeight="1" x14ac:dyDescent="0.15">
      <c r="S31" s="73" t="s">
        <v>441</v>
      </c>
      <c r="T31" s="73"/>
      <c r="U31" s="73"/>
      <c r="V31" s="73"/>
      <c r="W31" s="73"/>
      <c r="X31" s="73"/>
      <c r="Y31" s="73"/>
      <c r="Z31" s="73"/>
      <c r="AA31" s="73"/>
      <c r="AB31" s="73"/>
      <c r="AG31" s="85"/>
      <c r="AI31" s="85"/>
      <c r="AJ31" s="5"/>
      <c r="AK31" s="29"/>
      <c r="AU31" s="28"/>
      <c r="AV31" s="28"/>
      <c r="AW31" s="28"/>
      <c r="AX31" s="28"/>
      <c r="AY31" s="73"/>
      <c r="AZ31" s="73"/>
      <c r="BA31" s="28"/>
      <c r="BB31" s="28"/>
      <c r="BG31" s="85"/>
      <c r="BI31" s="85"/>
      <c r="BJ31" s="5"/>
      <c r="BK31" s="29"/>
    </row>
    <row r="32" spans="10:65" ht="4.45" customHeight="1" x14ac:dyDescent="0.15">
      <c r="AG32" s="85" t="s">
        <v>0</v>
      </c>
      <c r="AI32" s="85"/>
      <c r="AJ32" s="5"/>
      <c r="AK32" s="29"/>
      <c r="BG32" s="85" t="s">
        <v>0</v>
      </c>
      <c r="BI32" s="85"/>
      <c r="BJ32" s="5"/>
      <c r="BK32" s="29"/>
    </row>
    <row r="33" spans="1:74" ht="4.45" customHeight="1" x14ac:dyDescent="0.15">
      <c r="AG33" s="85"/>
      <c r="AI33" s="85"/>
      <c r="AJ33" s="5"/>
      <c r="AK33" s="29"/>
      <c r="BG33" s="85"/>
      <c r="BI33" s="85"/>
      <c r="BJ33" s="5"/>
      <c r="BK33" s="29"/>
    </row>
    <row r="34" spans="1:74" ht="9.1" customHeight="1" x14ac:dyDescent="0.15">
      <c r="AG34" s="85">
        <v>0.1</v>
      </c>
      <c r="AI34" s="85"/>
      <c r="BG34" s="85">
        <v>0.1</v>
      </c>
      <c r="BI34" s="85"/>
    </row>
    <row r="35" spans="1:74" ht="9.1" customHeight="1" x14ac:dyDescent="0.15">
      <c r="AG35" s="85"/>
      <c r="AI35" s="85"/>
      <c r="BG35" s="85"/>
      <c r="BI35" s="85"/>
    </row>
    <row r="36" spans="1:74" ht="9.1" customHeight="1" x14ac:dyDescent="0.15">
      <c r="V36" s="28"/>
      <c r="W36" s="28"/>
      <c r="X36" s="28"/>
      <c r="Y36" s="28"/>
      <c r="AK36" s="29"/>
      <c r="AV36" s="28"/>
      <c r="AW36" s="28"/>
      <c r="AX36" s="28"/>
      <c r="AY36" s="28"/>
      <c r="BK36" s="29"/>
    </row>
    <row r="38" spans="1:74" x14ac:dyDescent="0.15">
      <c r="AG38" s="29"/>
      <c r="AI38" s="22"/>
      <c r="AJ38" s="5"/>
      <c r="AK38" s="29"/>
      <c r="BG38" s="29"/>
      <c r="BI38" s="22"/>
      <c r="BJ38" s="5"/>
      <c r="BK38" s="29"/>
    </row>
    <row r="39" spans="1:74" ht="9.1" customHeight="1" x14ac:dyDescent="0.15">
      <c r="AY39" s="29"/>
    </row>
    <row r="40" spans="1:74" ht="24.95" customHeight="1" x14ac:dyDescent="0.15"/>
    <row r="41" spans="1:74" ht="43.5" customHeight="1" x14ac:dyDescent="0.15">
      <c r="B41" s="88" t="s">
        <v>31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</row>
    <row r="42" spans="1:74" s="14" customFormat="1" ht="24.95" customHeight="1" x14ac:dyDescent="0.15">
      <c r="B42" s="78" t="s">
        <v>105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7" t="s">
        <v>298</v>
      </c>
      <c r="X42" s="87"/>
      <c r="Y42" s="87"/>
      <c r="Z42" s="87"/>
      <c r="AA42" s="87"/>
      <c r="AB42" s="87"/>
      <c r="AC42" s="87"/>
      <c r="AD42" s="87" t="s">
        <v>299</v>
      </c>
      <c r="AE42" s="87"/>
      <c r="AF42" s="87"/>
      <c r="AG42" s="87"/>
      <c r="AH42" s="87"/>
      <c r="AI42" s="87"/>
      <c r="AJ42" s="87"/>
      <c r="AK42" s="87"/>
      <c r="AL42" s="87" t="s">
        <v>300</v>
      </c>
      <c r="AM42" s="87"/>
      <c r="AN42" s="87"/>
      <c r="AO42" s="87"/>
      <c r="AP42" s="87"/>
      <c r="AQ42" s="87"/>
      <c r="AR42" s="87"/>
      <c r="AS42" s="87"/>
      <c r="AT42" s="87" t="s">
        <v>301</v>
      </c>
      <c r="AU42" s="87"/>
      <c r="AV42" s="87"/>
      <c r="AW42" s="87"/>
      <c r="AX42" s="87"/>
      <c r="AY42" s="87"/>
      <c r="AZ42" s="87"/>
      <c r="BA42" s="87" t="s">
        <v>302</v>
      </c>
      <c r="BB42" s="87"/>
      <c r="BC42" s="87"/>
      <c r="BD42" s="87"/>
      <c r="BE42" s="87"/>
      <c r="BF42" s="87"/>
      <c r="BG42" s="87"/>
      <c r="BH42" s="89"/>
      <c r="BI42" s="84"/>
      <c r="BJ42" s="84"/>
      <c r="BK42" s="84"/>
      <c r="BL42" s="84"/>
      <c r="BM42" s="84"/>
      <c r="BN42" s="84"/>
      <c r="BO42" s="25"/>
      <c r="BP42" s="25"/>
      <c r="BQ42" s="25"/>
      <c r="BR42" s="25"/>
      <c r="BS42" s="25"/>
      <c r="BT42" s="25"/>
      <c r="BU42" s="25"/>
    </row>
    <row r="43" spans="1:74" s="14" customFormat="1" ht="6.95" customHeight="1" x14ac:dyDescent="0.15">
      <c r="B43" s="39"/>
      <c r="C43" s="39"/>
      <c r="D43" s="39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</row>
    <row r="44" spans="1:74" s="14" customFormat="1" ht="20.149999999999999" customHeight="1" x14ac:dyDescent="0.15">
      <c r="A44" s="16"/>
      <c r="B44" s="263" t="s">
        <v>68</v>
      </c>
      <c r="C44" s="263"/>
      <c r="D44" s="264"/>
      <c r="E44" s="78" t="s">
        <v>308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v>2.7E-2</v>
      </c>
      <c r="X44" s="75"/>
      <c r="Y44" s="75"/>
      <c r="Z44" s="75"/>
      <c r="AA44" s="75"/>
      <c r="AB44" s="75"/>
      <c r="AC44" s="75"/>
      <c r="AD44" s="75">
        <v>3.4000000000000002E-2</v>
      </c>
      <c r="AE44" s="75"/>
      <c r="AF44" s="75"/>
      <c r="AG44" s="75"/>
      <c r="AH44" s="75"/>
      <c r="AI44" s="75"/>
      <c r="AJ44" s="75"/>
      <c r="AK44" s="75"/>
      <c r="AL44" s="75">
        <v>4.2000000000000003E-2</v>
      </c>
      <c r="AM44" s="75"/>
      <c r="AN44" s="75"/>
      <c r="AO44" s="75"/>
      <c r="AP44" s="75"/>
      <c r="AQ44" s="75"/>
      <c r="AR44" s="75"/>
      <c r="AS44" s="75"/>
      <c r="AT44" s="75">
        <v>4.8000000000000001E-2</v>
      </c>
      <c r="AU44" s="75"/>
      <c r="AV44" s="75"/>
      <c r="AW44" s="75"/>
      <c r="AX44" s="75"/>
      <c r="AY44" s="75"/>
      <c r="AZ44" s="75"/>
      <c r="BA44" s="75">
        <v>0.06</v>
      </c>
      <c r="BB44" s="75"/>
      <c r="BC44" s="75"/>
      <c r="BD44" s="75"/>
      <c r="BE44" s="75"/>
      <c r="BF44" s="75"/>
      <c r="BG44" s="75"/>
      <c r="BH44" s="77"/>
      <c r="BI44" s="74"/>
      <c r="BJ44" s="74"/>
      <c r="BK44" s="74"/>
      <c r="BL44" s="74"/>
      <c r="BM44" s="74"/>
      <c r="BN44" s="74"/>
      <c r="BO44" s="18"/>
      <c r="BP44" s="18"/>
      <c r="BQ44" s="18"/>
      <c r="BR44" s="18"/>
      <c r="BS44" s="18"/>
      <c r="BT44" s="18"/>
      <c r="BU44" s="18"/>
    </row>
    <row r="45" spans="1:74" s="14" customFormat="1" ht="20.149999999999999" customHeight="1" x14ac:dyDescent="0.15">
      <c r="A45" s="16"/>
      <c r="B45" s="265"/>
      <c r="C45" s="265"/>
      <c r="D45" s="266"/>
      <c r="E45" s="78" t="s">
        <v>361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v>0.6</v>
      </c>
      <c r="X45" s="75"/>
      <c r="Y45" s="75"/>
      <c r="Z45" s="75"/>
      <c r="AA45" s="75"/>
      <c r="AB45" s="75"/>
      <c r="AC45" s="75"/>
      <c r="AD45" s="75">
        <v>0.6</v>
      </c>
      <c r="AE45" s="75"/>
      <c r="AF45" s="75"/>
      <c r="AG45" s="75"/>
      <c r="AH45" s="75"/>
      <c r="AI45" s="75"/>
      <c r="AJ45" s="75"/>
      <c r="AK45" s="75"/>
      <c r="AL45" s="75">
        <v>0.6</v>
      </c>
      <c r="AM45" s="75"/>
      <c r="AN45" s="75"/>
      <c r="AO45" s="75"/>
      <c r="AP45" s="75"/>
      <c r="AQ45" s="75"/>
      <c r="AR45" s="75"/>
      <c r="AS45" s="75"/>
      <c r="AT45" s="75">
        <v>0.6</v>
      </c>
      <c r="AU45" s="75"/>
      <c r="AV45" s="75"/>
      <c r="AW45" s="75"/>
      <c r="AX45" s="75"/>
      <c r="AY45" s="75"/>
      <c r="AZ45" s="75"/>
      <c r="BA45" s="75">
        <v>0.6</v>
      </c>
      <c r="BB45" s="75"/>
      <c r="BC45" s="75"/>
      <c r="BD45" s="75"/>
      <c r="BE45" s="75"/>
      <c r="BF45" s="75"/>
      <c r="BG45" s="75"/>
      <c r="BH45" s="77"/>
      <c r="BI45" s="74"/>
      <c r="BJ45" s="74"/>
      <c r="BK45" s="74"/>
      <c r="BL45" s="74"/>
      <c r="BM45" s="74"/>
      <c r="BN45" s="74"/>
      <c r="BO45" s="18"/>
      <c r="BP45" s="18"/>
      <c r="BQ45" s="18"/>
      <c r="BR45" s="18"/>
      <c r="BS45" s="18"/>
      <c r="BT45" s="18"/>
      <c r="BU45" s="18"/>
    </row>
    <row r="46" spans="1:74" s="14" customFormat="1" ht="20.149999999999999" customHeight="1" x14ac:dyDescent="0.15">
      <c r="A46" s="16"/>
      <c r="B46" s="265"/>
      <c r="C46" s="265"/>
      <c r="D46" s="266"/>
      <c r="E46" s="78" t="s">
        <v>18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W44+0.2</f>
        <v>0.22700000000000001</v>
      </c>
      <c r="X46" s="75"/>
      <c r="Y46" s="75"/>
      <c r="Z46" s="75"/>
      <c r="AA46" s="75"/>
      <c r="AB46" s="75"/>
      <c r="AC46" s="75"/>
      <c r="AD46" s="75">
        <f>AD44+0.2</f>
        <v>0.23400000000000001</v>
      </c>
      <c r="AE46" s="75"/>
      <c r="AF46" s="75"/>
      <c r="AG46" s="75"/>
      <c r="AH46" s="75"/>
      <c r="AI46" s="75"/>
      <c r="AJ46" s="75"/>
      <c r="AK46" s="75"/>
      <c r="AL46" s="75">
        <f>AL44+0.2</f>
        <v>0.24200000000000002</v>
      </c>
      <c r="AM46" s="75"/>
      <c r="AN46" s="75"/>
      <c r="AO46" s="75"/>
      <c r="AP46" s="75"/>
      <c r="AQ46" s="75"/>
      <c r="AR46" s="75"/>
      <c r="AS46" s="75"/>
      <c r="AT46" s="75">
        <f>AT44+0.2</f>
        <v>0.248</v>
      </c>
      <c r="AU46" s="75"/>
      <c r="AV46" s="75"/>
      <c r="AW46" s="75"/>
      <c r="AX46" s="75"/>
      <c r="AY46" s="75"/>
      <c r="AZ46" s="75"/>
      <c r="BA46" s="75">
        <f>BA44+0.2</f>
        <v>0.26</v>
      </c>
      <c r="BB46" s="75"/>
      <c r="BC46" s="75"/>
      <c r="BD46" s="75"/>
      <c r="BE46" s="75"/>
      <c r="BF46" s="75"/>
      <c r="BG46" s="75"/>
      <c r="BH46" s="77"/>
      <c r="BI46" s="74"/>
      <c r="BJ46" s="74"/>
      <c r="BK46" s="74"/>
      <c r="BL46" s="74"/>
      <c r="BM46" s="74"/>
      <c r="BN46" s="74"/>
      <c r="BO46" s="18"/>
      <c r="BP46" s="18"/>
      <c r="BQ46" s="18"/>
      <c r="BR46" s="18"/>
      <c r="BS46" s="18"/>
      <c r="BT46" s="18"/>
      <c r="BU46" s="18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7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W44+W48+0.1</f>
        <v>1.327</v>
      </c>
      <c r="X47" s="75"/>
      <c r="Y47" s="75"/>
      <c r="Z47" s="75"/>
      <c r="AA47" s="75"/>
      <c r="AB47" s="75"/>
      <c r="AC47" s="75"/>
      <c r="AD47" s="75">
        <f>AD44+AD48+0.1</f>
        <v>1.3340000000000001</v>
      </c>
      <c r="AE47" s="75"/>
      <c r="AF47" s="75"/>
      <c r="AG47" s="75"/>
      <c r="AH47" s="75"/>
      <c r="AI47" s="75"/>
      <c r="AJ47" s="75"/>
      <c r="AK47" s="75"/>
      <c r="AL47" s="75">
        <f>AL44+AL48+0.1</f>
        <v>1.3420000000000001</v>
      </c>
      <c r="AM47" s="75"/>
      <c r="AN47" s="75"/>
      <c r="AO47" s="75"/>
      <c r="AP47" s="75"/>
      <c r="AQ47" s="75"/>
      <c r="AR47" s="75"/>
      <c r="AS47" s="75"/>
      <c r="AT47" s="75">
        <f>AT44+AT48+0.1</f>
        <v>1.3480000000000001</v>
      </c>
      <c r="AU47" s="75"/>
      <c r="AV47" s="75"/>
      <c r="AW47" s="75"/>
      <c r="AX47" s="75"/>
      <c r="AY47" s="75"/>
      <c r="AZ47" s="75"/>
      <c r="BA47" s="75">
        <f>BA44+BA48+0.1</f>
        <v>1.36</v>
      </c>
      <c r="BB47" s="75"/>
      <c r="BC47" s="75"/>
      <c r="BD47" s="75"/>
      <c r="BE47" s="75"/>
      <c r="BF47" s="75"/>
      <c r="BG47" s="75"/>
      <c r="BH47" s="77"/>
      <c r="BI47" s="74"/>
      <c r="BJ47" s="74"/>
      <c r="BK47" s="74"/>
      <c r="BL47" s="74"/>
      <c r="BM47" s="74"/>
      <c r="BN47" s="74"/>
      <c r="BO47" s="18"/>
      <c r="BP47" s="18"/>
      <c r="BQ47" s="18"/>
      <c r="BR47" s="18"/>
      <c r="BS47" s="18"/>
      <c r="BT47" s="18"/>
      <c r="BU47" s="18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341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81">
        <f>$H$4</f>
        <v>1.2</v>
      </c>
      <c r="X48" s="82"/>
      <c r="Y48" s="82"/>
      <c r="Z48" s="82"/>
      <c r="AA48" s="82"/>
      <c r="AB48" s="82"/>
      <c r="AC48" s="82"/>
      <c r="AD48" s="81">
        <f>$H$4</f>
        <v>1.2</v>
      </c>
      <c r="AE48" s="82"/>
      <c r="AF48" s="82"/>
      <c r="AG48" s="82"/>
      <c r="AH48" s="82"/>
      <c r="AI48" s="82"/>
      <c r="AJ48" s="82"/>
      <c r="AK48" s="83"/>
      <c r="AL48" s="82">
        <f>$H$4</f>
        <v>1.2</v>
      </c>
      <c r="AM48" s="82"/>
      <c r="AN48" s="82"/>
      <c r="AO48" s="82"/>
      <c r="AP48" s="82"/>
      <c r="AQ48" s="82"/>
      <c r="AR48" s="82"/>
      <c r="AS48" s="83"/>
      <c r="AT48" s="81">
        <f>$H$4</f>
        <v>1.2</v>
      </c>
      <c r="AU48" s="82"/>
      <c r="AV48" s="82"/>
      <c r="AW48" s="82"/>
      <c r="AX48" s="82"/>
      <c r="AY48" s="82"/>
      <c r="AZ48" s="83"/>
      <c r="BA48" s="81">
        <f>$H$4</f>
        <v>1.2</v>
      </c>
      <c r="BB48" s="82"/>
      <c r="BC48" s="82"/>
      <c r="BD48" s="82"/>
      <c r="BE48" s="82"/>
      <c r="BF48" s="82"/>
      <c r="BG48" s="83"/>
      <c r="BH48" s="37"/>
      <c r="BI48" s="37"/>
      <c r="BJ48" s="37"/>
      <c r="BK48" s="37"/>
      <c r="BL48" s="37"/>
      <c r="BM48" s="37"/>
      <c r="BN48" s="37"/>
      <c r="BO48" s="18"/>
      <c r="BP48" s="18"/>
      <c r="BQ48" s="18"/>
      <c r="BR48" s="18"/>
      <c r="BS48" s="18"/>
      <c r="BT48" s="18"/>
      <c r="BU48" s="18"/>
    </row>
    <row r="49" spans="2:73" s="14" customFormat="1" ht="20.149999999999999" customHeight="1" x14ac:dyDescent="0.15">
      <c r="B49" s="100" t="s">
        <v>33</v>
      </c>
      <c r="C49" s="101"/>
      <c r="D49" s="102"/>
      <c r="E49" s="78" t="s">
        <v>37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81">
        <f>(W47-W46-0.2-0.05)</f>
        <v>0.84999999999999987</v>
      </c>
      <c r="X49" s="82"/>
      <c r="Y49" s="82"/>
      <c r="Z49" s="82"/>
      <c r="AA49" s="82"/>
      <c r="AB49" s="82"/>
      <c r="AC49" s="82"/>
      <c r="AD49" s="81">
        <f>(AD47-AD46-0.2-0.05)</f>
        <v>0.85000000000000009</v>
      </c>
      <c r="AE49" s="82"/>
      <c r="AF49" s="82"/>
      <c r="AG49" s="82"/>
      <c r="AH49" s="82"/>
      <c r="AI49" s="82"/>
      <c r="AJ49" s="82"/>
      <c r="AK49" s="83"/>
      <c r="AL49" s="81">
        <f>(AL47-AL46-0.2-0.05)</f>
        <v>0.85000000000000009</v>
      </c>
      <c r="AM49" s="82"/>
      <c r="AN49" s="82"/>
      <c r="AO49" s="82"/>
      <c r="AP49" s="82"/>
      <c r="AQ49" s="82"/>
      <c r="AR49" s="82"/>
      <c r="AS49" s="83"/>
      <c r="AT49" s="81">
        <f>(AT47-AT46-0.2-0.05)</f>
        <v>0.85000000000000009</v>
      </c>
      <c r="AU49" s="82"/>
      <c r="AV49" s="82"/>
      <c r="AW49" s="82"/>
      <c r="AX49" s="82"/>
      <c r="AY49" s="82"/>
      <c r="AZ49" s="82"/>
      <c r="BA49" s="81">
        <f>(BA47-BA46-0.2-0.05)</f>
        <v>0.85000000000000009</v>
      </c>
      <c r="BB49" s="82"/>
      <c r="BC49" s="82"/>
      <c r="BD49" s="82"/>
      <c r="BE49" s="82"/>
      <c r="BF49" s="82"/>
      <c r="BG49" s="82"/>
      <c r="BH49" s="77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</row>
    <row r="50" spans="2:73" s="14" customFormat="1" ht="20.149999999999999" customHeight="1" x14ac:dyDescent="0.15">
      <c r="BA50" s="141" t="s">
        <v>103</v>
      </c>
      <c r="BB50" s="141"/>
      <c r="BC50" s="141"/>
      <c r="BD50" s="141"/>
      <c r="BE50" s="141"/>
      <c r="BF50" s="141"/>
      <c r="BG50" s="141"/>
      <c r="BH50" s="271"/>
      <c r="BI50" s="271"/>
      <c r="BJ50" s="271"/>
      <c r="BK50" s="271"/>
      <c r="BL50" s="271"/>
      <c r="BM50" s="271"/>
      <c r="BN50" s="271"/>
      <c r="BO50" s="271"/>
      <c r="BP50" s="271"/>
      <c r="BQ50" s="271"/>
      <c r="BR50" s="271"/>
      <c r="BS50" s="271"/>
      <c r="BT50" s="271"/>
      <c r="BU50" s="271"/>
    </row>
    <row r="51" spans="2:73" s="14" customFormat="1" ht="28" customHeight="1" x14ac:dyDescent="0.15">
      <c r="B51" s="87" t="s">
        <v>13</v>
      </c>
      <c r="C51" s="87"/>
      <c r="D51" s="87"/>
      <c r="E51" s="87"/>
      <c r="F51" s="87"/>
      <c r="G51" s="87"/>
      <c r="H51" s="87"/>
      <c r="I51" s="87"/>
      <c r="J51" s="87"/>
      <c r="K51" s="87" t="s">
        <v>14</v>
      </c>
      <c r="L51" s="87"/>
      <c r="M51" s="87"/>
      <c r="N51" s="87"/>
      <c r="O51" s="87"/>
      <c r="P51" s="87"/>
      <c r="Q51" s="87"/>
      <c r="R51" s="87"/>
      <c r="S51" s="87"/>
      <c r="T51" s="87" t="s">
        <v>12</v>
      </c>
      <c r="U51" s="87"/>
      <c r="V51" s="87"/>
      <c r="W51" s="87" t="s">
        <v>203</v>
      </c>
      <c r="X51" s="87"/>
      <c r="Y51" s="87"/>
      <c r="Z51" s="87"/>
      <c r="AA51" s="87"/>
      <c r="AB51" s="87"/>
      <c r="AC51" s="87"/>
      <c r="AD51" s="87" t="s">
        <v>204</v>
      </c>
      <c r="AE51" s="87"/>
      <c r="AF51" s="87"/>
      <c r="AG51" s="87"/>
      <c r="AH51" s="87"/>
      <c r="AI51" s="87"/>
      <c r="AJ51" s="87"/>
      <c r="AK51" s="87"/>
      <c r="AL51" s="87" t="s">
        <v>205</v>
      </c>
      <c r="AM51" s="87"/>
      <c r="AN51" s="87"/>
      <c r="AO51" s="87"/>
      <c r="AP51" s="87"/>
      <c r="AQ51" s="87"/>
      <c r="AR51" s="87"/>
      <c r="AS51" s="87"/>
      <c r="AT51" s="87" t="s">
        <v>206</v>
      </c>
      <c r="AU51" s="87"/>
      <c r="AV51" s="87"/>
      <c r="AW51" s="87"/>
      <c r="AX51" s="87"/>
      <c r="AY51" s="87"/>
      <c r="AZ51" s="87"/>
      <c r="BA51" s="87" t="s">
        <v>207</v>
      </c>
      <c r="BB51" s="87"/>
      <c r="BC51" s="87"/>
      <c r="BD51" s="87"/>
      <c r="BE51" s="87"/>
      <c r="BF51" s="87"/>
      <c r="BG51" s="87"/>
      <c r="BH51" s="89"/>
      <c r="BI51" s="84"/>
      <c r="BJ51" s="84"/>
      <c r="BK51" s="84"/>
      <c r="BL51" s="84"/>
      <c r="BM51" s="84"/>
      <c r="BN51" s="84"/>
      <c r="BO51" s="25"/>
      <c r="BP51" s="25"/>
      <c r="BQ51" s="25"/>
      <c r="BR51" s="25"/>
      <c r="BS51" s="25"/>
      <c r="BT51" s="25"/>
      <c r="BU51" s="25"/>
    </row>
    <row r="52" spans="2:73" s="14" customFormat="1" ht="28" customHeight="1" x14ac:dyDescent="0.15">
      <c r="B52" s="78" t="s">
        <v>52</v>
      </c>
      <c r="C52" s="79"/>
      <c r="D52" s="79"/>
      <c r="E52" s="79"/>
      <c r="F52" s="79"/>
      <c r="G52" s="79"/>
      <c r="H52" s="79"/>
      <c r="I52" s="79"/>
      <c r="J52" s="80"/>
      <c r="K52" s="110" t="s">
        <v>371</v>
      </c>
      <c r="L52" s="111"/>
      <c r="M52" s="111"/>
      <c r="N52" s="111"/>
      <c r="O52" s="111"/>
      <c r="P52" s="111"/>
      <c r="Q52" s="111"/>
      <c r="R52" s="111"/>
      <c r="S52" s="112"/>
      <c r="T52" s="78" t="s">
        <v>309</v>
      </c>
      <c r="U52" s="79"/>
      <c r="V52" s="80"/>
      <c r="W52" s="75">
        <v>2</v>
      </c>
      <c r="X52" s="75"/>
      <c r="Y52" s="75"/>
      <c r="Z52" s="75"/>
      <c r="AA52" s="75"/>
      <c r="AB52" s="75"/>
      <c r="AC52" s="75"/>
      <c r="AD52" s="81">
        <v>2</v>
      </c>
      <c r="AE52" s="82"/>
      <c r="AF52" s="82"/>
      <c r="AG52" s="82"/>
      <c r="AH52" s="82"/>
      <c r="AI52" s="82"/>
      <c r="AJ52" s="82"/>
      <c r="AK52" s="83"/>
      <c r="AL52" s="81">
        <v>2</v>
      </c>
      <c r="AM52" s="82"/>
      <c r="AN52" s="82"/>
      <c r="AO52" s="82"/>
      <c r="AP52" s="82"/>
      <c r="AQ52" s="82"/>
      <c r="AR52" s="82"/>
      <c r="AS52" s="83"/>
      <c r="AT52" s="75">
        <v>2</v>
      </c>
      <c r="AU52" s="75"/>
      <c r="AV52" s="75"/>
      <c r="AW52" s="75"/>
      <c r="AX52" s="75"/>
      <c r="AY52" s="75"/>
      <c r="AZ52" s="75"/>
      <c r="BA52" s="75">
        <v>2</v>
      </c>
      <c r="BB52" s="75"/>
      <c r="BC52" s="75"/>
      <c r="BD52" s="75"/>
      <c r="BE52" s="75"/>
      <c r="BF52" s="75"/>
      <c r="BG52" s="75"/>
      <c r="BH52" s="77"/>
      <c r="BI52" s="74"/>
      <c r="BJ52" s="74"/>
      <c r="BK52" s="74"/>
      <c r="BL52" s="74"/>
      <c r="BM52" s="74"/>
      <c r="BN52" s="74"/>
      <c r="BO52" s="18"/>
      <c r="BP52" s="18"/>
      <c r="BQ52" s="18"/>
      <c r="BR52" s="18"/>
      <c r="BS52" s="18"/>
      <c r="BT52" s="18"/>
      <c r="BU52" s="18"/>
    </row>
    <row r="53" spans="2:73" s="14" customFormat="1" ht="14.1" customHeight="1" x14ac:dyDescent="0.15">
      <c r="B53" s="113" t="s">
        <v>373</v>
      </c>
      <c r="C53" s="114"/>
      <c r="D53" s="114"/>
      <c r="E53" s="114"/>
      <c r="F53" s="114"/>
      <c r="G53" s="114"/>
      <c r="H53" s="114"/>
      <c r="I53" s="114"/>
      <c r="J53" s="115"/>
      <c r="K53" s="116" t="s">
        <v>434</v>
      </c>
      <c r="L53" s="117"/>
      <c r="M53" s="117"/>
      <c r="N53" s="117"/>
      <c r="O53" s="117"/>
      <c r="P53" s="117"/>
      <c r="Q53" s="117"/>
      <c r="R53" s="117"/>
      <c r="S53" s="118"/>
      <c r="T53" s="113" t="s">
        <v>390</v>
      </c>
      <c r="U53" s="114"/>
      <c r="V53" s="115"/>
      <c r="W53" s="104">
        <f>W45</f>
        <v>0.6</v>
      </c>
      <c r="X53" s="105"/>
      <c r="Y53" s="105"/>
      <c r="Z53" s="105"/>
      <c r="AA53" s="105"/>
      <c r="AB53" s="105"/>
      <c r="AC53" s="106"/>
      <c r="AD53" s="104">
        <f>AD45</f>
        <v>0.6</v>
      </c>
      <c r="AE53" s="105"/>
      <c r="AF53" s="105"/>
      <c r="AG53" s="105"/>
      <c r="AH53" s="105"/>
      <c r="AI53" s="105"/>
      <c r="AJ53" s="105"/>
      <c r="AK53" s="106"/>
      <c r="AL53" s="104">
        <f>AL45</f>
        <v>0.6</v>
      </c>
      <c r="AM53" s="105"/>
      <c r="AN53" s="105"/>
      <c r="AO53" s="105"/>
      <c r="AP53" s="105"/>
      <c r="AQ53" s="105"/>
      <c r="AR53" s="105"/>
      <c r="AS53" s="106"/>
      <c r="AT53" s="104">
        <f>AT45</f>
        <v>0.6</v>
      </c>
      <c r="AU53" s="105"/>
      <c r="AV53" s="105"/>
      <c r="AW53" s="105"/>
      <c r="AX53" s="105"/>
      <c r="AY53" s="105"/>
      <c r="AZ53" s="106"/>
      <c r="BA53" s="104">
        <f>BA45</f>
        <v>0.6</v>
      </c>
      <c r="BB53" s="105"/>
      <c r="BC53" s="105"/>
      <c r="BD53" s="105"/>
      <c r="BE53" s="105"/>
      <c r="BF53" s="105"/>
      <c r="BG53" s="106"/>
      <c r="BH53" s="77"/>
      <c r="BI53" s="74"/>
      <c r="BJ53" s="74"/>
      <c r="BK53" s="74"/>
      <c r="BL53" s="74"/>
      <c r="BM53" s="74"/>
      <c r="BN53" s="74"/>
      <c r="BO53" s="18"/>
      <c r="BP53" s="18"/>
      <c r="BQ53" s="18"/>
      <c r="BR53" s="18"/>
      <c r="BS53" s="18"/>
      <c r="BT53" s="18"/>
      <c r="BU53" s="18"/>
    </row>
    <row r="54" spans="2:73" s="14" customFormat="1" ht="14.1" customHeight="1" x14ac:dyDescent="0.15">
      <c r="B54" s="100"/>
      <c r="C54" s="101"/>
      <c r="D54" s="101"/>
      <c r="E54" s="101"/>
      <c r="F54" s="101"/>
      <c r="G54" s="101"/>
      <c r="H54" s="101"/>
      <c r="I54" s="101"/>
      <c r="J54" s="102"/>
      <c r="K54" s="122"/>
      <c r="L54" s="123"/>
      <c r="M54" s="123"/>
      <c r="N54" s="123"/>
      <c r="O54" s="123"/>
      <c r="P54" s="123"/>
      <c r="Q54" s="123"/>
      <c r="R54" s="123"/>
      <c r="S54" s="124"/>
      <c r="T54" s="100"/>
      <c r="U54" s="101"/>
      <c r="V54" s="102"/>
      <c r="W54" s="107"/>
      <c r="X54" s="108"/>
      <c r="Y54" s="108"/>
      <c r="Z54" s="108"/>
      <c r="AA54" s="108"/>
      <c r="AB54" s="108"/>
      <c r="AC54" s="109"/>
      <c r="AD54" s="107"/>
      <c r="AE54" s="108"/>
      <c r="AF54" s="108"/>
      <c r="AG54" s="108"/>
      <c r="AH54" s="108"/>
      <c r="AI54" s="108"/>
      <c r="AJ54" s="108"/>
      <c r="AK54" s="109"/>
      <c r="AL54" s="107"/>
      <c r="AM54" s="108"/>
      <c r="AN54" s="108"/>
      <c r="AO54" s="108"/>
      <c r="AP54" s="108"/>
      <c r="AQ54" s="108"/>
      <c r="AR54" s="108"/>
      <c r="AS54" s="109"/>
      <c r="AT54" s="107"/>
      <c r="AU54" s="108"/>
      <c r="AV54" s="108"/>
      <c r="AW54" s="108"/>
      <c r="AX54" s="108"/>
      <c r="AY54" s="108"/>
      <c r="AZ54" s="109"/>
      <c r="BA54" s="107"/>
      <c r="BB54" s="108"/>
      <c r="BC54" s="108"/>
      <c r="BD54" s="108"/>
      <c r="BE54" s="108"/>
      <c r="BF54" s="108"/>
      <c r="BG54" s="109"/>
      <c r="BH54" s="77"/>
      <c r="BI54" s="74"/>
      <c r="BJ54" s="74"/>
      <c r="BK54" s="74"/>
      <c r="BL54" s="74"/>
      <c r="BM54" s="74"/>
      <c r="BN54" s="74"/>
      <c r="BO54" s="18"/>
      <c r="BP54" s="18"/>
      <c r="BQ54" s="18"/>
      <c r="BR54" s="18"/>
      <c r="BS54" s="18"/>
      <c r="BT54" s="18"/>
      <c r="BU54" s="18"/>
    </row>
    <row r="55" spans="2:73" s="14" customFormat="1" ht="14.1" customHeight="1" x14ac:dyDescent="0.15">
      <c r="B55" s="113" t="s">
        <v>54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435</v>
      </c>
      <c r="U55" s="114"/>
      <c r="V55" s="115"/>
      <c r="W55" s="104">
        <f>W45*0.05</f>
        <v>0.03</v>
      </c>
      <c r="X55" s="105"/>
      <c r="Y55" s="105"/>
      <c r="Z55" s="105"/>
      <c r="AA55" s="105"/>
      <c r="AB55" s="105"/>
      <c r="AC55" s="106"/>
      <c r="AD55" s="104">
        <f>AD45*0.05</f>
        <v>0.03</v>
      </c>
      <c r="AE55" s="105"/>
      <c r="AF55" s="105"/>
      <c r="AG55" s="105"/>
      <c r="AH55" s="105"/>
      <c r="AI55" s="105"/>
      <c r="AJ55" s="105"/>
      <c r="AK55" s="106"/>
      <c r="AL55" s="104">
        <f>AL45*0.05</f>
        <v>0.03</v>
      </c>
      <c r="AM55" s="105"/>
      <c r="AN55" s="105"/>
      <c r="AO55" s="105"/>
      <c r="AP55" s="105"/>
      <c r="AQ55" s="105"/>
      <c r="AR55" s="105"/>
      <c r="AS55" s="106"/>
      <c r="AT55" s="104">
        <f>AT45*0.05</f>
        <v>0.03</v>
      </c>
      <c r="AU55" s="105"/>
      <c r="AV55" s="105"/>
      <c r="AW55" s="105"/>
      <c r="AX55" s="105"/>
      <c r="AY55" s="105"/>
      <c r="AZ55" s="106"/>
      <c r="BA55" s="104">
        <f>BA45*0.05</f>
        <v>0.03</v>
      </c>
      <c r="BB55" s="105"/>
      <c r="BC55" s="105"/>
      <c r="BD55" s="105"/>
      <c r="BE55" s="105"/>
      <c r="BF55" s="105"/>
      <c r="BG55" s="106"/>
      <c r="BH55" s="77"/>
      <c r="BI55" s="74"/>
      <c r="BJ55" s="74"/>
      <c r="BK55" s="74"/>
      <c r="BL55" s="74"/>
      <c r="BM55" s="74"/>
      <c r="BN55" s="74"/>
      <c r="BO55" s="18"/>
      <c r="BP55" s="18"/>
      <c r="BQ55" s="18"/>
      <c r="BR55" s="18"/>
      <c r="BS55" s="18"/>
      <c r="BT55" s="18"/>
      <c r="BU55" s="18"/>
    </row>
    <row r="56" spans="2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 t="s">
        <v>323</v>
      </c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107"/>
      <c r="X56" s="108"/>
      <c r="Y56" s="108"/>
      <c r="Z56" s="108"/>
      <c r="AA56" s="108"/>
      <c r="AB56" s="108"/>
      <c r="AC56" s="109"/>
      <c r="AD56" s="107"/>
      <c r="AE56" s="108"/>
      <c r="AF56" s="108"/>
      <c r="AG56" s="108"/>
      <c r="AH56" s="108"/>
      <c r="AI56" s="108"/>
      <c r="AJ56" s="108"/>
      <c r="AK56" s="109"/>
      <c r="AL56" s="107"/>
      <c r="AM56" s="108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77"/>
      <c r="BI56" s="74"/>
      <c r="BJ56" s="74"/>
      <c r="BK56" s="74"/>
      <c r="BL56" s="74"/>
      <c r="BM56" s="74"/>
      <c r="BN56" s="74"/>
      <c r="BO56" s="18"/>
      <c r="BP56" s="18"/>
      <c r="BQ56" s="18"/>
      <c r="BR56" s="18"/>
      <c r="BS56" s="18"/>
      <c r="BT56" s="18"/>
      <c r="BU56" s="18"/>
    </row>
    <row r="57" spans="2:73" s="14" customFormat="1" ht="28" customHeight="1" x14ac:dyDescent="0.15">
      <c r="B57" s="119" t="s">
        <v>25</v>
      </c>
      <c r="C57" s="120"/>
      <c r="D57" s="120"/>
      <c r="E57" s="120"/>
      <c r="F57" s="120"/>
      <c r="G57" s="120"/>
      <c r="H57" s="120"/>
      <c r="I57" s="120"/>
      <c r="J57" s="121"/>
      <c r="K57" s="110" t="s">
        <v>436</v>
      </c>
      <c r="L57" s="111"/>
      <c r="M57" s="111"/>
      <c r="N57" s="111"/>
      <c r="O57" s="111"/>
      <c r="P57" s="111"/>
      <c r="Q57" s="111"/>
      <c r="R57" s="111"/>
      <c r="S57" s="112"/>
      <c r="T57" s="78" t="s">
        <v>435</v>
      </c>
      <c r="U57" s="79"/>
      <c r="V57" s="80"/>
      <c r="W57" s="75">
        <f>ROUND(W45*(W47-0.05),3)</f>
        <v>0.76600000000000001</v>
      </c>
      <c r="X57" s="75"/>
      <c r="Y57" s="75"/>
      <c r="Z57" s="75"/>
      <c r="AA57" s="75"/>
      <c r="AB57" s="75"/>
      <c r="AC57" s="81"/>
      <c r="AD57" s="81">
        <f>ROUND(AD45*(AD47-0.05),3)</f>
        <v>0.77</v>
      </c>
      <c r="AE57" s="82"/>
      <c r="AF57" s="82"/>
      <c r="AG57" s="82"/>
      <c r="AH57" s="82"/>
      <c r="AI57" s="82"/>
      <c r="AJ57" s="82"/>
      <c r="AK57" s="83"/>
      <c r="AL57" s="81">
        <f>ROUND(AL45*(AL47-0.05),3)</f>
        <v>0.77500000000000002</v>
      </c>
      <c r="AM57" s="82"/>
      <c r="AN57" s="82"/>
      <c r="AO57" s="82"/>
      <c r="AP57" s="82"/>
      <c r="AQ57" s="82"/>
      <c r="AR57" s="82"/>
      <c r="AS57" s="83"/>
      <c r="AT57" s="75">
        <f>ROUND(AT45*(AT47-0.05),3)</f>
        <v>0.77900000000000003</v>
      </c>
      <c r="AU57" s="75"/>
      <c r="AV57" s="75"/>
      <c r="AW57" s="75"/>
      <c r="AX57" s="75"/>
      <c r="AY57" s="75"/>
      <c r="AZ57" s="81"/>
      <c r="BA57" s="75">
        <f>ROUND(BA45*(BA47-0.05),3)</f>
        <v>0.78600000000000003</v>
      </c>
      <c r="BB57" s="75"/>
      <c r="BC57" s="75"/>
      <c r="BD57" s="75"/>
      <c r="BE57" s="75"/>
      <c r="BF57" s="75"/>
      <c r="BG57" s="81"/>
      <c r="BH57" s="77"/>
      <c r="BI57" s="74"/>
      <c r="BJ57" s="74"/>
      <c r="BK57" s="74"/>
      <c r="BL57" s="74"/>
      <c r="BM57" s="74"/>
      <c r="BN57" s="74"/>
      <c r="BO57" s="18"/>
      <c r="BP57" s="18"/>
      <c r="BQ57" s="18"/>
      <c r="BR57" s="18"/>
      <c r="BS57" s="18"/>
      <c r="BT57" s="18"/>
      <c r="BU57" s="18"/>
    </row>
    <row r="58" spans="2:73" s="14" customFormat="1" ht="28" customHeight="1" x14ac:dyDescent="0.15">
      <c r="B58" s="119" t="s">
        <v>24</v>
      </c>
      <c r="C58" s="120"/>
      <c r="D58" s="120"/>
      <c r="E58" s="120"/>
      <c r="F58" s="120"/>
      <c r="G58" s="120"/>
      <c r="H58" s="120"/>
      <c r="I58" s="120"/>
      <c r="J58" s="121"/>
      <c r="K58" s="110" t="s">
        <v>436</v>
      </c>
      <c r="L58" s="111"/>
      <c r="M58" s="111"/>
      <c r="N58" s="111"/>
      <c r="O58" s="111"/>
      <c r="P58" s="111"/>
      <c r="Q58" s="111"/>
      <c r="R58" s="111"/>
      <c r="S58" s="112"/>
      <c r="T58" s="78" t="s">
        <v>435</v>
      </c>
      <c r="U58" s="79"/>
      <c r="V58" s="80"/>
      <c r="W58" s="75">
        <f>ROUND(W45*W46-W44*W44*PI()/4,3)</f>
        <v>0.13600000000000001</v>
      </c>
      <c r="X58" s="75"/>
      <c r="Y58" s="75"/>
      <c r="Z58" s="75"/>
      <c r="AA58" s="75"/>
      <c r="AB58" s="75"/>
      <c r="AC58" s="81"/>
      <c r="AD58" s="81">
        <f>ROUND(AD45*AD46-AD44*AD44*PI()/4,3)</f>
        <v>0.13900000000000001</v>
      </c>
      <c r="AE58" s="82"/>
      <c r="AF58" s="82"/>
      <c r="AG58" s="82"/>
      <c r="AH58" s="82"/>
      <c r="AI58" s="82"/>
      <c r="AJ58" s="82"/>
      <c r="AK58" s="83"/>
      <c r="AL58" s="81">
        <f>ROUND(AL45*AL46-AL44*AL44*PI()/4,3)</f>
        <v>0.14399999999999999</v>
      </c>
      <c r="AM58" s="82"/>
      <c r="AN58" s="82"/>
      <c r="AO58" s="82"/>
      <c r="AP58" s="82"/>
      <c r="AQ58" s="82"/>
      <c r="AR58" s="82"/>
      <c r="AS58" s="83"/>
      <c r="AT58" s="75">
        <f>ROUND(AT45*AT46-AT44*AT44*PI()/4,3)</f>
        <v>0.14699999999999999</v>
      </c>
      <c r="AU58" s="75"/>
      <c r="AV58" s="75"/>
      <c r="AW58" s="75"/>
      <c r="AX58" s="75"/>
      <c r="AY58" s="75"/>
      <c r="AZ58" s="81"/>
      <c r="BA58" s="75">
        <f>ROUND(BA45*BA46-BA44*BA44*PI()/4,3)</f>
        <v>0.153</v>
      </c>
      <c r="BB58" s="75"/>
      <c r="BC58" s="75"/>
      <c r="BD58" s="75"/>
      <c r="BE58" s="75"/>
      <c r="BF58" s="75"/>
      <c r="BG58" s="81"/>
      <c r="BH58" s="77"/>
      <c r="BI58" s="74"/>
      <c r="BJ58" s="74"/>
      <c r="BK58" s="74"/>
      <c r="BL58" s="74"/>
      <c r="BM58" s="74"/>
      <c r="BN58" s="74"/>
      <c r="BO58" s="18"/>
      <c r="BP58" s="18"/>
      <c r="BQ58" s="18"/>
      <c r="BR58" s="18"/>
      <c r="BS58" s="18"/>
      <c r="BT58" s="18"/>
      <c r="BU58" s="18"/>
    </row>
    <row r="59" spans="2:73" s="14" customFormat="1" ht="28" customHeight="1" x14ac:dyDescent="0.15">
      <c r="B59" s="78" t="s">
        <v>440</v>
      </c>
      <c r="C59" s="257"/>
      <c r="D59" s="257"/>
      <c r="E59" s="257"/>
      <c r="F59" s="257"/>
      <c r="G59" s="257"/>
      <c r="H59" s="257"/>
      <c r="I59" s="257"/>
      <c r="J59" s="258"/>
      <c r="K59" s="110" t="s">
        <v>28</v>
      </c>
      <c r="L59" s="111"/>
      <c r="M59" s="111"/>
      <c r="N59" s="111"/>
      <c r="O59" s="111"/>
      <c r="P59" s="111"/>
      <c r="Q59" s="111"/>
      <c r="R59" s="111"/>
      <c r="S59" s="112"/>
      <c r="T59" s="78" t="s">
        <v>433</v>
      </c>
      <c r="U59" s="79"/>
      <c r="V59" s="80"/>
      <c r="W59" s="75">
        <v>0.6</v>
      </c>
      <c r="X59" s="75"/>
      <c r="Y59" s="75"/>
      <c r="Z59" s="75"/>
      <c r="AA59" s="75"/>
      <c r="AB59" s="75"/>
      <c r="AC59" s="81"/>
      <c r="AD59" s="81">
        <v>0.6</v>
      </c>
      <c r="AE59" s="82"/>
      <c r="AF59" s="82"/>
      <c r="AG59" s="82"/>
      <c r="AH59" s="82"/>
      <c r="AI59" s="82"/>
      <c r="AJ59" s="82"/>
      <c r="AK59" s="83"/>
      <c r="AL59" s="81">
        <v>0.6</v>
      </c>
      <c r="AM59" s="82"/>
      <c r="AN59" s="82"/>
      <c r="AO59" s="82"/>
      <c r="AP59" s="82"/>
      <c r="AQ59" s="82"/>
      <c r="AR59" s="82"/>
      <c r="AS59" s="83"/>
      <c r="AT59" s="75">
        <v>0.6</v>
      </c>
      <c r="AU59" s="75"/>
      <c r="AV59" s="75"/>
      <c r="AW59" s="75"/>
      <c r="AX59" s="75"/>
      <c r="AY59" s="75"/>
      <c r="AZ59" s="81"/>
      <c r="BA59" s="75">
        <v>0.6</v>
      </c>
      <c r="BB59" s="75"/>
      <c r="BC59" s="75"/>
      <c r="BD59" s="75"/>
      <c r="BE59" s="75"/>
      <c r="BF59" s="75"/>
      <c r="BG59" s="81"/>
      <c r="BH59" s="77"/>
      <c r="BI59" s="74"/>
      <c r="BJ59" s="74"/>
      <c r="BK59" s="74"/>
      <c r="BL59" s="74"/>
      <c r="BM59" s="74"/>
      <c r="BN59" s="74"/>
      <c r="BO59" s="18"/>
      <c r="BP59" s="18"/>
      <c r="BQ59" s="18"/>
      <c r="BR59" s="18"/>
      <c r="BS59" s="18"/>
      <c r="BT59" s="18"/>
      <c r="BU59" s="18"/>
    </row>
    <row r="60" spans="2:73" s="14" customFormat="1" ht="14.1" customHeight="1" x14ac:dyDescent="0.15">
      <c r="B60" s="125" t="s">
        <v>53</v>
      </c>
      <c r="C60" s="126"/>
      <c r="D60" s="126"/>
      <c r="E60" s="126"/>
      <c r="F60" s="126"/>
      <c r="G60" s="126"/>
      <c r="H60" s="126"/>
      <c r="I60" s="126"/>
      <c r="J60" s="127"/>
      <c r="K60" s="116" t="s">
        <v>434</v>
      </c>
      <c r="L60" s="117"/>
      <c r="M60" s="117"/>
      <c r="N60" s="117"/>
      <c r="O60" s="117"/>
      <c r="P60" s="117"/>
      <c r="Q60" s="117"/>
      <c r="R60" s="117"/>
      <c r="S60" s="118"/>
      <c r="T60" s="113" t="s">
        <v>435</v>
      </c>
      <c r="U60" s="114"/>
      <c r="V60" s="115"/>
      <c r="W60" s="104">
        <f>W57</f>
        <v>0.76600000000000001</v>
      </c>
      <c r="X60" s="105"/>
      <c r="Y60" s="105"/>
      <c r="Z60" s="105"/>
      <c r="AA60" s="105"/>
      <c r="AB60" s="105"/>
      <c r="AC60" s="106"/>
      <c r="AD60" s="104">
        <f>AD57</f>
        <v>0.77</v>
      </c>
      <c r="AE60" s="105"/>
      <c r="AF60" s="105"/>
      <c r="AG60" s="105"/>
      <c r="AH60" s="105"/>
      <c r="AI60" s="105"/>
      <c r="AJ60" s="105"/>
      <c r="AK60" s="106"/>
      <c r="AL60" s="104">
        <f>AL57</f>
        <v>0.77500000000000002</v>
      </c>
      <c r="AM60" s="105"/>
      <c r="AN60" s="105"/>
      <c r="AO60" s="105"/>
      <c r="AP60" s="105"/>
      <c r="AQ60" s="105"/>
      <c r="AR60" s="105"/>
      <c r="AS60" s="106"/>
      <c r="AT60" s="104">
        <f>AT57</f>
        <v>0.77900000000000003</v>
      </c>
      <c r="AU60" s="105"/>
      <c r="AV60" s="105"/>
      <c r="AW60" s="105"/>
      <c r="AX60" s="105"/>
      <c r="AY60" s="105"/>
      <c r="AZ60" s="106"/>
      <c r="BA60" s="104">
        <f>BA57</f>
        <v>0.78600000000000003</v>
      </c>
      <c r="BB60" s="105"/>
      <c r="BC60" s="105"/>
      <c r="BD60" s="105"/>
      <c r="BE60" s="105"/>
      <c r="BF60" s="105"/>
      <c r="BG60" s="106"/>
      <c r="BH60" s="77"/>
      <c r="BI60" s="74"/>
      <c r="BJ60" s="74"/>
      <c r="BK60" s="74"/>
      <c r="BL60" s="74"/>
      <c r="BM60" s="74"/>
      <c r="BN60" s="74"/>
      <c r="BO60" s="18"/>
      <c r="BP60" s="18"/>
      <c r="BQ60" s="18"/>
      <c r="BR60" s="18"/>
      <c r="BS60" s="18"/>
      <c r="BT60" s="18"/>
      <c r="BU60" s="18"/>
    </row>
    <row r="61" spans="2:73" s="14" customFormat="1" ht="14.1" customHeight="1" x14ac:dyDescent="0.15">
      <c r="B61" s="128"/>
      <c r="C61" s="129"/>
      <c r="D61" s="129"/>
      <c r="E61" s="129"/>
      <c r="F61" s="129"/>
      <c r="G61" s="129"/>
      <c r="H61" s="129"/>
      <c r="I61" s="129"/>
      <c r="J61" s="130"/>
      <c r="K61" s="122" t="s">
        <v>323</v>
      </c>
      <c r="L61" s="123"/>
      <c r="M61" s="123"/>
      <c r="N61" s="123"/>
      <c r="O61" s="123"/>
      <c r="P61" s="123"/>
      <c r="Q61" s="123"/>
      <c r="R61" s="123"/>
      <c r="S61" s="124"/>
      <c r="T61" s="100"/>
      <c r="U61" s="101"/>
      <c r="V61" s="102"/>
      <c r="W61" s="107"/>
      <c r="X61" s="108"/>
      <c r="Y61" s="108"/>
      <c r="Z61" s="108"/>
      <c r="AA61" s="108"/>
      <c r="AB61" s="108"/>
      <c r="AC61" s="109"/>
      <c r="AD61" s="107"/>
      <c r="AE61" s="108"/>
      <c r="AF61" s="108"/>
      <c r="AG61" s="108"/>
      <c r="AH61" s="108"/>
      <c r="AI61" s="108"/>
      <c r="AJ61" s="108"/>
      <c r="AK61" s="109"/>
      <c r="AL61" s="107"/>
      <c r="AM61" s="108"/>
      <c r="AN61" s="108"/>
      <c r="AO61" s="108"/>
      <c r="AP61" s="108"/>
      <c r="AQ61" s="108"/>
      <c r="AR61" s="108"/>
      <c r="AS61" s="109"/>
      <c r="AT61" s="107"/>
      <c r="AU61" s="108"/>
      <c r="AV61" s="108"/>
      <c r="AW61" s="108"/>
      <c r="AX61" s="108"/>
      <c r="AY61" s="108"/>
      <c r="AZ61" s="109"/>
      <c r="BA61" s="107"/>
      <c r="BB61" s="108"/>
      <c r="BC61" s="108"/>
      <c r="BD61" s="108"/>
      <c r="BE61" s="108"/>
      <c r="BF61" s="108"/>
      <c r="BG61" s="109"/>
      <c r="BH61" s="77"/>
      <c r="BI61" s="74"/>
      <c r="BJ61" s="74"/>
      <c r="BK61" s="74"/>
      <c r="BL61" s="74"/>
      <c r="BM61" s="74"/>
      <c r="BN61" s="74"/>
      <c r="BO61" s="18"/>
      <c r="BP61" s="18"/>
      <c r="BQ61" s="18"/>
      <c r="BR61" s="18"/>
      <c r="BS61" s="18"/>
      <c r="BT61" s="18"/>
      <c r="BU61" s="18"/>
    </row>
    <row r="62" spans="2:73" s="14" customFormat="1" ht="14.1" customHeight="1" x14ac:dyDescent="0.15">
      <c r="B62" s="125" t="s">
        <v>27</v>
      </c>
      <c r="C62" s="126"/>
      <c r="D62" s="126"/>
      <c r="E62" s="126"/>
      <c r="F62" s="126"/>
      <c r="G62" s="126"/>
      <c r="H62" s="126"/>
      <c r="I62" s="126"/>
      <c r="J62" s="127"/>
      <c r="K62" s="116" t="s">
        <v>187</v>
      </c>
      <c r="L62" s="259"/>
      <c r="M62" s="259"/>
      <c r="N62" s="259"/>
      <c r="O62" s="259"/>
      <c r="P62" s="259"/>
      <c r="Q62" s="259"/>
      <c r="R62" s="259"/>
      <c r="S62" s="260"/>
      <c r="T62" s="113" t="s">
        <v>433</v>
      </c>
      <c r="U62" s="114"/>
      <c r="V62" s="115"/>
      <c r="W62" s="104">
        <f>W45</f>
        <v>0.6</v>
      </c>
      <c r="X62" s="105"/>
      <c r="Y62" s="105"/>
      <c r="Z62" s="105"/>
      <c r="AA62" s="105"/>
      <c r="AB62" s="105"/>
      <c r="AC62" s="105"/>
      <c r="AD62" s="104">
        <f>AD45</f>
        <v>0.6</v>
      </c>
      <c r="AE62" s="105"/>
      <c r="AF62" s="105"/>
      <c r="AG62" s="105"/>
      <c r="AH62" s="105"/>
      <c r="AI62" s="105"/>
      <c r="AJ62" s="105"/>
      <c r="AK62" s="106"/>
      <c r="AL62" s="104">
        <f>AL45</f>
        <v>0.6</v>
      </c>
      <c r="AM62" s="105"/>
      <c r="AN62" s="105"/>
      <c r="AO62" s="105"/>
      <c r="AP62" s="105"/>
      <c r="AQ62" s="105"/>
      <c r="AR62" s="105"/>
      <c r="AS62" s="106"/>
      <c r="AT62" s="104">
        <f>AT45</f>
        <v>0.6</v>
      </c>
      <c r="AU62" s="105"/>
      <c r="AV62" s="105"/>
      <c r="AW62" s="105"/>
      <c r="AX62" s="105"/>
      <c r="AY62" s="105"/>
      <c r="AZ62" s="105"/>
      <c r="BA62" s="104">
        <f>BA45</f>
        <v>0.6</v>
      </c>
      <c r="BB62" s="105"/>
      <c r="BC62" s="105"/>
      <c r="BD62" s="105"/>
      <c r="BE62" s="105"/>
      <c r="BF62" s="105"/>
      <c r="BG62" s="105"/>
      <c r="BH62" s="77"/>
      <c r="BI62" s="74"/>
      <c r="BJ62" s="74"/>
      <c r="BK62" s="74"/>
      <c r="BL62" s="74"/>
      <c r="BM62" s="74"/>
      <c r="BN62" s="74"/>
      <c r="BO62" s="18"/>
      <c r="BP62" s="18"/>
      <c r="BQ62" s="18"/>
      <c r="BR62" s="18"/>
      <c r="BS62" s="18"/>
      <c r="BT62" s="18"/>
      <c r="BU62" s="18"/>
    </row>
    <row r="63" spans="2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188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107"/>
      <c r="X63" s="108"/>
      <c r="Y63" s="108"/>
      <c r="Z63" s="108"/>
      <c r="AA63" s="108"/>
      <c r="AB63" s="108"/>
      <c r="AC63" s="108"/>
      <c r="AD63" s="107"/>
      <c r="AE63" s="108"/>
      <c r="AF63" s="108"/>
      <c r="AG63" s="108"/>
      <c r="AH63" s="108"/>
      <c r="AI63" s="108"/>
      <c r="AJ63" s="108"/>
      <c r="AK63" s="109"/>
      <c r="AL63" s="107"/>
      <c r="AM63" s="108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8"/>
      <c r="BA63" s="107"/>
      <c r="BB63" s="108"/>
      <c r="BC63" s="108"/>
      <c r="BD63" s="108"/>
      <c r="BE63" s="108"/>
      <c r="BF63" s="108"/>
      <c r="BG63" s="108"/>
      <c r="BH63" s="77"/>
      <c r="BI63" s="74"/>
      <c r="BJ63" s="74"/>
      <c r="BK63" s="74"/>
      <c r="BL63" s="74"/>
      <c r="BM63" s="74"/>
      <c r="BN63" s="74"/>
      <c r="BO63" s="18"/>
      <c r="BP63" s="18"/>
      <c r="BQ63" s="18"/>
      <c r="BR63" s="18"/>
      <c r="BS63" s="18"/>
      <c r="BT63" s="18"/>
      <c r="BU63" s="18"/>
    </row>
    <row r="64" spans="2:73" s="14" customFormat="1" ht="14.1" customHeight="1" x14ac:dyDescent="0.15">
      <c r="B64" s="131" t="s">
        <v>372</v>
      </c>
      <c r="C64" s="132"/>
      <c r="D64" s="132"/>
      <c r="E64" s="132"/>
      <c r="F64" s="132"/>
      <c r="G64" s="132"/>
      <c r="H64" s="132"/>
      <c r="I64" s="132"/>
      <c r="J64" s="133"/>
      <c r="K64" s="116" t="s">
        <v>102</v>
      </c>
      <c r="L64" s="117"/>
      <c r="M64" s="117"/>
      <c r="N64" s="117"/>
      <c r="O64" s="117"/>
      <c r="P64" s="117"/>
      <c r="Q64" s="117"/>
      <c r="R64" s="117"/>
      <c r="S64" s="118"/>
      <c r="T64" s="113" t="s">
        <v>433</v>
      </c>
      <c r="U64" s="114"/>
      <c r="V64" s="115"/>
      <c r="W64" s="104">
        <f>W62</f>
        <v>0.6</v>
      </c>
      <c r="X64" s="105"/>
      <c r="Y64" s="105"/>
      <c r="Z64" s="105"/>
      <c r="AA64" s="105"/>
      <c r="AB64" s="105"/>
      <c r="AC64" s="105"/>
      <c r="AD64" s="104">
        <f>AD62</f>
        <v>0.6</v>
      </c>
      <c r="AE64" s="105"/>
      <c r="AF64" s="105"/>
      <c r="AG64" s="105"/>
      <c r="AH64" s="105"/>
      <c r="AI64" s="105"/>
      <c r="AJ64" s="105"/>
      <c r="AK64" s="106"/>
      <c r="AL64" s="104">
        <f>AL62</f>
        <v>0.6</v>
      </c>
      <c r="AM64" s="105"/>
      <c r="AN64" s="105"/>
      <c r="AO64" s="105"/>
      <c r="AP64" s="105"/>
      <c r="AQ64" s="105"/>
      <c r="AR64" s="105"/>
      <c r="AS64" s="106"/>
      <c r="AT64" s="104">
        <f>AT62</f>
        <v>0.6</v>
      </c>
      <c r="AU64" s="105"/>
      <c r="AV64" s="105"/>
      <c r="AW64" s="105"/>
      <c r="AX64" s="105"/>
      <c r="AY64" s="105"/>
      <c r="AZ64" s="105"/>
      <c r="BA64" s="104">
        <f>BA62</f>
        <v>0.6</v>
      </c>
      <c r="BB64" s="105"/>
      <c r="BC64" s="105"/>
      <c r="BD64" s="105"/>
      <c r="BE64" s="105"/>
      <c r="BF64" s="105"/>
      <c r="BG64" s="105"/>
      <c r="BH64" s="77"/>
      <c r="BI64" s="74"/>
      <c r="BJ64" s="74"/>
      <c r="BK64" s="74"/>
      <c r="BL64" s="74"/>
      <c r="BM64" s="74"/>
      <c r="BN64" s="74"/>
      <c r="BO64" s="18"/>
      <c r="BP64" s="18"/>
      <c r="BQ64" s="18"/>
      <c r="BR64" s="18"/>
      <c r="BS64" s="18"/>
      <c r="BT64" s="18"/>
      <c r="BU64" s="18"/>
    </row>
    <row r="65" spans="2:73" s="14" customFormat="1" ht="14.1" customHeight="1" x14ac:dyDescent="0.15">
      <c r="B65" s="134"/>
      <c r="C65" s="135"/>
      <c r="D65" s="135"/>
      <c r="E65" s="135"/>
      <c r="F65" s="135"/>
      <c r="G65" s="135"/>
      <c r="H65" s="135"/>
      <c r="I65" s="135"/>
      <c r="J65" s="136"/>
      <c r="K65" s="122" t="s">
        <v>30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107"/>
      <c r="X65" s="108"/>
      <c r="Y65" s="108"/>
      <c r="Z65" s="108"/>
      <c r="AA65" s="108"/>
      <c r="AB65" s="108"/>
      <c r="AC65" s="108"/>
      <c r="AD65" s="107"/>
      <c r="AE65" s="108"/>
      <c r="AF65" s="108"/>
      <c r="AG65" s="108"/>
      <c r="AH65" s="108"/>
      <c r="AI65" s="108"/>
      <c r="AJ65" s="108"/>
      <c r="AK65" s="109"/>
      <c r="AL65" s="107"/>
      <c r="AM65" s="108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107"/>
      <c r="BB65" s="108"/>
      <c r="BC65" s="108"/>
      <c r="BD65" s="108"/>
      <c r="BE65" s="108"/>
      <c r="BF65" s="108"/>
      <c r="BG65" s="108"/>
      <c r="BH65" s="77"/>
      <c r="BI65" s="74"/>
      <c r="BJ65" s="74"/>
      <c r="BK65" s="74"/>
      <c r="BL65" s="74"/>
      <c r="BM65" s="74"/>
      <c r="BN65" s="74"/>
      <c r="BO65" s="18"/>
      <c r="BP65" s="18"/>
      <c r="BQ65" s="18"/>
      <c r="BR65" s="18"/>
      <c r="BS65" s="18"/>
      <c r="BT65" s="18"/>
      <c r="BU65" s="18"/>
    </row>
    <row r="66" spans="2:73" s="14" customFormat="1" ht="20.149999999999999" customHeight="1" x14ac:dyDescent="0.15">
      <c r="BH66" s="25"/>
      <c r="BI66" s="25"/>
      <c r="BJ66" s="25"/>
      <c r="BK66" s="25"/>
      <c r="BL66" s="25"/>
      <c r="BM66" s="25"/>
      <c r="BN66" s="25"/>
    </row>
    <row r="67" spans="2:73" s="14" customFormat="1" ht="20.149999999999999" customHeight="1" x14ac:dyDescent="0.15">
      <c r="W67" s="75"/>
      <c r="X67" s="75"/>
      <c r="Y67" s="75"/>
      <c r="Z67" s="75"/>
      <c r="AA67" s="75"/>
      <c r="AB67" s="75"/>
      <c r="AC67" s="81"/>
      <c r="AD67" s="75"/>
      <c r="AE67" s="75"/>
      <c r="AF67" s="75"/>
      <c r="AG67" s="75"/>
      <c r="AH67" s="75"/>
      <c r="AI67" s="75"/>
      <c r="AJ67" s="81"/>
      <c r="AL67" s="75"/>
      <c r="AM67" s="75"/>
      <c r="AN67" s="75"/>
      <c r="AO67" s="75"/>
      <c r="AP67" s="75"/>
      <c r="AQ67" s="75"/>
      <c r="AR67" s="81"/>
      <c r="AT67" s="75"/>
      <c r="AU67" s="75"/>
      <c r="AV67" s="75"/>
      <c r="AW67" s="75"/>
      <c r="AX67" s="75"/>
      <c r="AY67" s="75"/>
      <c r="AZ67" s="81"/>
      <c r="BA67" s="75"/>
      <c r="BB67" s="75"/>
      <c r="BC67" s="75"/>
      <c r="BD67" s="75"/>
      <c r="BE67" s="75"/>
      <c r="BF67" s="75"/>
      <c r="BG67" s="81"/>
      <c r="BH67" s="25"/>
      <c r="BI67" s="25"/>
      <c r="BJ67" s="25"/>
      <c r="BK67" s="25"/>
      <c r="BL67" s="25"/>
      <c r="BM67" s="25"/>
      <c r="BN67" s="25"/>
    </row>
    <row r="68" spans="2:73" s="14" customFormat="1" ht="20.149999999999999" customHeight="1" x14ac:dyDescent="0.15">
      <c r="W68" s="75"/>
      <c r="X68" s="75"/>
      <c r="Y68" s="75"/>
      <c r="Z68" s="75"/>
      <c r="AA68" s="75"/>
      <c r="AB68" s="75"/>
      <c r="AC68" s="81"/>
      <c r="AD68" s="75"/>
      <c r="AE68" s="75"/>
      <c r="AF68" s="75"/>
      <c r="AG68" s="75"/>
      <c r="AH68" s="75"/>
      <c r="AI68" s="75"/>
      <c r="AJ68" s="81"/>
      <c r="AL68" s="75"/>
      <c r="AM68" s="75"/>
      <c r="AN68" s="75"/>
      <c r="AO68" s="75"/>
      <c r="AP68" s="75"/>
      <c r="AQ68" s="75"/>
      <c r="AR68" s="81"/>
      <c r="AT68" s="75"/>
      <c r="AU68" s="75"/>
      <c r="AV68" s="75"/>
      <c r="AW68" s="75"/>
      <c r="AX68" s="75"/>
      <c r="AY68" s="75"/>
      <c r="AZ68" s="81"/>
      <c r="BA68" s="75"/>
      <c r="BB68" s="75"/>
      <c r="BC68" s="75"/>
      <c r="BD68" s="75"/>
      <c r="BE68" s="75"/>
      <c r="BF68" s="75"/>
      <c r="BG68" s="81"/>
      <c r="BH68" s="77"/>
      <c r="BI68" s="74"/>
      <c r="BJ68" s="74"/>
      <c r="BK68" s="74"/>
      <c r="BL68" s="74"/>
      <c r="BM68" s="74"/>
      <c r="BN68" s="74"/>
      <c r="BO68" s="83"/>
      <c r="BP68" s="75"/>
      <c r="BQ68" s="75"/>
      <c r="BR68" s="75"/>
      <c r="BS68" s="75"/>
      <c r="BT68" s="75"/>
      <c r="BU68" s="81"/>
    </row>
    <row r="69" spans="2:73" s="14" customFormat="1" ht="20.149999999999999" customHeight="1" x14ac:dyDescent="0.15">
      <c r="W69" s="75"/>
      <c r="X69" s="75"/>
      <c r="Y69" s="75"/>
      <c r="Z69" s="75"/>
      <c r="AA69" s="75"/>
      <c r="AB69" s="75"/>
      <c r="AC69" s="81"/>
      <c r="AD69" s="75"/>
      <c r="AE69" s="75"/>
      <c r="AF69" s="75"/>
      <c r="AG69" s="75"/>
      <c r="AH69" s="75"/>
      <c r="AI69" s="75"/>
      <c r="AJ69" s="81"/>
      <c r="AL69" s="75"/>
      <c r="AM69" s="75"/>
      <c r="AN69" s="75"/>
      <c r="AO69" s="75"/>
      <c r="AP69" s="75"/>
      <c r="AQ69" s="75"/>
      <c r="AR69" s="81"/>
      <c r="AT69" s="75"/>
      <c r="AU69" s="75"/>
      <c r="AV69" s="75"/>
      <c r="AW69" s="75"/>
      <c r="AX69" s="75"/>
      <c r="AY69" s="75"/>
      <c r="AZ69" s="81"/>
      <c r="BA69" s="75"/>
      <c r="BB69" s="75"/>
      <c r="BC69" s="75"/>
      <c r="BD69" s="75"/>
      <c r="BE69" s="75"/>
      <c r="BF69" s="75"/>
      <c r="BG69" s="81"/>
      <c r="BH69" s="77"/>
      <c r="BI69" s="74"/>
      <c r="BJ69" s="74"/>
      <c r="BK69" s="74"/>
      <c r="BL69" s="74"/>
      <c r="BM69" s="74"/>
      <c r="BN69" s="74"/>
      <c r="BO69" s="83"/>
      <c r="BP69" s="75"/>
      <c r="BQ69" s="75"/>
      <c r="BR69" s="75"/>
      <c r="BS69" s="75"/>
      <c r="BT69" s="75"/>
      <c r="BU69" s="81"/>
    </row>
    <row r="70" spans="2:73" s="14" customFormat="1" ht="20.149999999999999" customHeight="1" x14ac:dyDescent="0.15">
      <c r="W70" s="75"/>
      <c r="X70" s="75"/>
      <c r="Y70" s="75"/>
      <c r="Z70" s="75"/>
      <c r="AA70" s="75"/>
      <c r="AB70" s="75"/>
      <c r="AC70" s="81"/>
      <c r="AD70" s="75"/>
      <c r="AE70" s="75"/>
      <c r="AF70" s="75"/>
      <c r="AG70" s="75"/>
      <c r="AH70" s="75"/>
      <c r="AI70" s="75"/>
      <c r="AJ70" s="81"/>
      <c r="AL70" s="75"/>
      <c r="AM70" s="75"/>
      <c r="AN70" s="75"/>
      <c r="AO70" s="75"/>
      <c r="AP70" s="75"/>
      <c r="AQ70" s="75"/>
      <c r="AR70" s="81"/>
      <c r="AT70" s="75"/>
      <c r="AU70" s="75"/>
      <c r="AV70" s="75"/>
      <c r="AW70" s="75"/>
      <c r="AX70" s="75"/>
      <c r="AY70" s="75"/>
      <c r="AZ70" s="81"/>
      <c r="BA70" s="75"/>
      <c r="BB70" s="75"/>
      <c r="BC70" s="75"/>
      <c r="BD70" s="75"/>
      <c r="BE70" s="75"/>
      <c r="BF70" s="75"/>
      <c r="BG70" s="81"/>
      <c r="BH70" s="77"/>
      <c r="BI70" s="74"/>
      <c r="BJ70" s="74"/>
      <c r="BK70" s="74"/>
      <c r="BL70" s="74"/>
      <c r="BM70" s="74"/>
      <c r="BN70" s="74"/>
      <c r="BO70" s="83"/>
      <c r="BP70" s="75"/>
      <c r="BQ70" s="75"/>
      <c r="BR70" s="75"/>
      <c r="BS70" s="75"/>
      <c r="BT70" s="75"/>
      <c r="BU70" s="81"/>
    </row>
    <row r="71" spans="2:73" s="14" customFormat="1" ht="20.149999999999999" customHeight="1" x14ac:dyDescent="0.15">
      <c r="BH71" s="25"/>
      <c r="BI71" s="25"/>
      <c r="BJ71" s="25"/>
      <c r="BK71" s="25"/>
      <c r="BL71" s="25"/>
      <c r="BM71" s="25"/>
      <c r="BN71" s="25"/>
    </row>
    <row r="72" spans="2:73" s="14" customFormat="1" ht="20.149999999999999" customHeight="1" x14ac:dyDescent="0.15"/>
    <row r="73" spans="2:73" s="14" customFormat="1" ht="20.149999999999999" customHeight="1" x14ac:dyDescent="0.15"/>
    <row r="74" spans="2:73" s="14" customFormat="1" ht="20.149999999999999" customHeight="1" x14ac:dyDescent="0.15"/>
    <row r="75" spans="2:73" s="14" customFormat="1" ht="20.149999999999999" customHeight="1" x14ac:dyDescent="0.15"/>
    <row r="76" spans="2:73" s="14" customFormat="1" ht="20.149999999999999" customHeight="1" x14ac:dyDescent="0.15"/>
    <row r="77" spans="2:73" s="14" customFormat="1" ht="20.149999999999999" customHeight="1" x14ac:dyDescent="0.15"/>
    <row r="78" spans="2:73" s="14" customFormat="1" ht="15" customHeight="1" x14ac:dyDescent="0.15"/>
    <row r="79" spans="2:73" s="14" customFormat="1" ht="15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s="14" customFormat="1" ht="15" customHeight="1" x14ac:dyDescent="0.15"/>
    <row r="87" s="14" customFormat="1" ht="15" customHeight="1" x14ac:dyDescent="0.15"/>
    <row r="88" ht="15" customHeight="1" x14ac:dyDescent="0.15"/>
  </sheetData>
  <mergeCells count="227">
    <mergeCell ref="AL49:AS49"/>
    <mergeCell ref="AT49:AZ49"/>
    <mergeCell ref="BO50:BU50"/>
    <mergeCell ref="W60:AC61"/>
    <mergeCell ref="W62:AC63"/>
    <mergeCell ref="AD60:AK61"/>
    <mergeCell ref="B64:J65"/>
    <mergeCell ref="K64:S64"/>
    <mergeCell ref="T64:V65"/>
    <mergeCell ref="W64:AC65"/>
    <mergeCell ref="K65:S65"/>
    <mergeCell ref="K63:S63"/>
    <mergeCell ref="K55:S55"/>
    <mergeCell ref="T51:V51"/>
    <mergeCell ref="AL52:AS52"/>
    <mergeCell ref="K58:S58"/>
    <mergeCell ref="T58:V58"/>
    <mergeCell ref="W52:AC52"/>
    <mergeCell ref="W57:AC57"/>
    <mergeCell ref="AD57:AK57"/>
    <mergeCell ref="AT51:AZ51"/>
    <mergeCell ref="AD51:AK51"/>
    <mergeCell ref="BO49:BU49"/>
    <mergeCell ref="E49:V49"/>
    <mergeCell ref="D4:F5"/>
    <mergeCell ref="G4:G5"/>
    <mergeCell ref="H4:M5"/>
    <mergeCell ref="N4:O5"/>
    <mergeCell ref="B44:D48"/>
    <mergeCell ref="AX6:AY6"/>
    <mergeCell ref="AI9:AI11"/>
    <mergeCell ref="BI9:BI11"/>
    <mergeCell ref="Q10:T10"/>
    <mergeCell ref="AQ10:AT10"/>
    <mergeCell ref="M12:M13"/>
    <mergeCell ref="AQ12:AV12"/>
    <mergeCell ref="E48:V48"/>
    <mergeCell ref="E44:V44"/>
    <mergeCell ref="E45:V45"/>
    <mergeCell ref="E46:V46"/>
    <mergeCell ref="AD45:AK45"/>
    <mergeCell ref="AL45:AS45"/>
    <mergeCell ref="BA45:BG45"/>
    <mergeCell ref="BI19:BI27"/>
    <mergeCell ref="AC20:AH20"/>
    <mergeCell ref="AL20:AM25"/>
    <mergeCell ref="BC20:BH20"/>
    <mergeCell ref="AS8:AW8"/>
    <mergeCell ref="BJ12:BK14"/>
    <mergeCell ref="AI13:AI16"/>
    <mergeCell ref="X14:AB14"/>
    <mergeCell ref="AX14:BB16"/>
    <mergeCell ref="AG32:AG33"/>
    <mergeCell ref="BG32:BG33"/>
    <mergeCell ref="AT48:AZ48"/>
    <mergeCell ref="AL48:AS48"/>
    <mergeCell ref="BH49:BN49"/>
    <mergeCell ref="BA48:BG48"/>
    <mergeCell ref="AD49:AK49"/>
    <mergeCell ref="W48:AC48"/>
    <mergeCell ref="W49:AC49"/>
    <mergeCell ref="AD46:AK46"/>
    <mergeCell ref="AL46:AS46"/>
    <mergeCell ref="BH46:BN46"/>
    <mergeCell ref="AL44:AS44"/>
    <mergeCell ref="AD44:AK44"/>
    <mergeCell ref="AT44:AZ44"/>
    <mergeCell ref="BA44:BG44"/>
    <mergeCell ref="W46:AC46"/>
    <mergeCell ref="W45:AC45"/>
    <mergeCell ref="W44:AC44"/>
    <mergeCell ref="AT45:AZ45"/>
    <mergeCell ref="W68:AC68"/>
    <mergeCell ref="W69:AC69"/>
    <mergeCell ref="AD69:AJ69"/>
    <mergeCell ref="BA68:BG68"/>
    <mergeCell ref="AL68:AR68"/>
    <mergeCell ref="AX18:BB18"/>
    <mergeCell ref="BK20:BK24"/>
    <mergeCell ref="AD64:AK65"/>
    <mergeCell ref="AL64:AS65"/>
    <mergeCell ref="AT64:AZ65"/>
    <mergeCell ref="AD62:AK63"/>
    <mergeCell ref="AL62:AS63"/>
    <mergeCell ref="AT62:AZ63"/>
    <mergeCell ref="AT52:AZ52"/>
    <mergeCell ref="BH57:BN57"/>
    <mergeCell ref="BA52:BG52"/>
    <mergeCell ref="BA62:BG63"/>
    <mergeCell ref="BH62:BN63"/>
    <mergeCell ref="BH55:BN56"/>
    <mergeCell ref="AL59:AS59"/>
    <mergeCell ref="AL58:AS58"/>
    <mergeCell ref="AL57:AS57"/>
    <mergeCell ref="B41:BV41"/>
    <mergeCell ref="K56:S56"/>
    <mergeCell ref="BO70:BU70"/>
    <mergeCell ref="W55:AC56"/>
    <mergeCell ref="AD55:AK56"/>
    <mergeCell ref="AL55:AS56"/>
    <mergeCell ref="AT55:AZ56"/>
    <mergeCell ref="AT67:AZ67"/>
    <mergeCell ref="BA67:BG67"/>
    <mergeCell ref="W67:AC67"/>
    <mergeCell ref="AT60:AZ61"/>
    <mergeCell ref="BH68:BN68"/>
    <mergeCell ref="BH69:BN69"/>
    <mergeCell ref="BH70:BN70"/>
    <mergeCell ref="AT70:AZ70"/>
    <mergeCell ref="BA69:BG69"/>
    <mergeCell ref="BA70:BG70"/>
    <mergeCell ref="AT68:AZ68"/>
    <mergeCell ref="AT69:AZ69"/>
    <mergeCell ref="W70:AC70"/>
    <mergeCell ref="AD70:AJ70"/>
    <mergeCell ref="AL70:AR70"/>
    <mergeCell ref="AL69:AR69"/>
    <mergeCell ref="AD67:AJ67"/>
    <mergeCell ref="AL67:AR67"/>
    <mergeCell ref="AD68:AJ68"/>
    <mergeCell ref="BO69:BU69"/>
    <mergeCell ref="BA64:BG65"/>
    <mergeCell ref="BH64:BN65"/>
    <mergeCell ref="BH58:BN58"/>
    <mergeCell ref="BH59:BN59"/>
    <mergeCell ref="BH60:BN61"/>
    <mergeCell ref="BA59:BG59"/>
    <mergeCell ref="BA58:BG58"/>
    <mergeCell ref="AL51:AS51"/>
    <mergeCell ref="BA51:BG51"/>
    <mergeCell ref="BO68:BU68"/>
    <mergeCell ref="BH52:BN52"/>
    <mergeCell ref="BA60:BG61"/>
    <mergeCell ref="AT57:AZ57"/>
    <mergeCell ref="AT58:AZ58"/>
    <mergeCell ref="AT59:AZ59"/>
    <mergeCell ref="BA57:BG57"/>
    <mergeCell ref="AL60:AS61"/>
    <mergeCell ref="BH51:BN51"/>
    <mergeCell ref="AL53:AS54"/>
    <mergeCell ref="AT53:AZ54"/>
    <mergeCell ref="BA53:BG54"/>
    <mergeCell ref="BH53:BN54"/>
    <mergeCell ref="BA55:BG56"/>
    <mergeCell ref="B1:BV1"/>
    <mergeCell ref="W42:AC42"/>
    <mergeCell ref="AD42:AK42"/>
    <mergeCell ref="AL42:AS42"/>
    <mergeCell ref="AT42:AZ42"/>
    <mergeCell ref="BA42:BG42"/>
    <mergeCell ref="BC7:BE7"/>
    <mergeCell ref="T6:AA6"/>
    <mergeCell ref="B2:BV2"/>
    <mergeCell ref="BH42:BN42"/>
    <mergeCell ref="X19:AB19"/>
    <mergeCell ref="AX19:BB19"/>
    <mergeCell ref="AI19:AI27"/>
    <mergeCell ref="B42:V42"/>
    <mergeCell ref="S8:W8"/>
    <mergeCell ref="X8:AB8"/>
    <mergeCell ref="BG30:BG31"/>
    <mergeCell ref="BI30:BI35"/>
    <mergeCell ref="AG34:AG35"/>
    <mergeCell ref="BG34:BG35"/>
    <mergeCell ref="S31:AB31"/>
    <mergeCell ref="BC5:BE5"/>
    <mergeCell ref="AZ6:BH6"/>
    <mergeCell ref="AX8:BB8"/>
    <mergeCell ref="B53:J54"/>
    <mergeCell ref="AD48:AK48"/>
    <mergeCell ref="B51:J51"/>
    <mergeCell ref="K51:S51"/>
    <mergeCell ref="B49:D49"/>
    <mergeCell ref="W51:AC51"/>
    <mergeCell ref="K53:S53"/>
    <mergeCell ref="T53:V54"/>
    <mergeCell ref="W53:AC54"/>
    <mergeCell ref="AD53:AK54"/>
    <mergeCell ref="K54:S54"/>
    <mergeCell ref="B62:J63"/>
    <mergeCell ref="K62:S62"/>
    <mergeCell ref="T62:V63"/>
    <mergeCell ref="T55:V56"/>
    <mergeCell ref="AD52:AK52"/>
    <mergeCell ref="B60:J61"/>
    <mergeCell ref="T60:V61"/>
    <mergeCell ref="B59:J59"/>
    <mergeCell ref="AD58:AK58"/>
    <mergeCell ref="K59:S59"/>
    <mergeCell ref="T59:V59"/>
    <mergeCell ref="K60:S60"/>
    <mergeCell ref="K61:S61"/>
    <mergeCell ref="B52:J52"/>
    <mergeCell ref="K52:S52"/>
    <mergeCell ref="T52:V52"/>
    <mergeCell ref="B57:J57"/>
    <mergeCell ref="K57:S57"/>
    <mergeCell ref="T57:V57"/>
    <mergeCell ref="B58:J58"/>
    <mergeCell ref="B55:J56"/>
    <mergeCell ref="W59:AC59"/>
    <mergeCell ref="AD59:AK59"/>
    <mergeCell ref="W58:AC58"/>
    <mergeCell ref="BA50:BG50"/>
    <mergeCell ref="BH50:BN50"/>
    <mergeCell ref="BA49:BG49"/>
    <mergeCell ref="E47:V47"/>
    <mergeCell ref="AA10:AH10"/>
    <mergeCell ref="BA10:BH10"/>
    <mergeCell ref="BH44:BN44"/>
    <mergeCell ref="BH45:BN45"/>
    <mergeCell ref="BA46:BG46"/>
    <mergeCell ref="U26:U28"/>
    <mergeCell ref="AT26:AT28"/>
    <mergeCell ref="AG30:AG31"/>
    <mergeCell ref="AI30:AI35"/>
    <mergeCell ref="AY31:AZ31"/>
    <mergeCell ref="BI14:BI16"/>
    <mergeCell ref="K18:K24"/>
    <mergeCell ref="X18:AB18"/>
    <mergeCell ref="BH47:BN47"/>
    <mergeCell ref="BA47:BG47"/>
    <mergeCell ref="AD47:AK47"/>
    <mergeCell ref="W47:AC47"/>
    <mergeCell ref="AT47:AZ47"/>
    <mergeCell ref="AT46:AZ46"/>
    <mergeCell ref="AL47:AS47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6"/>
  <dimension ref="A1:CH90"/>
  <sheetViews>
    <sheetView view="pageBreakPreview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79" width="9" style="3"/>
    <col min="80" max="80" width="4.125" style="3" customWidth="1"/>
    <col min="81" max="16384" width="9" style="3"/>
  </cols>
  <sheetData>
    <row r="1" spans="2:86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86" s="2" customFormat="1" ht="29.95" customHeight="1" x14ac:dyDescent="0.15">
      <c r="B2" s="96" t="s">
        <v>429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86" ht="9.1" customHeight="1" x14ac:dyDescent="0.15"/>
    <row r="4" spans="2:86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86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BC5" s="73" t="s">
        <v>160</v>
      </c>
      <c r="BD5" s="73"/>
      <c r="BE5" s="73"/>
      <c r="BI5" s="6"/>
      <c r="BJ5" s="6"/>
    </row>
    <row r="6" spans="2:86" ht="9.1" customHeight="1" x14ac:dyDescent="0.15">
      <c r="T6" s="73"/>
      <c r="U6" s="73"/>
      <c r="V6" s="73"/>
      <c r="W6" s="73"/>
      <c r="X6" s="73"/>
      <c r="Y6" s="73"/>
      <c r="Z6" s="73"/>
      <c r="AA6" s="73"/>
      <c r="AZ6" s="262" t="s">
        <v>161</v>
      </c>
      <c r="BA6" s="262"/>
      <c r="BB6" s="262"/>
      <c r="BC6" s="262"/>
      <c r="BD6" s="262"/>
      <c r="BE6" s="262"/>
      <c r="BF6" s="262"/>
      <c r="BG6" s="262"/>
      <c r="BH6" s="262"/>
    </row>
    <row r="7" spans="2:86" ht="9.1" customHeight="1" x14ac:dyDescent="0.15">
      <c r="BC7" s="267"/>
      <c r="BD7" s="73"/>
      <c r="BE7" s="73"/>
    </row>
    <row r="8" spans="2:86" ht="9.1" customHeight="1" x14ac:dyDescent="0.15">
      <c r="L8" s="41"/>
      <c r="M8" s="41"/>
      <c r="N8" s="41"/>
      <c r="O8" s="41"/>
      <c r="S8" s="73" t="s">
        <v>70</v>
      </c>
      <c r="T8" s="73"/>
      <c r="U8" s="73"/>
      <c r="V8" s="73"/>
      <c r="W8" s="73"/>
      <c r="X8" s="73" t="s">
        <v>69</v>
      </c>
      <c r="Y8" s="73"/>
      <c r="Z8" s="73"/>
      <c r="AA8" s="73"/>
      <c r="AB8" s="73"/>
      <c r="AC8" s="30"/>
      <c r="AD8" s="30"/>
      <c r="AF8" s="41"/>
      <c r="AG8" s="41"/>
      <c r="AH8" s="41"/>
      <c r="AI8" s="41"/>
      <c r="AS8" s="73"/>
      <c r="AT8" s="73"/>
      <c r="AU8" s="73"/>
      <c r="AV8" s="73"/>
      <c r="AW8" s="73"/>
      <c r="AX8" s="73" t="s">
        <v>162</v>
      </c>
      <c r="AY8" s="73"/>
      <c r="AZ8" s="73"/>
      <c r="BA8" s="73"/>
      <c r="BB8" s="73"/>
      <c r="BC8" s="30"/>
      <c r="BD8" s="30"/>
      <c r="BF8" s="41"/>
      <c r="BG8" s="41"/>
      <c r="BH8" s="41"/>
      <c r="BI8" s="41"/>
    </row>
    <row r="9" spans="2:86" ht="9.1" customHeight="1" x14ac:dyDescent="0.15">
      <c r="M9" s="85">
        <v>0.03</v>
      </c>
      <c r="AI9" s="85">
        <v>0.03</v>
      </c>
      <c r="AJ9" s="5"/>
      <c r="BI9" s="85">
        <v>0.03</v>
      </c>
      <c r="BJ9" s="5"/>
    </row>
    <row r="10" spans="2:86" ht="9.1" customHeight="1" x14ac:dyDescent="0.15">
      <c r="M10" s="85"/>
      <c r="P10" s="28"/>
      <c r="Q10" s="99" t="s">
        <v>379</v>
      </c>
      <c r="R10" s="99"/>
      <c r="S10" s="99"/>
      <c r="T10" s="99"/>
      <c r="U10" s="30"/>
      <c r="V10" s="30"/>
      <c r="W10" s="30"/>
      <c r="X10" s="30"/>
      <c r="Y10" s="30"/>
      <c r="Z10" s="30"/>
      <c r="AA10" s="137" t="s">
        <v>386</v>
      </c>
      <c r="AB10" s="137"/>
      <c r="AC10" s="137"/>
      <c r="AD10" s="137"/>
      <c r="AE10" s="137"/>
      <c r="AF10" s="137"/>
      <c r="AG10" s="137"/>
      <c r="AI10" s="85"/>
      <c r="AJ10" s="5"/>
      <c r="AQ10" s="73"/>
      <c r="AR10" s="73"/>
      <c r="AS10" s="73"/>
      <c r="AT10" s="73"/>
      <c r="AU10" s="30"/>
      <c r="AV10" s="30"/>
      <c r="AW10" s="30"/>
      <c r="AX10" s="30"/>
      <c r="AY10" s="30"/>
      <c r="AZ10" s="30"/>
      <c r="BA10" s="137" t="s">
        <v>380</v>
      </c>
      <c r="BB10" s="137"/>
      <c r="BC10" s="137"/>
      <c r="BD10" s="137"/>
      <c r="BE10" s="137"/>
      <c r="BF10" s="137"/>
      <c r="BG10" s="137"/>
      <c r="BH10" s="137"/>
      <c r="BI10" s="85"/>
      <c r="BJ10" s="5"/>
      <c r="CA10" s="73"/>
      <c r="CB10" s="73"/>
      <c r="CC10" s="73"/>
      <c r="CD10" s="73"/>
      <c r="CE10" s="73"/>
      <c r="CF10" s="73"/>
    </row>
    <row r="11" spans="2:86" ht="9.1" customHeight="1" x14ac:dyDescent="0.15">
      <c r="M11" s="85"/>
      <c r="AI11" s="85"/>
      <c r="AJ11" s="5"/>
      <c r="BI11" s="85"/>
      <c r="BJ11" s="5"/>
    </row>
    <row r="12" spans="2:86" ht="9.1" customHeight="1" x14ac:dyDescent="0.15">
      <c r="L12" s="6"/>
      <c r="M12" s="85"/>
      <c r="N12" s="6"/>
      <c r="O12" s="6"/>
      <c r="P12" s="6"/>
      <c r="Q12" s="6"/>
      <c r="R12" s="6"/>
      <c r="S12" s="19"/>
      <c r="T12" s="19"/>
      <c r="U12" s="19"/>
      <c r="V12" s="19"/>
      <c r="W12" s="19"/>
      <c r="X12" s="20"/>
      <c r="Y12" s="20"/>
      <c r="Z12" s="20"/>
      <c r="AA12" s="20"/>
      <c r="AB12" s="20"/>
      <c r="AC12" s="21"/>
      <c r="AD12" s="6"/>
      <c r="AE12" s="6"/>
      <c r="AF12" s="6"/>
      <c r="AG12" s="6"/>
      <c r="AH12" s="6"/>
      <c r="AI12" s="5"/>
      <c r="AJ12" s="5"/>
      <c r="AQ12" s="73"/>
      <c r="AR12" s="73"/>
      <c r="AS12" s="73"/>
      <c r="AT12" s="73"/>
      <c r="AU12" s="73"/>
      <c r="AV12" s="73"/>
      <c r="AW12" s="6"/>
      <c r="AX12" s="20"/>
      <c r="AY12" s="20"/>
      <c r="AZ12" s="20"/>
      <c r="BA12" s="20"/>
      <c r="BB12" s="20"/>
      <c r="BC12" s="20"/>
      <c r="BD12" s="20"/>
      <c r="BE12" s="20"/>
      <c r="BF12" s="6"/>
      <c r="BG12" s="6"/>
      <c r="BH12" s="6"/>
      <c r="BI12" s="5"/>
      <c r="BJ12" s="284"/>
      <c r="BK12" s="284"/>
      <c r="CC12" s="73"/>
      <c r="CD12" s="73"/>
      <c r="CE12" s="73"/>
      <c r="CF12" s="73"/>
      <c r="CG12" s="73"/>
      <c r="CH12" s="73"/>
    </row>
    <row r="13" spans="2:86" ht="9.1" customHeight="1" x14ac:dyDescent="0.15">
      <c r="M13" s="85"/>
      <c r="R13" s="6"/>
      <c r="T13" s="28"/>
      <c r="U13" s="28"/>
      <c r="V13" s="28"/>
      <c r="W13" s="28"/>
      <c r="AI13" s="85">
        <v>0.15</v>
      </c>
      <c r="AJ13" s="5"/>
      <c r="AR13" s="6"/>
      <c r="AS13" s="6"/>
      <c r="AT13" s="6"/>
      <c r="AU13" s="6"/>
      <c r="AV13" s="6"/>
      <c r="AW13" s="6"/>
      <c r="AX13" s="21"/>
      <c r="AY13" s="21"/>
      <c r="AZ13" s="21"/>
      <c r="BA13" s="21"/>
      <c r="BB13" s="21"/>
      <c r="BC13" s="21"/>
      <c r="BD13" s="21"/>
      <c r="BE13" s="21"/>
      <c r="BI13" s="85">
        <v>0.15</v>
      </c>
      <c r="BJ13" s="284"/>
      <c r="BK13" s="284"/>
    </row>
    <row r="14" spans="2:86" ht="9.1" customHeight="1" x14ac:dyDescent="0.15">
      <c r="M14" s="29"/>
      <c r="T14" s="28"/>
      <c r="U14" s="28"/>
      <c r="V14" s="28"/>
      <c r="W14" s="28"/>
      <c r="X14" s="73" t="s">
        <v>157</v>
      </c>
      <c r="Y14" s="73"/>
      <c r="Z14" s="73"/>
      <c r="AA14" s="73"/>
      <c r="AB14" s="73"/>
      <c r="AC14" s="28"/>
      <c r="AI14" s="85"/>
      <c r="AJ14" s="5"/>
      <c r="AK14" s="29"/>
      <c r="AT14" s="28"/>
      <c r="AU14" s="28"/>
      <c r="AV14" s="28"/>
      <c r="AW14" s="28"/>
      <c r="AX14" s="73" t="s">
        <v>157</v>
      </c>
      <c r="AY14" s="73"/>
      <c r="AZ14" s="73"/>
      <c r="BA14" s="73"/>
      <c r="BB14" s="73"/>
      <c r="BC14" s="28"/>
      <c r="BI14" s="85"/>
      <c r="BJ14" s="284"/>
      <c r="BK14" s="284"/>
    </row>
    <row r="15" spans="2:86" ht="9.1" customHeight="1" x14ac:dyDescent="0.15">
      <c r="AI15" s="85"/>
      <c r="AJ15" s="5"/>
      <c r="AK15" s="29"/>
      <c r="BI15" s="85"/>
      <c r="BJ15" s="5"/>
      <c r="BK15" s="29"/>
    </row>
    <row r="16" spans="2:86" ht="9.1" customHeight="1" x14ac:dyDescent="0.15">
      <c r="AI16" s="85" t="s">
        <v>355</v>
      </c>
      <c r="AJ16" s="5"/>
      <c r="AK16" s="5"/>
      <c r="BI16" s="22"/>
      <c r="BJ16" s="5"/>
      <c r="BK16" s="5"/>
    </row>
    <row r="17" spans="10:74" ht="9.1" customHeight="1" x14ac:dyDescent="0.15">
      <c r="X17" s="28"/>
      <c r="Y17" s="28"/>
      <c r="Z17" s="28"/>
      <c r="AA17" s="28"/>
      <c r="AB17" s="28"/>
      <c r="AC17" s="28"/>
      <c r="AI17" s="85"/>
      <c r="AJ17" s="5"/>
      <c r="AK17" s="5"/>
      <c r="AX17" s="28"/>
      <c r="AY17" s="28"/>
      <c r="AZ17" s="28"/>
      <c r="BA17" s="28"/>
      <c r="BB17" s="28"/>
      <c r="BC17" s="28"/>
      <c r="BI17" s="5"/>
      <c r="BJ17" s="5"/>
      <c r="BK17" s="5"/>
    </row>
    <row r="18" spans="10:74" ht="9.1" customHeight="1" x14ac:dyDescent="0.15">
      <c r="K18" s="86" t="s">
        <v>359</v>
      </c>
      <c r="S18" s="28"/>
      <c r="T18" s="28"/>
      <c r="U18" s="28"/>
      <c r="V18" s="28"/>
      <c r="W18" s="28"/>
      <c r="X18" s="73" t="s">
        <v>158</v>
      </c>
      <c r="Y18" s="73"/>
      <c r="Z18" s="73"/>
      <c r="AA18" s="73"/>
      <c r="AB18" s="73"/>
      <c r="AC18" s="28"/>
      <c r="AI18" s="85"/>
      <c r="AJ18" s="5"/>
      <c r="AK18" s="22"/>
      <c r="AS18" s="28"/>
      <c r="AT18" s="28"/>
      <c r="AU18" s="28"/>
      <c r="AV18" s="28"/>
      <c r="AW18" s="28"/>
      <c r="AX18" s="73"/>
      <c r="AY18" s="73"/>
      <c r="AZ18" s="73"/>
      <c r="BA18" s="73"/>
      <c r="BB18" s="73"/>
      <c r="BC18" s="28"/>
      <c r="BI18" s="5"/>
      <c r="BJ18" s="5"/>
      <c r="BK18" s="22"/>
      <c r="BT18" s="6"/>
      <c r="BU18" s="6"/>
      <c r="BV18" s="6"/>
    </row>
    <row r="19" spans="10:74" ht="9.1" customHeight="1" x14ac:dyDescent="0.15">
      <c r="J19" s="40"/>
      <c r="K19" s="86"/>
      <c r="X19" s="73" t="s">
        <v>378</v>
      </c>
      <c r="Y19" s="73"/>
      <c r="Z19" s="73"/>
      <c r="AA19" s="73"/>
      <c r="AB19" s="73"/>
      <c r="AC19" s="28"/>
      <c r="AE19" s="28"/>
      <c r="AF19" s="28"/>
      <c r="AG19" s="28"/>
      <c r="AH19" s="28"/>
      <c r="AI19" s="85"/>
      <c r="AJ19" s="5"/>
      <c r="AX19" s="73" t="s">
        <v>378</v>
      </c>
      <c r="AY19" s="73"/>
      <c r="AZ19" s="73"/>
      <c r="BA19" s="73"/>
      <c r="BB19" s="73"/>
      <c r="BC19" s="28"/>
      <c r="BE19" s="28"/>
      <c r="BF19" s="28"/>
      <c r="BG19" s="28"/>
      <c r="BH19" s="28"/>
      <c r="BI19" s="85" t="s">
        <v>355</v>
      </c>
      <c r="BJ19" s="5"/>
    </row>
    <row r="20" spans="10:74" ht="9.1" customHeight="1" x14ac:dyDescent="0.15">
      <c r="J20" s="40"/>
      <c r="K20" s="86"/>
      <c r="AI20" s="85"/>
      <c r="AJ20" s="5"/>
      <c r="AK20" s="29"/>
      <c r="AL20" s="86" t="s">
        <v>7</v>
      </c>
      <c r="AM20" s="86"/>
      <c r="BC20" s="73"/>
      <c r="BD20" s="73"/>
      <c r="BE20" s="73"/>
      <c r="BF20" s="73"/>
      <c r="BG20" s="73"/>
      <c r="BH20" s="73"/>
      <c r="BI20" s="85"/>
      <c r="BJ20" s="5"/>
      <c r="BK20" s="86" t="s">
        <v>7</v>
      </c>
      <c r="BM20" s="23"/>
    </row>
    <row r="21" spans="10:74" ht="9.1" customHeight="1" x14ac:dyDescent="0.15">
      <c r="J21" s="40"/>
      <c r="K21" s="86"/>
      <c r="AC21" s="28"/>
      <c r="AD21" s="28"/>
      <c r="AE21" s="28"/>
      <c r="AF21" s="28"/>
      <c r="AG21" s="28"/>
      <c r="AH21" s="28"/>
      <c r="AI21" s="85"/>
      <c r="AJ21" s="5"/>
      <c r="AK21" s="29"/>
      <c r="AL21" s="86"/>
      <c r="AM21" s="86"/>
      <c r="BC21" s="28"/>
      <c r="BD21" s="28"/>
      <c r="BE21" s="28"/>
      <c r="BF21" s="28"/>
      <c r="BG21" s="28"/>
      <c r="BH21" s="28"/>
      <c r="BI21" s="85"/>
      <c r="BJ21" s="5"/>
      <c r="BK21" s="86"/>
      <c r="BM21" s="23"/>
      <c r="BR21" s="28"/>
      <c r="BS21" s="28"/>
      <c r="BT21" s="28"/>
      <c r="BU21" s="28"/>
      <c r="BV21" s="28"/>
    </row>
    <row r="22" spans="10:74" ht="9.1" customHeight="1" x14ac:dyDescent="0.15">
      <c r="J22" s="40"/>
      <c r="K22" s="86"/>
      <c r="AC22" s="28"/>
      <c r="AD22" s="28"/>
      <c r="AE22" s="28"/>
      <c r="AF22" s="28"/>
      <c r="AG22" s="28"/>
      <c r="AH22" s="28"/>
      <c r="AI22" s="85"/>
      <c r="AJ22" s="5"/>
      <c r="AK22" s="29"/>
      <c r="AL22" s="86"/>
      <c r="AM22" s="86"/>
      <c r="BC22" s="28"/>
      <c r="BD22" s="28"/>
      <c r="BE22" s="28"/>
      <c r="BF22" s="28"/>
      <c r="BG22" s="28"/>
      <c r="BH22" s="28"/>
      <c r="BI22" s="85"/>
      <c r="BJ22" s="5"/>
      <c r="BK22" s="86"/>
      <c r="BM22" s="23"/>
    </row>
    <row r="23" spans="10:74" ht="9.1" customHeight="1" x14ac:dyDescent="0.15">
      <c r="J23" s="40"/>
      <c r="K23" s="86"/>
      <c r="AC23" s="28"/>
      <c r="AD23" s="28"/>
      <c r="AE23" s="28"/>
      <c r="AF23" s="28"/>
      <c r="AG23" s="28"/>
      <c r="AH23" s="28"/>
      <c r="AI23" s="85"/>
      <c r="AJ23" s="5"/>
      <c r="AK23" s="29"/>
      <c r="AL23" s="86"/>
      <c r="AM23" s="86"/>
      <c r="BC23" s="28"/>
      <c r="BD23" s="28"/>
      <c r="BE23" s="28"/>
      <c r="BF23" s="28"/>
      <c r="BG23" s="28"/>
      <c r="BH23" s="28"/>
      <c r="BI23" s="85"/>
      <c r="BJ23" s="5"/>
      <c r="BK23" s="86"/>
      <c r="BM23" s="23"/>
    </row>
    <row r="24" spans="10:74" ht="9.1" customHeight="1" x14ac:dyDescent="0.15">
      <c r="J24" s="40"/>
      <c r="K24" s="86"/>
      <c r="AC24" s="28"/>
      <c r="AD24" s="28"/>
      <c r="AE24" s="28"/>
      <c r="AF24" s="28"/>
      <c r="AG24" s="28"/>
      <c r="AH24" s="28"/>
      <c r="AI24" s="85"/>
      <c r="AJ24" s="5"/>
      <c r="AK24" s="29"/>
      <c r="AL24" s="86"/>
      <c r="AM24" s="86"/>
      <c r="BC24" s="28"/>
      <c r="BD24" s="28"/>
      <c r="BE24" s="28"/>
      <c r="BF24" s="28"/>
      <c r="BG24" s="28"/>
      <c r="BH24" s="28"/>
      <c r="BI24" s="85"/>
      <c r="BJ24" s="5"/>
      <c r="BK24" s="86"/>
      <c r="BM24" s="23"/>
    </row>
    <row r="25" spans="10:74" ht="9.1" customHeight="1" x14ac:dyDescent="0.15">
      <c r="J25" s="40"/>
      <c r="K25" s="86"/>
      <c r="AI25" s="85"/>
      <c r="AJ25" s="5"/>
      <c r="AK25" s="29"/>
      <c r="AL25" s="86"/>
      <c r="AM25" s="86"/>
      <c r="BI25" s="85"/>
      <c r="BJ25" s="5"/>
      <c r="BK25" s="86"/>
      <c r="BL25" s="23"/>
      <c r="BM25" s="23"/>
    </row>
    <row r="26" spans="10:74" ht="9.1" customHeight="1" x14ac:dyDescent="0.15">
      <c r="J26" s="40"/>
      <c r="K26" s="86"/>
      <c r="AI26" s="85"/>
      <c r="AJ26" s="5"/>
      <c r="AK26" s="29"/>
      <c r="AL26" s="86"/>
      <c r="AM26" s="86"/>
      <c r="BI26" s="85"/>
      <c r="BJ26" s="5"/>
      <c r="BK26" s="86"/>
      <c r="BL26" s="23"/>
      <c r="BM26" s="23"/>
    </row>
    <row r="27" spans="10:74" ht="9.1" customHeight="1" x14ac:dyDescent="0.15">
      <c r="J27" s="40"/>
      <c r="K27" s="86"/>
      <c r="AC27" s="73" t="s">
        <v>1</v>
      </c>
      <c r="AD27" s="73"/>
      <c r="AE27" s="73"/>
      <c r="AF27" s="73"/>
      <c r="AG27" s="73"/>
      <c r="AH27" s="73"/>
      <c r="AI27" s="85"/>
      <c r="AJ27" s="5"/>
      <c r="AK27" s="29"/>
      <c r="AL27" s="86"/>
      <c r="AM27" s="86"/>
      <c r="BI27" s="85"/>
      <c r="BJ27" s="5"/>
      <c r="BK27" s="86"/>
      <c r="BL27" s="23"/>
      <c r="BM27" s="23"/>
    </row>
    <row r="28" spans="10:74" ht="9.1" customHeight="1" x14ac:dyDescent="0.15">
      <c r="J28" s="40"/>
      <c r="K28" s="86"/>
      <c r="AI28" s="85"/>
      <c r="AJ28" s="5"/>
      <c r="AK28" s="5"/>
      <c r="AL28" s="86"/>
      <c r="AM28" s="86"/>
      <c r="BI28" s="85"/>
      <c r="BJ28" s="5"/>
      <c r="BK28" s="86"/>
      <c r="BL28" s="23"/>
      <c r="BM28" s="23"/>
    </row>
    <row r="29" spans="10:74" ht="9.1" customHeight="1" x14ac:dyDescent="0.15">
      <c r="AI29" s="85"/>
      <c r="AJ29" s="5"/>
      <c r="AK29" s="5"/>
      <c r="AL29" s="86"/>
      <c r="AM29" s="86"/>
      <c r="BI29" s="85"/>
      <c r="BJ29" s="5"/>
      <c r="BK29" s="5"/>
      <c r="BL29" s="23"/>
      <c r="BM29" s="23"/>
    </row>
    <row r="30" spans="10:74" ht="9.1" customHeight="1" x14ac:dyDescent="0.15">
      <c r="M30" s="285">
        <v>0.3</v>
      </c>
      <c r="U30" s="261"/>
      <c r="AE30" s="28"/>
      <c r="AF30" s="28"/>
      <c r="AG30" s="28"/>
      <c r="AH30" s="28"/>
      <c r="AI30" s="85"/>
      <c r="AJ30" s="5"/>
      <c r="AK30" s="29"/>
      <c r="AT30" s="261"/>
      <c r="BE30" s="28"/>
      <c r="BF30" s="28"/>
      <c r="BG30" s="28"/>
      <c r="BH30" s="28"/>
      <c r="BI30" s="85"/>
      <c r="BJ30" s="5"/>
      <c r="BK30" s="29"/>
    </row>
    <row r="31" spans="10:74" ht="9.1" customHeight="1" x14ac:dyDescent="0.15">
      <c r="M31" s="285"/>
      <c r="U31" s="261"/>
      <c r="AI31" s="85"/>
      <c r="AJ31" s="5"/>
      <c r="AK31" s="29"/>
      <c r="AT31" s="261"/>
      <c r="BI31" s="85"/>
      <c r="BJ31" s="5"/>
      <c r="BK31" s="29"/>
    </row>
    <row r="32" spans="10:74" ht="9.1" customHeight="1" x14ac:dyDescent="0.15">
      <c r="M32" s="285"/>
      <c r="T32" s="28"/>
      <c r="U32" s="261"/>
      <c r="V32" s="28"/>
      <c r="W32" s="28"/>
      <c r="X32" s="28"/>
      <c r="Y32" s="28"/>
      <c r="Z32" s="28"/>
      <c r="AA32" s="28"/>
      <c r="AI32" s="85"/>
      <c r="AJ32" s="5"/>
      <c r="AK32" s="29"/>
      <c r="AT32" s="261"/>
      <c r="AU32" s="28"/>
      <c r="AV32" s="28"/>
      <c r="AW32" s="28"/>
      <c r="AX32" s="28"/>
      <c r="AY32" s="28"/>
      <c r="AZ32" s="28"/>
      <c r="BA32" s="28"/>
      <c r="BI32" s="5"/>
      <c r="BJ32" s="5"/>
      <c r="BK32" s="29"/>
    </row>
    <row r="33" spans="1:74" ht="9.1" customHeight="1" x14ac:dyDescent="0.15">
      <c r="M33" s="285"/>
      <c r="AI33" s="85"/>
      <c r="AJ33" s="5"/>
      <c r="AK33" s="5"/>
      <c r="BI33" s="5"/>
      <c r="BJ33" s="5"/>
      <c r="BK33" s="5"/>
      <c r="BU33" s="22"/>
      <c r="BV33" s="5"/>
    </row>
    <row r="34" spans="1:74" ht="9.1" customHeight="1" x14ac:dyDescent="0.15">
      <c r="M34" s="285"/>
      <c r="AD34" s="5"/>
      <c r="AE34" s="22"/>
      <c r="AG34" s="85">
        <v>0.1</v>
      </c>
      <c r="AH34" s="5"/>
      <c r="AI34" s="85" t="s">
        <v>358</v>
      </c>
      <c r="AJ34" s="5"/>
      <c r="BD34" s="5"/>
      <c r="BE34" s="22"/>
      <c r="BG34" s="85">
        <v>0.1</v>
      </c>
      <c r="BH34" s="5"/>
      <c r="BI34" s="85" t="s">
        <v>358</v>
      </c>
      <c r="BJ34" s="5"/>
      <c r="BU34" s="22"/>
      <c r="BV34" s="5"/>
    </row>
    <row r="35" spans="1:74" ht="9.1" customHeight="1" x14ac:dyDescent="0.15">
      <c r="M35" s="285"/>
      <c r="S35" s="73" t="s">
        <v>441</v>
      </c>
      <c r="T35" s="73"/>
      <c r="U35" s="73"/>
      <c r="V35" s="73"/>
      <c r="W35" s="73"/>
      <c r="X35" s="73"/>
      <c r="Y35" s="73"/>
      <c r="Z35" s="73"/>
      <c r="AA35" s="73"/>
      <c r="AB35" s="73"/>
      <c r="AD35" s="5"/>
      <c r="AE35" s="22"/>
      <c r="AG35" s="85"/>
      <c r="AH35" s="5"/>
      <c r="AI35" s="85"/>
      <c r="AJ35" s="5"/>
      <c r="AK35" s="29"/>
      <c r="AU35" s="28"/>
      <c r="AV35" s="28"/>
      <c r="AW35" s="28"/>
      <c r="AX35" s="28"/>
      <c r="AY35" s="73"/>
      <c r="AZ35" s="73"/>
      <c r="BA35" s="28"/>
      <c r="BB35" s="28"/>
      <c r="BD35" s="5"/>
      <c r="BE35" s="22"/>
      <c r="BG35" s="85"/>
      <c r="BH35" s="5"/>
      <c r="BI35" s="85"/>
      <c r="BJ35" s="5"/>
      <c r="BK35" s="29"/>
      <c r="BU35" s="22"/>
      <c r="BV35" s="5"/>
    </row>
    <row r="36" spans="1:74" ht="4.45" customHeight="1" x14ac:dyDescent="0.15">
      <c r="AD36" s="5"/>
      <c r="AE36" s="22"/>
      <c r="AG36" s="85" t="s">
        <v>0</v>
      </c>
      <c r="AH36" s="5"/>
      <c r="AI36" s="85"/>
      <c r="AJ36" s="5"/>
      <c r="AK36" s="29"/>
      <c r="BD36" s="5"/>
      <c r="BE36" s="22"/>
      <c r="BG36" s="85" t="s">
        <v>0</v>
      </c>
      <c r="BH36" s="5"/>
      <c r="BI36" s="85"/>
      <c r="BJ36" s="5"/>
      <c r="BK36" s="29"/>
      <c r="BU36" s="22"/>
      <c r="BV36" s="5"/>
    </row>
    <row r="37" spans="1:74" ht="4.45" customHeight="1" x14ac:dyDescent="0.15">
      <c r="AD37" s="5"/>
      <c r="AE37" s="22"/>
      <c r="AG37" s="85"/>
      <c r="AH37" s="5"/>
      <c r="AI37" s="85"/>
      <c r="AJ37" s="5"/>
      <c r="AK37" s="29"/>
      <c r="BD37" s="5"/>
      <c r="BE37" s="22"/>
      <c r="BG37" s="85"/>
      <c r="BH37" s="5"/>
      <c r="BI37" s="85"/>
      <c r="BJ37" s="5"/>
      <c r="BK37" s="29"/>
      <c r="BU37" s="22"/>
      <c r="BV37" s="5"/>
    </row>
    <row r="38" spans="1:74" ht="9.1" customHeight="1" x14ac:dyDescent="0.15">
      <c r="AD38" s="5"/>
      <c r="AE38" s="22"/>
      <c r="AG38" s="85">
        <v>0.1</v>
      </c>
      <c r="AI38" s="85"/>
      <c r="BD38" s="5"/>
      <c r="BE38" s="22"/>
      <c r="BG38" s="85">
        <v>0.1</v>
      </c>
      <c r="BI38" s="85"/>
      <c r="BU38" s="22"/>
      <c r="BV38" s="5"/>
    </row>
    <row r="39" spans="1:74" ht="9.1" customHeight="1" x14ac:dyDescent="0.15"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D39" s="5"/>
      <c r="AE39" s="22"/>
      <c r="AG39" s="85"/>
      <c r="AI39" s="85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24"/>
      <c r="AZ39" s="6"/>
      <c r="BA39" s="6"/>
      <c r="BB39" s="6"/>
      <c r="BC39" s="6"/>
      <c r="BD39" s="5"/>
      <c r="BE39" s="22"/>
      <c r="BG39" s="85"/>
      <c r="BI39" s="85"/>
      <c r="BK39" s="6"/>
      <c r="BU39" s="22"/>
    </row>
    <row r="40" spans="1:74" ht="9.1" customHeight="1" x14ac:dyDescent="0.15">
      <c r="W40" s="73"/>
      <c r="X40" s="73"/>
      <c r="AE40" s="22"/>
      <c r="AG40" s="22"/>
      <c r="AI40" s="22"/>
      <c r="AW40" s="73"/>
      <c r="AX40" s="73"/>
      <c r="AY40" s="29"/>
      <c r="BU40" s="22"/>
    </row>
    <row r="41" spans="1:74" ht="9.1" customHeight="1" x14ac:dyDescent="0.15">
      <c r="W41" s="73"/>
      <c r="X41" s="73"/>
    </row>
    <row r="42" spans="1:74" x14ac:dyDescent="0.15">
      <c r="W42" s="73" t="s">
        <v>6</v>
      </c>
      <c r="X42" s="73"/>
      <c r="AW42" s="73" t="s">
        <v>6</v>
      </c>
      <c r="AX42" s="73"/>
    </row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B44" s="78" t="s">
        <v>105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87" t="s">
        <v>298</v>
      </c>
      <c r="X44" s="87"/>
      <c r="Y44" s="87"/>
      <c r="Z44" s="87"/>
      <c r="AA44" s="87"/>
      <c r="AB44" s="87"/>
      <c r="AC44" s="87"/>
      <c r="AD44" s="87" t="s">
        <v>299</v>
      </c>
      <c r="AE44" s="87"/>
      <c r="AF44" s="87"/>
      <c r="AG44" s="87"/>
      <c r="AH44" s="87"/>
      <c r="AI44" s="87"/>
      <c r="AJ44" s="87"/>
      <c r="AK44" s="87"/>
      <c r="AL44" s="87" t="s">
        <v>300</v>
      </c>
      <c r="AM44" s="87"/>
      <c r="AN44" s="87"/>
      <c r="AO44" s="87"/>
      <c r="AP44" s="87"/>
      <c r="AQ44" s="87"/>
      <c r="AR44" s="87"/>
      <c r="AS44" s="87"/>
      <c r="AT44" s="87" t="s">
        <v>301</v>
      </c>
      <c r="AU44" s="87"/>
      <c r="AV44" s="87"/>
      <c r="AW44" s="87"/>
      <c r="AX44" s="87"/>
      <c r="AY44" s="87"/>
      <c r="AZ44" s="87"/>
      <c r="BA44" s="87" t="s">
        <v>302</v>
      </c>
      <c r="BB44" s="87"/>
      <c r="BC44" s="87"/>
      <c r="BD44" s="87"/>
      <c r="BE44" s="87"/>
      <c r="BF44" s="87"/>
      <c r="BG44" s="87"/>
      <c r="BH44" s="89"/>
      <c r="BI44" s="84"/>
      <c r="BJ44" s="84"/>
      <c r="BK44" s="84"/>
      <c r="BL44" s="84"/>
      <c r="BM44" s="84"/>
      <c r="BN44" s="84"/>
      <c r="BO44" s="25"/>
      <c r="BP44" s="25"/>
      <c r="BQ44" s="25"/>
      <c r="BR44" s="25"/>
      <c r="BS44" s="25"/>
      <c r="BT44" s="25"/>
      <c r="BU44" s="25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</row>
    <row r="46" spans="1:74" s="14" customFormat="1" ht="20.149999999999999" customHeight="1" x14ac:dyDescent="0.15">
      <c r="A46" s="16"/>
      <c r="B46" s="263" t="s">
        <v>68</v>
      </c>
      <c r="C46" s="263"/>
      <c r="D46" s="264"/>
      <c r="E46" s="78" t="s">
        <v>315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v>2.5999999999999999E-2</v>
      </c>
      <c r="X46" s="75"/>
      <c r="Y46" s="75"/>
      <c r="Z46" s="75"/>
      <c r="AA46" s="75"/>
      <c r="AB46" s="75"/>
      <c r="AC46" s="75"/>
      <c r="AD46" s="75">
        <v>3.2000000000000001E-2</v>
      </c>
      <c r="AE46" s="75"/>
      <c r="AF46" s="75"/>
      <c r="AG46" s="75"/>
      <c r="AH46" s="75"/>
      <c r="AI46" s="75"/>
      <c r="AJ46" s="75"/>
      <c r="AK46" s="75"/>
      <c r="AL46" s="75">
        <v>3.7999999999999999E-2</v>
      </c>
      <c r="AM46" s="75"/>
      <c r="AN46" s="75"/>
      <c r="AO46" s="75"/>
      <c r="AP46" s="75"/>
      <c r="AQ46" s="75"/>
      <c r="AR46" s="75"/>
      <c r="AS46" s="75"/>
      <c r="AT46" s="75">
        <v>4.8000000000000001E-2</v>
      </c>
      <c r="AU46" s="75"/>
      <c r="AV46" s="75"/>
      <c r="AW46" s="75"/>
      <c r="AX46" s="75"/>
      <c r="AY46" s="75"/>
      <c r="AZ46" s="75"/>
      <c r="BA46" s="75">
        <v>0.06</v>
      </c>
      <c r="BB46" s="75"/>
      <c r="BC46" s="75"/>
      <c r="BD46" s="75"/>
      <c r="BE46" s="75"/>
      <c r="BF46" s="75"/>
      <c r="BG46" s="75"/>
      <c r="BH46" s="77"/>
      <c r="BI46" s="74"/>
      <c r="BJ46" s="74"/>
      <c r="BK46" s="74"/>
      <c r="BL46" s="74"/>
      <c r="BM46" s="74"/>
      <c r="BN46" s="74"/>
      <c r="BO46" s="18"/>
      <c r="BP46" s="18"/>
      <c r="BQ46" s="18"/>
      <c r="BR46" s="18"/>
      <c r="BS46" s="18"/>
      <c r="BT46" s="18"/>
      <c r="BU46" s="18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316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v>0.6</v>
      </c>
      <c r="X47" s="75"/>
      <c r="Y47" s="75"/>
      <c r="Z47" s="75"/>
      <c r="AA47" s="75"/>
      <c r="AB47" s="75"/>
      <c r="AC47" s="75"/>
      <c r="AD47" s="75">
        <v>0.6</v>
      </c>
      <c r="AE47" s="75"/>
      <c r="AF47" s="75"/>
      <c r="AG47" s="75"/>
      <c r="AH47" s="75"/>
      <c r="AI47" s="75"/>
      <c r="AJ47" s="75"/>
      <c r="AK47" s="75"/>
      <c r="AL47" s="75">
        <v>0.6</v>
      </c>
      <c r="AM47" s="75"/>
      <c r="AN47" s="75"/>
      <c r="AO47" s="75"/>
      <c r="AP47" s="75"/>
      <c r="AQ47" s="75"/>
      <c r="AR47" s="75"/>
      <c r="AS47" s="75"/>
      <c r="AT47" s="75">
        <v>0.6</v>
      </c>
      <c r="AU47" s="75"/>
      <c r="AV47" s="75"/>
      <c r="AW47" s="75"/>
      <c r="AX47" s="75"/>
      <c r="AY47" s="75"/>
      <c r="AZ47" s="75"/>
      <c r="BA47" s="75">
        <v>0.6</v>
      </c>
      <c r="BB47" s="75"/>
      <c r="BC47" s="75"/>
      <c r="BD47" s="75"/>
      <c r="BE47" s="75"/>
      <c r="BF47" s="75"/>
      <c r="BG47" s="75"/>
      <c r="BH47" s="77"/>
      <c r="BI47" s="74"/>
      <c r="BJ47" s="74"/>
      <c r="BK47" s="74"/>
      <c r="BL47" s="74"/>
      <c r="BM47" s="74"/>
      <c r="BN47" s="74"/>
      <c r="BO47" s="18"/>
      <c r="BP47" s="18"/>
      <c r="BQ47" s="18"/>
      <c r="BR47" s="18"/>
      <c r="BS47" s="18"/>
      <c r="BT47" s="18"/>
      <c r="BU47" s="18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317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W46+0.2</f>
        <v>0.22600000000000001</v>
      </c>
      <c r="X48" s="75"/>
      <c r="Y48" s="75"/>
      <c r="Z48" s="75"/>
      <c r="AA48" s="75"/>
      <c r="AB48" s="75"/>
      <c r="AC48" s="75"/>
      <c r="AD48" s="75">
        <f>AD46+0.2</f>
        <v>0.23200000000000001</v>
      </c>
      <c r="AE48" s="75"/>
      <c r="AF48" s="75"/>
      <c r="AG48" s="75"/>
      <c r="AH48" s="75"/>
      <c r="AI48" s="75"/>
      <c r="AJ48" s="75"/>
      <c r="AK48" s="75"/>
      <c r="AL48" s="75">
        <f>AL46+0.2</f>
        <v>0.23800000000000002</v>
      </c>
      <c r="AM48" s="75"/>
      <c r="AN48" s="75"/>
      <c r="AO48" s="75"/>
      <c r="AP48" s="75"/>
      <c r="AQ48" s="75"/>
      <c r="AR48" s="75"/>
      <c r="AS48" s="75"/>
      <c r="AT48" s="75">
        <f>AT46+0.2</f>
        <v>0.248</v>
      </c>
      <c r="AU48" s="75"/>
      <c r="AV48" s="75"/>
      <c r="AW48" s="75"/>
      <c r="AX48" s="75"/>
      <c r="AY48" s="75"/>
      <c r="AZ48" s="75"/>
      <c r="BA48" s="75">
        <f>BA46+0.2</f>
        <v>0.26</v>
      </c>
      <c r="BB48" s="75"/>
      <c r="BC48" s="75"/>
      <c r="BD48" s="75"/>
      <c r="BE48" s="75"/>
      <c r="BF48" s="75"/>
      <c r="BG48" s="75"/>
      <c r="BH48" s="77"/>
      <c r="BI48" s="74"/>
      <c r="BJ48" s="74"/>
      <c r="BK48" s="74"/>
      <c r="BL48" s="74"/>
      <c r="BM48" s="74"/>
      <c r="BN48" s="74"/>
      <c r="BO48" s="18"/>
      <c r="BP48" s="18"/>
      <c r="BQ48" s="18"/>
      <c r="BR48" s="18"/>
      <c r="BS48" s="18"/>
      <c r="BT48" s="18"/>
      <c r="BU48" s="18"/>
    </row>
    <row r="49" spans="1:73" s="14" customFormat="1" ht="20.149999999999999" customHeight="1" x14ac:dyDescent="0.15">
      <c r="A49" s="16"/>
      <c r="B49" s="265"/>
      <c r="C49" s="265"/>
      <c r="D49" s="266"/>
      <c r="E49" s="78" t="s">
        <v>318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75">
        <f>W46+W50+0.1</f>
        <v>1.3260000000000001</v>
      </c>
      <c r="X49" s="75"/>
      <c r="Y49" s="75"/>
      <c r="Z49" s="75"/>
      <c r="AA49" s="75"/>
      <c r="AB49" s="75"/>
      <c r="AC49" s="75"/>
      <c r="AD49" s="75">
        <f>AD46+AD50+0.1</f>
        <v>1.3320000000000001</v>
      </c>
      <c r="AE49" s="75"/>
      <c r="AF49" s="75"/>
      <c r="AG49" s="75"/>
      <c r="AH49" s="75"/>
      <c r="AI49" s="75"/>
      <c r="AJ49" s="75"/>
      <c r="AK49" s="75"/>
      <c r="AL49" s="75">
        <f>AL46+AL50+0.1</f>
        <v>1.3380000000000001</v>
      </c>
      <c r="AM49" s="75"/>
      <c r="AN49" s="75"/>
      <c r="AO49" s="75"/>
      <c r="AP49" s="75"/>
      <c r="AQ49" s="75"/>
      <c r="AR49" s="75"/>
      <c r="AS49" s="75"/>
      <c r="AT49" s="75">
        <f>AT46+AT50+0.1</f>
        <v>1.3480000000000001</v>
      </c>
      <c r="AU49" s="75"/>
      <c r="AV49" s="75"/>
      <c r="AW49" s="75"/>
      <c r="AX49" s="75"/>
      <c r="AY49" s="75"/>
      <c r="AZ49" s="75"/>
      <c r="BA49" s="75">
        <f>BA46+BA50+0.1</f>
        <v>1.36</v>
      </c>
      <c r="BB49" s="75"/>
      <c r="BC49" s="75"/>
      <c r="BD49" s="75"/>
      <c r="BE49" s="75"/>
      <c r="BF49" s="75"/>
      <c r="BG49" s="75"/>
      <c r="BH49" s="77"/>
      <c r="BI49" s="74"/>
      <c r="BJ49" s="74"/>
      <c r="BK49" s="74"/>
      <c r="BL49" s="74"/>
      <c r="BM49" s="74"/>
      <c r="BN49" s="74"/>
      <c r="BO49" s="18"/>
      <c r="BP49" s="18"/>
      <c r="BQ49" s="18"/>
      <c r="BR49" s="18"/>
      <c r="BS49" s="18"/>
      <c r="BT49" s="18"/>
      <c r="BU49" s="18"/>
    </row>
    <row r="50" spans="1:73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1">
        <f>$H$4</f>
        <v>1.2</v>
      </c>
      <c r="AE50" s="82"/>
      <c r="AF50" s="82"/>
      <c r="AG50" s="82"/>
      <c r="AH50" s="82"/>
      <c r="AI50" s="82"/>
      <c r="AJ50" s="82"/>
      <c r="AK50" s="83"/>
      <c r="AL50" s="82">
        <f>$H$4</f>
        <v>1.2</v>
      </c>
      <c r="AM50" s="82"/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37"/>
      <c r="BI50" s="37"/>
      <c r="BJ50" s="37"/>
      <c r="BK50" s="37"/>
      <c r="BL50" s="37"/>
      <c r="BM50" s="37"/>
      <c r="BN50" s="37"/>
      <c r="BO50" s="18"/>
      <c r="BP50" s="18"/>
      <c r="BQ50" s="18"/>
      <c r="BR50" s="18"/>
      <c r="BS50" s="18"/>
      <c r="BT50" s="18"/>
      <c r="BU50" s="18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(W49-W48-0.15-0.03)</f>
        <v>0.92</v>
      </c>
      <c r="X51" s="82"/>
      <c r="Y51" s="82"/>
      <c r="Z51" s="82"/>
      <c r="AA51" s="82"/>
      <c r="AB51" s="82"/>
      <c r="AC51" s="82"/>
      <c r="AD51" s="81">
        <f>(AD49-AD48-0.15-0.03)</f>
        <v>0.92</v>
      </c>
      <c r="AE51" s="82"/>
      <c r="AF51" s="82"/>
      <c r="AG51" s="82"/>
      <c r="AH51" s="82"/>
      <c r="AI51" s="82"/>
      <c r="AJ51" s="82"/>
      <c r="AK51" s="83"/>
      <c r="AL51" s="81">
        <f>(AL49-AL48-0.15-0.03)</f>
        <v>0.92</v>
      </c>
      <c r="AM51" s="82"/>
      <c r="AN51" s="82"/>
      <c r="AO51" s="82"/>
      <c r="AP51" s="82"/>
      <c r="AQ51" s="82"/>
      <c r="AR51" s="82"/>
      <c r="AS51" s="83"/>
      <c r="AT51" s="81">
        <f>(AT49-AT48-0.15-0.03)</f>
        <v>0.92</v>
      </c>
      <c r="AU51" s="82"/>
      <c r="AV51" s="82"/>
      <c r="AW51" s="82"/>
      <c r="AX51" s="82"/>
      <c r="AY51" s="82"/>
      <c r="AZ51" s="82"/>
      <c r="BA51" s="81">
        <f>(BA49-BA48-0.15-0.03)</f>
        <v>0.92</v>
      </c>
      <c r="BB51" s="82"/>
      <c r="BC51" s="82"/>
      <c r="BD51" s="82"/>
      <c r="BE51" s="82"/>
      <c r="BF51" s="82"/>
      <c r="BG51" s="82"/>
      <c r="BH51" s="77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</row>
    <row r="52" spans="1:73" s="14" customFormat="1" ht="20.149999999999999" customHeight="1" x14ac:dyDescent="0.15">
      <c r="BA52" s="141" t="s">
        <v>103</v>
      </c>
      <c r="BB52" s="141"/>
      <c r="BC52" s="141"/>
      <c r="BD52" s="141"/>
      <c r="BE52" s="141"/>
      <c r="BF52" s="141"/>
      <c r="BG52" s="14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87" t="s">
        <v>203</v>
      </c>
      <c r="X53" s="87"/>
      <c r="Y53" s="87"/>
      <c r="Z53" s="87"/>
      <c r="AA53" s="87"/>
      <c r="AB53" s="87"/>
      <c r="AC53" s="87"/>
      <c r="AD53" s="87" t="s">
        <v>204</v>
      </c>
      <c r="AE53" s="87"/>
      <c r="AF53" s="87"/>
      <c r="AG53" s="87"/>
      <c r="AH53" s="87"/>
      <c r="AI53" s="87"/>
      <c r="AJ53" s="87"/>
      <c r="AK53" s="87"/>
      <c r="AL53" s="87" t="s">
        <v>205</v>
      </c>
      <c r="AM53" s="87"/>
      <c r="AN53" s="87"/>
      <c r="AO53" s="87"/>
      <c r="AP53" s="87"/>
      <c r="AQ53" s="87"/>
      <c r="AR53" s="87"/>
      <c r="AS53" s="87"/>
      <c r="AT53" s="87" t="s">
        <v>206</v>
      </c>
      <c r="AU53" s="87"/>
      <c r="AV53" s="87"/>
      <c r="AW53" s="87"/>
      <c r="AX53" s="87"/>
      <c r="AY53" s="87"/>
      <c r="AZ53" s="87"/>
      <c r="BA53" s="87" t="s">
        <v>207</v>
      </c>
      <c r="BB53" s="87"/>
      <c r="BC53" s="87"/>
      <c r="BD53" s="87"/>
      <c r="BE53" s="87"/>
      <c r="BF53" s="87"/>
      <c r="BG53" s="87"/>
      <c r="BH53" s="89"/>
      <c r="BI53" s="84"/>
      <c r="BJ53" s="84"/>
      <c r="BK53" s="84"/>
      <c r="BL53" s="84"/>
      <c r="BM53" s="84"/>
      <c r="BN53" s="84"/>
      <c r="BO53" s="25"/>
      <c r="BP53" s="25"/>
      <c r="BQ53" s="25"/>
      <c r="BR53" s="25"/>
      <c r="BS53" s="25"/>
      <c r="BT53" s="25"/>
      <c r="BU53" s="25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319</v>
      </c>
      <c r="U54" s="79"/>
      <c r="V54" s="80"/>
      <c r="W54" s="75">
        <v>2</v>
      </c>
      <c r="X54" s="75"/>
      <c r="Y54" s="75"/>
      <c r="Z54" s="75"/>
      <c r="AA54" s="75"/>
      <c r="AB54" s="75"/>
      <c r="AC54" s="75"/>
      <c r="AD54" s="81">
        <v>2</v>
      </c>
      <c r="AE54" s="82"/>
      <c r="AF54" s="82"/>
      <c r="AG54" s="82"/>
      <c r="AH54" s="82"/>
      <c r="AI54" s="82"/>
      <c r="AJ54" s="82"/>
      <c r="AK54" s="83"/>
      <c r="AL54" s="81">
        <v>2</v>
      </c>
      <c r="AM54" s="82"/>
      <c r="AN54" s="82"/>
      <c r="AO54" s="82"/>
      <c r="AP54" s="82"/>
      <c r="AQ54" s="82"/>
      <c r="AR54" s="82"/>
      <c r="AS54" s="83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7"/>
      <c r="BI54" s="74"/>
      <c r="BJ54" s="74"/>
      <c r="BK54" s="74"/>
      <c r="BL54" s="74"/>
      <c r="BM54" s="74"/>
      <c r="BN54" s="74"/>
      <c r="BO54" s="18"/>
      <c r="BP54" s="18"/>
      <c r="BQ54" s="18"/>
      <c r="BR54" s="18"/>
      <c r="BS54" s="18"/>
      <c r="BT54" s="18"/>
      <c r="BU54" s="18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104">
        <f>W47</f>
        <v>0.6</v>
      </c>
      <c r="X55" s="105"/>
      <c r="Y55" s="105"/>
      <c r="Z55" s="105"/>
      <c r="AA55" s="105"/>
      <c r="AB55" s="105"/>
      <c r="AC55" s="106"/>
      <c r="AD55" s="104">
        <f>AD47</f>
        <v>0.6</v>
      </c>
      <c r="AE55" s="105"/>
      <c r="AF55" s="105"/>
      <c r="AG55" s="105"/>
      <c r="AH55" s="105"/>
      <c r="AI55" s="105"/>
      <c r="AJ55" s="105"/>
      <c r="AK55" s="106"/>
      <c r="AL55" s="104">
        <f>AL47</f>
        <v>0.6</v>
      </c>
      <c r="AM55" s="105"/>
      <c r="AN55" s="105"/>
      <c r="AO55" s="105"/>
      <c r="AP55" s="105"/>
      <c r="AQ55" s="105"/>
      <c r="AR55" s="105"/>
      <c r="AS55" s="106"/>
      <c r="AT55" s="104">
        <f>AT47</f>
        <v>0.6</v>
      </c>
      <c r="AU55" s="105"/>
      <c r="AV55" s="105"/>
      <c r="AW55" s="105"/>
      <c r="AX55" s="105"/>
      <c r="AY55" s="105"/>
      <c r="AZ55" s="106"/>
      <c r="BA55" s="104">
        <f>BA47</f>
        <v>0.6</v>
      </c>
      <c r="BB55" s="105"/>
      <c r="BC55" s="105"/>
      <c r="BD55" s="105"/>
      <c r="BE55" s="105"/>
      <c r="BF55" s="105"/>
      <c r="BG55" s="106"/>
      <c r="BH55" s="77"/>
      <c r="BI55" s="74"/>
      <c r="BJ55" s="74"/>
      <c r="BK55" s="74"/>
      <c r="BL55" s="74"/>
      <c r="BM55" s="74"/>
      <c r="BN55" s="74"/>
      <c r="BO55" s="18"/>
      <c r="BP55" s="18"/>
      <c r="BQ55" s="18"/>
      <c r="BR55" s="18"/>
      <c r="BS55" s="18"/>
      <c r="BT55" s="18"/>
      <c r="BU55" s="18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107"/>
      <c r="X56" s="108"/>
      <c r="Y56" s="108"/>
      <c r="Z56" s="108"/>
      <c r="AA56" s="108"/>
      <c r="AB56" s="108"/>
      <c r="AC56" s="109"/>
      <c r="AD56" s="107"/>
      <c r="AE56" s="108"/>
      <c r="AF56" s="108"/>
      <c r="AG56" s="108"/>
      <c r="AH56" s="108"/>
      <c r="AI56" s="108"/>
      <c r="AJ56" s="108"/>
      <c r="AK56" s="109"/>
      <c r="AL56" s="107"/>
      <c r="AM56" s="108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77"/>
      <c r="BI56" s="74"/>
      <c r="BJ56" s="74"/>
      <c r="BK56" s="74"/>
      <c r="BL56" s="74"/>
      <c r="BM56" s="74"/>
      <c r="BN56" s="74"/>
      <c r="BO56" s="18"/>
      <c r="BP56" s="18"/>
      <c r="BQ56" s="18"/>
      <c r="BR56" s="18"/>
      <c r="BS56" s="18"/>
      <c r="BT56" s="18"/>
      <c r="BU56" s="18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104">
        <f>W47*0.03</f>
        <v>1.7999999999999999E-2</v>
      </c>
      <c r="X57" s="105"/>
      <c r="Y57" s="105"/>
      <c r="Z57" s="105"/>
      <c r="AA57" s="105"/>
      <c r="AB57" s="105"/>
      <c r="AC57" s="106"/>
      <c r="AD57" s="104">
        <f>AD47*0.03</f>
        <v>1.7999999999999999E-2</v>
      </c>
      <c r="AE57" s="105"/>
      <c r="AF57" s="105"/>
      <c r="AG57" s="105"/>
      <c r="AH57" s="105"/>
      <c r="AI57" s="105"/>
      <c r="AJ57" s="105"/>
      <c r="AK57" s="106"/>
      <c r="AL57" s="104">
        <f>AL47*0.03</f>
        <v>1.7999999999999999E-2</v>
      </c>
      <c r="AM57" s="105"/>
      <c r="AN57" s="105"/>
      <c r="AO57" s="105"/>
      <c r="AP57" s="105"/>
      <c r="AQ57" s="105"/>
      <c r="AR57" s="105"/>
      <c r="AS57" s="106"/>
      <c r="AT57" s="104">
        <f>AT47*0.03</f>
        <v>1.7999999999999999E-2</v>
      </c>
      <c r="AU57" s="105"/>
      <c r="AV57" s="105"/>
      <c r="AW57" s="105"/>
      <c r="AX57" s="105"/>
      <c r="AY57" s="105"/>
      <c r="AZ57" s="106"/>
      <c r="BA57" s="104">
        <f>BA47*0.03</f>
        <v>1.7999999999999999E-2</v>
      </c>
      <c r="BB57" s="105"/>
      <c r="BC57" s="105"/>
      <c r="BD57" s="105"/>
      <c r="BE57" s="105"/>
      <c r="BF57" s="105"/>
      <c r="BG57" s="106"/>
      <c r="BH57" s="77"/>
      <c r="BI57" s="74"/>
      <c r="BJ57" s="74"/>
      <c r="BK57" s="74"/>
      <c r="BL57" s="74"/>
      <c r="BM57" s="74"/>
      <c r="BN57" s="74"/>
      <c r="BO57" s="18"/>
      <c r="BP57" s="18"/>
      <c r="BQ57" s="18"/>
      <c r="BR57" s="18"/>
      <c r="BS57" s="18"/>
      <c r="BT57" s="18"/>
      <c r="BU57" s="18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107"/>
      <c r="X58" s="108"/>
      <c r="Y58" s="108"/>
      <c r="Z58" s="108"/>
      <c r="AA58" s="108"/>
      <c r="AB58" s="108"/>
      <c r="AC58" s="109"/>
      <c r="AD58" s="107"/>
      <c r="AE58" s="108"/>
      <c r="AF58" s="108"/>
      <c r="AG58" s="108"/>
      <c r="AH58" s="108"/>
      <c r="AI58" s="108"/>
      <c r="AJ58" s="108"/>
      <c r="AK58" s="109"/>
      <c r="AL58" s="107"/>
      <c r="AM58" s="108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77"/>
      <c r="BI58" s="74"/>
      <c r="BJ58" s="74"/>
      <c r="BK58" s="74"/>
      <c r="BL58" s="74"/>
      <c r="BM58" s="74"/>
      <c r="BN58" s="74"/>
      <c r="BO58" s="18"/>
      <c r="BP58" s="18"/>
      <c r="BQ58" s="18"/>
      <c r="BR58" s="18"/>
      <c r="BS58" s="18"/>
      <c r="BT58" s="18"/>
      <c r="BU58" s="18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75">
        <f>ROUND(W47*(W49-0.03),3)</f>
        <v>0.77800000000000002</v>
      </c>
      <c r="X59" s="75"/>
      <c r="Y59" s="75"/>
      <c r="Z59" s="75"/>
      <c r="AA59" s="75"/>
      <c r="AB59" s="75"/>
      <c r="AC59" s="81"/>
      <c r="AD59" s="81">
        <f>ROUND(AD47*(AD49-0.03),3)</f>
        <v>0.78100000000000003</v>
      </c>
      <c r="AE59" s="82"/>
      <c r="AF59" s="82"/>
      <c r="AG59" s="82"/>
      <c r="AH59" s="82"/>
      <c r="AI59" s="82"/>
      <c r="AJ59" s="82"/>
      <c r="AK59" s="83"/>
      <c r="AL59" s="81">
        <f>ROUND(AL47*(AL49-0.03),3)</f>
        <v>0.78500000000000003</v>
      </c>
      <c r="AM59" s="82"/>
      <c r="AN59" s="82"/>
      <c r="AO59" s="82"/>
      <c r="AP59" s="82"/>
      <c r="AQ59" s="82"/>
      <c r="AR59" s="82"/>
      <c r="AS59" s="83"/>
      <c r="AT59" s="75">
        <f>ROUND(AT47*(AT49-0.03),3)</f>
        <v>0.79100000000000004</v>
      </c>
      <c r="AU59" s="75"/>
      <c r="AV59" s="75"/>
      <c r="AW59" s="75"/>
      <c r="AX59" s="75"/>
      <c r="AY59" s="75"/>
      <c r="AZ59" s="81"/>
      <c r="BA59" s="75">
        <f>ROUND(BA47*(BA49-0.03),3)</f>
        <v>0.79800000000000004</v>
      </c>
      <c r="BB59" s="75"/>
      <c r="BC59" s="75"/>
      <c r="BD59" s="75"/>
      <c r="BE59" s="75"/>
      <c r="BF59" s="75"/>
      <c r="BG59" s="81"/>
      <c r="BH59" s="77"/>
      <c r="BI59" s="74"/>
      <c r="BJ59" s="74"/>
      <c r="BK59" s="74"/>
      <c r="BL59" s="74"/>
      <c r="BM59" s="74"/>
      <c r="BN59" s="74"/>
      <c r="BO59" s="18"/>
      <c r="BP59" s="18"/>
      <c r="BQ59" s="18"/>
      <c r="BR59" s="18"/>
      <c r="BS59" s="18"/>
      <c r="BT59" s="18"/>
      <c r="BU59" s="18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75">
        <f>ROUND(W47*W48-W46*W46*PI()/4,3)</f>
        <v>0.13500000000000001</v>
      </c>
      <c r="X60" s="75"/>
      <c r="Y60" s="75"/>
      <c r="Z60" s="75"/>
      <c r="AA60" s="75"/>
      <c r="AB60" s="75"/>
      <c r="AC60" s="81"/>
      <c r="AD60" s="81">
        <f>ROUND(AD47*AD48-AD46*AD46*PI()/4,3)</f>
        <v>0.13800000000000001</v>
      </c>
      <c r="AE60" s="82"/>
      <c r="AF60" s="82"/>
      <c r="AG60" s="82"/>
      <c r="AH60" s="82"/>
      <c r="AI60" s="82"/>
      <c r="AJ60" s="82"/>
      <c r="AK60" s="83"/>
      <c r="AL60" s="81">
        <f>ROUND(AL47*AL48-AL46*AL46*PI()/4,3)</f>
        <v>0.14199999999999999</v>
      </c>
      <c r="AM60" s="82"/>
      <c r="AN60" s="82"/>
      <c r="AO60" s="82"/>
      <c r="AP60" s="82"/>
      <c r="AQ60" s="82"/>
      <c r="AR60" s="82"/>
      <c r="AS60" s="83"/>
      <c r="AT60" s="75">
        <f>ROUND(AT47*AT48-AT46*AT46*PI()/4,3)</f>
        <v>0.14699999999999999</v>
      </c>
      <c r="AU60" s="75"/>
      <c r="AV60" s="75"/>
      <c r="AW60" s="75"/>
      <c r="AX60" s="75"/>
      <c r="AY60" s="75"/>
      <c r="AZ60" s="81"/>
      <c r="BA60" s="75">
        <f>ROUND(BA47*BA48-BA46*BA46*PI()/4,3)</f>
        <v>0.153</v>
      </c>
      <c r="BB60" s="75"/>
      <c r="BC60" s="75"/>
      <c r="BD60" s="75"/>
      <c r="BE60" s="75"/>
      <c r="BF60" s="75"/>
      <c r="BG60" s="81"/>
      <c r="BH60" s="77"/>
      <c r="BI60" s="74"/>
      <c r="BJ60" s="74"/>
      <c r="BK60" s="74"/>
      <c r="BL60" s="74"/>
      <c r="BM60" s="74"/>
      <c r="BN60" s="74"/>
      <c r="BO60" s="18"/>
      <c r="BP60" s="18"/>
      <c r="BQ60" s="18"/>
      <c r="BR60" s="18"/>
      <c r="BS60" s="18"/>
      <c r="BT60" s="18"/>
      <c r="BU60" s="18"/>
    </row>
    <row r="61" spans="1:73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75">
        <v>0.6</v>
      </c>
      <c r="X61" s="75"/>
      <c r="Y61" s="75"/>
      <c r="Z61" s="75"/>
      <c r="AA61" s="75"/>
      <c r="AB61" s="75"/>
      <c r="AC61" s="81"/>
      <c r="AD61" s="81">
        <v>0.6</v>
      </c>
      <c r="AE61" s="82"/>
      <c r="AF61" s="82"/>
      <c r="AG61" s="82"/>
      <c r="AH61" s="82"/>
      <c r="AI61" s="82"/>
      <c r="AJ61" s="82"/>
      <c r="AK61" s="83"/>
      <c r="AL61" s="81">
        <v>0.6</v>
      </c>
      <c r="AM61" s="82"/>
      <c r="AN61" s="82"/>
      <c r="AO61" s="82"/>
      <c r="AP61" s="82"/>
      <c r="AQ61" s="82"/>
      <c r="AR61" s="82"/>
      <c r="AS61" s="83"/>
      <c r="AT61" s="75">
        <v>0.6</v>
      </c>
      <c r="AU61" s="75"/>
      <c r="AV61" s="75"/>
      <c r="AW61" s="75"/>
      <c r="AX61" s="75"/>
      <c r="AY61" s="75"/>
      <c r="AZ61" s="81"/>
      <c r="BA61" s="75">
        <v>0.6</v>
      </c>
      <c r="BB61" s="75"/>
      <c r="BC61" s="75"/>
      <c r="BD61" s="75"/>
      <c r="BE61" s="75"/>
      <c r="BF61" s="75"/>
      <c r="BG61" s="81"/>
      <c r="BH61" s="77"/>
      <c r="BI61" s="74"/>
      <c r="BJ61" s="74"/>
      <c r="BK61" s="74"/>
      <c r="BL61" s="74"/>
      <c r="BM61" s="74"/>
      <c r="BN61" s="74"/>
      <c r="BO61" s="18"/>
      <c r="BP61" s="18"/>
      <c r="BQ61" s="18"/>
      <c r="BR61" s="18"/>
      <c r="BS61" s="18"/>
      <c r="BT61" s="18"/>
      <c r="BU61" s="18"/>
    </row>
    <row r="62" spans="1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104">
        <f>W59</f>
        <v>0.77800000000000002</v>
      </c>
      <c r="X62" s="105"/>
      <c r="Y62" s="105"/>
      <c r="Z62" s="105"/>
      <c r="AA62" s="105"/>
      <c r="AB62" s="105"/>
      <c r="AC62" s="106"/>
      <c r="AD62" s="104">
        <f>AD59</f>
        <v>0.78100000000000003</v>
      </c>
      <c r="AE62" s="105"/>
      <c r="AF62" s="105"/>
      <c r="AG62" s="105"/>
      <c r="AH62" s="105"/>
      <c r="AI62" s="105"/>
      <c r="AJ62" s="105"/>
      <c r="AK62" s="106"/>
      <c r="AL62" s="104">
        <f>AL59</f>
        <v>0.78500000000000003</v>
      </c>
      <c r="AM62" s="105"/>
      <c r="AN62" s="105"/>
      <c r="AO62" s="105"/>
      <c r="AP62" s="105"/>
      <c r="AQ62" s="105"/>
      <c r="AR62" s="105"/>
      <c r="AS62" s="106"/>
      <c r="AT62" s="104">
        <f>AT59</f>
        <v>0.79100000000000004</v>
      </c>
      <c r="AU62" s="105"/>
      <c r="AV62" s="105"/>
      <c r="AW62" s="105"/>
      <c r="AX62" s="105"/>
      <c r="AY62" s="105"/>
      <c r="AZ62" s="106"/>
      <c r="BA62" s="104">
        <f>BA59</f>
        <v>0.79800000000000004</v>
      </c>
      <c r="BB62" s="105"/>
      <c r="BC62" s="105"/>
      <c r="BD62" s="105"/>
      <c r="BE62" s="105"/>
      <c r="BF62" s="105"/>
      <c r="BG62" s="106"/>
      <c r="BH62" s="77"/>
      <c r="BI62" s="74"/>
      <c r="BJ62" s="74"/>
      <c r="BK62" s="74"/>
      <c r="BL62" s="74"/>
      <c r="BM62" s="74"/>
      <c r="BN62" s="74"/>
      <c r="BO62" s="18"/>
      <c r="BP62" s="18"/>
      <c r="BQ62" s="18"/>
      <c r="BR62" s="18"/>
      <c r="BS62" s="18"/>
      <c r="BT62" s="18"/>
      <c r="BU62" s="18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107"/>
      <c r="X63" s="108"/>
      <c r="Y63" s="108"/>
      <c r="Z63" s="108"/>
      <c r="AA63" s="108"/>
      <c r="AB63" s="108"/>
      <c r="AC63" s="109"/>
      <c r="AD63" s="107"/>
      <c r="AE63" s="108"/>
      <c r="AF63" s="108"/>
      <c r="AG63" s="108"/>
      <c r="AH63" s="108"/>
      <c r="AI63" s="108"/>
      <c r="AJ63" s="108"/>
      <c r="AK63" s="109"/>
      <c r="AL63" s="107"/>
      <c r="AM63" s="108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  <c r="BH63" s="77"/>
      <c r="BI63" s="74"/>
      <c r="BJ63" s="74"/>
      <c r="BK63" s="74"/>
      <c r="BL63" s="74"/>
      <c r="BM63" s="74"/>
      <c r="BN63" s="74"/>
      <c r="BO63" s="18"/>
      <c r="BP63" s="18"/>
      <c r="BQ63" s="18"/>
      <c r="BR63" s="18"/>
      <c r="BS63" s="18"/>
      <c r="BT63" s="18"/>
      <c r="BU63" s="18"/>
    </row>
    <row r="64" spans="1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187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104">
        <f>W47</f>
        <v>0.6</v>
      </c>
      <c r="X64" s="105"/>
      <c r="Y64" s="105"/>
      <c r="Z64" s="105"/>
      <c r="AA64" s="105"/>
      <c r="AB64" s="105"/>
      <c r="AC64" s="105"/>
      <c r="AD64" s="104">
        <f>AD47</f>
        <v>0.6</v>
      </c>
      <c r="AE64" s="105"/>
      <c r="AF64" s="105"/>
      <c r="AG64" s="105"/>
      <c r="AH64" s="105"/>
      <c r="AI64" s="105"/>
      <c r="AJ64" s="105"/>
      <c r="AK64" s="106"/>
      <c r="AL64" s="104">
        <f>AL47</f>
        <v>0.6</v>
      </c>
      <c r="AM64" s="105"/>
      <c r="AN64" s="105"/>
      <c r="AO64" s="105"/>
      <c r="AP64" s="105"/>
      <c r="AQ64" s="105"/>
      <c r="AR64" s="105"/>
      <c r="AS64" s="106"/>
      <c r="AT64" s="104">
        <f>AT47</f>
        <v>0.6</v>
      </c>
      <c r="AU64" s="105"/>
      <c r="AV64" s="105"/>
      <c r="AW64" s="105"/>
      <c r="AX64" s="105"/>
      <c r="AY64" s="105"/>
      <c r="AZ64" s="105"/>
      <c r="BA64" s="104">
        <f>BA47</f>
        <v>0.6</v>
      </c>
      <c r="BB64" s="105"/>
      <c r="BC64" s="105"/>
      <c r="BD64" s="105"/>
      <c r="BE64" s="105"/>
      <c r="BF64" s="105"/>
      <c r="BG64" s="105"/>
      <c r="BH64" s="77"/>
      <c r="BI64" s="74"/>
      <c r="BJ64" s="74"/>
      <c r="BK64" s="74"/>
      <c r="BL64" s="74"/>
      <c r="BM64" s="74"/>
      <c r="BN64" s="74"/>
      <c r="BO64" s="18"/>
      <c r="BP64" s="18"/>
      <c r="BQ64" s="18"/>
      <c r="BR64" s="18"/>
      <c r="BS64" s="18"/>
      <c r="BT64" s="18"/>
      <c r="BU64" s="18"/>
    </row>
    <row r="65" spans="2:73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188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107"/>
      <c r="X65" s="108"/>
      <c r="Y65" s="108"/>
      <c r="Z65" s="108"/>
      <c r="AA65" s="108"/>
      <c r="AB65" s="108"/>
      <c r="AC65" s="108"/>
      <c r="AD65" s="107"/>
      <c r="AE65" s="108"/>
      <c r="AF65" s="108"/>
      <c r="AG65" s="108"/>
      <c r="AH65" s="108"/>
      <c r="AI65" s="108"/>
      <c r="AJ65" s="108"/>
      <c r="AK65" s="109"/>
      <c r="AL65" s="107"/>
      <c r="AM65" s="108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107"/>
      <c r="BB65" s="108"/>
      <c r="BC65" s="108"/>
      <c r="BD65" s="108"/>
      <c r="BE65" s="108"/>
      <c r="BF65" s="108"/>
      <c r="BG65" s="108"/>
      <c r="BH65" s="77"/>
      <c r="BI65" s="74"/>
      <c r="BJ65" s="74"/>
      <c r="BK65" s="74"/>
      <c r="BL65" s="74"/>
      <c r="BM65" s="74"/>
      <c r="BN65" s="74"/>
      <c r="BO65" s="18"/>
      <c r="BP65" s="18"/>
      <c r="BQ65" s="18"/>
      <c r="BR65" s="18"/>
      <c r="BS65" s="18"/>
      <c r="BT65" s="18"/>
      <c r="BU65" s="18"/>
    </row>
    <row r="66" spans="2:73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386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104">
        <f>W64</f>
        <v>0.6</v>
      </c>
      <c r="X66" s="105"/>
      <c r="Y66" s="105"/>
      <c r="Z66" s="105"/>
      <c r="AA66" s="105"/>
      <c r="AB66" s="105"/>
      <c r="AC66" s="105"/>
      <c r="AD66" s="104">
        <f>AD64</f>
        <v>0.6</v>
      </c>
      <c r="AE66" s="105"/>
      <c r="AF66" s="105"/>
      <c r="AG66" s="105"/>
      <c r="AH66" s="105"/>
      <c r="AI66" s="105"/>
      <c r="AJ66" s="105"/>
      <c r="AK66" s="106"/>
      <c r="AL66" s="104">
        <f>AL64</f>
        <v>0.6</v>
      </c>
      <c r="AM66" s="105"/>
      <c r="AN66" s="105"/>
      <c r="AO66" s="105"/>
      <c r="AP66" s="105"/>
      <c r="AQ66" s="105"/>
      <c r="AR66" s="105"/>
      <c r="AS66" s="106"/>
      <c r="AT66" s="104">
        <f>AT64</f>
        <v>0.6</v>
      </c>
      <c r="AU66" s="105"/>
      <c r="AV66" s="105"/>
      <c r="AW66" s="105"/>
      <c r="AX66" s="105"/>
      <c r="AY66" s="105"/>
      <c r="AZ66" s="105"/>
      <c r="BA66" s="104">
        <f>BA64</f>
        <v>0.6</v>
      </c>
      <c r="BB66" s="105"/>
      <c r="BC66" s="105"/>
      <c r="BD66" s="105"/>
      <c r="BE66" s="105"/>
      <c r="BF66" s="105"/>
      <c r="BG66" s="105"/>
      <c r="BH66" s="77"/>
      <c r="BI66" s="74"/>
      <c r="BJ66" s="74"/>
      <c r="BK66" s="74"/>
      <c r="BL66" s="74"/>
      <c r="BM66" s="74"/>
      <c r="BN66" s="74"/>
      <c r="BO66" s="18"/>
      <c r="BP66" s="18"/>
      <c r="BQ66" s="18"/>
      <c r="BR66" s="18"/>
      <c r="BS66" s="18"/>
      <c r="BT66" s="18"/>
      <c r="BU66" s="18"/>
    </row>
    <row r="67" spans="2:73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96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107"/>
      <c r="X67" s="108"/>
      <c r="Y67" s="108"/>
      <c r="Z67" s="108"/>
      <c r="AA67" s="108"/>
      <c r="AB67" s="108"/>
      <c r="AC67" s="108"/>
      <c r="AD67" s="107"/>
      <c r="AE67" s="108"/>
      <c r="AF67" s="108"/>
      <c r="AG67" s="108"/>
      <c r="AH67" s="108"/>
      <c r="AI67" s="108"/>
      <c r="AJ67" s="108"/>
      <c r="AK67" s="109"/>
      <c r="AL67" s="107"/>
      <c r="AM67" s="108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8"/>
      <c r="BA67" s="107"/>
      <c r="BB67" s="108"/>
      <c r="BC67" s="108"/>
      <c r="BD67" s="108"/>
      <c r="BE67" s="108"/>
      <c r="BF67" s="108"/>
      <c r="BG67" s="108"/>
      <c r="BH67" s="77"/>
      <c r="BI67" s="74"/>
      <c r="BJ67" s="74"/>
      <c r="BK67" s="74"/>
      <c r="BL67" s="74"/>
      <c r="BM67" s="74"/>
      <c r="BN67" s="74"/>
      <c r="BO67" s="18"/>
      <c r="BP67" s="18"/>
      <c r="BQ67" s="18"/>
      <c r="BR67" s="18"/>
      <c r="BS67" s="18"/>
      <c r="BT67" s="18"/>
      <c r="BU67" s="18"/>
    </row>
    <row r="68" spans="2:73" s="14" customFormat="1" ht="20.149999999999999" customHeight="1" x14ac:dyDescent="0.15">
      <c r="BH68" s="25"/>
      <c r="BI68" s="25"/>
      <c r="BJ68" s="25"/>
      <c r="BK68" s="25"/>
      <c r="BL68" s="25"/>
      <c r="BM68" s="25"/>
      <c r="BN68" s="25"/>
    </row>
    <row r="69" spans="2:73" s="14" customFormat="1" ht="20.149999999999999" customHeight="1" x14ac:dyDescent="0.15">
      <c r="W69" s="75"/>
      <c r="X69" s="75"/>
      <c r="Y69" s="75"/>
      <c r="Z69" s="75"/>
      <c r="AA69" s="75"/>
      <c r="AB69" s="75"/>
      <c r="AC69" s="81"/>
      <c r="AD69" s="75"/>
      <c r="AE69" s="75"/>
      <c r="AF69" s="75"/>
      <c r="AG69" s="75"/>
      <c r="AH69" s="75"/>
      <c r="AI69" s="75"/>
      <c r="AJ69" s="81"/>
      <c r="AL69" s="75"/>
      <c r="AM69" s="75"/>
      <c r="AN69" s="75"/>
      <c r="AO69" s="75"/>
      <c r="AP69" s="75"/>
      <c r="AQ69" s="75"/>
      <c r="AR69" s="81"/>
      <c r="AT69" s="75"/>
      <c r="AU69" s="75"/>
      <c r="AV69" s="75"/>
      <c r="AW69" s="75"/>
      <c r="AX69" s="75"/>
      <c r="AY69" s="75"/>
      <c r="AZ69" s="81"/>
      <c r="BA69" s="75"/>
      <c r="BB69" s="75"/>
      <c r="BC69" s="75"/>
      <c r="BD69" s="75"/>
      <c r="BE69" s="75"/>
      <c r="BF69" s="75"/>
      <c r="BG69" s="81"/>
      <c r="BH69" s="25"/>
      <c r="BI69" s="25"/>
      <c r="BJ69" s="25"/>
      <c r="BK69" s="25"/>
      <c r="BL69" s="25"/>
      <c r="BM69" s="25"/>
      <c r="BN69" s="25"/>
    </row>
    <row r="70" spans="2:73" s="14" customFormat="1" ht="20.149999999999999" customHeight="1" x14ac:dyDescent="0.15">
      <c r="W70" s="75"/>
      <c r="X70" s="75"/>
      <c r="Y70" s="75"/>
      <c r="Z70" s="75"/>
      <c r="AA70" s="75"/>
      <c r="AB70" s="75"/>
      <c r="AC70" s="81"/>
      <c r="AD70" s="75"/>
      <c r="AE70" s="75"/>
      <c r="AF70" s="75"/>
      <c r="AG70" s="75"/>
      <c r="AH70" s="75"/>
      <c r="AI70" s="75"/>
      <c r="AJ70" s="81"/>
      <c r="AL70" s="75"/>
      <c r="AM70" s="75"/>
      <c r="AN70" s="75"/>
      <c r="AO70" s="75"/>
      <c r="AP70" s="75"/>
      <c r="AQ70" s="75"/>
      <c r="AR70" s="81"/>
      <c r="AT70" s="75"/>
      <c r="AU70" s="75"/>
      <c r="AV70" s="75"/>
      <c r="AW70" s="75"/>
      <c r="AX70" s="75"/>
      <c r="AY70" s="75"/>
      <c r="AZ70" s="81"/>
      <c r="BA70" s="75"/>
      <c r="BB70" s="75"/>
      <c r="BC70" s="75"/>
      <c r="BD70" s="75"/>
      <c r="BE70" s="75"/>
      <c r="BF70" s="75"/>
      <c r="BG70" s="81"/>
      <c r="BH70" s="77"/>
      <c r="BI70" s="74"/>
      <c r="BJ70" s="74"/>
      <c r="BK70" s="74"/>
      <c r="BL70" s="74"/>
      <c r="BM70" s="74"/>
      <c r="BN70" s="74"/>
      <c r="BO70" s="83"/>
      <c r="BP70" s="75"/>
      <c r="BQ70" s="75"/>
      <c r="BR70" s="75"/>
      <c r="BS70" s="75"/>
      <c r="BT70" s="75"/>
      <c r="BU70" s="81"/>
    </row>
    <row r="71" spans="2:73" s="14" customFormat="1" ht="20.149999999999999" customHeight="1" x14ac:dyDescent="0.15">
      <c r="W71" s="75"/>
      <c r="X71" s="75"/>
      <c r="Y71" s="75"/>
      <c r="Z71" s="75"/>
      <c r="AA71" s="75"/>
      <c r="AB71" s="75"/>
      <c r="AC71" s="81"/>
      <c r="AD71" s="75"/>
      <c r="AE71" s="75"/>
      <c r="AF71" s="75"/>
      <c r="AG71" s="75"/>
      <c r="AH71" s="75"/>
      <c r="AI71" s="75"/>
      <c r="AJ71" s="81"/>
      <c r="AL71" s="75"/>
      <c r="AM71" s="75"/>
      <c r="AN71" s="75"/>
      <c r="AO71" s="75"/>
      <c r="AP71" s="75"/>
      <c r="AQ71" s="75"/>
      <c r="AR71" s="81"/>
      <c r="AT71" s="75"/>
      <c r="AU71" s="75"/>
      <c r="AV71" s="75"/>
      <c r="AW71" s="75"/>
      <c r="AX71" s="75"/>
      <c r="AY71" s="75"/>
      <c r="AZ71" s="81"/>
      <c r="BA71" s="75"/>
      <c r="BB71" s="75"/>
      <c r="BC71" s="75"/>
      <c r="BD71" s="75"/>
      <c r="BE71" s="75"/>
      <c r="BF71" s="75"/>
      <c r="BG71" s="81"/>
      <c r="BH71" s="77"/>
      <c r="BI71" s="74"/>
      <c r="BJ71" s="74"/>
      <c r="BK71" s="74"/>
      <c r="BL71" s="74"/>
      <c r="BM71" s="74"/>
      <c r="BN71" s="74"/>
      <c r="BO71" s="83"/>
      <c r="BP71" s="75"/>
      <c r="BQ71" s="75"/>
      <c r="BR71" s="75"/>
      <c r="BS71" s="75"/>
      <c r="BT71" s="75"/>
      <c r="BU71" s="81"/>
    </row>
    <row r="72" spans="2:73" s="14" customFormat="1" ht="20.149999999999999" customHeight="1" x14ac:dyDescent="0.15">
      <c r="W72" s="75"/>
      <c r="X72" s="75"/>
      <c r="Y72" s="75"/>
      <c r="Z72" s="75"/>
      <c r="AA72" s="75"/>
      <c r="AB72" s="75"/>
      <c r="AC72" s="81"/>
      <c r="AD72" s="75"/>
      <c r="AE72" s="75"/>
      <c r="AF72" s="75"/>
      <c r="AG72" s="75"/>
      <c r="AH72" s="75"/>
      <c r="AI72" s="75"/>
      <c r="AJ72" s="81"/>
      <c r="AL72" s="75"/>
      <c r="AM72" s="75"/>
      <c r="AN72" s="75"/>
      <c r="AO72" s="75"/>
      <c r="AP72" s="75"/>
      <c r="AQ72" s="75"/>
      <c r="AR72" s="81"/>
      <c r="AT72" s="75"/>
      <c r="AU72" s="75"/>
      <c r="AV72" s="75"/>
      <c r="AW72" s="75"/>
      <c r="AX72" s="75"/>
      <c r="AY72" s="75"/>
      <c r="AZ72" s="81"/>
      <c r="BA72" s="75"/>
      <c r="BB72" s="75"/>
      <c r="BC72" s="75"/>
      <c r="BD72" s="75"/>
      <c r="BE72" s="75"/>
      <c r="BF72" s="75"/>
      <c r="BG72" s="81"/>
      <c r="BH72" s="77"/>
      <c r="BI72" s="74"/>
      <c r="BJ72" s="74"/>
      <c r="BK72" s="74"/>
      <c r="BL72" s="74"/>
      <c r="BM72" s="74"/>
      <c r="BN72" s="74"/>
      <c r="BO72" s="83"/>
      <c r="BP72" s="75"/>
      <c r="BQ72" s="75"/>
      <c r="BR72" s="75"/>
      <c r="BS72" s="75"/>
      <c r="BT72" s="75"/>
      <c r="BU72" s="81"/>
    </row>
    <row r="73" spans="2:73" s="14" customFormat="1" ht="20.149999999999999" customHeight="1" x14ac:dyDescent="0.15">
      <c r="BH73" s="25"/>
      <c r="BI73" s="25"/>
      <c r="BJ73" s="25"/>
      <c r="BK73" s="25"/>
      <c r="BL73" s="25"/>
      <c r="BM73" s="25"/>
      <c r="BN73" s="25"/>
    </row>
    <row r="74" spans="2:73" s="14" customFormat="1" ht="20.149999999999999" customHeight="1" x14ac:dyDescent="0.15"/>
    <row r="75" spans="2:73" s="14" customFormat="1" ht="20.149999999999999" customHeight="1" x14ac:dyDescent="0.15"/>
    <row r="76" spans="2:73" s="14" customFormat="1" ht="20.149999999999999" customHeight="1" x14ac:dyDescent="0.15"/>
    <row r="77" spans="2:73" s="14" customFormat="1" ht="20.149999999999999" customHeight="1" x14ac:dyDescent="0.15"/>
    <row r="78" spans="2:73" s="14" customFormat="1" ht="20.149999999999999" customHeight="1" x14ac:dyDescent="0.15"/>
    <row r="79" spans="2:73" s="14" customFormat="1" ht="20.149999999999999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s="14" customFormat="1" ht="15" customHeight="1" x14ac:dyDescent="0.15"/>
    <row r="87" s="14" customFormat="1" ht="15" customHeight="1" x14ac:dyDescent="0.15"/>
    <row r="88" s="14" customFormat="1" ht="15" customHeight="1" x14ac:dyDescent="0.15"/>
    <row r="89" s="14" customFormat="1" ht="15" customHeight="1" x14ac:dyDescent="0.15"/>
    <row r="90" ht="15" customHeight="1" x14ac:dyDescent="0.15"/>
  </sheetData>
  <mergeCells count="235">
    <mergeCell ref="D4:F5"/>
    <mergeCell ref="G4:G5"/>
    <mergeCell ref="H4:M5"/>
    <mergeCell ref="N4:O5"/>
    <mergeCell ref="AI34:AI39"/>
    <mergeCell ref="BI34:BI39"/>
    <mergeCell ref="AG36:AG37"/>
    <mergeCell ref="BG36:BG37"/>
    <mergeCell ref="AG38:AG39"/>
    <mergeCell ref="M30:M35"/>
    <mergeCell ref="U30:U32"/>
    <mergeCell ref="AT30:AT32"/>
    <mergeCell ref="M9:M11"/>
    <mergeCell ref="M12:M13"/>
    <mergeCell ref="AQ12:AV12"/>
    <mergeCell ref="Q10:T10"/>
    <mergeCell ref="BC5:BE5"/>
    <mergeCell ref="AZ6:BH6"/>
    <mergeCell ref="BC7:BE7"/>
    <mergeCell ref="T6:AA6"/>
    <mergeCell ref="AI13:AI15"/>
    <mergeCell ref="BC20:BH20"/>
    <mergeCell ref="AL20:AM29"/>
    <mergeCell ref="S35:AB35"/>
    <mergeCell ref="CA10:CF10"/>
    <mergeCell ref="CC12:CH12"/>
    <mergeCell ref="S8:W8"/>
    <mergeCell ref="X8:AB8"/>
    <mergeCell ref="AS8:AW8"/>
    <mergeCell ref="BG38:BG39"/>
    <mergeCell ref="BI19:BI31"/>
    <mergeCell ref="AI16:AI33"/>
    <mergeCell ref="X18:AB18"/>
    <mergeCell ref="AX18:BB18"/>
    <mergeCell ref="X19:AB19"/>
    <mergeCell ref="AX19:BB19"/>
    <mergeCell ref="AY35:AZ35"/>
    <mergeCell ref="X14:AB14"/>
    <mergeCell ref="AQ10:AT10"/>
    <mergeCell ref="AX14:BB14"/>
    <mergeCell ref="BI13:BI15"/>
    <mergeCell ref="AX8:BB8"/>
    <mergeCell ref="AI9:AI11"/>
    <mergeCell ref="BJ12:BK14"/>
    <mergeCell ref="AC27:AH27"/>
    <mergeCell ref="BG34:BG35"/>
    <mergeCell ref="AA10:AG10"/>
    <mergeCell ref="BA10:BH10"/>
    <mergeCell ref="AL48:AS48"/>
    <mergeCell ref="AD47:AK47"/>
    <mergeCell ref="AL47:AS47"/>
    <mergeCell ref="B51:D51"/>
    <mergeCell ref="B55:J56"/>
    <mergeCell ref="W60:AC60"/>
    <mergeCell ref="K60:S60"/>
    <mergeCell ref="T60:V60"/>
    <mergeCell ref="W49:AC49"/>
    <mergeCell ref="K56:S56"/>
    <mergeCell ref="K57:S57"/>
    <mergeCell ref="T57:V58"/>
    <mergeCell ref="AD54:AK54"/>
    <mergeCell ref="W54:AC54"/>
    <mergeCell ref="B59:J59"/>
    <mergeCell ref="K59:S59"/>
    <mergeCell ref="T59:V59"/>
    <mergeCell ref="B60:J60"/>
    <mergeCell ref="K58:S58"/>
    <mergeCell ref="B1:BV1"/>
    <mergeCell ref="W44:AC44"/>
    <mergeCell ref="AD44:AK44"/>
    <mergeCell ref="AL44:AS44"/>
    <mergeCell ref="AT44:AZ44"/>
    <mergeCell ref="T54:V54"/>
    <mergeCell ref="B57:J58"/>
    <mergeCell ref="BK20:BK28"/>
    <mergeCell ref="AG34:AG35"/>
    <mergeCell ref="BH57:BN58"/>
    <mergeCell ref="BA53:BG53"/>
    <mergeCell ref="BH53:BN53"/>
    <mergeCell ref="BH49:BN49"/>
    <mergeCell ref="K18:K28"/>
    <mergeCell ref="BI9:BI11"/>
    <mergeCell ref="B2:BV2"/>
    <mergeCell ref="BO51:BU51"/>
    <mergeCell ref="BH48:BN48"/>
    <mergeCell ref="BH51:BN51"/>
    <mergeCell ref="E46:V46"/>
    <mergeCell ref="E47:V47"/>
    <mergeCell ref="E49:V49"/>
    <mergeCell ref="B54:J54"/>
    <mergeCell ref="K54:S54"/>
    <mergeCell ref="BO70:BU70"/>
    <mergeCell ref="AD72:AJ72"/>
    <mergeCell ref="AL72:AR72"/>
    <mergeCell ref="BH70:BN70"/>
    <mergeCell ref="BH71:BN71"/>
    <mergeCell ref="BH54:BN54"/>
    <mergeCell ref="BO52:BU52"/>
    <mergeCell ref="AD53:AK53"/>
    <mergeCell ref="BA57:BG58"/>
    <mergeCell ref="AL60:AS60"/>
    <mergeCell ref="AL59:AS59"/>
    <mergeCell ref="BH55:BN56"/>
    <mergeCell ref="AD69:AJ69"/>
    <mergeCell ref="AL69:AR69"/>
    <mergeCell ref="AT70:AZ70"/>
    <mergeCell ref="AD70:AJ70"/>
    <mergeCell ref="BA72:BG72"/>
    <mergeCell ref="AL71:AR71"/>
    <mergeCell ref="AT71:AZ71"/>
    <mergeCell ref="AD71:AJ71"/>
    <mergeCell ref="BA70:BG70"/>
    <mergeCell ref="AL70:AR70"/>
    <mergeCell ref="AL66:AS67"/>
    <mergeCell ref="AT66:AZ67"/>
    <mergeCell ref="W70:AC70"/>
    <mergeCell ref="BO72:BU72"/>
    <mergeCell ref="W57:AC58"/>
    <mergeCell ref="AD57:AK58"/>
    <mergeCell ref="AL57:AS58"/>
    <mergeCell ref="AT57:AZ58"/>
    <mergeCell ref="AT69:AZ69"/>
    <mergeCell ref="BA69:BG69"/>
    <mergeCell ref="W69:AC69"/>
    <mergeCell ref="AT62:AZ63"/>
    <mergeCell ref="W72:AC72"/>
    <mergeCell ref="BO71:BU71"/>
    <mergeCell ref="BA66:BG67"/>
    <mergeCell ref="BH66:BN67"/>
    <mergeCell ref="BH60:BN60"/>
    <mergeCell ref="BH61:BN61"/>
    <mergeCell ref="BA61:BG61"/>
    <mergeCell ref="BA60:BG60"/>
    <mergeCell ref="BA64:BG65"/>
    <mergeCell ref="BH64:BN65"/>
    <mergeCell ref="W71:AC71"/>
    <mergeCell ref="BH72:BN72"/>
    <mergeCell ref="AT72:AZ72"/>
    <mergeCell ref="BA71:BG71"/>
    <mergeCell ref="B66:J67"/>
    <mergeCell ref="K66:S66"/>
    <mergeCell ref="T66:V67"/>
    <mergeCell ref="W66:AC67"/>
    <mergeCell ref="K67:S67"/>
    <mergeCell ref="AL61:AS61"/>
    <mergeCell ref="W61:AC61"/>
    <mergeCell ref="AD61:AK61"/>
    <mergeCell ref="K61:S61"/>
    <mergeCell ref="T61:V61"/>
    <mergeCell ref="K62:S62"/>
    <mergeCell ref="K63:S63"/>
    <mergeCell ref="B64:J65"/>
    <mergeCell ref="K64:S64"/>
    <mergeCell ref="T64:V65"/>
    <mergeCell ref="K65:S65"/>
    <mergeCell ref="B62:J63"/>
    <mergeCell ref="T62:V63"/>
    <mergeCell ref="B61:J61"/>
    <mergeCell ref="W62:AC63"/>
    <mergeCell ref="W64:AC65"/>
    <mergeCell ref="AL62:AS63"/>
    <mergeCell ref="AD62:AK63"/>
    <mergeCell ref="AD66:AK67"/>
    <mergeCell ref="AD64:AK65"/>
    <mergeCell ref="AL64:AS65"/>
    <mergeCell ref="W48:AC48"/>
    <mergeCell ref="W50:AC50"/>
    <mergeCell ref="AD50:AK50"/>
    <mergeCell ref="AL50:AS50"/>
    <mergeCell ref="AT50:AZ50"/>
    <mergeCell ref="BA50:BG50"/>
    <mergeCell ref="W51:AC51"/>
    <mergeCell ref="AD51:AK51"/>
    <mergeCell ref="AL51:AS51"/>
    <mergeCell ref="AT51:AZ51"/>
    <mergeCell ref="BA51:BG51"/>
    <mergeCell ref="AT64:AZ65"/>
    <mergeCell ref="BA49:BG49"/>
    <mergeCell ref="AL55:AS56"/>
    <mergeCell ref="AT55:AZ56"/>
    <mergeCell ref="BA55:BG56"/>
    <mergeCell ref="AL54:AS54"/>
    <mergeCell ref="AT54:AZ54"/>
    <mergeCell ref="W59:AC59"/>
    <mergeCell ref="AD59:AK59"/>
    <mergeCell ref="AD60:AK60"/>
    <mergeCell ref="W55:AC56"/>
    <mergeCell ref="W41:X41"/>
    <mergeCell ref="W42:X42"/>
    <mergeCell ref="B53:J53"/>
    <mergeCell ref="K53:S53"/>
    <mergeCell ref="E50:V50"/>
    <mergeCell ref="E51:V51"/>
    <mergeCell ref="B46:D50"/>
    <mergeCell ref="T53:V53"/>
    <mergeCell ref="AW40:AX40"/>
    <mergeCell ref="AD49:AK49"/>
    <mergeCell ref="W53:AC53"/>
    <mergeCell ref="W40:X40"/>
    <mergeCell ref="AL53:AS53"/>
    <mergeCell ref="W47:AC47"/>
    <mergeCell ref="B44:V44"/>
    <mergeCell ref="AT49:AZ49"/>
    <mergeCell ref="E48:V48"/>
    <mergeCell ref="W46:AC46"/>
    <mergeCell ref="AD46:AK46"/>
    <mergeCell ref="AL46:AS46"/>
    <mergeCell ref="AT47:AZ47"/>
    <mergeCell ref="AT48:AZ48"/>
    <mergeCell ref="AL49:AS49"/>
    <mergeCell ref="AD48:AK48"/>
    <mergeCell ref="BH59:BN59"/>
    <mergeCell ref="BA54:BG54"/>
    <mergeCell ref="BA62:BG63"/>
    <mergeCell ref="AT59:AZ59"/>
    <mergeCell ref="AT60:AZ60"/>
    <mergeCell ref="AT61:AZ61"/>
    <mergeCell ref="BA59:BG59"/>
    <mergeCell ref="BH62:BN63"/>
    <mergeCell ref="AW42:AX42"/>
    <mergeCell ref="BH44:BN44"/>
    <mergeCell ref="AT46:AZ46"/>
    <mergeCell ref="BA46:BG46"/>
    <mergeCell ref="BA47:BG47"/>
    <mergeCell ref="AT53:AZ53"/>
    <mergeCell ref="BH52:BN52"/>
    <mergeCell ref="BA48:BG48"/>
    <mergeCell ref="BA52:BG52"/>
    <mergeCell ref="B43:BV43"/>
    <mergeCell ref="BH46:BN46"/>
    <mergeCell ref="BH47:BN47"/>
    <mergeCell ref="BA44:BG44"/>
    <mergeCell ref="K55:S55"/>
    <mergeCell ref="T55:V56"/>
    <mergeCell ref="AD55:AK56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7"/>
  <dimension ref="A1:BV90"/>
  <sheetViews>
    <sheetView view="pageBreakPreview" zoomScaleSheetLayoutView="100" workbookViewId="0">
      <selection activeCell="CC57" sqref="CC57"/>
    </sheetView>
  </sheetViews>
  <sheetFormatPr defaultRowHeight="10" x14ac:dyDescent="0.15"/>
  <cols>
    <col min="1" max="1" width="0.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430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>
      <c r="D4" s="73" t="s">
        <v>337</v>
      </c>
      <c r="E4" s="73"/>
      <c r="F4" s="73"/>
      <c r="G4" s="73" t="s">
        <v>338</v>
      </c>
      <c r="H4" s="72">
        <v>1.2</v>
      </c>
      <c r="I4" s="72"/>
      <c r="J4" s="72"/>
      <c r="K4" s="72"/>
      <c r="L4" s="72"/>
      <c r="M4" s="72"/>
      <c r="N4" s="73" t="s">
        <v>339</v>
      </c>
      <c r="O4" s="73"/>
    </row>
    <row r="5" spans="2:74" ht="9.1" customHeight="1" x14ac:dyDescent="0.15">
      <c r="D5" s="73"/>
      <c r="E5" s="73"/>
      <c r="F5" s="73"/>
      <c r="G5" s="73"/>
      <c r="H5" s="72"/>
      <c r="I5" s="72"/>
      <c r="J5" s="72"/>
      <c r="K5" s="72"/>
      <c r="L5" s="72"/>
      <c r="M5" s="72"/>
      <c r="N5" s="73"/>
      <c r="O5" s="73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BC5" s="73" t="s">
        <v>160</v>
      </c>
      <c r="BD5" s="73"/>
      <c r="BE5" s="73"/>
      <c r="BI5" s="6"/>
      <c r="BJ5" s="6"/>
    </row>
    <row r="6" spans="2:74" ht="9.1" customHeight="1" x14ac:dyDescent="0.15">
      <c r="T6" s="73"/>
      <c r="U6" s="73"/>
      <c r="V6" s="73"/>
      <c r="W6" s="73"/>
      <c r="X6" s="73"/>
      <c r="Y6" s="73"/>
      <c r="Z6" s="73"/>
      <c r="AA6" s="73"/>
      <c r="AZ6" s="262" t="s">
        <v>161</v>
      </c>
      <c r="BA6" s="262"/>
      <c r="BB6" s="262"/>
      <c r="BC6" s="262"/>
      <c r="BD6" s="262"/>
      <c r="BE6" s="262"/>
      <c r="BF6" s="262"/>
      <c r="BG6" s="262"/>
      <c r="BH6" s="262"/>
    </row>
    <row r="7" spans="2:74" ht="9.1" customHeight="1" x14ac:dyDescent="0.15">
      <c r="BC7" s="267"/>
      <c r="BD7" s="73"/>
      <c r="BE7" s="73"/>
    </row>
    <row r="8" spans="2:74" ht="9.1" customHeight="1" x14ac:dyDescent="0.15">
      <c r="L8" s="41"/>
      <c r="M8" s="41"/>
      <c r="N8" s="41"/>
      <c r="O8" s="41"/>
      <c r="S8" s="73" t="s">
        <v>70</v>
      </c>
      <c r="T8" s="73"/>
      <c r="U8" s="73"/>
      <c r="V8" s="73"/>
      <c r="W8" s="73"/>
      <c r="X8" s="73" t="s">
        <v>69</v>
      </c>
      <c r="Y8" s="73"/>
      <c r="Z8" s="73"/>
      <c r="AA8" s="73"/>
      <c r="AB8" s="73"/>
      <c r="AC8" s="30"/>
      <c r="AD8" s="30"/>
      <c r="AF8" s="41"/>
      <c r="AG8" s="41"/>
      <c r="AH8" s="41"/>
      <c r="AI8" s="41"/>
      <c r="AS8" s="73"/>
      <c r="AT8" s="73"/>
      <c r="AU8" s="73"/>
      <c r="AV8" s="73"/>
      <c r="AW8" s="73"/>
      <c r="AX8" s="73" t="s">
        <v>162</v>
      </c>
      <c r="AY8" s="73"/>
      <c r="AZ8" s="73"/>
      <c r="BA8" s="73"/>
      <c r="BB8" s="73"/>
      <c r="BC8" s="30"/>
      <c r="BD8" s="30"/>
      <c r="BF8" s="41"/>
      <c r="BG8" s="41"/>
      <c r="BH8" s="41"/>
      <c r="BI8" s="41"/>
    </row>
    <row r="9" spans="2:74" ht="9.1" customHeight="1" x14ac:dyDescent="0.15">
      <c r="M9" s="85">
        <v>0.03</v>
      </c>
      <c r="AI9" s="85">
        <v>0.03</v>
      </c>
      <c r="AJ9" s="5"/>
      <c r="BI9" s="85">
        <v>0.03</v>
      </c>
      <c r="BJ9" s="5"/>
    </row>
    <row r="10" spans="2:74" ht="9.1" customHeight="1" x14ac:dyDescent="0.15">
      <c r="M10" s="85"/>
      <c r="P10" s="28"/>
      <c r="Q10" s="99" t="s">
        <v>379</v>
      </c>
      <c r="R10" s="99"/>
      <c r="S10" s="99"/>
      <c r="T10" s="99"/>
      <c r="U10" s="30"/>
      <c r="V10" s="30"/>
      <c r="W10" s="30"/>
      <c r="X10" s="30"/>
      <c r="Y10" s="30"/>
      <c r="Z10" s="30"/>
      <c r="AA10" s="137" t="s">
        <v>384</v>
      </c>
      <c r="AB10" s="137"/>
      <c r="AC10" s="137"/>
      <c r="AD10" s="137"/>
      <c r="AE10" s="137"/>
      <c r="AF10" s="137"/>
      <c r="AG10" s="137"/>
      <c r="AI10" s="85"/>
      <c r="AJ10" s="5"/>
      <c r="AQ10" s="73"/>
      <c r="AR10" s="73"/>
      <c r="AS10" s="73"/>
      <c r="AT10" s="73"/>
      <c r="AU10" s="30"/>
      <c r="AV10" s="30"/>
      <c r="AW10" s="30"/>
      <c r="AX10" s="30"/>
      <c r="AY10" s="30"/>
      <c r="AZ10" s="30"/>
      <c r="BA10" s="137" t="s">
        <v>380</v>
      </c>
      <c r="BB10" s="137"/>
      <c r="BC10" s="137"/>
      <c r="BD10" s="137"/>
      <c r="BE10" s="137"/>
      <c r="BF10" s="137"/>
      <c r="BG10" s="137"/>
      <c r="BH10" s="137"/>
      <c r="BI10" s="85"/>
      <c r="BJ10" s="5"/>
    </row>
    <row r="11" spans="2:74" ht="9.1" customHeight="1" x14ac:dyDescent="0.15">
      <c r="M11" s="85"/>
      <c r="AI11" s="85"/>
      <c r="AJ11" s="5"/>
      <c r="BI11" s="85"/>
      <c r="BJ11" s="5"/>
    </row>
    <row r="12" spans="2:74" ht="9.1" customHeight="1" x14ac:dyDescent="0.15">
      <c r="L12" s="6"/>
      <c r="M12" s="85"/>
      <c r="N12" s="6"/>
      <c r="O12" s="6"/>
      <c r="P12" s="6"/>
      <c r="Q12" s="6"/>
      <c r="R12" s="6"/>
      <c r="S12" s="19"/>
      <c r="T12" s="19"/>
      <c r="U12" s="19"/>
      <c r="V12" s="19"/>
      <c r="W12" s="19"/>
      <c r="X12" s="20"/>
      <c r="Y12" s="20"/>
      <c r="Z12" s="20"/>
      <c r="AA12" s="20"/>
      <c r="AB12" s="20"/>
      <c r="AC12" s="21"/>
      <c r="AD12" s="6"/>
      <c r="AE12" s="6"/>
      <c r="AF12" s="6"/>
      <c r="AG12" s="6"/>
      <c r="AH12" s="6"/>
      <c r="AI12" s="5"/>
      <c r="AJ12" s="5"/>
      <c r="AQ12" s="73"/>
      <c r="AR12" s="73"/>
      <c r="AS12" s="73"/>
      <c r="AT12" s="73"/>
      <c r="AU12" s="73"/>
      <c r="AV12" s="73"/>
      <c r="AW12" s="6"/>
      <c r="AX12" s="20"/>
      <c r="AY12" s="20"/>
      <c r="AZ12" s="20"/>
      <c r="BA12" s="20"/>
      <c r="BB12" s="20"/>
      <c r="BC12" s="20"/>
      <c r="BD12" s="20"/>
      <c r="BE12" s="20"/>
      <c r="BF12" s="6"/>
      <c r="BG12" s="6"/>
      <c r="BH12" s="6"/>
      <c r="BI12" s="5"/>
      <c r="BJ12" s="284"/>
      <c r="BK12" s="284"/>
    </row>
    <row r="13" spans="2:74" ht="9.1" customHeight="1" x14ac:dyDescent="0.15">
      <c r="M13" s="85"/>
      <c r="R13" s="6"/>
      <c r="T13" s="28"/>
      <c r="U13" s="28"/>
      <c r="V13" s="28"/>
      <c r="W13" s="28"/>
      <c r="AI13" s="85">
        <v>0.15</v>
      </c>
      <c r="AJ13" s="5"/>
      <c r="AR13" s="6"/>
      <c r="AS13" s="6"/>
      <c r="AT13" s="6"/>
      <c r="AU13" s="6"/>
      <c r="AV13" s="6"/>
      <c r="AW13" s="6"/>
      <c r="AX13" s="21"/>
      <c r="AY13" s="21"/>
      <c r="AZ13" s="21"/>
      <c r="BA13" s="21"/>
      <c r="BB13" s="21"/>
      <c r="BC13" s="21"/>
      <c r="BD13" s="21"/>
      <c r="BE13" s="21"/>
      <c r="BI13" s="85">
        <v>0.15</v>
      </c>
      <c r="BJ13" s="284"/>
      <c r="BK13" s="284"/>
    </row>
    <row r="14" spans="2:74" ht="9.1" customHeight="1" x14ac:dyDescent="0.15">
      <c r="M14" s="29"/>
      <c r="T14" s="28"/>
      <c r="U14" s="28"/>
      <c r="V14" s="28"/>
      <c r="W14" s="28"/>
      <c r="X14" s="73" t="s">
        <v>157</v>
      </c>
      <c r="Y14" s="73"/>
      <c r="Z14" s="73"/>
      <c r="AA14" s="73"/>
      <c r="AB14" s="73"/>
      <c r="AC14" s="28"/>
      <c r="AI14" s="85"/>
      <c r="AJ14" s="5"/>
      <c r="AK14" s="29"/>
      <c r="AT14" s="28"/>
      <c r="AU14" s="28"/>
      <c r="AV14" s="28"/>
      <c r="AW14" s="28"/>
      <c r="AX14" s="73" t="s">
        <v>157</v>
      </c>
      <c r="AY14" s="73"/>
      <c r="AZ14" s="73"/>
      <c r="BA14" s="73"/>
      <c r="BB14" s="73"/>
      <c r="BC14" s="28"/>
      <c r="BI14" s="85"/>
      <c r="BJ14" s="284"/>
      <c r="BK14" s="284"/>
    </row>
    <row r="15" spans="2:74" ht="9.1" customHeight="1" x14ac:dyDescent="0.15">
      <c r="AI15" s="85"/>
      <c r="AJ15" s="5"/>
      <c r="AK15" s="29"/>
      <c r="BI15" s="85"/>
      <c r="BJ15" s="5"/>
      <c r="BK15" s="29"/>
    </row>
    <row r="16" spans="2:74" ht="9.1" customHeight="1" x14ac:dyDescent="0.15">
      <c r="AI16" s="85" t="s">
        <v>355</v>
      </c>
      <c r="AJ16" s="5"/>
      <c r="AK16" s="5"/>
      <c r="BI16" s="22"/>
      <c r="BJ16" s="5"/>
      <c r="BK16" s="5"/>
    </row>
    <row r="17" spans="10:74" ht="9.1" customHeight="1" x14ac:dyDescent="0.15">
      <c r="X17" s="28"/>
      <c r="Y17" s="28"/>
      <c r="Z17" s="28"/>
      <c r="AA17" s="28"/>
      <c r="AB17" s="28"/>
      <c r="AC17" s="28"/>
      <c r="AI17" s="85"/>
      <c r="AJ17" s="5"/>
      <c r="AK17" s="5"/>
      <c r="AX17" s="28"/>
      <c r="AY17" s="28"/>
      <c r="AZ17" s="28"/>
      <c r="BA17" s="28"/>
      <c r="BB17" s="28"/>
      <c r="BC17" s="28"/>
      <c r="BI17" s="5"/>
      <c r="BJ17" s="5"/>
      <c r="BK17" s="5"/>
    </row>
    <row r="18" spans="10:74" ht="9.1" customHeight="1" x14ac:dyDescent="0.15">
      <c r="K18" s="86" t="s">
        <v>359</v>
      </c>
      <c r="S18" s="28"/>
      <c r="T18" s="28"/>
      <c r="U18" s="28"/>
      <c r="V18" s="28"/>
      <c r="W18" s="28"/>
      <c r="X18" s="73" t="s">
        <v>158</v>
      </c>
      <c r="Y18" s="73"/>
      <c r="Z18" s="73"/>
      <c r="AA18" s="73"/>
      <c r="AB18" s="73"/>
      <c r="AC18" s="28"/>
      <c r="AI18" s="85"/>
      <c r="AJ18" s="5"/>
      <c r="AK18" s="22"/>
      <c r="AS18" s="28"/>
      <c r="AT18" s="28"/>
      <c r="AU18" s="28"/>
      <c r="AV18" s="28"/>
      <c r="AW18" s="28"/>
      <c r="AX18" s="73"/>
      <c r="AY18" s="73"/>
      <c r="AZ18" s="73"/>
      <c r="BA18" s="73"/>
      <c r="BB18" s="73"/>
      <c r="BC18" s="28"/>
      <c r="BI18" s="5"/>
      <c r="BJ18" s="5"/>
      <c r="BK18" s="22"/>
      <c r="BT18" s="6"/>
      <c r="BU18" s="6"/>
      <c r="BV18" s="6"/>
    </row>
    <row r="19" spans="10:74" ht="9.1" customHeight="1" x14ac:dyDescent="0.15">
      <c r="J19" s="40"/>
      <c r="K19" s="86"/>
      <c r="X19" s="73" t="s">
        <v>378</v>
      </c>
      <c r="Y19" s="73"/>
      <c r="Z19" s="73"/>
      <c r="AA19" s="73"/>
      <c r="AB19" s="73"/>
      <c r="AC19" s="28"/>
      <c r="AE19" s="28"/>
      <c r="AF19" s="28"/>
      <c r="AG19" s="28"/>
      <c r="AH19" s="28"/>
      <c r="AI19" s="85"/>
      <c r="AJ19" s="5"/>
      <c r="AX19" s="73" t="s">
        <v>378</v>
      </c>
      <c r="AY19" s="73"/>
      <c r="AZ19" s="73"/>
      <c r="BA19" s="73"/>
      <c r="BB19" s="73"/>
      <c r="BC19" s="28"/>
      <c r="BE19" s="28"/>
      <c r="BF19" s="28"/>
      <c r="BG19" s="28"/>
      <c r="BH19" s="28"/>
      <c r="BI19" s="85" t="s">
        <v>355</v>
      </c>
      <c r="BJ19" s="5"/>
    </row>
    <row r="20" spans="10:74" ht="9.1" customHeight="1" x14ac:dyDescent="0.15">
      <c r="J20" s="40"/>
      <c r="K20" s="86"/>
      <c r="AI20" s="85"/>
      <c r="AJ20" s="5"/>
      <c r="AK20" s="29"/>
      <c r="AL20" s="86" t="s">
        <v>7</v>
      </c>
      <c r="AM20" s="86"/>
      <c r="BC20" s="73"/>
      <c r="BD20" s="73"/>
      <c r="BE20" s="73"/>
      <c r="BF20" s="73"/>
      <c r="BG20" s="73"/>
      <c r="BH20" s="73"/>
      <c r="BI20" s="85"/>
      <c r="BJ20" s="5"/>
      <c r="BK20" s="86" t="s">
        <v>7</v>
      </c>
      <c r="BM20" s="23"/>
    </row>
    <row r="21" spans="10:74" ht="9.1" customHeight="1" x14ac:dyDescent="0.15">
      <c r="J21" s="40"/>
      <c r="K21" s="86"/>
      <c r="AC21" s="28"/>
      <c r="AD21" s="28"/>
      <c r="AE21" s="28"/>
      <c r="AF21" s="28"/>
      <c r="AG21" s="28"/>
      <c r="AH21" s="28"/>
      <c r="AI21" s="85"/>
      <c r="AJ21" s="5"/>
      <c r="AK21" s="29"/>
      <c r="AL21" s="86"/>
      <c r="AM21" s="86"/>
      <c r="BC21" s="28"/>
      <c r="BD21" s="28"/>
      <c r="BE21" s="28"/>
      <c r="BF21" s="28"/>
      <c r="BG21" s="28"/>
      <c r="BH21" s="28"/>
      <c r="BI21" s="85"/>
      <c r="BJ21" s="5"/>
      <c r="BK21" s="86"/>
      <c r="BM21" s="23"/>
      <c r="BR21" s="28"/>
      <c r="BS21" s="28"/>
      <c r="BT21" s="28"/>
      <c r="BU21" s="28"/>
      <c r="BV21" s="28"/>
    </row>
    <row r="22" spans="10:74" ht="9.1" customHeight="1" x14ac:dyDescent="0.15">
      <c r="J22" s="40"/>
      <c r="K22" s="86"/>
      <c r="AC22" s="28"/>
      <c r="AD22" s="28"/>
      <c r="AE22" s="28"/>
      <c r="AF22" s="28"/>
      <c r="AG22" s="28"/>
      <c r="AH22" s="28"/>
      <c r="AI22" s="85"/>
      <c r="AJ22" s="5"/>
      <c r="AK22" s="29"/>
      <c r="AL22" s="86"/>
      <c r="AM22" s="86"/>
      <c r="BC22" s="28"/>
      <c r="BD22" s="28"/>
      <c r="BE22" s="28"/>
      <c r="BF22" s="28"/>
      <c r="BG22" s="28"/>
      <c r="BH22" s="28"/>
      <c r="BI22" s="85"/>
      <c r="BJ22" s="5"/>
      <c r="BK22" s="86"/>
      <c r="BM22" s="23"/>
    </row>
    <row r="23" spans="10:74" ht="9.1" customHeight="1" x14ac:dyDescent="0.15">
      <c r="J23" s="40"/>
      <c r="K23" s="86"/>
      <c r="AC23" s="28"/>
      <c r="AD23" s="28"/>
      <c r="AE23" s="28"/>
      <c r="AF23" s="28"/>
      <c r="AG23" s="28"/>
      <c r="AH23" s="28"/>
      <c r="AI23" s="85"/>
      <c r="AJ23" s="5"/>
      <c r="AK23" s="29"/>
      <c r="AL23" s="86"/>
      <c r="AM23" s="86"/>
      <c r="BC23" s="28"/>
      <c r="BD23" s="28"/>
      <c r="BE23" s="28"/>
      <c r="BF23" s="28"/>
      <c r="BG23" s="28"/>
      <c r="BH23" s="28"/>
      <c r="BI23" s="85"/>
      <c r="BJ23" s="5"/>
      <c r="BK23" s="86"/>
      <c r="BM23" s="23"/>
    </row>
    <row r="24" spans="10:74" ht="9.1" customHeight="1" x14ac:dyDescent="0.15">
      <c r="J24" s="40"/>
      <c r="K24" s="86"/>
      <c r="AC24" s="28"/>
      <c r="AD24" s="28"/>
      <c r="AE24" s="28"/>
      <c r="AF24" s="28"/>
      <c r="AG24" s="28"/>
      <c r="AH24" s="28"/>
      <c r="AI24" s="85"/>
      <c r="AJ24" s="5"/>
      <c r="AK24" s="29"/>
      <c r="AL24" s="86"/>
      <c r="AM24" s="86"/>
      <c r="BC24" s="28"/>
      <c r="BD24" s="28"/>
      <c r="BE24" s="28"/>
      <c r="BF24" s="28"/>
      <c r="BG24" s="28"/>
      <c r="BH24" s="28"/>
      <c r="BI24" s="85"/>
      <c r="BJ24" s="5"/>
      <c r="BK24" s="86"/>
      <c r="BM24" s="23"/>
    </row>
    <row r="25" spans="10:74" ht="9.1" customHeight="1" x14ac:dyDescent="0.15">
      <c r="J25" s="40"/>
      <c r="K25" s="86"/>
      <c r="AI25" s="85"/>
      <c r="AJ25" s="5"/>
      <c r="AK25" s="29"/>
      <c r="AL25" s="86"/>
      <c r="AM25" s="86"/>
      <c r="BI25" s="85"/>
      <c r="BJ25" s="5"/>
      <c r="BK25" s="86"/>
      <c r="BL25" s="23"/>
      <c r="BM25" s="23"/>
    </row>
    <row r="26" spans="10:74" ht="9.1" customHeight="1" x14ac:dyDescent="0.15">
      <c r="J26" s="40"/>
      <c r="K26" s="86"/>
      <c r="AI26" s="85"/>
      <c r="AJ26" s="5"/>
      <c r="AK26" s="29"/>
      <c r="AL26" s="86"/>
      <c r="AM26" s="86"/>
      <c r="BI26" s="85"/>
      <c r="BJ26" s="5"/>
      <c r="BK26" s="86"/>
      <c r="BL26" s="23"/>
      <c r="BM26" s="23"/>
    </row>
    <row r="27" spans="10:74" ht="9.1" customHeight="1" x14ac:dyDescent="0.15">
      <c r="J27" s="40"/>
      <c r="K27" s="86"/>
      <c r="AC27" s="73" t="s">
        <v>1</v>
      </c>
      <c r="AD27" s="73"/>
      <c r="AE27" s="73"/>
      <c r="AF27" s="73"/>
      <c r="AG27" s="73"/>
      <c r="AH27" s="73"/>
      <c r="AI27" s="85"/>
      <c r="AJ27" s="5"/>
      <c r="AK27" s="29"/>
      <c r="AL27" s="86"/>
      <c r="AM27" s="86"/>
      <c r="BI27" s="85"/>
      <c r="BJ27" s="5"/>
      <c r="BK27" s="86"/>
      <c r="BL27" s="23"/>
      <c r="BM27" s="23"/>
    </row>
    <row r="28" spans="10:74" ht="9.1" customHeight="1" x14ac:dyDescent="0.15">
      <c r="J28" s="40"/>
      <c r="K28" s="86"/>
      <c r="AI28" s="85"/>
      <c r="AJ28" s="5"/>
      <c r="AK28" s="5"/>
      <c r="AL28" s="86"/>
      <c r="AM28" s="86"/>
      <c r="BI28" s="85"/>
      <c r="BJ28" s="5"/>
      <c r="BK28" s="86"/>
      <c r="BL28" s="23"/>
      <c r="BM28" s="23"/>
    </row>
    <row r="29" spans="10:74" ht="9.1" customHeight="1" x14ac:dyDescent="0.15">
      <c r="AI29" s="85"/>
      <c r="AJ29" s="5"/>
      <c r="AK29" s="5"/>
      <c r="AL29" s="86"/>
      <c r="AM29" s="86"/>
      <c r="BI29" s="85"/>
      <c r="BJ29" s="5"/>
      <c r="BK29" s="5"/>
      <c r="BL29" s="23"/>
      <c r="BM29" s="23"/>
    </row>
    <row r="30" spans="10:74" ht="9.1" customHeight="1" x14ac:dyDescent="0.15">
      <c r="M30" s="285">
        <v>0.3</v>
      </c>
      <c r="U30" s="261"/>
      <c r="AE30" s="28"/>
      <c r="AF30" s="28"/>
      <c r="AG30" s="28"/>
      <c r="AH30" s="28"/>
      <c r="AI30" s="85"/>
      <c r="AJ30" s="5"/>
      <c r="AK30" s="29"/>
      <c r="AT30" s="261"/>
      <c r="BE30" s="28"/>
      <c r="BF30" s="28"/>
      <c r="BG30" s="28"/>
      <c r="BH30" s="28"/>
      <c r="BI30" s="85"/>
      <c r="BJ30" s="5"/>
      <c r="BK30" s="29"/>
    </row>
    <row r="31" spans="10:74" ht="9.1" customHeight="1" x14ac:dyDescent="0.15">
      <c r="M31" s="285"/>
      <c r="U31" s="261"/>
      <c r="AI31" s="85"/>
      <c r="AJ31" s="5"/>
      <c r="AK31" s="29"/>
      <c r="AT31" s="261"/>
      <c r="BI31" s="85"/>
      <c r="BJ31" s="5"/>
      <c r="BK31" s="29"/>
    </row>
    <row r="32" spans="10:74" ht="9.1" customHeight="1" x14ac:dyDescent="0.15">
      <c r="M32" s="285"/>
      <c r="T32" s="28"/>
      <c r="U32" s="261"/>
      <c r="V32" s="28"/>
      <c r="W32" s="28"/>
      <c r="X32" s="28"/>
      <c r="Y32" s="28"/>
      <c r="Z32" s="28"/>
      <c r="AA32" s="28"/>
      <c r="AI32" s="85"/>
      <c r="AJ32" s="5"/>
      <c r="AK32" s="29"/>
      <c r="AT32" s="261"/>
      <c r="AU32" s="28"/>
      <c r="AV32" s="28"/>
      <c r="AW32" s="28"/>
      <c r="AX32" s="28"/>
      <c r="AY32" s="28"/>
      <c r="AZ32" s="28"/>
      <c r="BA32" s="28"/>
      <c r="BI32" s="5"/>
      <c r="BJ32" s="5"/>
      <c r="BK32" s="29"/>
    </row>
    <row r="33" spans="1:74" ht="9.1" customHeight="1" x14ac:dyDescent="0.15">
      <c r="M33" s="285"/>
      <c r="AI33" s="85"/>
      <c r="AJ33" s="5"/>
      <c r="AK33" s="5"/>
      <c r="BI33" s="5"/>
      <c r="BJ33" s="5"/>
      <c r="BK33" s="5"/>
      <c r="BU33" s="22"/>
      <c r="BV33" s="5"/>
    </row>
    <row r="34" spans="1:74" ht="9.1" customHeight="1" x14ac:dyDescent="0.15">
      <c r="M34" s="285"/>
      <c r="AD34" s="5"/>
      <c r="AE34" s="22"/>
      <c r="AG34" s="85">
        <v>0.1</v>
      </c>
      <c r="AH34" s="5"/>
      <c r="AI34" s="85" t="s">
        <v>358</v>
      </c>
      <c r="AJ34" s="5"/>
      <c r="BD34" s="5"/>
      <c r="BE34" s="22"/>
      <c r="BG34" s="85">
        <v>0.1</v>
      </c>
      <c r="BH34" s="5"/>
      <c r="BI34" s="85" t="s">
        <v>358</v>
      </c>
      <c r="BJ34" s="5"/>
      <c r="BU34" s="22"/>
      <c r="BV34" s="5"/>
    </row>
    <row r="35" spans="1:74" ht="9.1" customHeight="1" x14ac:dyDescent="0.15">
      <c r="M35" s="285"/>
      <c r="T35" s="73" t="s">
        <v>441</v>
      </c>
      <c r="U35" s="73"/>
      <c r="V35" s="73"/>
      <c r="W35" s="73"/>
      <c r="X35" s="73"/>
      <c r="Y35" s="73"/>
      <c r="Z35" s="73"/>
      <c r="AA35" s="73"/>
      <c r="AB35" s="28"/>
      <c r="AD35" s="5"/>
      <c r="AE35" s="22"/>
      <c r="AG35" s="85"/>
      <c r="AH35" s="5"/>
      <c r="AI35" s="85"/>
      <c r="AJ35" s="5"/>
      <c r="AK35" s="29"/>
      <c r="AU35" s="28"/>
      <c r="AV35" s="28"/>
      <c r="AW35" s="28"/>
      <c r="AX35" s="28"/>
      <c r="AY35" s="73"/>
      <c r="AZ35" s="73"/>
      <c r="BA35" s="28"/>
      <c r="BB35" s="28"/>
      <c r="BD35" s="5"/>
      <c r="BE35" s="22"/>
      <c r="BG35" s="85"/>
      <c r="BH35" s="5"/>
      <c r="BI35" s="85"/>
      <c r="BJ35" s="5"/>
      <c r="BK35" s="29"/>
      <c r="BU35" s="22"/>
      <c r="BV35" s="5"/>
    </row>
    <row r="36" spans="1:74" ht="4.45" customHeight="1" x14ac:dyDescent="0.15">
      <c r="AD36" s="5"/>
      <c r="AE36" s="22"/>
      <c r="AG36" s="85" t="s">
        <v>0</v>
      </c>
      <c r="AH36" s="5"/>
      <c r="AI36" s="85"/>
      <c r="AJ36" s="5"/>
      <c r="AK36" s="29"/>
      <c r="BD36" s="5"/>
      <c r="BE36" s="22"/>
      <c r="BG36" s="85" t="s">
        <v>0</v>
      </c>
      <c r="BH36" s="5"/>
      <c r="BI36" s="85"/>
      <c r="BJ36" s="5"/>
      <c r="BK36" s="29"/>
      <c r="BU36" s="22"/>
      <c r="BV36" s="5"/>
    </row>
    <row r="37" spans="1:74" ht="4.45" customHeight="1" x14ac:dyDescent="0.15">
      <c r="AD37" s="5"/>
      <c r="AE37" s="22"/>
      <c r="AG37" s="85"/>
      <c r="AH37" s="5"/>
      <c r="AI37" s="85"/>
      <c r="AJ37" s="5"/>
      <c r="AK37" s="29"/>
      <c r="BD37" s="5"/>
      <c r="BE37" s="22"/>
      <c r="BG37" s="85"/>
      <c r="BH37" s="5"/>
      <c r="BI37" s="85"/>
      <c r="BJ37" s="5"/>
      <c r="BK37" s="29"/>
      <c r="BU37" s="22"/>
      <c r="BV37" s="5"/>
    </row>
    <row r="38" spans="1:74" ht="9.1" customHeight="1" x14ac:dyDescent="0.15">
      <c r="AD38" s="5"/>
      <c r="AE38" s="22"/>
      <c r="AG38" s="85">
        <v>0.1</v>
      </c>
      <c r="AI38" s="85"/>
      <c r="BD38" s="5"/>
      <c r="BE38" s="22"/>
      <c r="BG38" s="85">
        <v>0.1</v>
      </c>
      <c r="BI38" s="85"/>
      <c r="BU38" s="22"/>
      <c r="BV38" s="5"/>
    </row>
    <row r="39" spans="1:74" ht="9.1" customHeight="1" x14ac:dyDescent="0.15"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D39" s="5"/>
      <c r="AE39" s="22"/>
      <c r="AG39" s="85"/>
      <c r="AI39" s="85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24"/>
      <c r="AZ39" s="6"/>
      <c r="BA39" s="6"/>
      <c r="BB39" s="6"/>
      <c r="BC39" s="6"/>
      <c r="BD39" s="5"/>
      <c r="BE39" s="22"/>
      <c r="BG39" s="85"/>
      <c r="BI39" s="85"/>
      <c r="BK39" s="6"/>
      <c r="BU39" s="22"/>
    </row>
    <row r="40" spans="1:74" ht="9.1" customHeight="1" x14ac:dyDescent="0.15">
      <c r="W40" s="73"/>
      <c r="X40" s="73"/>
      <c r="AE40" s="22"/>
      <c r="AG40" s="22"/>
      <c r="AI40" s="22"/>
      <c r="AW40" s="73"/>
      <c r="AX40" s="73"/>
      <c r="AY40" s="29"/>
      <c r="BU40" s="22"/>
    </row>
    <row r="41" spans="1:74" ht="9.1" customHeight="1" x14ac:dyDescent="0.15">
      <c r="W41" s="73"/>
      <c r="X41" s="73"/>
    </row>
    <row r="42" spans="1:74" x14ac:dyDescent="0.15">
      <c r="W42" s="73" t="s">
        <v>6</v>
      </c>
      <c r="X42" s="73"/>
      <c r="AW42" s="73" t="s">
        <v>6</v>
      </c>
      <c r="AX42" s="73"/>
    </row>
    <row r="43" spans="1:74" ht="43.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</row>
    <row r="44" spans="1:74" s="14" customFormat="1" ht="24.95" customHeight="1" x14ac:dyDescent="0.15">
      <c r="B44" s="78" t="s">
        <v>105</v>
      </c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87" t="s">
        <v>298</v>
      </c>
      <c r="X44" s="87"/>
      <c r="Y44" s="87"/>
      <c r="Z44" s="87"/>
      <c r="AA44" s="87"/>
      <c r="AB44" s="87"/>
      <c r="AC44" s="87"/>
      <c r="AD44" s="87" t="s">
        <v>299</v>
      </c>
      <c r="AE44" s="87"/>
      <c r="AF44" s="87"/>
      <c r="AG44" s="87"/>
      <c r="AH44" s="87"/>
      <c r="AI44" s="87"/>
      <c r="AJ44" s="87"/>
      <c r="AK44" s="87"/>
      <c r="AL44" s="87" t="s">
        <v>300</v>
      </c>
      <c r="AM44" s="87"/>
      <c r="AN44" s="87"/>
      <c r="AO44" s="87"/>
      <c r="AP44" s="87"/>
      <c r="AQ44" s="87"/>
      <c r="AR44" s="87"/>
      <c r="AS44" s="87"/>
      <c r="AT44" s="87" t="s">
        <v>301</v>
      </c>
      <c r="AU44" s="87"/>
      <c r="AV44" s="87"/>
      <c r="AW44" s="87"/>
      <c r="AX44" s="87"/>
      <c r="AY44" s="87"/>
      <c r="AZ44" s="87"/>
      <c r="BA44" s="87" t="s">
        <v>302</v>
      </c>
      <c r="BB44" s="87"/>
      <c r="BC44" s="87"/>
      <c r="BD44" s="87"/>
      <c r="BE44" s="87"/>
      <c r="BF44" s="87"/>
      <c r="BG44" s="87"/>
      <c r="BH44" s="89"/>
      <c r="BI44" s="84"/>
      <c r="BJ44" s="84"/>
      <c r="BK44" s="84"/>
      <c r="BL44" s="84"/>
      <c r="BM44" s="84"/>
      <c r="BN44" s="84"/>
      <c r="BO44" s="25"/>
      <c r="BP44" s="25"/>
      <c r="BQ44" s="25"/>
      <c r="BR44" s="25"/>
      <c r="BS44" s="25"/>
      <c r="BT44" s="25"/>
      <c r="BU44" s="25"/>
    </row>
    <row r="45" spans="1:74" s="14" customFormat="1" ht="6.95" customHeight="1" x14ac:dyDescent="0.15">
      <c r="B45" s="39"/>
      <c r="C45" s="39"/>
      <c r="D45" s="3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</row>
    <row r="46" spans="1:74" s="14" customFormat="1" ht="20.149999999999999" customHeight="1" x14ac:dyDescent="0.15">
      <c r="A46" s="16"/>
      <c r="B46" s="263" t="s">
        <v>68</v>
      </c>
      <c r="C46" s="263"/>
      <c r="D46" s="264"/>
      <c r="E46" s="78" t="s">
        <v>310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v>2.7E-2</v>
      </c>
      <c r="X46" s="75"/>
      <c r="Y46" s="75"/>
      <c r="Z46" s="75"/>
      <c r="AA46" s="75"/>
      <c r="AB46" s="75"/>
      <c r="AC46" s="75"/>
      <c r="AD46" s="75">
        <v>3.4000000000000002E-2</v>
      </c>
      <c r="AE46" s="75"/>
      <c r="AF46" s="75"/>
      <c r="AG46" s="75"/>
      <c r="AH46" s="75"/>
      <c r="AI46" s="75"/>
      <c r="AJ46" s="75"/>
      <c r="AK46" s="75"/>
      <c r="AL46" s="75">
        <v>4.2000000000000003E-2</v>
      </c>
      <c r="AM46" s="75"/>
      <c r="AN46" s="75"/>
      <c r="AO46" s="75"/>
      <c r="AP46" s="75"/>
      <c r="AQ46" s="75"/>
      <c r="AR46" s="75"/>
      <c r="AS46" s="75"/>
      <c r="AT46" s="75">
        <v>4.8000000000000001E-2</v>
      </c>
      <c r="AU46" s="75"/>
      <c r="AV46" s="75"/>
      <c r="AW46" s="75"/>
      <c r="AX46" s="75"/>
      <c r="AY46" s="75"/>
      <c r="AZ46" s="75"/>
      <c r="BA46" s="75">
        <v>0.06</v>
      </c>
      <c r="BB46" s="75"/>
      <c r="BC46" s="75"/>
      <c r="BD46" s="75"/>
      <c r="BE46" s="75"/>
      <c r="BF46" s="75"/>
      <c r="BG46" s="75"/>
      <c r="BH46" s="77"/>
      <c r="BI46" s="74"/>
      <c r="BJ46" s="74"/>
      <c r="BK46" s="74"/>
      <c r="BL46" s="74"/>
      <c r="BM46" s="74"/>
      <c r="BN46" s="74"/>
      <c r="BO46" s="18"/>
      <c r="BP46" s="18"/>
      <c r="BQ46" s="18"/>
      <c r="BR46" s="18"/>
      <c r="BS46" s="18"/>
      <c r="BT46" s="18"/>
      <c r="BU46" s="18"/>
    </row>
    <row r="47" spans="1:74" s="14" customFormat="1" ht="20.149999999999999" customHeight="1" x14ac:dyDescent="0.15">
      <c r="A47" s="16"/>
      <c r="B47" s="265"/>
      <c r="C47" s="265"/>
      <c r="D47" s="266"/>
      <c r="E47" s="78" t="s">
        <v>311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v>0.6</v>
      </c>
      <c r="X47" s="75"/>
      <c r="Y47" s="75"/>
      <c r="Z47" s="75"/>
      <c r="AA47" s="75"/>
      <c r="AB47" s="75"/>
      <c r="AC47" s="75"/>
      <c r="AD47" s="75">
        <v>0.6</v>
      </c>
      <c r="AE47" s="75"/>
      <c r="AF47" s="75"/>
      <c r="AG47" s="75"/>
      <c r="AH47" s="75"/>
      <c r="AI47" s="75"/>
      <c r="AJ47" s="75"/>
      <c r="AK47" s="75"/>
      <c r="AL47" s="75">
        <v>0.6</v>
      </c>
      <c r="AM47" s="75"/>
      <c r="AN47" s="75"/>
      <c r="AO47" s="75"/>
      <c r="AP47" s="75"/>
      <c r="AQ47" s="75"/>
      <c r="AR47" s="75"/>
      <c r="AS47" s="75"/>
      <c r="AT47" s="75">
        <v>0.6</v>
      </c>
      <c r="AU47" s="75"/>
      <c r="AV47" s="75"/>
      <c r="AW47" s="75"/>
      <c r="AX47" s="75"/>
      <c r="AY47" s="75"/>
      <c r="AZ47" s="75"/>
      <c r="BA47" s="75">
        <v>0.6</v>
      </c>
      <c r="BB47" s="75"/>
      <c r="BC47" s="75"/>
      <c r="BD47" s="75"/>
      <c r="BE47" s="75"/>
      <c r="BF47" s="75"/>
      <c r="BG47" s="75"/>
      <c r="BH47" s="77"/>
      <c r="BI47" s="74"/>
      <c r="BJ47" s="74"/>
      <c r="BK47" s="74"/>
      <c r="BL47" s="74"/>
      <c r="BM47" s="74"/>
      <c r="BN47" s="74"/>
      <c r="BO47" s="18"/>
      <c r="BP47" s="18"/>
      <c r="BQ47" s="18"/>
      <c r="BR47" s="18"/>
      <c r="BS47" s="18"/>
      <c r="BT47" s="18"/>
      <c r="BU47" s="18"/>
    </row>
    <row r="48" spans="1:74" s="14" customFormat="1" ht="20.149999999999999" customHeight="1" x14ac:dyDescent="0.15">
      <c r="A48" s="16"/>
      <c r="B48" s="265"/>
      <c r="C48" s="265"/>
      <c r="D48" s="266"/>
      <c r="E48" s="78" t="s">
        <v>312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W46+0.2</f>
        <v>0.22700000000000001</v>
      </c>
      <c r="X48" s="75"/>
      <c r="Y48" s="75"/>
      <c r="Z48" s="75"/>
      <c r="AA48" s="75"/>
      <c r="AB48" s="75"/>
      <c r="AC48" s="75"/>
      <c r="AD48" s="75">
        <f>AD46+0.2</f>
        <v>0.23400000000000001</v>
      </c>
      <c r="AE48" s="75"/>
      <c r="AF48" s="75"/>
      <c r="AG48" s="75"/>
      <c r="AH48" s="75"/>
      <c r="AI48" s="75"/>
      <c r="AJ48" s="75"/>
      <c r="AK48" s="75"/>
      <c r="AL48" s="75">
        <f>AL46+0.2</f>
        <v>0.24200000000000002</v>
      </c>
      <c r="AM48" s="75"/>
      <c r="AN48" s="75"/>
      <c r="AO48" s="75"/>
      <c r="AP48" s="75"/>
      <c r="AQ48" s="75"/>
      <c r="AR48" s="75"/>
      <c r="AS48" s="75"/>
      <c r="AT48" s="75">
        <f>AT46+0.2</f>
        <v>0.248</v>
      </c>
      <c r="AU48" s="75"/>
      <c r="AV48" s="75"/>
      <c r="AW48" s="75"/>
      <c r="AX48" s="75"/>
      <c r="AY48" s="75"/>
      <c r="AZ48" s="75"/>
      <c r="BA48" s="75">
        <f>BA46+0.2</f>
        <v>0.26</v>
      </c>
      <c r="BB48" s="75"/>
      <c r="BC48" s="75"/>
      <c r="BD48" s="75"/>
      <c r="BE48" s="75"/>
      <c r="BF48" s="75"/>
      <c r="BG48" s="75"/>
      <c r="BH48" s="77"/>
      <c r="BI48" s="74"/>
      <c r="BJ48" s="74"/>
      <c r="BK48" s="74"/>
      <c r="BL48" s="74"/>
      <c r="BM48" s="74"/>
      <c r="BN48" s="74"/>
      <c r="BO48" s="18"/>
      <c r="BP48" s="18"/>
      <c r="BQ48" s="18"/>
      <c r="BR48" s="18"/>
      <c r="BS48" s="18"/>
      <c r="BT48" s="18"/>
      <c r="BU48" s="18"/>
    </row>
    <row r="49" spans="1:73" s="14" customFormat="1" ht="20.149999999999999" customHeight="1" x14ac:dyDescent="0.15">
      <c r="A49" s="16"/>
      <c r="B49" s="265"/>
      <c r="C49" s="265"/>
      <c r="D49" s="266"/>
      <c r="E49" s="78" t="s">
        <v>313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75">
        <f>W46+W50+0.1</f>
        <v>1.327</v>
      </c>
      <c r="X49" s="75"/>
      <c r="Y49" s="75"/>
      <c r="Z49" s="75"/>
      <c r="AA49" s="75"/>
      <c r="AB49" s="75"/>
      <c r="AC49" s="75"/>
      <c r="AD49" s="75">
        <f>AD46+AD50+0.1</f>
        <v>1.3340000000000001</v>
      </c>
      <c r="AE49" s="75"/>
      <c r="AF49" s="75"/>
      <c r="AG49" s="75"/>
      <c r="AH49" s="75"/>
      <c r="AI49" s="75"/>
      <c r="AJ49" s="75"/>
      <c r="AK49" s="75"/>
      <c r="AL49" s="75">
        <f>AL46+AL50+0.1</f>
        <v>1.3420000000000001</v>
      </c>
      <c r="AM49" s="75"/>
      <c r="AN49" s="75"/>
      <c r="AO49" s="75"/>
      <c r="AP49" s="75"/>
      <c r="AQ49" s="75"/>
      <c r="AR49" s="75"/>
      <c r="AS49" s="75"/>
      <c r="AT49" s="75">
        <f>AT46+AT50+0.1</f>
        <v>1.3480000000000001</v>
      </c>
      <c r="AU49" s="75"/>
      <c r="AV49" s="75"/>
      <c r="AW49" s="75"/>
      <c r="AX49" s="75"/>
      <c r="AY49" s="75"/>
      <c r="AZ49" s="75"/>
      <c r="BA49" s="75">
        <f>BA46+BA50+0.1</f>
        <v>1.36</v>
      </c>
      <c r="BB49" s="75"/>
      <c r="BC49" s="75"/>
      <c r="BD49" s="75"/>
      <c r="BE49" s="75"/>
      <c r="BF49" s="75"/>
      <c r="BG49" s="75"/>
      <c r="BH49" s="77"/>
      <c r="BI49" s="74"/>
      <c r="BJ49" s="74"/>
      <c r="BK49" s="74"/>
      <c r="BL49" s="74"/>
      <c r="BM49" s="74"/>
      <c r="BN49" s="74"/>
      <c r="BO49" s="18"/>
      <c r="BP49" s="18"/>
      <c r="BQ49" s="18"/>
      <c r="BR49" s="18"/>
      <c r="BS49" s="18"/>
      <c r="BT49" s="18"/>
      <c r="BU49" s="18"/>
    </row>
    <row r="50" spans="1:73" s="14" customFormat="1" ht="20.149999999999999" customHeight="1" x14ac:dyDescent="0.15">
      <c r="A50" s="16"/>
      <c r="B50" s="265"/>
      <c r="C50" s="265"/>
      <c r="D50" s="266"/>
      <c r="E50" s="78" t="s">
        <v>341</v>
      </c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80"/>
      <c r="W50" s="81">
        <f>$H$4</f>
        <v>1.2</v>
      </c>
      <c r="X50" s="82"/>
      <c r="Y50" s="82"/>
      <c r="Z50" s="82"/>
      <c r="AA50" s="82"/>
      <c r="AB50" s="82"/>
      <c r="AC50" s="82"/>
      <c r="AD50" s="81">
        <f>$H$4</f>
        <v>1.2</v>
      </c>
      <c r="AE50" s="82"/>
      <c r="AF50" s="82"/>
      <c r="AG50" s="82"/>
      <c r="AH50" s="82"/>
      <c r="AI50" s="82"/>
      <c r="AJ50" s="82"/>
      <c r="AK50" s="83"/>
      <c r="AL50" s="82">
        <f>$H$4</f>
        <v>1.2</v>
      </c>
      <c r="AM50" s="82"/>
      <c r="AN50" s="82"/>
      <c r="AO50" s="82"/>
      <c r="AP50" s="82"/>
      <c r="AQ50" s="82"/>
      <c r="AR50" s="82"/>
      <c r="AS50" s="83"/>
      <c r="AT50" s="81">
        <f>$H$4</f>
        <v>1.2</v>
      </c>
      <c r="AU50" s="82"/>
      <c r="AV50" s="82"/>
      <c r="AW50" s="82"/>
      <c r="AX50" s="82"/>
      <c r="AY50" s="82"/>
      <c r="AZ50" s="83"/>
      <c r="BA50" s="81">
        <f>$H$4</f>
        <v>1.2</v>
      </c>
      <c r="BB50" s="82"/>
      <c r="BC50" s="82"/>
      <c r="BD50" s="82"/>
      <c r="BE50" s="82"/>
      <c r="BF50" s="82"/>
      <c r="BG50" s="83"/>
      <c r="BH50" s="37"/>
      <c r="BI50" s="37"/>
      <c r="BJ50" s="37"/>
      <c r="BK50" s="37"/>
      <c r="BL50" s="37"/>
      <c r="BM50" s="37"/>
      <c r="BN50" s="37"/>
      <c r="BO50" s="18"/>
      <c r="BP50" s="18"/>
      <c r="BQ50" s="18"/>
      <c r="BR50" s="18"/>
      <c r="BS50" s="18"/>
      <c r="BT50" s="18"/>
      <c r="BU50" s="18"/>
    </row>
    <row r="51" spans="1:73" s="14" customFormat="1" ht="20.149999999999999" customHeight="1" x14ac:dyDescent="0.15">
      <c r="B51" s="100" t="s">
        <v>33</v>
      </c>
      <c r="C51" s="101"/>
      <c r="D51" s="102"/>
      <c r="E51" s="78" t="s">
        <v>37</v>
      </c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80"/>
      <c r="W51" s="81">
        <f>(W49-W48-0.15-0.03)</f>
        <v>0.91999999999999982</v>
      </c>
      <c r="X51" s="82"/>
      <c r="Y51" s="82"/>
      <c r="Z51" s="82"/>
      <c r="AA51" s="82"/>
      <c r="AB51" s="82"/>
      <c r="AC51" s="82"/>
      <c r="AD51" s="81">
        <f>(AD49-AD48-0.15-0.03)</f>
        <v>0.92</v>
      </c>
      <c r="AE51" s="82"/>
      <c r="AF51" s="82"/>
      <c r="AG51" s="82"/>
      <c r="AH51" s="82"/>
      <c r="AI51" s="82"/>
      <c r="AJ51" s="82"/>
      <c r="AK51" s="83"/>
      <c r="AL51" s="81">
        <f>(AL49-AL48-0.15-0.03)</f>
        <v>0.92</v>
      </c>
      <c r="AM51" s="82"/>
      <c r="AN51" s="82"/>
      <c r="AO51" s="82"/>
      <c r="AP51" s="82"/>
      <c r="AQ51" s="82"/>
      <c r="AR51" s="82"/>
      <c r="AS51" s="83"/>
      <c r="AT51" s="81">
        <f>(AT49-AT48-0.15-0.03)</f>
        <v>0.92</v>
      </c>
      <c r="AU51" s="82"/>
      <c r="AV51" s="82"/>
      <c r="AW51" s="82"/>
      <c r="AX51" s="82"/>
      <c r="AY51" s="82"/>
      <c r="AZ51" s="82"/>
      <c r="BA51" s="81">
        <f>(BA49-BA48-0.15-0.03)</f>
        <v>0.92</v>
      </c>
      <c r="BB51" s="82"/>
      <c r="BC51" s="82"/>
      <c r="BD51" s="82"/>
      <c r="BE51" s="82"/>
      <c r="BF51" s="82"/>
      <c r="BG51" s="82"/>
      <c r="BH51" s="77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</row>
    <row r="52" spans="1:73" s="14" customFormat="1" ht="20.149999999999999" customHeight="1" x14ac:dyDescent="0.15">
      <c r="BA52" s="141" t="s">
        <v>103</v>
      </c>
      <c r="BB52" s="141"/>
      <c r="BC52" s="141"/>
      <c r="BD52" s="141"/>
      <c r="BE52" s="141"/>
      <c r="BF52" s="141"/>
      <c r="BG52" s="141"/>
      <c r="BH52" s="271"/>
      <c r="BI52" s="271"/>
      <c r="BJ52" s="271"/>
      <c r="BK52" s="271"/>
      <c r="BL52" s="271"/>
      <c r="BM52" s="271"/>
      <c r="BN52" s="271"/>
      <c r="BO52" s="271"/>
      <c r="BP52" s="271"/>
      <c r="BQ52" s="271"/>
      <c r="BR52" s="271"/>
      <c r="BS52" s="271"/>
      <c r="BT52" s="271"/>
      <c r="BU52" s="271"/>
    </row>
    <row r="53" spans="1:73" s="14" customFormat="1" ht="28" customHeight="1" x14ac:dyDescent="0.15">
      <c r="B53" s="87" t="s">
        <v>13</v>
      </c>
      <c r="C53" s="87"/>
      <c r="D53" s="87"/>
      <c r="E53" s="87"/>
      <c r="F53" s="87"/>
      <c r="G53" s="87"/>
      <c r="H53" s="87"/>
      <c r="I53" s="87"/>
      <c r="J53" s="87"/>
      <c r="K53" s="87" t="s">
        <v>14</v>
      </c>
      <c r="L53" s="87"/>
      <c r="M53" s="87"/>
      <c r="N53" s="87"/>
      <c r="O53" s="87"/>
      <c r="P53" s="87"/>
      <c r="Q53" s="87"/>
      <c r="R53" s="87"/>
      <c r="S53" s="87"/>
      <c r="T53" s="87" t="s">
        <v>12</v>
      </c>
      <c r="U53" s="87"/>
      <c r="V53" s="87"/>
      <c r="W53" s="87" t="s">
        <v>203</v>
      </c>
      <c r="X53" s="87"/>
      <c r="Y53" s="87"/>
      <c r="Z53" s="87"/>
      <c r="AA53" s="87"/>
      <c r="AB53" s="87"/>
      <c r="AC53" s="87"/>
      <c r="AD53" s="87" t="s">
        <v>204</v>
      </c>
      <c r="AE53" s="87"/>
      <c r="AF53" s="87"/>
      <c r="AG53" s="87"/>
      <c r="AH53" s="87"/>
      <c r="AI53" s="87"/>
      <c r="AJ53" s="87"/>
      <c r="AK53" s="87"/>
      <c r="AL53" s="87" t="s">
        <v>205</v>
      </c>
      <c r="AM53" s="87"/>
      <c r="AN53" s="87"/>
      <c r="AO53" s="87"/>
      <c r="AP53" s="87"/>
      <c r="AQ53" s="87"/>
      <c r="AR53" s="87"/>
      <c r="AS53" s="87"/>
      <c r="AT53" s="87" t="s">
        <v>206</v>
      </c>
      <c r="AU53" s="87"/>
      <c r="AV53" s="87"/>
      <c r="AW53" s="87"/>
      <c r="AX53" s="87"/>
      <c r="AY53" s="87"/>
      <c r="AZ53" s="87"/>
      <c r="BA53" s="87" t="s">
        <v>207</v>
      </c>
      <c r="BB53" s="87"/>
      <c r="BC53" s="87"/>
      <c r="BD53" s="87"/>
      <c r="BE53" s="87"/>
      <c r="BF53" s="87"/>
      <c r="BG53" s="87"/>
      <c r="BH53" s="89"/>
      <c r="BI53" s="84"/>
      <c r="BJ53" s="84"/>
      <c r="BK53" s="84"/>
      <c r="BL53" s="84"/>
      <c r="BM53" s="84"/>
      <c r="BN53" s="84"/>
      <c r="BO53" s="25"/>
      <c r="BP53" s="25"/>
      <c r="BQ53" s="25"/>
      <c r="BR53" s="25"/>
      <c r="BS53" s="25"/>
      <c r="BT53" s="25"/>
      <c r="BU53" s="25"/>
    </row>
    <row r="54" spans="1:73" s="14" customFormat="1" ht="28" customHeight="1" x14ac:dyDescent="0.15">
      <c r="B54" s="78" t="s">
        <v>52</v>
      </c>
      <c r="C54" s="79"/>
      <c r="D54" s="79"/>
      <c r="E54" s="79"/>
      <c r="F54" s="79"/>
      <c r="G54" s="79"/>
      <c r="H54" s="79"/>
      <c r="I54" s="79"/>
      <c r="J54" s="80"/>
      <c r="K54" s="110" t="s">
        <v>371</v>
      </c>
      <c r="L54" s="111"/>
      <c r="M54" s="111"/>
      <c r="N54" s="111"/>
      <c r="O54" s="111"/>
      <c r="P54" s="111"/>
      <c r="Q54" s="111"/>
      <c r="R54" s="111"/>
      <c r="S54" s="112"/>
      <c r="T54" s="78" t="s">
        <v>314</v>
      </c>
      <c r="U54" s="79"/>
      <c r="V54" s="80"/>
      <c r="W54" s="75">
        <v>2</v>
      </c>
      <c r="X54" s="75"/>
      <c r="Y54" s="75"/>
      <c r="Z54" s="75"/>
      <c r="AA54" s="75"/>
      <c r="AB54" s="75"/>
      <c r="AC54" s="75"/>
      <c r="AD54" s="81">
        <v>2</v>
      </c>
      <c r="AE54" s="82"/>
      <c r="AF54" s="82"/>
      <c r="AG54" s="82"/>
      <c r="AH54" s="82"/>
      <c r="AI54" s="82"/>
      <c r="AJ54" s="82"/>
      <c r="AK54" s="83"/>
      <c r="AL54" s="81">
        <v>2</v>
      </c>
      <c r="AM54" s="82"/>
      <c r="AN54" s="82"/>
      <c r="AO54" s="82"/>
      <c r="AP54" s="82"/>
      <c r="AQ54" s="82"/>
      <c r="AR54" s="82"/>
      <c r="AS54" s="83"/>
      <c r="AT54" s="75">
        <v>2</v>
      </c>
      <c r="AU54" s="75"/>
      <c r="AV54" s="75"/>
      <c r="AW54" s="75"/>
      <c r="AX54" s="75"/>
      <c r="AY54" s="75"/>
      <c r="AZ54" s="75"/>
      <c r="BA54" s="75">
        <v>2</v>
      </c>
      <c r="BB54" s="75"/>
      <c r="BC54" s="75"/>
      <c r="BD54" s="75"/>
      <c r="BE54" s="75"/>
      <c r="BF54" s="75"/>
      <c r="BG54" s="75"/>
      <c r="BH54" s="77"/>
      <c r="BI54" s="74"/>
      <c r="BJ54" s="74"/>
      <c r="BK54" s="74"/>
      <c r="BL54" s="74"/>
      <c r="BM54" s="74"/>
      <c r="BN54" s="74"/>
      <c r="BO54" s="18"/>
      <c r="BP54" s="18"/>
      <c r="BQ54" s="18"/>
      <c r="BR54" s="18"/>
      <c r="BS54" s="18"/>
      <c r="BT54" s="18"/>
      <c r="BU54" s="18"/>
    </row>
    <row r="55" spans="1:73" s="14" customFormat="1" ht="14.1" customHeight="1" x14ac:dyDescent="0.15">
      <c r="B55" s="113" t="s">
        <v>373</v>
      </c>
      <c r="C55" s="114"/>
      <c r="D55" s="114"/>
      <c r="E55" s="114"/>
      <c r="F55" s="114"/>
      <c r="G55" s="114"/>
      <c r="H55" s="114"/>
      <c r="I55" s="114"/>
      <c r="J55" s="115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390</v>
      </c>
      <c r="U55" s="114"/>
      <c r="V55" s="115"/>
      <c r="W55" s="104">
        <f>W47</f>
        <v>0.6</v>
      </c>
      <c r="X55" s="105"/>
      <c r="Y55" s="105"/>
      <c r="Z55" s="105"/>
      <c r="AA55" s="105"/>
      <c r="AB55" s="105"/>
      <c r="AC55" s="106"/>
      <c r="AD55" s="104">
        <f>AD47</f>
        <v>0.6</v>
      </c>
      <c r="AE55" s="105"/>
      <c r="AF55" s="105"/>
      <c r="AG55" s="105"/>
      <c r="AH55" s="105"/>
      <c r="AI55" s="105"/>
      <c r="AJ55" s="105"/>
      <c r="AK55" s="106"/>
      <c r="AL55" s="104">
        <f>AL47</f>
        <v>0.6</v>
      </c>
      <c r="AM55" s="105"/>
      <c r="AN55" s="105"/>
      <c r="AO55" s="105"/>
      <c r="AP55" s="105"/>
      <c r="AQ55" s="105"/>
      <c r="AR55" s="105"/>
      <c r="AS55" s="106"/>
      <c r="AT55" s="104">
        <f>AT47</f>
        <v>0.6</v>
      </c>
      <c r="AU55" s="105"/>
      <c r="AV55" s="105"/>
      <c r="AW55" s="105"/>
      <c r="AX55" s="105"/>
      <c r="AY55" s="105"/>
      <c r="AZ55" s="106"/>
      <c r="BA55" s="104">
        <f>BA47</f>
        <v>0.6</v>
      </c>
      <c r="BB55" s="105"/>
      <c r="BC55" s="105"/>
      <c r="BD55" s="105"/>
      <c r="BE55" s="105"/>
      <c r="BF55" s="105"/>
      <c r="BG55" s="106"/>
      <c r="BH55" s="77"/>
      <c r="BI55" s="74"/>
      <c r="BJ55" s="74"/>
      <c r="BK55" s="74"/>
      <c r="BL55" s="74"/>
      <c r="BM55" s="74"/>
      <c r="BN55" s="74"/>
      <c r="BO55" s="18"/>
      <c r="BP55" s="18"/>
      <c r="BQ55" s="18"/>
      <c r="BR55" s="18"/>
      <c r="BS55" s="18"/>
      <c r="BT55" s="18"/>
      <c r="BU55" s="18"/>
    </row>
    <row r="56" spans="1:73" s="14" customFormat="1" ht="14.1" customHeight="1" x14ac:dyDescent="0.15">
      <c r="B56" s="100"/>
      <c r="C56" s="101"/>
      <c r="D56" s="101"/>
      <c r="E56" s="101"/>
      <c r="F56" s="101"/>
      <c r="G56" s="101"/>
      <c r="H56" s="101"/>
      <c r="I56" s="101"/>
      <c r="J56" s="102"/>
      <c r="K56" s="122"/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107"/>
      <c r="X56" s="108"/>
      <c r="Y56" s="108"/>
      <c r="Z56" s="108"/>
      <c r="AA56" s="108"/>
      <c r="AB56" s="108"/>
      <c r="AC56" s="109"/>
      <c r="AD56" s="107"/>
      <c r="AE56" s="108"/>
      <c r="AF56" s="108"/>
      <c r="AG56" s="108"/>
      <c r="AH56" s="108"/>
      <c r="AI56" s="108"/>
      <c r="AJ56" s="108"/>
      <c r="AK56" s="109"/>
      <c r="AL56" s="107"/>
      <c r="AM56" s="108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77"/>
      <c r="BI56" s="74"/>
      <c r="BJ56" s="74"/>
      <c r="BK56" s="74"/>
      <c r="BL56" s="74"/>
      <c r="BM56" s="74"/>
      <c r="BN56" s="74"/>
      <c r="BO56" s="18"/>
      <c r="BP56" s="18"/>
      <c r="BQ56" s="18"/>
      <c r="BR56" s="18"/>
      <c r="BS56" s="18"/>
      <c r="BT56" s="18"/>
      <c r="BU56" s="18"/>
    </row>
    <row r="57" spans="1:73" s="14" customFormat="1" ht="14.1" customHeight="1" x14ac:dyDescent="0.15">
      <c r="B57" s="113" t="s">
        <v>54</v>
      </c>
      <c r="C57" s="114"/>
      <c r="D57" s="114"/>
      <c r="E57" s="114"/>
      <c r="F57" s="114"/>
      <c r="G57" s="114"/>
      <c r="H57" s="114"/>
      <c r="I57" s="114"/>
      <c r="J57" s="115"/>
      <c r="K57" s="116" t="s">
        <v>434</v>
      </c>
      <c r="L57" s="117"/>
      <c r="M57" s="117"/>
      <c r="N57" s="117"/>
      <c r="O57" s="117"/>
      <c r="P57" s="117"/>
      <c r="Q57" s="117"/>
      <c r="R57" s="117"/>
      <c r="S57" s="118"/>
      <c r="T57" s="113" t="s">
        <v>435</v>
      </c>
      <c r="U57" s="114"/>
      <c r="V57" s="115"/>
      <c r="W57" s="104">
        <f>W47*0.03</f>
        <v>1.7999999999999999E-2</v>
      </c>
      <c r="X57" s="105"/>
      <c r="Y57" s="105"/>
      <c r="Z57" s="105"/>
      <c r="AA57" s="105"/>
      <c r="AB57" s="105"/>
      <c r="AC57" s="106"/>
      <c r="AD57" s="104">
        <f>AD47*0.03</f>
        <v>1.7999999999999999E-2</v>
      </c>
      <c r="AE57" s="105"/>
      <c r="AF57" s="105"/>
      <c r="AG57" s="105"/>
      <c r="AH57" s="105"/>
      <c r="AI57" s="105"/>
      <c r="AJ57" s="105"/>
      <c r="AK57" s="106"/>
      <c r="AL57" s="104">
        <f>AL47*0.03</f>
        <v>1.7999999999999999E-2</v>
      </c>
      <c r="AM57" s="105"/>
      <c r="AN57" s="105"/>
      <c r="AO57" s="105"/>
      <c r="AP57" s="105"/>
      <c r="AQ57" s="105"/>
      <c r="AR57" s="105"/>
      <c r="AS57" s="106"/>
      <c r="AT57" s="104">
        <f>AT47*0.03</f>
        <v>1.7999999999999999E-2</v>
      </c>
      <c r="AU57" s="105"/>
      <c r="AV57" s="105"/>
      <c r="AW57" s="105"/>
      <c r="AX57" s="105"/>
      <c r="AY57" s="105"/>
      <c r="AZ57" s="106"/>
      <c r="BA57" s="104">
        <f>BA47*0.03</f>
        <v>1.7999999999999999E-2</v>
      </c>
      <c r="BB57" s="105"/>
      <c r="BC57" s="105"/>
      <c r="BD57" s="105"/>
      <c r="BE57" s="105"/>
      <c r="BF57" s="105"/>
      <c r="BG57" s="106"/>
      <c r="BH57" s="77"/>
      <c r="BI57" s="74"/>
      <c r="BJ57" s="74"/>
      <c r="BK57" s="74"/>
      <c r="BL57" s="74"/>
      <c r="BM57" s="74"/>
      <c r="BN57" s="74"/>
      <c r="BO57" s="18"/>
      <c r="BP57" s="18"/>
      <c r="BQ57" s="18"/>
      <c r="BR57" s="18"/>
      <c r="BS57" s="18"/>
      <c r="BT57" s="18"/>
      <c r="BU57" s="18"/>
    </row>
    <row r="58" spans="1:73" s="14" customFormat="1" ht="14.1" customHeight="1" x14ac:dyDescent="0.15">
      <c r="B58" s="100"/>
      <c r="C58" s="101"/>
      <c r="D58" s="101"/>
      <c r="E58" s="101"/>
      <c r="F58" s="101"/>
      <c r="G58" s="101"/>
      <c r="H58" s="101"/>
      <c r="I58" s="101"/>
      <c r="J58" s="102"/>
      <c r="K58" s="122" t="s">
        <v>323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107"/>
      <c r="X58" s="108"/>
      <c r="Y58" s="108"/>
      <c r="Z58" s="108"/>
      <c r="AA58" s="108"/>
      <c r="AB58" s="108"/>
      <c r="AC58" s="109"/>
      <c r="AD58" s="107"/>
      <c r="AE58" s="108"/>
      <c r="AF58" s="108"/>
      <c r="AG58" s="108"/>
      <c r="AH58" s="108"/>
      <c r="AI58" s="108"/>
      <c r="AJ58" s="108"/>
      <c r="AK58" s="109"/>
      <c r="AL58" s="107"/>
      <c r="AM58" s="108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9"/>
      <c r="BA58" s="107"/>
      <c r="BB58" s="108"/>
      <c r="BC58" s="108"/>
      <c r="BD58" s="108"/>
      <c r="BE58" s="108"/>
      <c r="BF58" s="108"/>
      <c r="BG58" s="109"/>
      <c r="BH58" s="77"/>
      <c r="BI58" s="74"/>
      <c r="BJ58" s="74"/>
      <c r="BK58" s="74"/>
      <c r="BL58" s="74"/>
      <c r="BM58" s="74"/>
      <c r="BN58" s="74"/>
      <c r="BO58" s="18"/>
      <c r="BP58" s="18"/>
      <c r="BQ58" s="18"/>
      <c r="BR58" s="18"/>
      <c r="BS58" s="18"/>
      <c r="BT58" s="18"/>
      <c r="BU58" s="18"/>
    </row>
    <row r="59" spans="1:73" s="14" customFormat="1" ht="28" customHeight="1" x14ac:dyDescent="0.15">
      <c r="B59" s="119" t="s">
        <v>25</v>
      </c>
      <c r="C59" s="120"/>
      <c r="D59" s="120"/>
      <c r="E59" s="120"/>
      <c r="F59" s="120"/>
      <c r="G59" s="120"/>
      <c r="H59" s="120"/>
      <c r="I59" s="120"/>
      <c r="J59" s="121"/>
      <c r="K59" s="110" t="s">
        <v>436</v>
      </c>
      <c r="L59" s="111"/>
      <c r="M59" s="111"/>
      <c r="N59" s="111"/>
      <c r="O59" s="111"/>
      <c r="P59" s="111"/>
      <c r="Q59" s="111"/>
      <c r="R59" s="111"/>
      <c r="S59" s="112"/>
      <c r="T59" s="78" t="s">
        <v>435</v>
      </c>
      <c r="U59" s="79"/>
      <c r="V59" s="80"/>
      <c r="W59" s="75">
        <f>ROUND(W47*(W49-0.03),3)</f>
        <v>0.77800000000000002</v>
      </c>
      <c r="X59" s="75"/>
      <c r="Y59" s="75"/>
      <c r="Z59" s="75"/>
      <c r="AA59" s="75"/>
      <c r="AB59" s="75"/>
      <c r="AC59" s="81"/>
      <c r="AD59" s="81">
        <f>ROUND(AD47*(AD49-0.03),3)</f>
        <v>0.78200000000000003</v>
      </c>
      <c r="AE59" s="82"/>
      <c r="AF59" s="82"/>
      <c r="AG59" s="82"/>
      <c r="AH59" s="82"/>
      <c r="AI59" s="82"/>
      <c r="AJ59" s="82"/>
      <c r="AK59" s="83"/>
      <c r="AL59" s="81">
        <f>ROUND(AL47*(AL49-0.03),3)</f>
        <v>0.78700000000000003</v>
      </c>
      <c r="AM59" s="82"/>
      <c r="AN59" s="82"/>
      <c r="AO59" s="82"/>
      <c r="AP59" s="82"/>
      <c r="AQ59" s="82"/>
      <c r="AR59" s="82"/>
      <c r="AS59" s="83"/>
      <c r="AT59" s="75">
        <f>ROUND(AT47*(AT49-0.03),3)</f>
        <v>0.79100000000000004</v>
      </c>
      <c r="AU59" s="75"/>
      <c r="AV59" s="75"/>
      <c r="AW59" s="75"/>
      <c r="AX59" s="75"/>
      <c r="AY59" s="75"/>
      <c r="AZ59" s="81"/>
      <c r="BA59" s="75">
        <f>ROUND(BA47*(BA49-0.03),3)</f>
        <v>0.79800000000000004</v>
      </c>
      <c r="BB59" s="75"/>
      <c r="BC59" s="75"/>
      <c r="BD59" s="75"/>
      <c r="BE59" s="75"/>
      <c r="BF59" s="75"/>
      <c r="BG59" s="81"/>
      <c r="BH59" s="77"/>
      <c r="BI59" s="74"/>
      <c r="BJ59" s="74"/>
      <c r="BK59" s="74"/>
      <c r="BL59" s="74"/>
      <c r="BM59" s="74"/>
      <c r="BN59" s="74"/>
      <c r="BO59" s="18"/>
      <c r="BP59" s="18"/>
      <c r="BQ59" s="18"/>
      <c r="BR59" s="18"/>
      <c r="BS59" s="18"/>
      <c r="BT59" s="18"/>
      <c r="BU59" s="18"/>
    </row>
    <row r="60" spans="1:73" s="14" customFormat="1" ht="28" customHeight="1" x14ac:dyDescent="0.15">
      <c r="B60" s="119" t="s">
        <v>24</v>
      </c>
      <c r="C60" s="120"/>
      <c r="D60" s="120"/>
      <c r="E60" s="120"/>
      <c r="F60" s="120"/>
      <c r="G60" s="120"/>
      <c r="H60" s="120"/>
      <c r="I60" s="120"/>
      <c r="J60" s="121"/>
      <c r="K60" s="110" t="s">
        <v>436</v>
      </c>
      <c r="L60" s="111"/>
      <c r="M60" s="111"/>
      <c r="N60" s="111"/>
      <c r="O60" s="111"/>
      <c r="P60" s="111"/>
      <c r="Q60" s="111"/>
      <c r="R60" s="111"/>
      <c r="S60" s="112"/>
      <c r="T60" s="78" t="s">
        <v>435</v>
      </c>
      <c r="U60" s="79"/>
      <c r="V60" s="80"/>
      <c r="W60" s="75">
        <f>ROUND(W47*W48-W46*W46*PI()/4,3)</f>
        <v>0.13600000000000001</v>
      </c>
      <c r="X60" s="75"/>
      <c r="Y60" s="75"/>
      <c r="Z60" s="75"/>
      <c r="AA60" s="75"/>
      <c r="AB60" s="75"/>
      <c r="AC60" s="81"/>
      <c r="AD60" s="81">
        <f>ROUND(AD47*AD48-AD46*AD46*PI()/4,3)</f>
        <v>0.13900000000000001</v>
      </c>
      <c r="AE60" s="82"/>
      <c r="AF60" s="82"/>
      <c r="AG60" s="82"/>
      <c r="AH60" s="82"/>
      <c r="AI60" s="82"/>
      <c r="AJ60" s="82"/>
      <c r="AK60" s="83"/>
      <c r="AL60" s="81">
        <f>ROUND(AL47*AL48-AL46*AL46*PI()/4,3)</f>
        <v>0.14399999999999999</v>
      </c>
      <c r="AM60" s="82"/>
      <c r="AN60" s="82"/>
      <c r="AO60" s="82"/>
      <c r="AP60" s="82"/>
      <c r="AQ60" s="82"/>
      <c r="AR60" s="82"/>
      <c r="AS60" s="83"/>
      <c r="AT60" s="75">
        <f>ROUND(AT47*AT48-AT46*AT46*PI()/4,3)</f>
        <v>0.14699999999999999</v>
      </c>
      <c r="AU60" s="75"/>
      <c r="AV60" s="75"/>
      <c r="AW60" s="75"/>
      <c r="AX60" s="75"/>
      <c r="AY60" s="75"/>
      <c r="AZ60" s="81"/>
      <c r="BA60" s="75">
        <f>ROUND(BA47*BA48-BA46*BA46*PI()/4,3)</f>
        <v>0.153</v>
      </c>
      <c r="BB60" s="75"/>
      <c r="BC60" s="75"/>
      <c r="BD60" s="75"/>
      <c r="BE60" s="75"/>
      <c r="BF60" s="75"/>
      <c r="BG60" s="81"/>
      <c r="BH60" s="77"/>
      <c r="BI60" s="74"/>
      <c r="BJ60" s="74"/>
      <c r="BK60" s="74"/>
      <c r="BL60" s="74"/>
      <c r="BM60" s="74"/>
      <c r="BN60" s="74"/>
      <c r="BO60" s="18"/>
      <c r="BP60" s="18"/>
      <c r="BQ60" s="18"/>
      <c r="BR60" s="18"/>
      <c r="BS60" s="18"/>
      <c r="BT60" s="18"/>
      <c r="BU60" s="18"/>
    </row>
    <row r="61" spans="1:73" s="14" customFormat="1" ht="28" customHeight="1" x14ac:dyDescent="0.15">
      <c r="B61" s="78" t="s">
        <v>388</v>
      </c>
      <c r="C61" s="257"/>
      <c r="D61" s="257"/>
      <c r="E61" s="257"/>
      <c r="F61" s="257"/>
      <c r="G61" s="257"/>
      <c r="H61" s="257"/>
      <c r="I61" s="257"/>
      <c r="J61" s="258"/>
      <c r="K61" s="110" t="s">
        <v>28</v>
      </c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75">
        <v>0.6</v>
      </c>
      <c r="X61" s="75"/>
      <c r="Y61" s="75"/>
      <c r="Z61" s="75"/>
      <c r="AA61" s="75"/>
      <c r="AB61" s="75"/>
      <c r="AC61" s="81"/>
      <c r="AD61" s="81">
        <v>0.6</v>
      </c>
      <c r="AE61" s="82"/>
      <c r="AF61" s="82"/>
      <c r="AG61" s="82"/>
      <c r="AH61" s="82"/>
      <c r="AI61" s="82"/>
      <c r="AJ61" s="82"/>
      <c r="AK61" s="83"/>
      <c r="AL61" s="81">
        <v>0.6</v>
      </c>
      <c r="AM61" s="82"/>
      <c r="AN61" s="82"/>
      <c r="AO61" s="82"/>
      <c r="AP61" s="82"/>
      <c r="AQ61" s="82"/>
      <c r="AR61" s="82"/>
      <c r="AS61" s="83"/>
      <c r="AT61" s="75">
        <v>0.6</v>
      </c>
      <c r="AU61" s="75"/>
      <c r="AV61" s="75"/>
      <c r="AW61" s="75"/>
      <c r="AX61" s="75"/>
      <c r="AY61" s="75"/>
      <c r="AZ61" s="81"/>
      <c r="BA61" s="75">
        <v>0.6</v>
      </c>
      <c r="BB61" s="75"/>
      <c r="BC61" s="75"/>
      <c r="BD61" s="75"/>
      <c r="BE61" s="75"/>
      <c r="BF61" s="75"/>
      <c r="BG61" s="81"/>
      <c r="BH61" s="77"/>
      <c r="BI61" s="74"/>
      <c r="BJ61" s="74"/>
      <c r="BK61" s="74"/>
      <c r="BL61" s="74"/>
      <c r="BM61" s="74"/>
      <c r="BN61" s="74"/>
      <c r="BO61" s="18"/>
      <c r="BP61" s="18"/>
      <c r="BQ61" s="18"/>
      <c r="BR61" s="18"/>
      <c r="BS61" s="18"/>
      <c r="BT61" s="18"/>
      <c r="BU61" s="18"/>
    </row>
    <row r="62" spans="1:73" s="14" customFormat="1" ht="14.1" customHeight="1" x14ac:dyDescent="0.15">
      <c r="B62" s="125" t="s">
        <v>53</v>
      </c>
      <c r="C62" s="126"/>
      <c r="D62" s="126"/>
      <c r="E62" s="126"/>
      <c r="F62" s="126"/>
      <c r="G62" s="126"/>
      <c r="H62" s="126"/>
      <c r="I62" s="126"/>
      <c r="J62" s="127"/>
      <c r="K62" s="116" t="s">
        <v>434</v>
      </c>
      <c r="L62" s="117"/>
      <c r="M62" s="117"/>
      <c r="N62" s="117"/>
      <c r="O62" s="117"/>
      <c r="P62" s="117"/>
      <c r="Q62" s="117"/>
      <c r="R62" s="117"/>
      <c r="S62" s="118"/>
      <c r="T62" s="113" t="s">
        <v>435</v>
      </c>
      <c r="U62" s="114"/>
      <c r="V62" s="115"/>
      <c r="W62" s="104">
        <f>W59</f>
        <v>0.77800000000000002</v>
      </c>
      <c r="X62" s="105"/>
      <c r="Y62" s="105"/>
      <c r="Z62" s="105"/>
      <c r="AA62" s="105"/>
      <c r="AB62" s="105"/>
      <c r="AC62" s="106"/>
      <c r="AD62" s="104">
        <f>AD59</f>
        <v>0.78200000000000003</v>
      </c>
      <c r="AE62" s="105"/>
      <c r="AF62" s="105"/>
      <c r="AG62" s="105"/>
      <c r="AH62" s="105"/>
      <c r="AI62" s="105"/>
      <c r="AJ62" s="105"/>
      <c r="AK62" s="106"/>
      <c r="AL62" s="104">
        <f>AL59</f>
        <v>0.78700000000000003</v>
      </c>
      <c r="AM62" s="105"/>
      <c r="AN62" s="105"/>
      <c r="AO62" s="105"/>
      <c r="AP62" s="105"/>
      <c r="AQ62" s="105"/>
      <c r="AR62" s="105"/>
      <c r="AS62" s="106"/>
      <c r="AT62" s="104">
        <f>AT59</f>
        <v>0.79100000000000004</v>
      </c>
      <c r="AU62" s="105"/>
      <c r="AV62" s="105"/>
      <c r="AW62" s="105"/>
      <c r="AX62" s="105"/>
      <c r="AY62" s="105"/>
      <c r="AZ62" s="106"/>
      <c r="BA62" s="104">
        <f>BA59</f>
        <v>0.79800000000000004</v>
      </c>
      <c r="BB62" s="105"/>
      <c r="BC62" s="105"/>
      <c r="BD62" s="105"/>
      <c r="BE62" s="105"/>
      <c r="BF62" s="105"/>
      <c r="BG62" s="106"/>
      <c r="BH62" s="77"/>
      <c r="BI62" s="74"/>
      <c r="BJ62" s="74"/>
      <c r="BK62" s="74"/>
      <c r="BL62" s="74"/>
      <c r="BM62" s="74"/>
      <c r="BN62" s="74"/>
      <c r="BO62" s="18"/>
      <c r="BP62" s="18"/>
      <c r="BQ62" s="18"/>
      <c r="BR62" s="18"/>
      <c r="BS62" s="18"/>
      <c r="BT62" s="18"/>
      <c r="BU62" s="18"/>
    </row>
    <row r="63" spans="1:73" s="14" customFormat="1" ht="14.1" customHeight="1" x14ac:dyDescent="0.15">
      <c r="B63" s="128"/>
      <c r="C63" s="129"/>
      <c r="D63" s="129"/>
      <c r="E63" s="129"/>
      <c r="F63" s="129"/>
      <c r="G63" s="129"/>
      <c r="H63" s="129"/>
      <c r="I63" s="129"/>
      <c r="J63" s="130"/>
      <c r="K63" s="122" t="s">
        <v>323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107"/>
      <c r="X63" s="108"/>
      <c r="Y63" s="108"/>
      <c r="Z63" s="108"/>
      <c r="AA63" s="108"/>
      <c r="AB63" s="108"/>
      <c r="AC63" s="109"/>
      <c r="AD63" s="107"/>
      <c r="AE63" s="108"/>
      <c r="AF63" s="108"/>
      <c r="AG63" s="108"/>
      <c r="AH63" s="108"/>
      <c r="AI63" s="108"/>
      <c r="AJ63" s="108"/>
      <c r="AK63" s="109"/>
      <c r="AL63" s="107"/>
      <c r="AM63" s="108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9"/>
      <c r="BA63" s="107"/>
      <c r="BB63" s="108"/>
      <c r="BC63" s="108"/>
      <c r="BD63" s="108"/>
      <c r="BE63" s="108"/>
      <c r="BF63" s="108"/>
      <c r="BG63" s="109"/>
      <c r="BH63" s="77"/>
      <c r="BI63" s="74"/>
      <c r="BJ63" s="74"/>
      <c r="BK63" s="74"/>
      <c r="BL63" s="74"/>
      <c r="BM63" s="74"/>
      <c r="BN63" s="74"/>
      <c r="BO63" s="18"/>
      <c r="BP63" s="18"/>
      <c r="BQ63" s="18"/>
      <c r="BR63" s="18"/>
      <c r="BS63" s="18"/>
      <c r="BT63" s="18"/>
      <c r="BU63" s="18"/>
    </row>
    <row r="64" spans="1:73" s="14" customFormat="1" ht="14.1" customHeight="1" x14ac:dyDescent="0.15">
      <c r="B64" s="125" t="s">
        <v>27</v>
      </c>
      <c r="C64" s="126"/>
      <c r="D64" s="126"/>
      <c r="E64" s="126"/>
      <c r="F64" s="126"/>
      <c r="G64" s="126"/>
      <c r="H64" s="126"/>
      <c r="I64" s="126"/>
      <c r="J64" s="127"/>
      <c r="K64" s="116" t="s">
        <v>187</v>
      </c>
      <c r="L64" s="259"/>
      <c r="M64" s="259"/>
      <c r="N64" s="259"/>
      <c r="O64" s="259"/>
      <c r="P64" s="259"/>
      <c r="Q64" s="259"/>
      <c r="R64" s="259"/>
      <c r="S64" s="260"/>
      <c r="T64" s="113" t="s">
        <v>433</v>
      </c>
      <c r="U64" s="114"/>
      <c r="V64" s="115"/>
      <c r="W64" s="104">
        <f>W47</f>
        <v>0.6</v>
      </c>
      <c r="X64" s="105"/>
      <c r="Y64" s="105"/>
      <c r="Z64" s="105"/>
      <c r="AA64" s="105"/>
      <c r="AB64" s="105"/>
      <c r="AC64" s="105"/>
      <c r="AD64" s="104">
        <f>AD47</f>
        <v>0.6</v>
      </c>
      <c r="AE64" s="105"/>
      <c r="AF64" s="105"/>
      <c r="AG64" s="105"/>
      <c r="AH64" s="105"/>
      <c r="AI64" s="105"/>
      <c r="AJ64" s="105"/>
      <c r="AK64" s="106"/>
      <c r="AL64" s="104">
        <f>AL47</f>
        <v>0.6</v>
      </c>
      <c r="AM64" s="105"/>
      <c r="AN64" s="105"/>
      <c r="AO64" s="105"/>
      <c r="AP64" s="105"/>
      <c r="AQ64" s="105"/>
      <c r="AR64" s="105"/>
      <c r="AS64" s="106"/>
      <c r="AT64" s="104">
        <f>AT47</f>
        <v>0.6</v>
      </c>
      <c r="AU64" s="105"/>
      <c r="AV64" s="105"/>
      <c r="AW64" s="105"/>
      <c r="AX64" s="105"/>
      <c r="AY64" s="105"/>
      <c r="AZ64" s="105"/>
      <c r="BA64" s="104">
        <f>BA47</f>
        <v>0.6</v>
      </c>
      <c r="BB64" s="105"/>
      <c r="BC64" s="105"/>
      <c r="BD64" s="105"/>
      <c r="BE64" s="105"/>
      <c r="BF64" s="105"/>
      <c r="BG64" s="105"/>
      <c r="BH64" s="77"/>
      <c r="BI64" s="74"/>
      <c r="BJ64" s="74"/>
      <c r="BK64" s="74"/>
      <c r="BL64" s="74"/>
      <c r="BM64" s="74"/>
      <c r="BN64" s="74"/>
      <c r="BO64" s="18"/>
      <c r="BP64" s="18"/>
      <c r="BQ64" s="18"/>
      <c r="BR64" s="18"/>
      <c r="BS64" s="18"/>
      <c r="BT64" s="18"/>
      <c r="BU64" s="18"/>
    </row>
    <row r="65" spans="2:73" s="14" customFormat="1" ht="14.1" customHeight="1" x14ac:dyDescent="0.15">
      <c r="B65" s="128"/>
      <c r="C65" s="129"/>
      <c r="D65" s="129"/>
      <c r="E65" s="129"/>
      <c r="F65" s="129"/>
      <c r="G65" s="129"/>
      <c r="H65" s="129"/>
      <c r="I65" s="129"/>
      <c r="J65" s="130"/>
      <c r="K65" s="122" t="s">
        <v>188</v>
      </c>
      <c r="L65" s="123"/>
      <c r="M65" s="123"/>
      <c r="N65" s="123"/>
      <c r="O65" s="123"/>
      <c r="P65" s="123"/>
      <c r="Q65" s="123"/>
      <c r="R65" s="123"/>
      <c r="S65" s="124"/>
      <c r="T65" s="100"/>
      <c r="U65" s="101"/>
      <c r="V65" s="102"/>
      <c r="W65" s="107"/>
      <c r="X65" s="108"/>
      <c r="Y65" s="108"/>
      <c r="Z65" s="108"/>
      <c r="AA65" s="108"/>
      <c r="AB65" s="108"/>
      <c r="AC65" s="108"/>
      <c r="AD65" s="107"/>
      <c r="AE65" s="108"/>
      <c r="AF65" s="108"/>
      <c r="AG65" s="108"/>
      <c r="AH65" s="108"/>
      <c r="AI65" s="108"/>
      <c r="AJ65" s="108"/>
      <c r="AK65" s="109"/>
      <c r="AL65" s="107"/>
      <c r="AM65" s="108"/>
      <c r="AN65" s="108"/>
      <c r="AO65" s="108"/>
      <c r="AP65" s="108"/>
      <c r="AQ65" s="108"/>
      <c r="AR65" s="108"/>
      <c r="AS65" s="109"/>
      <c r="AT65" s="107"/>
      <c r="AU65" s="108"/>
      <c r="AV65" s="108"/>
      <c r="AW65" s="108"/>
      <c r="AX65" s="108"/>
      <c r="AY65" s="108"/>
      <c r="AZ65" s="108"/>
      <c r="BA65" s="107"/>
      <c r="BB65" s="108"/>
      <c r="BC65" s="108"/>
      <c r="BD65" s="108"/>
      <c r="BE65" s="108"/>
      <c r="BF65" s="108"/>
      <c r="BG65" s="108"/>
      <c r="BH65" s="77"/>
      <c r="BI65" s="74"/>
      <c r="BJ65" s="74"/>
      <c r="BK65" s="74"/>
      <c r="BL65" s="74"/>
      <c r="BM65" s="74"/>
      <c r="BN65" s="74"/>
      <c r="BO65" s="18"/>
      <c r="BP65" s="18"/>
      <c r="BQ65" s="18"/>
      <c r="BR65" s="18"/>
      <c r="BS65" s="18"/>
      <c r="BT65" s="18"/>
      <c r="BU65" s="18"/>
    </row>
    <row r="66" spans="2:73" s="14" customFormat="1" ht="14.1" customHeight="1" x14ac:dyDescent="0.15">
      <c r="B66" s="131" t="s">
        <v>372</v>
      </c>
      <c r="C66" s="132"/>
      <c r="D66" s="132"/>
      <c r="E66" s="132"/>
      <c r="F66" s="132"/>
      <c r="G66" s="132"/>
      <c r="H66" s="132"/>
      <c r="I66" s="132"/>
      <c r="J66" s="133"/>
      <c r="K66" s="116" t="s">
        <v>386</v>
      </c>
      <c r="L66" s="117"/>
      <c r="M66" s="117"/>
      <c r="N66" s="117"/>
      <c r="O66" s="117"/>
      <c r="P66" s="117"/>
      <c r="Q66" s="117"/>
      <c r="R66" s="117"/>
      <c r="S66" s="118"/>
      <c r="T66" s="113" t="s">
        <v>433</v>
      </c>
      <c r="U66" s="114"/>
      <c r="V66" s="115"/>
      <c r="W66" s="104">
        <f>W64</f>
        <v>0.6</v>
      </c>
      <c r="X66" s="105"/>
      <c r="Y66" s="105"/>
      <c r="Z66" s="105"/>
      <c r="AA66" s="105"/>
      <c r="AB66" s="105"/>
      <c r="AC66" s="105"/>
      <c r="AD66" s="104">
        <f>AD64</f>
        <v>0.6</v>
      </c>
      <c r="AE66" s="105"/>
      <c r="AF66" s="105"/>
      <c r="AG66" s="105"/>
      <c r="AH66" s="105"/>
      <c r="AI66" s="105"/>
      <c r="AJ66" s="105"/>
      <c r="AK66" s="106"/>
      <c r="AL66" s="104">
        <f>AL64</f>
        <v>0.6</v>
      </c>
      <c r="AM66" s="105"/>
      <c r="AN66" s="105"/>
      <c r="AO66" s="105"/>
      <c r="AP66" s="105"/>
      <c r="AQ66" s="105"/>
      <c r="AR66" s="105"/>
      <c r="AS66" s="106"/>
      <c r="AT66" s="104">
        <f>AT64</f>
        <v>0.6</v>
      </c>
      <c r="AU66" s="105"/>
      <c r="AV66" s="105"/>
      <c r="AW66" s="105"/>
      <c r="AX66" s="105"/>
      <c r="AY66" s="105"/>
      <c r="AZ66" s="105"/>
      <c r="BA66" s="104">
        <f>BA64</f>
        <v>0.6</v>
      </c>
      <c r="BB66" s="105"/>
      <c r="BC66" s="105"/>
      <c r="BD66" s="105"/>
      <c r="BE66" s="105"/>
      <c r="BF66" s="105"/>
      <c r="BG66" s="105"/>
      <c r="BH66" s="77"/>
      <c r="BI66" s="74"/>
      <c r="BJ66" s="74"/>
      <c r="BK66" s="74"/>
      <c r="BL66" s="74"/>
      <c r="BM66" s="74"/>
      <c r="BN66" s="74"/>
      <c r="BO66" s="18"/>
      <c r="BP66" s="18"/>
      <c r="BQ66" s="18"/>
      <c r="BR66" s="18"/>
      <c r="BS66" s="18"/>
      <c r="BT66" s="18"/>
      <c r="BU66" s="18"/>
    </row>
    <row r="67" spans="2:73" s="14" customFormat="1" ht="14.1" customHeight="1" x14ac:dyDescent="0.15">
      <c r="B67" s="134"/>
      <c r="C67" s="135"/>
      <c r="D67" s="135"/>
      <c r="E67" s="135"/>
      <c r="F67" s="135"/>
      <c r="G67" s="135"/>
      <c r="H67" s="135"/>
      <c r="I67" s="135"/>
      <c r="J67" s="136"/>
      <c r="K67" s="122" t="s">
        <v>96</v>
      </c>
      <c r="L67" s="123"/>
      <c r="M67" s="123"/>
      <c r="N67" s="123"/>
      <c r="O67" s="123"/>
      <c r="P67" s="123"/>
      <c r="Q67" s="123"/>
      <c r="R67" s="123"/>
      <c r="S67" s="124"/>
      <c r="T67" s="100"/>
      <c r="U67" s="101"/>
      <c r="V67" s="102"/>
      <c r="W67" s="107"/>
      <c r="X67" s="108"/>
      <c r="Y67" s="108"/>
      <c r="Z67" s="108"/>
      <c r="AA67" s="108"/>
      <c r="AB67" s="108"/>
      <c r="AC67" s="108"/>
      <c r="AD67" s="107"/>
      <c r="AE67" s="108"/>
      <c r="AF67" s="108"/>
      <c r="AG67" s="108"/>
      <c r="AH67" s="108"/>
      <c r="AI67" s="108"/>
      <c r="AJ67" s="108"/>
      <c r="AK67" s="109"/>
      <c r="AL67" s="107"/>
      <c r="AM67" s="108"/>
      <c r="AN67" s="108"/>
      <c r="AO67" s="108"/>
      <c r="AP67" s="108"/>
      <c r="AQ67" s="108"/>
      <c r="AR67" s="108"/>
      <c r="AS67" s="109"/>
      <c r="AT67" s="107"/>
      <c r="AU67" s="108"/>
      <c r="AV67" s="108"/>
      <c r="AW67" s="108"/>
      <c r="AX67" s="108"/>
      <c r="AY67" s="108"/>
      <c r="AZ67" s="108"/>
      <c r="BA67" s="107"/>
      <c r="BB67" s="108"/>
      <c r="BC67" s="108"/>
      <c r="BD67" s="108"/>
      <c r="BE67" s="108"/>
      <c r="BF67" s="108"/>
      <c r="BG67" s="108"/>
      <c r="BH67" s="77"/>
      <c r="BI67" s="74"/>
      <c r="BJ67" s="74"/>
      <c r="BK67" s="74"/>
      <c r="BL67" s="74"/>
      <c r="BM67" s="74"/>
      <c r="BN67" s="74"/>
      <c r="BO67" s="18"/>
      <c r="BP67" s="18"/>
      <c r="BQ67" s="18"/>
      <c r="BR67" s="18"/>
      <c r="BS67" s="18"/>
      <c r="BT67" s="18"/>
      <c r="BU67" s="18"/>
    </row>
    <row r="68" spans="2:73" s="14" customFormat="1" ht="20.149999999999999" customHeight="1" x14ac:dyDescent="0.15">
      <c r="BH68" s="25"/>
      <c r="BI68" s="25"/>
      <c r="BJ68" s="25"/>
      <c r="BK68" s="25"/>
      <c r="BL68" s="25"/>
      <c r="BM68" s="25"/>
      <c r="BN68" s="25"/>
    </row>
    <row r="69" spans="2:73" s="14" customFormat="1" ht="20.149999999999999" customHeight="1" x14ac:dyDescent="0.15">
      <c r="W69" s="75"/>
      <c r="X69" s="75"/>
      <c r="Y69" s="75"/>
      <c r="Z69" s="75"/>
      <c r="AA69" s="75"/>
      <c r="AB69" s="75"/>
      <c r="AC69" s="81"/>
      <c r="AD69" s="75"/>
      <c r="AE69" s="75"/>
      <c r="AF69" s="75"/>
      <c r="AG69" s="75"/>
      <c r="AH69" s="75"/>
      <c r="AI69" s="75"/>
      <c r="AJ69" s="81"/>
      <c r="AL69" s="75"/>
      <c r="AM69" s="75"/>
      <c r="AN69" s="75"/>
      <c r="AO69" s="75"/>
      <c r="AP69" s="75"/>
      <c r="AQ69" s="75"/>
      <c r="AR69" s="81"/>
      <c r="AT69" s="75"/>
      <c r="AU69" s="75"/>
      <c r="AV69" s="75"/>
      <c r="AW69" s="75"/>
      <c r="AX69" s="75"/>
      <c r="AY69" s="75"/>
      <c r="AZ69" s="81"/>
      <c r="BA69" s="75"/>
      <c r="BB69" s="75"/>
      <c r="BC69" s="75"/>
      <c r="BD69" s="75"/>
      <c r="BE69" s="75"/>
      <c r="BF69" s="75"/>
      <c r="BG69" s="81"/>
      <c r="BH69" s="25"/>
      <c r="BI69" s="25"/>
      <c r="BJ69" s="25"/>
      <c r="BK69" s="25"/>
      <c r="BL69" s="25"/>
      <c r="BM69" s="25"/>
      <c r="BN69" s="25"/>
    </row>
    <row r="70" spans="2:73" s="14" customFormat="1" ht="20.149999999999999" customHeight="1" x14ac:dyDescent="0.15">
      <c r="W70" s="75"/>
      <c r="X70" s="75"/>
      <c r="Y70" s="75"/>
      <c r="Z70" s="75"/>
      <c r="AA70" s="75"/>
      <c r="AB70" s="75"/>
      <c r="AC70" s="81"/>
      <c r="AD70" s="75"/>
      <c r="AE70" s="75"/>
      <c r="AF70" s="75"/>
      <c r="AG70" s="75"/>
      <c r="AH70" s="75"/>
      <c r="AI70" s="75"/>
      <c r="AJ70" s="81"/>
      <c r="AL70" s="75"/>
      <c r="AM70" s="75"/>
      <c r="AN70" s="75"/>
      <c r="AO70" s="75"/>
      <c r="AP70" s="75"/>
      <c r="AQ70" s="75"/>
      <c r="AR70" s="81"/>
      <c r="AT70" s="75"/>
      <c r="AU70" s="75"/>
      <c r="AV70" s="75"/>
      <c r="AW70" s="75"/>
      <c r="AX70" s="75"/>
      <c r="AY70" s="75"/>
      <c r="AZ70" s="81"/>
      <c r="BA70" s="75"/>
      <c r="BB70" s="75"/>
      <c r="BC70" s="75"/>
      <c r="BD70" s="75"/>
      <c r="BE70" s="75"/>
      <c r="BF70" s="75"/>
      <c r="BG70" s="81"/>
      <c r="BH70" s="77"/>
      <c r="BI70" s="74"/>
      <c r="BJ70" s="74"/>
      <c r="BK70" s="74"/>
      <c r="BL70" s="74"/>
      <c r="BM70" s="74"/>
      <c r="BN70" s="74"/>
      <c r="BO70" s="83"/>
      <c r="BP70" s="75"/>
      <c r="BQ70" s="75"/>
      <c r="BR70" s="75"/>
      <c r="BS70" s="75"/>
      <c r="BT70" s="75"/>
      <c r="BU70" s="81"/>
    </row>
    <row r="71" spans="2:73" s="14" customFormat="1" ht="20.149999999999999" customHeight="1" x14ac:dyDescent="0.15">
      <c r="W71" s="75"/>
      <c r="X71" s="75"/>
      <c r="Y71" s="75"/>
      <c r="Z71" s="75"/>
      <c r="AA71" s="75"/>
      <c r="AB71" s="75"/>
      <c r="AC71" s="81"/>
      <c r="AD71" s="75"/>
      <c r="AE71" s="75"/>
      <c r="AF71" s="75"/>
      <c r="AG71" s="75"/>
      <c r="AH71" s="75"/>
      <c r="AI71" s="75"/>
      <c r="AJ71" s="81"/>
      <c r="AL71" s="75"/>
      <c r="AM71" s="75"/>
      <c r="AN71" s="75"/>
      <c r="AO71" s="75"/>
      <c r="AP71" s="75"/>
      <c r="AQ71" s="75"/>
      <c r="AR71" s="81"/>
      <c r="AT71" s="75"/>
      <c r="AU71" s="75"/>
      <c r="AV71" s="75"/>
      <c r="AW71" s="75"/>
      <c r="AX71" s="75"/>
      <c r="AY71" s="75"/>
      <c r="AZ71" s="81"/>
      <c r="BA71" s="75"/>
      <c r="BB71" s="75"/>
      <c r="BC71" s="75"/>
      <c r="BD71" s="75"/>
      <c r="BE71" s="75"/>
      <c r="BF71" s="75"/>
      <c r="BG71" s="81"/>
      <c r="BH71" s="77"/>
      <c r="BI71" s="74"/>
      <c r="BJ71" s="74"/>
      <c r="BK71" s="74"/>
      <c r="BL71" s="74"/>
      <c r="BM71" s="74"/>
      <c r="BN71" s="74"/>
      <c r="BO71" s="83"/>
      <c r="BP71" s="75"/>
      <c r="BQ71" s="75"/>
      <c r="BR71" s="75"/>
      <c r="BS71" s="75"/>
      <c r="BT71" s="75"/>
      <c r="BU71" s="81"/>
    </row>
    <row r="72" spans="2:73" s="14" customFormat="1" ht="20.149999999999999" customHeight="1" x14ac:dyDescent="0.15">
      <c r="W72" s="75"/>
      <c r="X72" s="75"/>
      <c r="Y72" s="75"/>
      <c r="Z72" s="75"/>
      <c r="AA72" s="75"/>
      <c r="AB72" s="75"/>
      <c r="AC72" s="81"/>
      <c r="AD72" s="75"/>
      <c r="AE72" s="75"/>
      <c r="AF72" s="75"/>
      <c r="AG72" s="75"/>
      <c r="AH72" s="75"/>
      <c r="AI72" s="75"/>
      <c r="AJ72" s="81"/>
      <c r="AL72" s="75"/>
      <c r="AM72" s="75"/>
      <c r="AN72" s="75"/>
      <c r="AO72" s="75"/>
      <c r="AP72" s="75"/>
      <c r="AQ72" s="75"/>
      <c r="AR72" s="81"/>
      <c r="AT72" s="75"/>
      <c r="AU72" s="75"/>
      <c r="AV72" s="75"/>
      <c r="AW72" s="75"/>
      <c r="AX72" s="75"/>
      <c r="AY72" s="75"/>
      <c r="AZ72" s="81"/>
      <c r="BA72" s="75"/>
      <c r="BB72" s="75"/>
      <c r="BC72" s="75"/>
      <c r="BD72" s="75"/>
      <c r="BE72" s="75"/>
      <c r="BF72" s="75"/>
      <c r="BG72" s="81"/>
      <c r="BH72" s="77"/>
      <c r="BI72" s="74"/>
      <c r="BJ72" s="74"/>
      <c r="BK72" s="74"/>
      <c r="BL72" s="74"/>
      <c r="BM72" s="74"/>
      <c r="BN72" s="74"/>
      <c r="BO72" s="83"/>
      <c r="BP72" s="75"/>
      <c r="BQ72" s="75"/>
      <c r="BR72" s="75"/>
      <c r="BS72" s="75"/>
      <c r="BT72" s="75"/>
      <c r="BU72" s="81"/>
    </row>
    <row r="73" spans="2:73" s="14" customFormat="1" ht="20.149999999999999" customHeight="1" x14ac:dyDescent="0.15">
      <c r="BH73" s="25"/>
      <c r="BI73" s="25"/>
      <c r="BJ73" s="25"/>
      <c r="BK73" s="25"/>
      <c r="BL73" s="25"/>
      <c r="BM73" s="25"/>
      <c r="BN73" s="25"/>
    </row>
    <row r="74" spans="2:73" s="14" customFormat="1" ht="20.149999999999999" customHeight="1" x14ac:dyDescent="0.15"/>
    <row r="75" spans="2:73" s="14" customFormat="1" ht="20.149999999999999" customHeight="1" x14ac:dyDescent="0.15"/>
    <row r="76" spans="2:73" s="14" customFormat="1" ht="20.149999999999999" customHeight="1" x14ac:dyDescent="0.15"/>
    <row r="77" spans="2:73" s="14" customFormat="1" ht="20.149999999999999" customHeight="1" x14ac:dyDescent="0.15"/>
    <row r="78" spans="2:73" s="14" customFormat="1" ht="20.149999999999999" customHeight="1" x14ac:dyDescent="0.15"/>
    <row r="79" spans="2:73" s="14" customFormat="1" ht="20.149999999999999" customHeight="1" x14ac:dyDescent="0.15"/>
    <row r="80" spans="2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s="14" customFormat="1" ht="15" customHeight="1" x14ac:dyDescent="0.15"/>
    <row r="87" s="14" customFormat="1" ht="15" customHeight="1" x14ac:dyDescent="0.15"/>
    <row r="88" s="14" customFormat="1" ht="15" customHeight="1" x14ac:dyDescent="0.15"/>
    <row r="89" s="14" customFormat="1" ht="15" customHeight="1" x14ac:dyDescent="0.15"/>
    <row r="90" ht="15" customHeight="1" x14ac:dyDescent="0.15"/>
  </sheetData>
  <mergeCells count="233">
    <mergeCell ref="AD51:AK51"/>
    <mergeCell ref="AL51:AS51"/>
    <mergeCell ref="AT51:AZ51"/>
    <mergeCell ref="BA51:BG51"/>
    <mergeCell ref="BH51:BN51"/>
    <mergeCell ref="BO51:BU51"/>
    <mergeCell ref="B55:J56"/>
    <mergeCell ref="K55:S55"/>
    <mergeCell ref="T55:V56"/>
    <mergeCell ref="W55:AC56"/>
    <mergeCell ref="AD55:AK56"/>
    <mergeCell ref="AL55:AS56"/>
    <mergeCell ref="AT55:AZ56"/>
    <mergeCell ref="BA55:BG56"/>
    <mergeCell ref="BH55:BN56"/>
    <mergeCell ref="K56:S56"/>
    <mergeCell ref="AT61:AZ61"/>
    <mergeCell ref="AD64:AK65"/>
    <mergeCell ref="AL64:AS65"/>
    <mergeCell ref="AT64:AZ65"/>
    <mergeCell ref="W59:AC59"/>
    <mergeCell ref="AD59:AK59"/>
    <mergeCell ref="AL61:AS61"/>
    <mergeCell ref="AL60:AS60"/>
    <mergeCell ref="AL59:AS59"/>
    <mergeCell ref="W61:AC61"/>
    <mergeCell ref="AD61:AK61"/>
    <mergeCell ref="W60:AC60"/>
    <mergeCell ref="AD60:AK60"/>
    <mergeCell ref="AT60:AZ60"/>
    <mergeCell ref="W71:AC71"/>
    <mergeCell ref="AD71:AJ71"/>
    <mergeCell ref="BA70:BG70"/>
    <mergeCell ref="AL70:AR70"/>
    <mergeCell ref="B66:J67"/>
    <mergeCell ref="K66:S66"/>
    <mergeCell ref="T66:V67"/>
    <mergeCell ref="W66:AC67"/>
    <mergeCell ref="K67:S67"/>
    <mergeCell ref="AD66:AK67"/>
    <mergeCell ref="AL66:AS67"/>
    <mergeCell ref="AT66:AZ67"/>
    <mergeCell ref="AD70:AJ70"/>
    <mergeCell ref="W70:AC70"/>
    <mergeCell ref="BO72:BU72"/>
    <mergeCell ref="W57:AC58"/>
    <mergeCell ref="AD57:AK58"/>
    <mergeCell ref="AL57:AS58"/>
    <mergeCell ref="AT57:AZ58"/>
    <mergeCell ref="AT69:AZ69"/>
    <mergeCell ref="BA69:BG69"/>
    <mergeCell ref="W69:AC69"/>
    <mergeCell ref="AT62:AZ63"/>
    <mergeCell ref="BA62:BG63"/>
    <mergeCell ref="BH70:BN70"/>
    <mergeCell ref="BH71:BN71"/>
    <mergeCell ref="BH72:BN72"/>
    <mergeCell ref="AT72:AZ72"/>
    <mergeCell ref="BA71:BG71"/>
    <mergeCell ref="BA72:BG72"/>
    <mergeCell ref="AT70:AZ70"/>
    <mergeCell ref="AT71:AZ71"/>
    <mergeCell ref="W72:AC72"/>
    <mergeCell ref="AD72:AJ72"/>
    <mergeCell ref="AL72:AR72"/>
    <mergeCell ref="AL71:AR71"/>
    <mergeCell ref="AD69:AJ69"/>
    <mergeCell ref="AL69:AR69"/>
    <mergeCell ref="BO71:BU71"/>
    <mergeCell ref="BA66:BG67"/>
    <mergeCell ref="BH66:BN67"/>
    <mergeCell ref="BH60:BN60"/>
    <mergeCell ref="BH61:BN61"/>
    <mergeCell ref="BA61:BG61"/>
    <mergeCell ref="BA60:BG60"/>
    <mergeCell ref="BA64:BG65"/>
    <mergeCell ref="BH64:BN65"/>
    <mergeCell ref="BH62:BN63"/>
    <mergeCell ref="BO70:BU70"/>
    <mergeCell ref="B43:BV43"/>
    <mergeCell ref="K58:S58"/>
    <mergeCell ref="BH54:BN54"/>
    <mergeCell ref="BO52:BU52"/>
    <mergeCell ref="BA57:BG58"/>
    <mergeCell ref="K57:S57"/>
    <mergeCell ref="T53:V53"/>
    <mergeCell ref="AL54:AS54"/>
    <mergeCell ref="BA59:BG59"/>
    <mergeCell ref="AL46:AS46"/>
    <mergeCell ref="W49:AC49"/>
    <mergeCell ref="AD49:AK49"/>
    <mergeCell ref="AT47:AZ47"/>
    <mergeCell ref="E46:V46"/>
    <mergeCell ref="E47:V47"/>
    <mergeCell ref="W48:AC48"/>
    <mergeCell ref="W47:AC47"/>
    <mergeCell ref="E49:V49"/>
    <mergeCell ref="AL53:AS53"/>
    <mergeCell ref="W53:AC53"/>
    <mergeCell ref="B46:D50"/>
    <mergeCell ref="B51:D51"/>
    <mergeCell ref="E51:V51"/>
    <mergeCell ref="W51:AC51"/>
    <mergeCell ref="K65:S65"/>
    <mergeCell ref="AT54:AZ54"/>
    <mergeCell ref="K59:S59"/>
    <mergeCell ref="T59:V59"/>
    <mergeCell ref="B60:J60"/>
    <mergeCell ref="BH59:BN59"/>
    <mergeCell ref="BA54:BG54"/>
    <mergeCell ref="K60:S60"/>
    <mergeCell ref="W64:AC65"/>
    <mergeCell ref="AL62:AS63"/>
    <mergeCell ref="AD62:AK63"/>
    <mergeCell ref="AT59:AZ59"/>
    <mergeCell ref="W62:AC63"/>
    <mergeCell ref="T57:V58"/>
    <mergeCell ref="AD54:AK54"/>
    <mergeCell ref="B54:J54"/>
    <mergeCell ref="K54:S54"/>
    <mergeCell ref="B62:J63"/>
    <mergeCell ref="T62:V63"/>
    <mergeCell ref="B61:J61"/>
    <mergeCell ref="K61:S61"/>
    <mergeCell ref="T61:V61"/>
    <mergeCell ref="K62:S62"/>
    <mergeCell ref="B59:J59"/>
    <mergeCell ref="B1:BV1"/>
    <mergeCell ref="W44:AC44"/>
    <mergeCell ref="AD44:AK44"/>
    <mergeCell ref="AL44:AS44"/>
    <mergeCell ref="AT44:AZ44"/>
    <mergeCell ref="BC7:BE7"/>
    <mergeCell ref="T6:AA6"/>
    <mergeCell ref="B44:V44"/>
    <mergeCell ref="W40:X40"/>
    <mergeCell ref="K18:K28"/>
    <mergeCell ref="X18:AB18"/>
    <mergeCell ref="B2:BV2"/>
    <mergeCell ref="BH44:BN44"/>
    <mergeCell ref="D4:F5"/>
    <mergeCell ref="G4:G5"/>
    <mergeCell ref="H4:M5"/>
    <mergeCell ref="N4:O5"/>
    <mergeCell ref="AI34:AI39"/>
    <mergeCell ref="BI34:BI39"/>
    <mergeCell ref="AG36:AG37"/>
    <mergeCell ref="BG36:BG37"/>
    <mergeCell ref="BC5:BE5"/>
    <mergeCell ref="AZ6:BH6"/>
    <mergeCell ref="AX8:BB8"/>
    <mergeCell ref="B64:J65"/>
    <mergeCell ref="K64:S64"/>
    <mergeCell ref="T64:V65"/>
    <mergeCell ref="T54:V54"/>
    <mergeCell ref="B57:J58"/>
    <mergeCell ref="BA44:BG44"/>
    <mergeCell ref="BK20:BK28"/>
    <mergeCell ref="AG34:AG35"/>
    <mergeCell ref="BH57:BN58"/>
    <mergeCell ref="BA53:BG53"/>
    <mergeCell ref="AD47:AK47"/>
    <mergeCell ref="AL47:AS47"/>
    <mergeCell ref="AT53:AZ53"/>
    <mergeCell ref="B53:J53"/>
    <mergeCell ref="K53:S53"/>
    <mergeCell ref="AT48:AZ48"/>
    <mergeCell ref="AL49:AS49"/>
    <mergeCell ref="AD48:AK48"/>
    <mergeCell ref="AL48:AS48"/>
    <mergeCell ref="AD53:AK53"/>
    <mergeCell ref="AT49:AZ49"/>
    <mergeCell ref="E48:V48"/>
    <mergeCell ref="W46:AC46"/>
    <mergeCell ref="T60:V60"/>
    <mergeCell ref="K63:S63"/>
    <mergeCell ref="BI9:BI11"/>
    <mergeCell ref="AQ10:AT10"/>
    <mergeCell ref="AX14:BB14"/>
    <mergeCell ref="BI13:BI15"/>
    <mergeCell ref="BH53:BN53"/>
    <mergeCell ref="BH49:BN49"/>
    <mergeCell ref="BH52:BN52"/>
    <mergeCell ref="AW40:AX40"/>
    <mergeCell ref="BJ12:BK14"/>
    <mergeCell ref="BA49:BG49"/>
    <mergeCell ref="BG34:BG35"/>
    <mergeCell ref="BI19:BI31"/>
    <mergeCell ref="BA48:BG48"/>
    <mergeCell ref="BA52:BG52"/>
    <mergeCell ref="AT46:AZ46"/>
    <mergeCell ref="BA46:BG46"/>
    <mergeCell ref="BA47:BG47"/>
    <mergeCell ref="BH46:BN46"/>
    <mergeCell ref="BH47:BN47"/>
    <mergeCell ref="BH48:BN48"/>
    <mergeCell ref="AW42:AX42"/>
    <mergeCell ref="AL50:AS50"/>
    <mergeCell ref="W54:AC54"/>
    <mergeCell ref="AL20:AM29"/>
    <mergeCell ref="S8:W8"/>
    <mergeCell ref="X8:AB8"/>
    <mergeCell ref="AS8:AW8"/>
    <mergeCell ref="AI9:AI11"/>
    <mergeCell ref="AI13:AI15"/>
    <mergeCell ref="X19:AB19"/>
    <mergeCell ref="AX19:BB19"/>
    <mergeCell ref="AC27:AH27"/>
    <mergeCell ref="AI16:AI33"/>
    <mergeCell ref="T35:AA35"/>
    <mergeCell ref="W41:X41"/>
    <mergeCell ref="W42:X42"/>
    <mergeCell ref="E50:V50"/>
    <mergeCell ref="W50:AC50"/>
    <mergeCell ref="AD50:AK50"/>
    <mergeCell ref="BA50:BG50"/>
    <mergeCell ref="AT50:AZ50"/>
    <mergeCell ref="AA10:AG10"/>
    <mergeCell ref="BA10:BH10"/>
    <mergeCell ref="AD46:AK46"/>
    <mergeCell ref="M9:M11"/>
    <mergeCell ref="BG38:BG39"/>
    <mergeCell ref="M12:M13"/>
    <mergeCell ref="AQ12:AV12"/>
    <mergeCell ref="Q10:T10"/>
    <mergeCell ref="AY35:AZ35"/>
    <mergeCell ref="X14:AB14"/>
    <mergeCell ref="M30:M35"/>
    <mergeCell ref="AX18:BB18"/>
    <mergeCell ref="U30:U32"/>
    <mergeCell ref="AT30:AT32"/>
    <mergeCell ref="AG38:AG39"/>
    <mergeCell ref="BC20:BH20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1"/>
  <dimension ref="A1:BV85"/>
  <sheetViews>
    <sheetView view="pageBreakPreview" topLeftCell="B46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431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0.8</v>
      </c>
      <c r="J6" s="72"/>
      <c r="K6" s="72"/>
      <c r="L6" s="72"/>
      <c r="M6" s="72"/>
      <c r="N6" s="72"/>
      <c r="O6" s="73" t="s">
        <v>339</v>
      </c>
      <c r="P6" s="73"/>
      <c r="AH6" s="73"/>
      <c r="AI6" s="73"/>
      <c r="AJ6" s="73"/>
      <c r="AK6" s="73"/>
      <c r="AL6" s="73"/>
      <c r="AM6" s="73"/>
      <c r="AN6" s="73"/>
      <c r="AO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</row>
    <row r="8" spans="2:74" ht="9.1" customHeight="1" x14ac:dyDescent="0.15">
      <c r="Z8" s="98"/>
      <c r="AA8" s="98"/>
      <c r="AB8" s="98"/>
      <c r="AC8" s="98"/>
      <c r="AI8" s="28"/>
      <c r="AJ8" s="73" t="s">
        <v>6</v>
      </c>
      <c r="AK8" s="73"/>
      <c r="AL8" s="73"/>
      <c r="AM8" s="73"/>
      <c r="AN8" s="28"/>
      <c r="AT8" s="98"/>
      <c r="AU8" s="98"/>
      <c r="AV8" s="98"/>
      <c r="AW8" s="98"/>
    </row>
    <row r="9" spans="2:74" ht="9.1" customHeight="1" x14ac:dyDescent="0.15">
      <c r="E9" s="6"/>
      <c r="F9" s="6"/>
      <c r="G9" s="6"/>
      <c r="H9" s="6"/>
      <c r="I9" s="26"/>
      <c r="J9" s="26"/>
      <c r="K9" s="26"/>
      <c r="L9" s="26"/>
      <c r="M9" s="26"/>
      <c r="N9" s="26"/>
      <c r="O9" s="6"/>
      <c r="P9" s="6"/>
      <c r="AV9" s="5"/>
      <c r="AW9" s="5"/>
      <c r="AX9" s="85">
        <v>0.03</v>
      </c>
    </row>
    <row r="10" spans="2:74" ht="9.1" customHeight="1" x14ac:dyDescent="0.15">
      <c r="E10" s="6"/>
      <c r="F10" s="6"/>
      <c r="G10" s="6"/>
      <c r="H10" s="6"/>
      <c r="I10" s="26"/>
      <c r="J10" s="26"/>
      <c r="K10" s="26"/>
      <c r="L10" s="26"/>
      <c r="M10" s="26"/>
      <c r="N10" s="26"/>
      <c r="O10" s="6"/>
      <c r="P10" s="6"/>
      <c r="AG10" s="137" t="s">
        <v>383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V10" s="5"/>
      <c r="AW10" s="5"/>
      <c r="AX10" s="85"/>
    </row>
    <row r="11" spans="2:74" ht="9.1" customHeight="1" x14ac:dyDescent="0.15">
      <c r="AV11" s="5"/>
      <c r="AW11" s="5"/>
      <c r="AX11" s="85"/>
    </row>
    <row r="12" spans="2:74" ht="9.1" customHeight="1" x14ac:dyDescent="0.15">
      <c r="Y12" s="6"/>
      <c r="Z12" s="6"/>
      <c r="AA12" s="6"/>
      <c r="AB12" s="6"/>
      <c r="AC12" s="6"/>
      <c r="AD12" s="6"/>
      <c r="AE12" s="21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21"/>
      <c r="AS12" s="6"/>
      <c r="AT12" s="6"/>
      <c r="AU12" s="6"/>
      <c r="AV12" s="5"/>
      <c r="AW12" s="5"/>
      <c r="AX12" s="5"/>
    </row>
    <row r="13" spans="2:74" ht="9.1" customHeight="1" x14ac:dyDescent="0.15">
      <c r="AH13" s="73" t="s">
        <v>4</v>
      </c>
      <c r="AI13" s="73"/>
      <c r="AJ13" s="73"/>
      <c r="AK13" s="73"/>
      <c r="AL13" s="73"/>
      <c r="AM13" s="73"/>
      <c r="AN13" s="73"/>
      <c r="AO13" s="73"/>
      <c r="AV13" s="5"/>
      <c r="AW13" s="5"/>
      <c r="AX13" s="85">
        <v>0.1</v>
      </c>
    </row>
    <row r="14" spans="2:74" ht="9.1" customHeight="1" x14ac:dyDescent="0.15">
      <c r="AH14" s="73"/>
      <c r="AI14" s="73"/>
      <c r="AJ14" s="73"/>
      <c r="AK14" s="73"/>
      <c r="AL14" s="73"/>
      <c r="AM14" s="73"/>
      <c r="AN14" s="73"/>
      <c r="AO14" s="73"/>
      <c r="AV14" s="5"/>
      <c r="AW14" s="5"/>
      <c r="AX14" s="85"/>
    </row>
    <row r="15" spans="2:74" ht="9.1" customHeight="1" x14ac:dyDescent="0.15">
      <c r="X15" s="86" t="s">
        <v>351</v>
      </c>
      <c r="AV15" s="5"/>
      <c r="AW15" s="5"/>
      <c r="AX15" s="29"/>
    </row>
    <row r="16" spans="2:74" ht="9.1" customHeight="1" x14ac:dyDescent="0.15">
      <c r="X16" s="86"/>
      <c r="AV16" s="5"/>
      <c r="AW16" s="5"/>
      <c r="AX16" s="5"/>
    </row>
    <row r="17" spans="21:52" ht="9.1" customHeight="1" x14ac:dyDescent="0.15">
      <c r="X17" s="86"/>
      <c r="AV17" s="5"/>
      <c r="AW17" s="5"/>
      <c r="AX17" s="5"/>
    </row>
    <row r="18" spans="21:52" ht="9.1" customHeight="1" x14ac:dyDescent="0.15">
      <c r="U18" s="86"/>
      <c r="X18" s="86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V18" s="5"/>
      <c r="AW18" s="5"/>
      <c r="AX18" s="85" t="s">
        <v>356</v>
      </c>
    </row>
    <row r="19" spans="21:52" ht="9.1" customHeight="1" x14ac:dyDescent="0.15">
      <c r="U19" s="86"/>
      <c r="X19" s="86"/>
      <c r="AH19" s="73" t="s">
        <v>5</v>
      </c>
      <c r="AI19" s="73"/>
      <c r="AJ19" s="73"/>
      <c r="AK19" s="73"/>
      <c r="AL19" s="73"/>
      <c r="AM19" s="73"/>
      <c r="AN19" s="73"/>
      <c r="AO19" s="73"/>
      <c r="AS19" s="28"/>
      <c r="AT19" s="28"/>
      <c r="AU19" s="28"/>
      <c r="AV19" s="5"/>
      <c r="AW19" s="5"/>
      <c r="AX19" s="85"/>
    </row>
    <row r="20" spans="21:52" ht="9.1" customHeight="1" x14ac:dyDescent="0.15">
      <c r="U20" s="86"/>
      <c r="X20" s="86"/>
      <c r="AV20" s="5"/>
      <c r="AW20" s="5"/>
      <c r="AX20" s="85"/>
      <c r="AZ20" s="86" t="s">
        <v>34</v>
      </c>
    </row>
    <row r="21" spans="21:52" ht="9.1" customHeight="1" x14ac:dyDescent="0.15">
      <c r="U21" s="86"/>
      <c r="X21" s="86"/>
      <c r="AV21" s="5"/>
      <c r="AW21" s="5"/>
      <c r="AX21" s="85"/>
      <c r="AZ21" s="86"/>
    </row>
    <row r="22" spans="21:52" ht="9.1" customHeight="1" x14ac:dyDescent="0.15">
      <c r="U22" s="86"/>
      <c r="X22" s="86"/>
      <c r="AV22" s="5"/>
      <c r="AW22" s="5"/>
      <c r="AX22" s="85"/>
      <c r="AZ22" s="86"/>
    </row>
    <row r="23" spans="21:52" ht="9.1" customHeight="1" x14ac:dyDescent="0.15">
      <c r="U23" s="86"/>
      <c r="X23" s="86"/>
      <c r="AV23" s="5"/>
      <c r="AW23" s="5"/>
      <c r="AX23" s="5"/>
      <c r="AZ23" s="86"/>
    </row>
    <row r="24" spans="21:52" ht="9.1" customHeight="1" x14ac:dyDescent="0.15">
      <c r="U24" s="86"/>
      <c r="X24" s="86"/>
      <c r="AV24" s="5"/>
      <c r="AW24" s="5"/>
      <c r="AX24" s="5"/>
    </row>
    <row r="25" spans="21:52" ht="9.1" customHeight="1" x14ac:dyDescent="0.15">
      <c r="AV25" s="5"/>
      <c r="AW25" s="5"/>
      <c r="AX25" s="5"/>
    </row>
    <row r="26" spans="21:52" ht="9.1" customHeight="1" x14ac:dyDescent="0.15">
      <c r="AV26" s="85">
        <v>0.1</v>
      </c>
      <c r="AW26" s="5"/>
      <c r="AX26" s="85" t="s">
        <v>88</v>
      </c>
    </row>
    <row r="27" spans="21:52" ht="9.1" customHeight="1" x14ac:dyDescent="0.15">
      <c r="AF27" s="73" t="s">
        <v>442</v>
      </c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V27" s="85"/>
      <c r="AW27" s="5"/>
      <c r="AX27" s="85"/>
    </row>
    <row r="28" spans="21:52" ht="4.45" customHeight="1" x14ac:dyDescent="0.15">
      <c r="AV28" s="85" t="s">
        <v>0</v>
      </c>
      <c r="AW28" s="5"/>
      <c r="AX28" s="85"/>
    </row>
    <row r="29" spans="21:52" ht="4.45" customHeight="1" x14ac:dyDescent="0.15">
      <c r="AV29" s="85"/>
      <c r="AW29" s="5"/>
      <c r="AX29" s="85"/>
    </row>
    <row r="30" spans="21:52" ht="9.1" customHeight="1" x14ac:dyDescent="0.15">
      <c r="AV30" s="85">
        <v>0.1</v>
      </c>
      <c r="AX30" s="85"/>
    </row>
    <row r="31" spans="21:52" ht="9.1" customHeight="1" x14ac:dyDescent="0.15">
      <c r="AV31" s="85"/>
      <c r="AX31" s="85"/>
    </row>
    <row r="32" spans="21:52" ht="9.1" customHeight="1" x14ac:dyDescent="0.15">
      <c r="AJ32" s="73"/>
      <c r="AK32" s="73"/>
      <c r="AL32" s="73"/>
      <c r="AM32" s="73"/>
      <c r="AV32" s="29"/>
    </row>
    <row r="33" spans="1:74" ht="9.1" customHeight="1" x14ac:dyDescent="0.15">
      <c r="AJ33" s="73"/>
      <c r="AK33" s="73"/>
      <c r="AL33" s="73"/>
      <c r="AM33" s="73"/>
    </row>
    <row r="34" spans="1:74" ht="9.1" customHeight="1" x14ac:dyDescent="0.15">
      <c r="AJ34" s="73" t="s">
        <v>6</v>
      </c>
      <c r="AK34" s="73"/>
      <c r="AL34" s="73"/>
      <c r="AM34" s="73"/>
    </row>
    <row r="35" spans="1:74" ht="9.1" customHeight="1" x14ac:dyDescent="0.15">
      <c r="AJ35" s="28"/>
      <c r="AK35" s="28"/>
      <c r="AL35" s="28"/>
      <c r="AM35" s="28"/>
    </row>
    <row r="36" spans="1:74" ht="9.1" customHeight="1" x14ac:dyDescent="0.15">
      <c r="AJ36" s="28"/>
      <c r="AK36" s="28"/>
      <c r="AL36" s="28"/>
      <c r="AM36" s="28"/>
    </row>
    <row r="37" spans="1:74" ht="9.1" customHeight="1" x14ac:dyDescent="0.15">
      <c r="AJ37" s="28"/>
      <c r="AK37" s="28"/>
      <c r="AL37" s="28"/>
      <c r="AM37" s="28"/>
    </row>
    <row r="38" spans="1:74" ht="9.1" customHeight="1" x14ac:dyDescent="0.15">
      <c r="AJ38" s="28"/>
      <c r="AK38" s="28"/>
      <c r="AL38" s="28"/>
      <c r="AM38" s="28"/>
    </row>
    <row r="39" spans="1:74" ht="43.5" customHeight="1" x14ac:dyDescent="0.15">
      <c r="B39" s="88" t="s">
        <v>31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</row>
    <row r="40" spans="1:74" s="14" customFormat="1" ht="24.95" customHeight="1" x14ac:dyDescent="0.15">
      <c r="B40" s="78" t="s">
        <v>105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7" t="s">
        <v>90</v>
      </c>
      <c r="X40" s="87"/>
      <c r="Y40" s="87"/>
      <c r="Z40" s="87"/>
      <c r="AA40" s="87"/>
      <c r="AB40" s="87"/>
      <c r="AC40" s="87"/>
      <c r="AD40" s="78" t="s">
        <v>63</v>
      </c>
      <c r="AE40" s="79"/>
      <c r="AF40" s="79"/>
      <c r="AG40" s="79"/>
      <c r="AH40" s="79"/>
      <c r="AI40" s="79"/>
      <c r="AJ40" s="79"/>
      <c r="AK40" s="80"/>
      <c r="AL40" s="78" t="s">
        <v>91</v>
      </c>
      <c r="AM40" s="79"/>
      <c r="AN40" s="79"/>
      <c r="AO40" s="79"/>
      <c r="AP40" s="79"/>
      <c r="AQ40" s="79"/>
      <c r="AR40" s="79"/>
      <c r="AS40" s="80"/>
      <c r="AT40" s="87" t="s">
        <v>92</v>
      </c>
      <c r="AU40" s="87"/>
      <c r="AV40" s="87"/>
      <c r="AW40" s="87"/>
      <c r="AX40" s="87"/>
      <c r="AY40" s="87"/>
      <c r="AZ40" s="87"/>
      <c r="BA40" s="87" t="s">
        <v>93</v>
      </c>
      <c r="BB40" s="87"/>
      <c r="BC40" s="87"/>
      <c r="BD40" s="87"/>
      <c r="BE40" s="87"/>
      <c r="BF40" s="87"/>
      <c r="BG40" s="87"/>
      <c r="BH40" s="87" t="s">
        <v>94</v>
      </c>
      <c r="BI40" s="87"/>
      <c r="BJ40" s="87"/>
      <c r="BK40" s="87"/>
      <c r="BL40" s="87"/>
      <c r="BM40" s="87"/>
      <c r="BN40" s="87"/>
      <c r="BO40" s="25"/>
      <c r="BP40" s="25"/>
      <c r="BQ40" s="25"/>
      <c r="BR40" s="25"/>
      <c r="BS40" s="25"/>
      <c r="BT40" s="25"/>
      <c r="BU40" s="25"/>
    </row>
    <row r="41" spans="1:74" s="14" customFormat="1" ht="6.95" customHeight="1" x14ac:dyDescent="0.15"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5"/>
      <c r="BP41" s="35"/>
      <c r="BQ41" s="35"/>
      <c r="BR41" s="35"/>
      <c r="BS41" s="35"/>
      <c r="BT41" s="35"/>
      <c r="BU41" s="35"/>
    </row>
    <row r="42" spans="1:74" s="14" customFormat="1" ht="20.149999999999999" customHeight="1" x14ac:dyDescent="0.15">
      <c r="A42" s="16"/>
      <c r="B42" s="91" t="s">
        <v>353</v>
      </c>
      <c r="C42" s="91"/>
      <c r="D42" s="92"/>
      <c r="E42" s="78" t="s">
        <v>36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v>1.7999999999999999E-2</v>
      </c>
      <c r="X42" s="75"/>
      <c r="Y42" s="75"/>
      <c r="Z42" s="75"/>
      <c r="AA42" s="75"/>
      <c r="AB42" s="75"/>
      <c r="AC42" s="75"/>
      <c r="AD42" s="81">
        <v>2.5999999999999999E-2</v>
      </c>
      <c r="AE42" s="82"/>
      <c r="AF42" s="82"/>
      <c r="AG42" s="82"/>
      <c r="AH42" s="82"/>
      <c r="AI42" s="82"/>
      <c r="AJ42" s="82"/>
      <c r="AK42" s="83"/>
      <c r="AL42" s="81">
        <v>3.2000000000000001E-2</v>
      </c>
      <c r="AM42" s="82"/>
      <c r="AN42" s="82"/>
      <c r="AO42" s="82"/>
      <c r="AP42" s="82"/>
      <c r="AQ42" s="82"/>
      <c r="AR42" s="82"/>
      <c r="AS42" s="83"/>
      <c r="AT42" s="81">
        <v>3.7999999999999999E-2</v>
      </c>
      <c r="AU42" s="82"/>
      <c r="AV42" s="82"/>
      <c r="AW42" s="82"/>
      <c r="AX42" s="82"/>
      <c r="AY42" s="82"/>
      <c r="AZ42" s="83"/>
      <c r="BA42" s="81">
        <v>4.8000000000000001E-2</v>
      </c>
      <c r="BB42" s="82"/>
      <c r="BC42" s="82"/>
      <c r="BD42" s="82"/>
      <c r="BE42" s="82"/>
      <c r="BF42" s="82"/>
      <c r="BG42" s="83"/>
      <c r="BH42" s="81">
        <v>0.06</v>
      </c>
      <c r="BI42" s="82"/>
      <c r="BJ42" s="82"/>
      <c r="BK42" s="82"/>
      <c r="BL42" s="82"/>
      <c r="BM42" s="82"/>
      <c r="BN42" s="83"/>
      <c r="BO42" s="18"/>
      <c r="BP42" s="18"/>
      <c r="BQ42" s="18"/>
      <c r="BR42" s="18"/>
      <c r="BS42" s="18"/>
      <c r="BT42" s="18"/>
      <c r="BU42" s="18"/>
    </row>
    <row r="43" spans="1:74" s="14" customFormat="1" ht="20.149999999999999" customHeight="1" x14ac:dyDescent="0.15">
      <c r="A43" s="16"/>
      <c r="B43" s="94"/>
      <c r="C43" s="94"/>
      <c r="D43" s="95"/>
      <c r="E43" s="78" t="s">
        <v>6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v>0.6</v>
      </c>
      <c r="X43" s="75"/>
      <c r="Y43" s="75"/>
      <c r="Z43" s="75"/>
      <c r="AA43" s="75"/>
      <c r="AB43" s="75"/>
      <c r="AC43" s="75"/>
      <c r="AD43" s="75">
        <v>0.6</v>
      </c>
      <c r="AE43" s="75"/>
      <c r="AF43" s="75"/>
      <c r="AG43" s="75"/>
      <c r="AH43" s="75"/>
      <c r="AI43" s="75"/>
      <c r="AJ43" s="75"/>
      <c r="AK43" s="75"/>
      <c r="AL43" s="75">
        <v>0.6</v>
      </c>
      <c r="AM43" s="75"/>
      <c r="AN43" s="75"/>
      <c r="AO43" s="75"/>
      <c r="AP43" s="75"/>
      <c r="AQ43" s="75"/>
      <c r="AR43" s="75"/>
      <c r="AS43" s="75"/>
      <c r="AT43" s="75">
        <v>0.6</v>
      </c>
      <c r="AU43" s="75"/>
      <c r="AV43" s="75"/>
      <c r="AW43" s="75"/>
      <c r="AX43" s="75"/>
      <c r="AY43" s="75"/>
      <c r="AZ43" s="75"/>
      <c r="BA43" s="75">
        <v>0.6</v>
      </c>
      <c r="BB43" s="75"/>
      <c r="BC43" s="75"/>
      <c r="BD43" s="75"/>
      <c r="BE43" s="75"/>
      <c r="BF43" s="75"/>
      <c r="BG43" s="75"/>
      <c r="BH43" s="75">
        <v>0.6</v>
      </c>
      <c r="BI43" s="75"/>
      <c r="BJ43" s="75"/>
      <c r="BK43" s="75"/>
      <c r="BL43" s="75"/>
      <c r="BM43" s="75"/>
      <c r="BN43" s="75"/>
      <c r="BO43" s="18"/>
      <c r="BP43" s="18"/>
      <c r="BQ43" s="18"/>
      <c r="BR43" s="18"/>
      <c r="BS43" s="18"/>
      <c r="BT43" s="18"/>
      <c r="BU43" s="18"/>
    </row>
    <row r="44" spans="1:74" s="14" customFormat="1" ht="20.149999999999999" customHeight="1" x14ac:dyDescent="0.15">
      <c r="A44" s="16"/>
      <c r="B44" s="94"/>
      <c r="C44" s="94"/>
      <c r="D44" s="95"/>
      <c r="E44" s="78" t="s">
        <v>46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W42+0.2</f>
        <v>0.218</v>
      </c>
      <c r="X44" s="75"/>
      <c r="Y44" s="75"/>
      <c r="Z44" s="75"/>
      <c r="AA44" s="75"/>
      <c r="AB44" s="75"/>
      <c r="AC44" s="75"/>
      <c r="AD44" s="75">
        <f>AD42+0.2</f>
        <v>0.22600000000000001</v>
      </c>
      <c r="AE44" s="75"/>
      <c r="AF44" s="75"/>
      <c r="AG44" s="75"/>
      <c r="AH44" s="75"/>
      <c r="AI44" s="75"/>
      <c r="AJ44" s="75"/>
      <c r="AK44" s="75"/>
      <c r="AL44" s="75">
        <f>AL42+0.2</f>
        <v>0.23200000000000001</v>
      </c>
      <c r="AM44" s="75"/>
      <c r="AN44" s="75"/>
      <c r="AO44" s="75"/>
      <c r="AP44" s="75"/>
      <c r="AQ44" s="75"/>
      <c r="AR44" s="75"/>
      <c r="AS44" s="75"/>
      <c r="AT44" s="75">
        <f>AT42+0.2</f>
        <v>0.23800000000000002</v>
      </c>
      <c r="AU44" s="75"/>
      <c r="AV44" s="75"/>
      <c r="AW44" s="75"/>
      <c r="AX44" s="75"/>
      <c r="AY44" s="75"/>
      <c r="AZ44" s="75"/>
      <c r="BA44" s="75">
        <f>BA42+0.2</f>
        <v>0.248</v>
      </c>
      <c r="BB44" s="75"/>
      <c r="BC44" s="75"/>
      <c r="BD44" s="75"/>
      <c r="BE44" s="75"/>
      <c r="BF44" s="75"/>
      <c r="BG44" s="75"/>
      <c r="BH44" s="75">
        <f>BH42+0.1</f>
        <v>0.16</v>
      </c>
      <c r="BI44" s="75"/>
      <c r="BJ44" s="75"/>
      <c r="BK44" s="75"/>
      <c r="BL44" s="75"/>
      <c r="BM44" s="75"/>
      <c r="BN44" s="75"/>
      <c r="BO44" s="18"/>
      <c r="BP44" s="18"/>
      <c r="BQ44" s="18"/>
      <c r="BR44" s="18"/>
      <c r="BS44" s="18"/>
      <c r="BT44" s="18"/>
      <c r="BU44" s="18"/>
    </row>
    <row r="45" spans="1:74" s="14" customFormat="1" ht="20.149999999999999" customHeight="1" x14ac:dyDescent="0.15">
      <c r="A45" s="16"/>
      <c r="B45" s="94"/>
      <c r="C45" s="94"/>
      <c r="D45" s="95"/>
      <c r="E45" s="78" t="s">
        <v>48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W42+W46+0.1</f>
        <v>0.91800000000000004</v>
      </c>
      <c r="X45" s="75"/>
      <c r="Y45" s="75"/>
      <c r="Z45" s="75"/>
      <c r="AA45" s="75"/>
      <c r="AB45" s="75"/>
      <c r="AC45" s="75"/>
      <c r="AD45" s="75">
        <f>AD42+AD46+0.1</f>
        <v>0.92600000000000005</v>
      </c>
      <c r="AE45" s="75"/>
      <c r="AF45" s="75"/>
      <c r="AG45" s="75"/>
      <c r="AH45" s="75"/>
      <c r="AI45" s="75"/>
      <c r="AJ45" s="75"/>
      <c r="AK45" s="75"/>
      <c r="AL45" s="75">
        <f>AL42+AL46+0.1</f>
        <v>0.93200000000000005</v>
      </c>
      <c r="AM45" s="75"/>
      <c r="AN45" s="75"/>
      <c r="AO45" s="75"/>
      <c r="AP45" s="75"/>
      <c r="AQ45" s="75"/>
      <c r="AR45" s="75"/>
      <c r="AS45" s="75"/>
      <c r="AT45" s="75">
        <f>AT42+AT46+0.1</f>
        <v>0.93800000000000006</v>
      </c>
      <c r="AU45" s="75"/>
      <c r="AV45" s="75"/>
      <c r="AW45" s="75"/>
      <c r="AX45" s="75"/>
      <c r="AY45" s="75"/>
      <c r="AZ45" s="75"/>
      <c r="BA45" s="75">
        <f>BA42+BA46+0.1</f>
        <v>0.94800000000000006</v>
      </c>
      <c r="BB45" s="75"/>
      <c r="BC45" s="75"/>
      <c r="BD45" s="75"/>
      <c r="BE45" s="75"/>
      <c r="BF45" s="75"/>
      <c r="BG45" s="75"/>
      <c r="BH45" s="75">
        <f>BH42+0.8</f>
        <v>0.8600000000000001</v>
      </c>
      <c r="BI45" s="75"/>
      <c r="BJ45" s="75"/>
      <c r="BK45" s="75"/>
      <c r="BL45" s="75"/>
      <c r="BM45" s="75"/>
      <c r="BN45" s="75"/>
      <c r="BO45" s="18"/>
      <c r="BP45" s="18"/>
      <c r="BQ45" s="18"/>
      <c r="BR45" s="18"/>
      <c r="BS45" s="18"/>
      <c r="BT45" s="18"/>
      <c r="BU45" s="18"/>
    </row>
    <row r="46" spans="1:74" s="14" customFormat="1" ht="20.149999999999999" customHeight="1" x14ac:dyDescent="0.15">
      <c r="A46" s="16"/>
      <c r="B46" s="94"/>
      <c r="C46" s="94"/>
      <c r="D46" s="95"/>
      <c r="E46" s="78" t="s">
        <v>341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$I$6</f>
        <v>0.8</v>
      </c>
      <c r="X46" s="75"/>
      <c r="Y46" s="75"/>
      <c r="Z46" s="75"/>
      <c r="AA46" s="75"/>
      <c r="AB46" s="75"/>
      <c r="AC46" s="75"/>
      <c r="AD46" s="81">
        <f>$I$6</f>
        <v>0.8</v>
      </c>
      <c r="AE46" s="82"/>
      <c r="AF46" s="82"/>
      <c r="AG46" s="82"/>
      <c r="AH46" s="82"/>
      <c r="AI46" s="82"/>
      <c r="AJ46" s="82"/>
      <c r="AK46" s="83"/>
      <c r="AL46" s="81">
        <f>$I$6</f>
        <v>0.8</v>
      </c>
      <c r="AM46" s="82"/>
      <c r="AN46" s="82"/>
      <c r="AO46" s="82"/>
      <c r="AP46" s="82"/>
      <c r="AQ46" s="82"/>
      <c r="AR46" s="82"/>
      <c r="AS46" s="83"/>
      <c r="AT46" s="75">
        <f>$I$6</f>
        <v>0.8</v>
      </c>
      <c r="AU46" s="75"/>
      <c r="AV46" s="75"/>
      <c r="AW46" s="75"/>
      <c r="AX46" s="75"/>
      <c r="AY46" s="75"/>
      <c r="AZ46" s="75"/>
      <c r="BA46" s="75">
        <f>$I$6</f>
        <v>0.8</v>
      </c>
      <c r="BB46" s="75"/>
      <c r="BC46" s="75"/>
      <c r="BD46" s="75"/>
      <c r="BE46" s="75"/>
      <c r="BF46" s="75"/>
      <c r="BG46" s="75"/>
      <c r="BH46" s="75">
        <f>$I$6</f>
        <v>0.8</v>
      </c>
      <c r="BI46" s="75"/>
      <c r="BJ46" s="75"/>
      <c r="BK46" s="75"/>
      <c r="BL46" s="75"/>
      <c r="BM46" s="75"/>
      <c r="BN46" s="75"/>
    </row>
    <row r="47" spans="1:74" s="14" customFormat="1" ht="20.149999999999999" customHeight="1" x14ac:dyDescent="0.15">
      <c r="B47" s="100" t="s">
        <v>33</v>
      </c>
      <c r="C47" s="101"/>
      <c r="D47" s="102"/>
      <c r="E47" s="78" t="s">
        <v>335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W45-W44-0.1-0.03</f>
        <v>0.57000000000000006</v>
      </c>
      <c r="X47" s="75"/>
      <c r="Y47" s="75"/>
      <c r="Z47" s="75"/>
      <c r="AA47" s="75"/>
      <c r="AB47" s="75"/>
      <c r="AC47" s="75"/>
      <c r="AD47" s="81">
        <f>AD45-AD44-0.1-0.03</f>
        <v>0.57000000000000006</v>
      </c>
      <c r="AE47" s="82"/>
      <c r="AF47" s="82"/>
      <c r="AG47" s="82"/>
      <c r="AH47" s="82"/>
      <c r="AI47" s="82"/>
      <c r="AJ47" s="82"/>
      <c r="AK47" s="83"/>
      <c r="AL47" s="81">
        <f>AL45-AL44-0.1-0.03</f>
        <v>0.57000000000000006</v>
      </c>
      <c r="AM47" s="82"/>
      <c r="AN47" s="82"/>
      <c r="AO47" s="82"/>
      <c r="AP47" s="82"/>
      <c r="AQ47" s="82"/>
      <c r="AR47" s="82"/>
      <c r="AS47" s="83"/>
      <c r="AT47" s="75">
        <f>AT45-AT44-0.1-0.03</f>
        <v>0.57000000000000006</v>
      </c>
      <c r="AU47" s="75"/>
      <c r="AV47" s="75"/>
      <c r="AW47" s="75"/>
      <c r="AX47" s="75"/>
      <c r="AY47" s="75"/>
      <c r="AZ47" s="75"/>
      <c r="BA47" s="75">
        <f>BA45-BA44-0.1-0.03</f>
        <v>0.57000000000000006</v>
      </c>
      <c r="BB47" s="75"/>
      <c r="BC47" s="75"/>
      <c r="BD47" s="75"/>
      <c r="BE47" s="75"/>
      <c r="BF47" s="75"/>
      <c r="BG47" s="75"/>
      <c r="BH47" s="75">
        <f>BH45-BH44-0.1-0.03</f>
        <v>0.57000000000000006</v>
      </c>
      <c r="BI47" s="75"/>
      <c r="BJ47" s="75"/>
      <c r="BK47" s="75"/>
      <c r="BL47" s="75"/>
      <c r="BM47" s="75"/>
      <c r="BN47" s="75"/>
    </row>
    <row r="48" spans="1:74" s="14" customFormat="1" ht="20.149999999999999" customHeight="1" x14ac:dyDescent="0.15">
      <c r="BA48" s="141"/>
      <c r="BB48" s="141"/>
      <c r="BC48" s="141"/>
      <c r="BD48" s="141"/>
      <c r="BE48" s="141"/>
      <c r="BF48" s="141"/>
      <c r="BG48" s="141"/>
      <c r="BH48" s="141" t="s">
        <v>103</v>
      </c>
      <c r="BI48" s="141"/>
      <c r="BJ48" s="141"/>
      <c r="BK48" s="141"/>
      <c r="BL48" s="141"/>
      <c r="BM48" s="141"/>
      <c r="BN48" s="141"/>
      <c r="BO48" s="271"/>
      <c r="BP48" s="271"/>
      <c r="BQ48" s="271"/>
      <c r="BR48" s="271"/>
      <c r="BS48" s="271"/>
      <c r="BT48" s="271"/>
      <c r="BU48" s="271"/>
    </row>
    <row r="49" spans="2:73" s="14" customFormat="1" ht="28" customHeight="1" x14ac:dyDescent="0.15">
      <c r="B49" s="87" t="s">
        <v>13</v>
      </c>
      <c r="C49" s="87"/>
      <c r="D49" s="87"/>
      <c r="E49" s="87"/>
      <c r="F49" s="87"/>
      <c r="G49" s="87"/>
      <c r="H49" s="87"/>
      <c r="I49" s="87"/>
      <c r="J49" s="87"/>
      <c r="K49" s="87" t="s">
        <v>14</v>
      </c>
      <c r="L49" s="87"/>
      <c r="M49" s="87"/>
      <c r="N49" s="87"/>
      <c r="O49" s="87"/>
      <c r="P49" s="87"/>
      <c r="Q49" s="87"/>
      <c r="R49" s="87"/>
      <c r="S49" s="87"/>
      <c r="T49" s="87" t="s">
        <v>12</v>
      </c>
      <c r="U49" s="87"/>
      <c r="V49" s="87"/>
      <c r="W49" s="87" t="s">
        <v>90</v>
      </c>
      <c r="X49" s="87"/>
      <c r="Y49" s="87"/>
      <c r="Z49" s="87"/>
      <c r="AA49" s="87"/>
      <c r="AB49" s="87"/>
      <c r="AC49" s="87"/>
      <c r="AD49" s="78" t="s">
        <v>63</v>
      </c>
      <c r="AE49" s="79"/>
      <c r="AF49" s="79"/>
      <c r="AG49" s="79"/>
      <c r="AH49" s="79"/>
      <c r="AI49" s="79"/>
      <c r="AJ49" s="79"/>
      <c r="AK49" s="80"/>
      <c r="AL49" s="78" t="s">
        <v>91</v>
      </c>
      <c r="AM49" s="79"/>
      <c r="AN49" s="79"/>
      <c r="AO49" s="79"/>
      <c r="AP49" s="79"/>
      <c r="AQ49" s="79"/>
      <c r="AR49" s="79"/>
      <c r="AS49" s="80"/>
      <c r="AT49" s="87" t="s">
        <v>92</v>
      </c>
      <c r="AU49" s="87"/>
      <c r="AV49" s="87"/>
      <c r="AW49" s="87"/>
      <c r="AX49" s="87"/>
      <c r="AY49" s="87"/>
      <c r="AZ49" s="87"/>
      <c r="BA49" s="87" t="s">
        <v>93</v>
      </c>
      <c r="BB49" s="87"/>
      <c r="BC49" s="87"/>
      <c r="BD49" s="87"/>
      <c r="BE49" s="87"/>
      <c r="BF49" s="87"/>
      <c r="BG49" s="87"/>
      <c r="BH49" s="87" t="s">
        <v>94</v>
      </c>
      <c r="BI49" s="87"/>
      <c r="BJ49" s="87"/>
      <c r="BK49" s="87"/>
      <c r="BL49" s="87"/>
      <c r="BM49" s="87"/>
      <c r="BN49" s="87"/>
      <c r="BO49" s="25"/>
      <c r="BP49" s="25"/>
      <c r="BQ49" s="25"/>
      <c r="BR49" s="25"/>
      <c r="BS49" s="25"/>
      <c r="BT49" s="25"/>
      <c r="BU49" s="25"/>
    </row>
    <row r="50" spans="2:73" s="14" customFormat="1" ht="28" customHeight="1" x14ac:dyDescent="0.15">
      <c r="B50" s="78" t="s">
        <v>52</v>
      </c>
      <c r="C50" s="79"/>
      <c r="D50" s="79"/>
      <c r="E50" s="79"/>
      <c r="F50" s="79"/>
      <c r="G50" s="79"/>
      <c r="H50" s="79"/>
      <c r="I50" s="79"/>
      <c r="J50" s="80"/>
      <c r="K50" s="110" t="s">
        <v>371</v>
      </c>
      <c r="L50" s="111"/>
      <c r="M50" s="111"/>
      <c r="N50" s="111"/>
      <c r="O50" s="111"/>
      <c r="P50" s="111"/>
      <c r="Q50" s="111"/>
      <c r="R50" s="111"/>
      <c r="S50" s="112"/>
      <c r="T50" s="78" t="s">
        <v>89</v>
      </c>
      <c r="U50" s="79"/>
      <c r="V50" s="80"/>
      <c r="W50" s="75">
        <v>2</v>
      </c>
      <c r="X50" s="75"/>
      <c r="Y50" s="75"/>
      <c r="Z50" s="75"/>
      <c r="AA50" s="75"/>
      <c r="AB50" s="75"/>
      <c r="AC50" s="75"/>
      <c r="AD50" s="81">
        <v>2</v>
      </c>
      <c r="AE50" s="82"/>
      <c r="AF50" s="82"/>
      <c r="AG50" s="82"/>
      <c r="AH50" s="82"/>
      <c r="AI50" s="82"/>
      <c r="AJ50" s="82"/>
      <c r="AK50" s="83"/>
      <c r="AL50" s="81">
        <v>2</v>
      </c>
      <c r="AM50" s="82"/>
      <c r="AN50" s="82"/>
      <c r="AO50" s="82"/>
      <c r="AP50" s="82"/>
      <c r="AQ50" s="82"/>
      <c r="AR50" s="82"/>
      <c r="AS50" s="83"/>
      <c r="AT50" s="75">
        <v>2</v>
      </c>
      <c r="AU50" s="75"/>
      <c r="AV50" s="75"/>
      <c r="AW50" s="75"/>
      <c r="AX50" s="75"/>
      <c r="AY50" s="75"/>
      <c r="AZ50" s="75"/>
      <c r="BA50" s="75">
        <v>2</v>
      </c>
      <c r="BB50" s="75"/>
      <c r="BC50" s="75"/>
      <c r="BD50" s="75"/>
      <c r="BE50" s="75"/>
      <c r="BF50" s="75"/>
      <c r="BG50" s="75"/>
      <c r="BH50" s="75">
        <v>2</v>
      </c>
      <c r="BI50" s="75"/>
      <c r="BJ50" s="75"/>
      <c r="BK50" s="75"/>
      <c r="BL50" s="75"/>
      <c r="BM50" s="75"/>
      <c r="BN50" s="75"/>
      <c r="BO50" s="18"/>
      <c r="BP50" s="18"/>
      <c r="BQ50" s="18"/>
      <c r="BR50" s="18"/>
      <c r="BS50" s="18"/>
      <c r="BT50" s="18"/>
      <c r="BU50" s="18"/>
    </row>
    <row r="51" spans="2:73" s="14" customFormat="1" ht="14.1" customHeight="1" x14ac:dyDescent="0.15">
      <c r="B51" s="113" t="s">
        <v>373</v>
      </c>
      <c r="C51" s="114"/>
      <c r="D51" s="114"/>
      <c r="E51" s="114"/>
      <c r="F51" s="114"/>
      <c r="G51" s="114"/>
      <c r="H51" s="114"/>
      <c r="I51" s="114"/>
      <c r="J51" s="115"/>
      <c r="K51" s="116" t="s">
        <v>434</v>
      </c>
      <c r="L51" s="117"/>
      <c r="M51" s="117"/>
      <c r="N51" s="117"/>
      <c r="O51" s="117"/>
      <c r="P51" s="117"/>
      <c r="Q51" s="117"/>
      <c r="R51" s="117"/>
      <c r="S51" s="118"/>
      <c r="T51" s="113" t="s">
        <v>390</v>
      </c>
      <c r="U51" s="114"/>
      <c r="V51" s="115"/>
      <c r="W51" s="104">
        <f>W43</f>
        <v>0.6</v>
      </c>
      <c r="X51" s="105"/>
      <c r="Y51" s="105"/>
      <c r="Z51" s="105"/>
      <c r="AA51" s="105"/>
      <c r="AB51" s="105"/>
      <c r="AC51" s="106"/>
      <c r="AD51" s="104">
        <f>AD43</f>
        <v>0.6</v>
      </c>
      <c r="AE51" s="105"/>
      <c r="AF51" s="105"/>
      <c r="AG51" s="105"/>
      <c r="AH51" s="105"/>
      <c r="AI51" s="105"/>
      <c r="AJ51" s="105"/>
      <c r="AK51" s="106"/>
      <c r="AL51" s="104">
        <f>AL43</f>
        <v>0.6</v>
      </c>
      <c r="AM51" s="105"/>
      <c r="AN51" s="105"/>
      <c r="AO51" s="105"/>
      <c r="AP51" s="105"/>
      <c r="AQ51" s="105"/>
      <c r="AR51" s="105"/>
      <c r="AS51" s="106"/>
      <c r="AT51" s="104">
        <f>AT43</f>
        <v>0.6</v>
      </c>
      <c r="AU51" s="105"/>
      <c r="AV51" s="105"/>
      <c r="AW51" s="105"/>
      <c r="AX51" s="105"/>
      <c r="AY51" s="105"/>
      <c r="AZ51" s="106"/>
      <c r="BA51" s="104">
        <f>BA43</f>
        <v>0.6</v>
      </c>
      <c r="BB51" s="105"/>
      <c r="BC51" s="105"/>
      <c r="BD51" s="105"/>
      <c r="BE51" s="105"/>
      <c r="BF51" s="105"/>
      <c r="BG51" s="106"/>
      <c r="BH51" s="104">
        <f>BH43</f>
        <v>0.6</v>
      </c>
      <c r="BI51" s="105"/>
      <c r="BJ51" s="105"/>
      <c r="BK51" s="105"/>
      <c r="BL51" s="105"/>
      <c r="BM51" s="105"/>
      <c r="BN51" s="106"/>
      <c r="BO51" s="18"/>
      <c r="BP51" s="18"/>
      <c r="BQ51" s="18"/>
      <c r="BR51" s="18"/>
      <c r="BS51" s="18"/>
      <c r="BT51" s="18"/>
      <c r="BU51" s="18"/>
    </row>
    <row r="52" spans="2:73" s="14" customFormat="1" ht="14.1" customHeight="1" x14ac:dyDescent="0.15">
      <c r="B52" s="100"/>
      <c r="C52" s="101"/>
      <c r="D52" s="101"/>
      <c r="E52" s="101"/>
      <c r="F52" s="101"/>
      <c r="G52" s="101"/>
      <c r="H52" s="101"/>
      <c r="I52" s="101"/>
      <c r="J52" s="102"/>
      <c r="K52" s="122"/>
      <c r="L52" s="123"/>
      <c r="M52" s="123"/>
      <c r="N52" s="123"/>
      <c r="O52" s="123"/>
      <c r="P52" s="123"/>
      <c r="Q52" s="123"/>
      <c r="R52" s="123"/>
      <c r="S52" s="124"/>
      <c r="T52" s="100"/>
      <c r="U52" s="101"/>
      <c r="V52" s="102"/>
      <c r="W52" s="107"/>
      <c r="X52" s="108"/>
      <c r="Y52" s="108"/>
      <c r="Z52" s="108"/>
      <c r="AA52" s="108"/>
      <c r="AB52" s="108"/>
      <c r="AC52" s="109"/>
      <c r="AD52" s="107"/>
      <c r="AE52" s="108"/>
      <c r="AF52" s="108"/>
      <c r="AG52" s="108"/>
      <c r="AH52" s="108"/>
      <c r="AI52" s="108"/>
      <c r="AJ52" s="108"/>
      <c r="AK52" s="109"/>
      <c r="AL52" s="107"/>
      <c r="AM52" s="108"/>
      <c r="AN52" s="108"/>
      <c r="AO52" s="108"/>
      <c r="AP52" s="108"/>
      <c r="AQ52" s="108"/>
      <c r="AR52" s="108"/>
      <c r="AS52" s="109"/>
      <c r="AT52" s="107"/>
      <c r="AU52" s="108"/>
      <c r="AV52" s="108"/>
      <c r="AW52" s="108"/>
      <c r="AX52" s="108"/>
      <c r="AY52" s="108"/>
      <c r="AZ52" s="109"/>
      <c r="BA52" s="107"/>
      <c r="BB52" s="108"/>
      <c r="BC52" s="108"/>
      <c r="BD52" s="108"/>
      <c r="BE52" s="108"/>
      <c r="BF52" s="108"/>
      <c r="BG52" s="109"/>
      <c r="BH52" s="107"/>
      <c r="BI52" s="108"/>
      <c r="BJ52" s="108"/>
      <c r="BK52" s="108"/>
      <c r="BL52" s="108"/>
      <c r="BM52" s="108"/>
      <c r="BN52" s="109"/>
      <c r="BO52" s="18"/>
      <c r="BP52" s="18"/>
      <c r="BQ52" s="18"/>
      <c r="BR52" s="18"/>
      <c r="BS52" s="18"/>
      <c r="BT52" s="18"/>
      <c r="BU52" s="18"/>
    </row>
    <row r="53" spans="2:73" s="14" customFormat="1" ht="14.1" customHeight="1" x14ac:dyDescent="0.15">
      <c r="B53" s="113" t="s">
        <v>54</v>
      </c>
      <c r="C53" s="114"/>
      <c r="D53" s="114"/>
      <c r="E53" s="114"/>
      <c r="F53" s="114"/>
      <c r="G53" s="114"/>
      <c r="H53" s="114"/>
      <c r="I53" s="114"/>
      <c r="J53" s="115"/>
      <c r="K53" s="116" t="s">
        <v>434</v>
      </c>
      <c r="L53" s="117"/>
      <c r="M53" s="117"/>
      <c r="N53" s="117"/>
      <c r="O53" s="117"/>
      <c r="P53" s="117"/>
      <c r="Q53" s="117"/>
      <c r="R53" s="117"/>
      <c r="S53" s="118"/>
      <c r="T53" s="113" t="s">
        <v>435</v>
      </c>
      <c r="U53" s="114"/>
      <c r="V53" s="115"/>
      <c r="W53" s="104">
        <f>W43*0.03</f>
        <v>1.7999999999999999E-2</v>
      </c>
      <c r="X53" s="105"/>
      <c r="Y53" s="105"/>
      <c r="Z53" s="105"/>
      <c r="AA53" s="105"/>
      <c r="AB53" s="105"/>
      <c r="AC53" s="106"/>
      <c r="AD53" s="104">
        <f>AD43*0.03</f>
        <v>1.7999999999999999E-2</v>
      </c>
      <c r="AE53" s="105"/>
      <c r="AF53" s="105"/>
      <c r="AG53" s="105"/>
      <c r="AH53" s="105"/>
      <c r="AI53" s="105"/>
      <c r="AJ53" s="105"/>
      <c r="AK53" s="106"/>
      <c r="AL53" s="104">
        <f>AL43*0.03</f>
        <v>1.7999999999999999E-2</v>
      </c>
      <c r="AM53" s="105"/>
      <c r="AN53" s="105"/>
      <c r="AO53" s="105"/>
      <c r="AP53" s="105"/>
      <c r="AQ53" s="105"/>
      <c r="AR53" s="105"/>
      <c r="AS53" s="106"/>
      <c r="AT53" s="104">
        <f>AT43*0.03</f>
        <v>1.7999999999999999E-2</v>
      </c>
      <c r="AU53" s="105"/>
      <c r="AV53" s="105"/>
      <c r="AW53" s="105"/>
      <c r="AX53" s="105"/>
      <c r="AY53" s="105"/>
      <c r="AZ53" s="106"/>
      <c r="BA53" s="104">
        <f>BA43*0.03</f>
        <v>1.7999999999999999E-2</v>
      </c>
      <c r="BB53" s="105"/>
      <c r="BC53" s="105"/>
      <c r="BD53" s="105"/>
      <c r="BE53" s="105"/>
      <c r="BF53" s="105"/>
      <c r="BG53" s="106"/>
      <c r="BH53" s="104">
        <f>BH43*0.03</f>
        <v>1.7999999999999999E-2</v>
      </c>
      <c r="BI53" s="105"/>
      <c r="BJ53" s="105"/>
      <c r="BK53" s="105"/>
      <c r="BL53" s="105"/>
      <c r="BM53" s="105"/>
      <c r="BN53" s="106"/>
      <c r="BO53" s="18"/>
      <c r="BP53" s="18"/>
      <c r="BQ53" s="18"/>
      <c r="BR53" s="18"/>
      <c r="BS53" s="18"/>
      <c r="BT53" s="18"/>
      <c r="BU53" s="18"/>
    </row>
    <row r="54" spans="2:73" s="14" customFormat="1" ht="14.1" customHeight="1" x14ac:dyDescent="0.15">
      <c r="B54" s="100"/>
      <c r="C54" s="101"/>
      <c r="D54" s="101"/>
      <c r="E54" s="101"/>
      <c r="F54" s="101"/>
      <c r="G54" s="101"/>
      <c r="H54" s="101"/>
      <c r="I54" s="101"/>
      <c r="J54" s="102"/>
      <c r="K54" s="122" t="s">
        <v>323</v>
      </c>
      <c r="L54" s="123"/>
      <c r="M54" s="123"/>
      <c r="N54" s="123"/>
      <c r="O54" s="123"/>
      <c r="P54" s="123"/>
      <c r="Q54" s="123"/>
      <c r="R54" s="123"/>
      <c r="S54" s="124"/>
      <c r="T54" s="100"/>
      <c r="U54" s="101"/>
      <c r="V54" s="102"/>
      <c r="W54" s="107"/>
      <c r="X54" s="108"/>
      <c r="Y54" s="108"/>
      <c r="Z54" s="108"/>
      <c r="AA54" s="108"/>
      <c r="AB54" s="108"/>
      <c r="AC54" s="109"/>
      <c r="AD54" s="107"/>
      <c r="AE54" s="108"/>
      <c r="AF54" s="108"/>
      <c r="AG54" s="108"/>
      <c r="AH54" s="108"/>
      <c r="AI54" s="108"/>
      <c r="AJ54" s="108"/>
      <c r="AK54" s="109"/>
      <c r="AL54" s="107"/>
      <c r="AM54" s="108"/>
      <c r="AN54" s="108"/>
      <c r="AO54" s="108"/>
      <c r="AP54" s="108"/>
      <c r="AQ54" s="108"/>
      <c r="AR54" s="108"/>
      <c r="AS54" s="109"/>
      <c r="AT54" s="107"/>
      <c r="AU54" s="108"/>
      <c r="AV54" s="108"/>
      <c r="AW54" s="108"/>
      <c r="AX54" s="108"/>
      <c r="AY54" s="108"/>
      <c r="AZ54" s="109"/>
      <c r="BA54" s="107"/>
      <c r="BB54" s="108"/>
      <c r="BC54" s="108"/>
      <c r="BD54" s="108"/>
      <c r="BE54" s="108"/>
      <c r="BF54" s="108"/>
      <c r="BG54" s="109"/>
      <c r="BH54" s="107"/>
      <c r="BI54" s="108"/>
      <c r="BJ54" s="108"/>
      <c r="BK54" s="108"/>
      <c r="BL54" s="108"/>
      <c r="BM54" s="108"/>
      <c r="BN54" s="109"/>
      <c r="BO54" s="18"/>
      <c r="BP54" s="18"/>
      <c r="BQ54" s="18"/>
      <c r="BR54" s="18"/>
      <c r="BS54" s="18"/>
      <c r="BT54" s="18"/>
      <c r="BU54" s="18"/>
    </row>
    <row r="55" spans="2:73" s="14" customFormat="1" ht="28" customHeight="1" x14ac:dyDescent="0.15">
      <c r="B55" s="119" t="s">
        <v>25</v>
      </c>
      <c r="C55" s="120"/>
      <c r="D55" s="120"/>
      <c r="E55" s="120"/>
      <c r="F55" s="120"/>
      <c r="G55" s="120"/>
      <c r="H55" s="120"/>
      <c r="I55" s="120"/>
      <c r="J55" s="121"/>
      <c r="K55" s="110" t="s">
        <v>436</v>
      </c>
      <c r="L55" s="111"/>
      <c r="M55" s="111"/>
      <c r="N55" s="111"/>
      <c r="O55" s="111"/>
      <c r="P55" s="111"/>
      <c r="Q55" s="111"/>
      <c r="R55" s="111"/>
      <c r="S55" s="112"/>
      <c r="T55" s="78" t="s">
        <v>435</v>
      </c>
      <c r="U55" s="79"/>
      <c r="V55" s="80"/>
      <c r="W55" s="75">
        <f>ROUND(W43*(W45-0.03),3)</f>
        <v>0.53300000000000003</v>
      </c>
      <c r="X55" s="75"/>
      <c r="Y55" s="75"/>
      <c r="Z55" s="75"/>
      <c r="AA55" s="75"/>
      <c r="AB55" s="75"/>
      <c r="AC55" s="81"/>
      <c r="AD55" s="81">
        <f>ROUND(AD43*(AD45-0.03),3)</f>
        <v>0.53800000000000003</v>
      </c>
      <c r="AE55" s="82"/>
      <c r="AF55" s="82"/>
      <c r="AG55" s="82"/>
      <c r="AH55" s="82"/>
      <c r="AI55" s="82"/>
      <c r="AJ55" s="82"/>
      <c r="AK55" s="83"/>
      <c r="AL55" s="81">
        <f>ROUND(AL43*(AL45-0.03),3)</f>
        <v>0.54100000000000004</v>
      </c>
      <c r="AM55" s="82"/>
      <c r="AN55" s="82"/>
      <c r="AO55" s="82"/>
      <c r="AP55" s="82"/>
      <c r="AQ55" s="82"/>
      <c r="AR55" s="82"/>
      <c r="AS55" s="83"/>
      <c r="AT55" s="75">
        <f>ROUND(AT43*(AT45-0.03),3)</f>
        <v>0.54500000000000004</v>
      </c>
      <c r="AU55" s="75"/>
      <c r="AV55" s="75"/>
      <c r="AW55" s="75"/>
      <c r="AX55" s="75"/>
      <c r="AY55" s="75"/>
      <c r="AZ55" s="81"/>
      <c r="BA55" s="75">
        <f>ROUND(BA43*(BA45-0.03),3)</f>
        <v>0.55100000000000005</v>
      </c>
      <c r="BB55" s="75"/>
      <c r="BC55" s="75"/>
      <c r="BD55" s="75"/>
      <c r="BE55" s="75"/>
      <c r="BF55" s="75"/>
      <c r="BG55" s="81"/>
      <c r="BH55" s="75">
        <f>ROUND(BH43*(BH45-0.03),3)</f>
        <v>0.498</v>
      </c>
      <c r="BI55" s="75"/>
      <c r="BJ55" s="75"/>
      <c r="BK55" s="75"/>
      <c r="BL55" s="75"/>
      <c r="BM55" s="75"/>
      <c r="BN55" s="75"/>
      <c r="BO55" s="18"/>
      <c r="BP55" s="18"/>
      <c r="BQ55" s="18"/>
      <c r="BR55" s="18"/>
      <c r="BS55" s="18"/>
      <c r="BT55" s="18"/>
      <c r="BU55" s="18"/>
    </row>
    <row r="56" spans="2:73" s="14" customFormat="1" ht="28" customHeight="1" x14ac:dyDescent="0.15">
      <c r="B56" s="119" t="s">
        <v>24</v>
      </c>
      <c r="C56" s="120"/>
      <c r="D56" s="120"/>
      <c r="E56" s="120"/>
      <c r="F56" s="120"/>
      <c r="G56" s="120"/>
      <c r="H56" s="120"/>
      <c r="I56" s="120"/>
      <c r="J56" s="121"/>
      <c r="K56" s="110" t="s">
        <v>436</v>
      </c>
      <c r="L56" s="111"/>
      <c r="M56" s="111"/>
      <c r="N56" s="111"/>
      <c r="O56" s="111"/>
      <c r="P56" s="111"/>
      <c r="Q56" s="111"/>
      <c r="R56" s="111"/>
      <c r="S56" s="112"/>
      <c r="T56" s="78" t="s">
        <v>435</v>
      </c>
      <c r="U56" s="79"/>
      <c r="V56" s="80"/>
      <c r="W56" s="75">
        <f>ROUND(W43*W44-W42*W42*PI()/4,3)</f>
        <v>0.13100000000000001</v>
      </c>
      <c r="X56" s="75"/>
      <c r="Y56" s="75"/>
      <c r="Z56" s="75"/>
      <c r="AA56" s="75"/>
      <c r="AB56" s="75"/>
      <c r="AC56" s="81"/>
      <c r="AD56" s="81">
        <f>ROUND(AD43*AD44-AD42*AD42*PI()/4,3)</f>
        <v>0.13500000000000001</v>
      </c>
      <c r="AE56" s="82"/>
      <c r="AF56" s="82"/>
      <c r="AG56" s="82"/>
      <c r="AH56" s="82"/>
      <c r="AI56" s="82"/>
      <c r="AJ56" s="82"/>
      <c r="AK56" s="83"/>
      <c r="AL56" s="81">
        <f>ROUND(AL43*AL44-AL42*AL42*PI()/4,3)</f>
        <v>0.13800000000000001</v>
      </c>
      <c r="AM56" s="82"/>
      <c r="AN56" s="82"/>
      <c r="AO56" s="82"/>
      <c r="AP56" s="82"/>
      <c r="AQ56" s="82"/>
      <c r="AR56" s="82"/>
      <c r="AS56" s="83"/>
      <c r="AT56" s="75">
        <f>ROUND(AT43*AT44-AT42*AT42*PI()/4,3)</f>
        <v>0.14199999999999999</v>
      </c>
      <c r="AU56" s="75"/>
      <c r="AV56" s="75"/>
      <c r="AW56" s="75"/>
      <c r="AX56" s="75"/>
      <c r="AY56" s="75"/>
      <c r="AZ56" s="81"/>
      <c r="BA56" s="75">
        <f>ROUND(BA43*BA44-BA42*BA42*PI()/4,3)</f>
        <v>0.14699999999999999</v>
      </c>
      <c r="BB56" s="75"/>
      <c r="BC56" s="75"/>
      <c r="BD56" s="75"/>
      <c r="BE56" s="75"/>
      <c r="BF56" s="75"/>
      <c r="BG56" s="81"/>
      <c r="BH56" s="75">
        <f>ROUND(BH43*BH44-BH42*BH42*PI()/4,3)</f>
        <v>9.2999999999999999E-2</v>
      </c>
      <c r="BI56" s="75"/>
      <c r="BJ56" s="75"/>
      <c r="BK56" s="75"/>
      <c r="BL56" s="75"/>
      <c r="BM56" s="75"/>
      <c r="BN56" s="75"/>
      <c r="BO56" s="18"/>
      <c r="BP56" s="18"/>
      <c r="BQ56" s="18"/>
      <c r="BR56" s="18"/>
      <c r="BS56" s="18"/>
      <c r="BT56" s="18"/>
      <c r="BU56" s="18"/>
    </row>
    <row r="57" spans="2:73" s="14" customFormat="1" ht="28" customHeight="1" x14ac:dyDescent="0.15">
      <c r="B57" s="138" t="s">
        <v>26</v>
      </c>
      <c r="C57" s="139"/>
      <c r="D57" s="139"/>
      <c r="E57" s="139"/>
      <c r="F57" s="139"/>
      <c r="G57" s="139"/>
      <c r="H57" s="139"/>
      <c r="I57" s="139"/>
      <c r="J57" s="140"/>
      <c r="K57" s="110" t="s">
        <v>436</v>
      </c>
      <c r="L57" s="111"/>
      <c r="M57" s="111"/>
      <c r="N57" s="111"/>
      <c r="O57" s="111"/>
      <c r="P57" s="111"/>
      <c r="Q57" s="111"/>
      <c r="R57" s="111"/>
      <c r="S57" s="112"/>
      <c r="T57" s="78" t="s">
        <v>435</v>
      </c>
      <c r="U57" s="79"/>
      <c r="V57" s="80"/>
      <c r="W57" s="75">
        <f>ROUND(W43*W47,3)</f>
        <v>0.34200000000000003</v>
      </c>
      <c r="X57" s="75"/>
      <c r="Y57" s="75"/>
      <c r="Z57" s="75"/>
      <c r="AA57" s="75"/>
      <c r="AB57" s="75"/>
      <c r="AC57" s="81"/>
      <c r="AD57" s="81">
        <f>ROUND(AD43*AD47,3)</f>
        <v>0.34200000000000003</v>
      </c>
      <c r="AE57" s="82"/>
      <c r="AF57" s="82"/>
      <c r="AG57" s="82"/>
      <c r="AH57" s="82"/>
      <c r="AI57" s="82"/>
      <c r="AJ57" s="82"/>
      <c r="AK57" s="83"/>
      <c r="AL57" s="81">
        <f>ROUND(AL43*AL47,3)</f>
        <v>0.34200000000000003</v>
      </c>
      <c r="AM57" s="82"/>
      <c r="AN57" s="82"/>
      <c r="AO57" s="82"/>
      <c r="AP57" s="82"/>
      <c r="AQ57" s="82"/>
      <c r="AR57" s="82"/>
      <c r="AS57" s="83"/>
      <c r="AT57" s="75">
        <f>ROUND(AT43*AT47,3)</f>
        <v>0.34200000000000003</v>
      </c>
      <c r="AU57" s="75"/>
      <c r="AV57" s="75"/>
      <c r="AW57" s="75"/>
      <c r="AX57" s="75"/>
      <c r="AY57" s="75"/>
      <c r="AZ57" s="81"/>
      <c r="BA57" s="75">
        <f>ROUND(BA43*BA47,3)</f>
        <v>0.34200000000000003</v>
      </c>
      <c r="BB57" s="75"/>
      <c r="BC57" s="75"/>
      <c r="BD57" s="75"/>
      <c r="BE57" s="75"/>
      <c r="BF57" s="75"/>
      <c r="BG57" s="81"/>
      <c r="BH57" s="75">
        <f>ROUND(BH43*BH47,3)</f>
        <v>0.34200000000000003</v>
      </c>
      <c r="BI57" s="75"/>
      <c r="BJ57" s="75"/>
      <c r="BK57" s="75"/>
      <c r="BL57" s="75"/>
      <c r="BM57" s="75"/>
      <c r="BN57" s="75"/>
      <c r="BO57" s="18"/>
      <c r="BP57" s="18"/>
      <c r="BQ57" s="18"/>
      <c r="BR57" s="18"/>
      <c r="BS57" s="18"/>
      <c r="BT57" s="18"/>
      <c r="BU57" s="18"/>
    </row>
    <row r="58" spans="2:73" s="14" customFormat="1" ht="14.1" customHeight="1" x14ac:dyDescent="0.15">
      <c r="B58" s="125" t="s">
        <v>53</v>
      </c>
      <c r="C58" s="126"/>
      <c r="D58" s="126"/>
      <c r="E58" s="126"/>
      <c r="F58" s="126"/>
      <c r="G58" s="126"/>
      <c r="H58" s="126"/>
      <c r="I58" s="126"/>
      <c r="J58" s="127"/>
      <c r="K58" s="116" t="s">
        <v>434</v>
      </c>
      <c r="L58" s="117"/>
      <c r="M58" s="117"/>
      <c r="N58" s="117"/>
      <c r="O58" s="117"/>
      <c r="P58" s="117"/>
      <c r="Q58" s="117"/>
      <c r="R58" s="117"/>
      <c r="S58" s="118"/>
      <c r="T58" s="113" t="s">
        <v>435</v>
      </c>
      <c r="U58" s="114"/>
      <c r="V58" s="115"/>
      <c r="W58" s="104">
        <f>ROUND(W55-W57/0.9,3)</f>
        <v>0.153</v>
      </c>
      <c r="X58" s="105"/>
      <c r="Y58" s="105"/>
      <c r="Z58" s="105"/>
      <c r="AA58" s="105"/>
      <c r="AB58" s="105"/>
      <c r="AC58" s="106"/>
      <c r="AD58" s="104">
        <f>ROUND(AD55-AD57/0.9,3)</f>
        <v>0.158</v>
      </c>
      <c r="AE58" s="105"/>
      <c r="AF58" s="105"/>
      <c r="AG58" s="105"/>
      <c r="AH58" s="105"/>
      <c r="AI58" s="105"/>
      <c r="AJ58" s="105"/>
      <c r="AK58" s="106"/>
      <c r="AL58" s="104">
        <f>ROUND(AL55-AL57/0.9,3)</f>
        <v>0.161</v>
      </c>
      <c r="AM58" s="105"/>
      <c r="AN58" s="105"/>
      <c r="AO58" s="105"/>
      <c r="AP58" s="105"/>
      <c r="AQ58" s="105"/>
      <c r="AR58" s="105"/>
      <c r="AS58" s="106"/>
      <c r="AT58" s="104">
        <f>ROUND(AT55-AT57/0.9,3)</f>
        <v>0.16500000000000001</v>
      </c>
      <c r="AU58" s="105"/>
      <c r="AV58" s="105"/>
      <c r="AW58" s="105"/>
      <c r="AX58" s="105"/>
      <c r="AY58" s="105"/>
      <c r="AZ58" s="106"/>
      <c r="BA58" s="104">
        <f>ROUND(BA55-BA57/0.9,3)</f>
        <v>0.17100000000000001</v>
      </c>
      <c r="BB58" s="105"/>
      <c r="BC58" s="105"/>
      <c r="BD58" s="105"/>
      <c r="BE58" s="105"/>
      <c r="BF58" s="105"/>
      <c r="BG58" s="106"/>
      <c r="BH58" s="104">
        <f>ROUND(BH55-BH57/0.9,3)</f>
        <v>0.11799999999999999</v>
      </c>
      <c r="BI58" s="105"/>
      <c r="BJ58" s="105"/>
      <c r="BK58" s="105"/>
      <c r="BL58" s="105"/>
      <c r="BM58" s="105"/>
      <c r="BN58" s="106"/>
      <c r="BO58" s="18"/>
      <c r="BP58" s="18"/>
      <c r="BQ58" s="18"/>
      <c r="BR58" s="18"/>
      <c r="BS58" s="18"/>
      <c r="BT58" s="18"/>
      <c r="BU58" s="18"/>
    </row>
    <row r="59" spans="2:73" s="14" customFormat="1" ht="14.1" customHeight="1" x14ac:dyDescent="0.15">
      <c r="B59" s="128"/>
      <c r="C59" s="129"/>
      <c r="D59" s="129"/>
      <c r="E59" s="129"/>
      <c r="F59" s="129"/>
      <c r="G59" s="129"/>
      <c r="H59" s="129"/>
      <c r="I59" s="129"/>
      <c r="J59" s="130"/>
      <c r="K59" s="122" t="s">
        <v>323</v>
      </c>
      <c r="L59" s="123"/>
      <c r="M59" s="123"/>
      <c r="N59" s="123"/>
      <c r="O59" s="123"/>
      <c r="P59" s="123"/>
      <c r="Q59" s="123"/>
      <c r="R59" s="123"/>
      <c r="S59" s="124"/>
      <c r="T59" s="100"/>
      <c r="U59" s="101"/>
      <c r="V59" s="102"/>
      <c r="W59" s="107"/>
      <c r="X59" s="108"/>
      <c r="Y59" s="108"/>
      <c r="Z59" s="108"/>
      <c r="AA59" s="108"/>
      <c r="AB59" s="108"/>
      <c r="AC59" s="109"/>
      <c r="AD59" s="107"/>
      <c r="AE59" s="108"/>
      <c r="AF59" s="108"/>
      <c r="AG59" s="108"/>
      <c r="AH59" s="108"/>
      <c r="AI59" s="108"/>
      <c r="AJ59" s="108"/>
      <c r="AK59" s="109"/>
      <c r="AL59" s="107"/>
      <c r="AM59" s="108"/>
      <c r="AN59" s="108"/>
      <c r="AO59" s="108"/>
      <c r="AP59" s="108"/>
      <c r="AQ59" s="108"/>
      <c r="AR59" s="108"/>
      <c r="AS59" s="109"/>
      <c r="AT59" s="107"/>
      <c r="AU59" s="108"/>
      <c r="AV59" s="108"/>
      <c r="AW59" s="108"/>
      <c r="AX59" s="108"/>
      <c r="AY59" s="108"/>
      <c r="AZ59" s="109"/>
      <c r="BA59" s="107"/>
      <c r="BB59" s="108"/>
      <c r="BC59" s="108"/>
      <c r="BD59" s="108"/>
      <c r="BE59" s="108"/>
      <c r="BF59" s="108"/>
      <c r="BG59" s="109"/>
      <c r="BH59" s="107"/>
      <c r="BI59" s="108"/>
      <c r="BJ59" s="108"/>
      <c r="BK59" s="108"/>
      <c r="BL59" s="108"/>
      <c r="BM59" s="108"/>
      <c r="BN59" s="109"/>
      <c r="BO59" s="18"/>
      <c r="BP59" s="18"/>
      <c r="BQ59" s="18"/>
      <c r="BR59" s="18"/>
      <c r="BS59" s="18"/>
      <c r="BT59" s="18"/>
      <c r="BU59" s="18"/>
    </row>
    <row r="60" spans="2:73" s="14" customFormat="1" ht="14.1" customHeight="1" x14ac:dyDescent="0.15">
      <c r="B60" s="125" t="s">
        <v>387</v>
      </c>
      <c r="C60" s="126"/>
      <c r="D60" s="126"/>
      <c r="E60" s="126"/>
      <c r="F60" s="126"/>
      <c r="G60" s="126"/>
      <c r="H60" s="126"/>
      <c r="I60" s="126"/>
      <c r="J60" s="127"/>
      <c r="K60" s="116" t="s">
        <v>159</v>
      </c>
      <c r="L60" s="259"/>
      <c r="M60" s="259"/>
      <c r="N60" s="259"/>
      <c r="O60" s="259"/>
      <c r="P60" s="259"/>
      <c r="Q60" s="259"/>
      <c r="R60" s="259"/>
      <c r="S60" s="260"/>
      <c r="T60" s="113" t="s">
        <v>433</v>
      </c>
      <c r="U60" s="114"/>
      <c r="V60" s="115"/>
      <c r="W60" s="104">
        <f>W43</f>
        <v>0.6</v>
      </c>
      <c r="X60" s="105"/>
      <c r="Y60" s="105"/>
      <c r="Z60" s="105"/>
      <c r="AA60" s="105"/>
      <c r="AB60" s="105"/>
      <c r="AC60" s="105"/>
      <c r="AD60" s="104">
        <f>AD43</f>
        <v>0.6</v>
      </c>
      <c r="AE60" s="105"/>
      <c r="AF60" s="105"/>
      <c r="AG60" s="105"/>
      <c r="AH60" s="105"/>
      <c r="AI60" s="105"/>
      <c r="AJ60" s="105"/>
      <c r="AK60" s="106"/>
      <c r="AL60" s="104">
        <f>AL43</f>
        <v>0.6</v>
      </c>
      <c r="AM60" s="105"/>
      <c r="AN60" s="105"/>
      <c r="AO60" s="105"/>
      <c r="AP60" s="105"/>
      <c r="AQ60" s="105"/>
      <c r="AR60" s="105"/>
      <c r="AS60" s="106"/>
      <c r="AT60" s="104">
        <f>AT43</f>
        <v>0.6</v>
      </c>
      <c r="AU60" s="105"/>
      <c r="AV60" s="105"/>
      <c r="AW60" s="105"/>
      <c r="AX60" s="105"/>
      <c r="AY60" s="105"/>
      <c r="AZ60" s="105"/>
      <c r="BA60" s="104">
        <f>BA43</f>
        <v>0.6</v>
      </c>
      <c r="BB60" s="105"/>
      <c r="BC60" s="105"/>
      <c r="BD60" s="105"/>
      <c r="BE60" s="105"/>
      <c r="BF60" s="105"/>
      <c r="BG60" s="105"/>
      <c r="BH60" s="104">
        <f>BH43</f>
        <v>0.6</v>
      </c>
      <c r="BI60" s="105"/>
      <c r="BJ60" s="105"/>
      <c r="BK60" s="105"/>
      <c r="BL60" s="105"/>
      <c r="BM60" s="105"/>
      <c r="BN60" s="106"/>
      <c r="BO60" s="18"/>
      <c r="BP60" s="18"/>
      <c r="BQ60" s="18"/>
      <c r="BR60" s="18"/>
      <c r="BS60" s="18"/>
      <c r="BT60" s="18"/>
      <c r="BU60" s="18"/>
    </row>
    <row r="61" spans="2:73" s="14" customFormat="1" ht="14.1" customHeight="1" x14ac:dyDescent="0.15">
      <c r="B61" s="128"/>
      <c r="C61" s="129"/>
      <c r="D61" s="129"/>
      <c r="E61" s="129"/>
      <c r="F61" s="129"/>
      <c r="G61" s="129"/>
      <c r="H61" s="129"/>
      <c r="I61" s="129"/>
      <c r="J61" s="130"/>
      <c r="K61" s="122" t="s">
        <v>95</v>
      </c>
      <c r="L61" s="123"/>
      <c r="M61" s="123"/>
      <c r="N61" s="123"/>
      <c r="O61" s="123"/>
      <c r="P61" s="123"/>
      <c r="Q61" s="123"/>
      <c r="R61" s="123"/>
      <c r="S61" s="124"/>
      <c r="T61" s="100"/>
      <c r="U61" s="101"/>
      <c r="V61" s="102"/>
      <c r="W61" s="107"/>
      <c r="X61" s="108"/>
      <c r="Y61" s="108"/>
      <c r="Z61" s="108"/>
      <c r="AA61" s="108"/>
      <c r="AB61" s="108"/>
      <c r="AC61" s="108"/>
      <c r="AD61" s="107"/>
      <c r="AE61" s="108"/>
      <c r="AF61" s="108"/>
      <c r="AG61" s="108"/>
      <c r="AH61" s="108"/>
      <c r="AI61" s="108"/>
      <c r="AJ61" s="108"/>
      <c r="AK61" s="109"/>
      <c r="AL61" s="107"/>
      <c r="AM61" s="108"/>
      <c r="AN61" s="108"/>
      <c r="AO61" s="108"/>
      <c r="AP61" s="108"/>
      <c r="AQ61" s="108"/>
      <c r="AR61" s="108"/>
      <c r="AS61" s="109"/>
      <c r="AT61" s="107"/>
      <c r="AU61" s="108"/>
      <c r="AV61" s="108"/>
      <c r="AW61" s="108"/>
      <c r="AX61" s="108"/>
      <c r="AY61" s="108"/>
      <c r="AZ61" s="108"/>
      <c r="BA61" s="107"/>
      <c r="BB61" s="108"/>
      <c r="BC61" s="108"/>
      <c r="BD61" s="108"/>
      <c r="BE61" s="108"/>
      <c r="BF61" s="108"/>
      <c r="BG61" s="108"/>
      <c r="BH61" s="107"/>
      <c r="BI61" s="108"/>
      <c r="BJ61" s="108"/>
      <c r="BK61" s="108"/>
      <c r="BL61" s="108"/>
      <c r="BM61" s="108"/>
      <c r="BN61" s="109"/>
      <c r="BO61" s="18"/>
      <c r="BP61" s="18"/>
      <c r="BQ61" s="18"/>
      <c r="BR61" s="18"/>
      <c r="BS61" s="18"/>
      <c r="BT61" s="18"/>
      <c r="BU61" s="18"/>
    </row>
    <row r="62" spans="2:73" s="14" customFormat="1" ht="14.1" customHeight="1" x14ac:dyDescent="0.15">
      <c r="B62" s="131" t="s">
        <v>372</v>
      </c>
      <c r="C62" s="132"/>
      <c r="D62" s="132"/>
      <c r="E62" s="132"/>
      <c r="F62" s="132"/>
      <c r="G62" s="132"/>
      <c r="H62" s="132"/>
      <c r="I62" s="132"/>
      <c r="J62" s="133"/>
      <c r="K62" s="116" t="s">
        <v>385</v>
      </c>
      <c r="L62" s="117"/>
      <c r="M62" s="117"/>
      <c r="N62" s="117"/>
      <c r="O62" s="117"/>
      <c r="P62" s="117"/>
      <c r="Q62" s="117"/>
      <c r="R62" s="117"/>
      <c r="S62" s="118"/>
      <c r="T62" s="113" t="s">
        <v>433</v>
      </c>
      <c r="U62" s="114"/>
      <c r="V62" s="115"/>
      <c r="W62" s="104">
        <f>W60</f>
        <v>0.6</v>
      </c>
      <c r="X62" s="105"/>
      <c r="Y62" s="105"/>
      <c r="Z62" s="105"/>
      <c r="AA62" s="105"/>
      <c r="AB62" s="105"/>
      <c r="AC62" s="105"/>
      <c r="AD62" s="104">
        <f>AD60</f>
        <v>0.6</v>
      </c>
      <c r="AE62" s="105"/>
      <c r="AF62" s="105"/>
      <c r="AG62" s="105"/>
      <c r="AH62" s="105"/>
      <c r="AI62" s="105"/>
      <c r="AJ62" s="105"/>
      <c r="AK62" s="106"/>
      <c r="AL62" s="104">
        <f>AL60</f>
        <v>0.6</v>
      </c>
      <c r="AM62" s="105"/>
      <c r="AN62" s="105"/>
      <c r="AO62" s="105"/>
      <c r="AP62" s="105"/>
      <c r="AQ62" s="105"/>
      <c r="AR62" s="105"/>
      <c r="AS62" s="106"/>
      <c r="AT62" s="104">
        <f>AT60</f>
        <v>0.6</v>
      </c>
      <c r="AU62" s="105"/>
      <c r="AV62" s="105"/>
      <c r="AW62" s="105"/>
      <c r="AX62" s="105"/>
      <c r="AY62" s="105"/>
      <c r="AZ62" s="105"/>
      <c r="BA62" s="104">
        <f>BA60</f>
        <v>0.6</v>
      </c>
      <c r="BB62" s="105"/>
      <c r="BC62" s="105"/>
      <c r="BD62" s="105"/>
      <c r="BE62" s="105"/>
      <c r="BF62" s="105"/>
      <c r="BG62" s="105"/>
      <c r="BH62" s="104">
        <f>BH60</f>
        <v>0.6</v>
      </c>
      <c r="BI62" s="105"/>
      <c r="BJ62" s="105"/>
      <c r="BK62" s="105"/>
      <c r="BL62" s="105"/>
      <c r="BM62" s="105"/>
      <c r="BN62" s="106"/>
      <c r="BO62" s="18"/>
      <c r="BP62" s="18"/>
      <c r="BQ62" s="18"/>
      <c r="BR62" s="18"/>
      <c r="BS62" s="18"/>
      <c r="BT62" s="18"/>
      <c r="BU62" s="18"/>
    </row>
    <row r="63" spans="2:73" s="14" customFormat="1" ht="14.1" customHeight="1" x14ac:dyDescent="0.15">
      <c r="B63" s="134"/>
      <c r="C63" s="135"/>
      <c r="D63" s="135"/>
      <c r="E63" s="135"/>
      <c r="F63" s="135"/>
      <c r="G63" s="135"/>
      <c r="H63" s="135"/>
      <c r="I63" s="135"/>
      <c r="J63" s="136"/>
      <c r="K63" s="122" t="s">
        <v>96</v>
      </c>
      <c r="L63" s="123"/>
      <c r="M63" s="123"/>
      <c r="N63" s="123"/>
      <c r="O63" s="123"/>
      <c r="P63" s="123"/>
      <c r="Q63" s="123"/>
      <c r="R63" s="123"/>
      <c r="S63" s="124"/>
      <c r="T63" s="100"/>
      <c r="U63" s="101"/>
      <c r="V63" s="102"/>
      <c r="W63" s="107"/>
      <c r="X63" s="108"/>
      <c r="Y63" s="108"/>
      <c r="Z63" s="108"/>
      <c r="AA63" s="108"/>
      <c r="AB63" s="108"/>
      <c r="AC63" s="108"/>
      <c r="AD63" s="107"/>
      <c r="AE63" s="108"/>
      <c r="AF63" s="108"/>
      <c r="AG63" s="108"/>
      <c r="AH63" s="108"/>
      <c r="AI63" s="108"/>
      <c r="AJ63" s="108"/>
      <c r="AK63" s="109"/>
      <c r="AL63" s="107"/>
      <c r="AM63" s="108"/>
      <c r="AN63" s="108"/>
      <c r="AO63" s="108"/>
      <c r="AP63" s="108"/>
      <c r="AQ63" s="108"/>
      <c r="AR63" s="108"/>
      <c r="AS63" s="109"/>
      <c r="AT63" s="107"/>
      <c r="AU63" s="108"/>
      <c r="AV63" s="108"/>
      <c r="AW63" s="108"/>
      <c r="AX63" s="108"/>
      <c r="AY63" s="108"/>
      <c r="AZ63" s="108"/>
      <c r="BA63" s="107"/>
      <c r="BB63" s="108"/>
      <c r="BC63" s="108"/>
      <c r="BD63" s="108"/>
      <c r="BE63" s="108"/>
      <c r="BF63" s="108"/>
      <c r="BG63" s="108"/>
      <c r="BH63" s="107"/>
      <c r="BI63" s="108"/>
      <c r="BJ63" s="108"/>
      <c r="BK63" s="108"/>
      <c r="BL63" s="108"/>
      <c r="BM63" s="108"/>
      <c r="BN63" s="109"/>
      <c r="BO63" s="18"/>
      <c r="BP63" s="18"/>
      <c r="BQ63" s="18"/>
      <c r="BR63" s="18"/>
      <c r="BS63" s="18"/>
      <c r="BT63" s="18"/>
      <c r="BU63" s="18"/>
    </row>
    <row r="64" spans="2:73" s="14" customFormat="1" ht="20.149999999999999" customHeight="1" x14ac:dyDescent="0.15"/>
    <row r="65" spans="23:73" s="14" customFormat="1" ht="20.149999999999999" customHeight="1" x14ac:dyDescent="0.15">
      <c r="W65" s="75">
        <f>ROUND((0.1/W45*(W44+0.67)+W43),3)</f>
        <v>0.69699999999999995</v>
      </c>
      <c r="X65" s="75"/>
      <c r="Y65" s="75"/>
      <c r="Z65" s="75"/>
      <c r="AA65" s="75"/>
      <c r="AB65" s="75"/>
      <c r="AC65" s="81"/>
      <c r="AD65" s="75">
        <f>ROUND((0.1/AD45*(AD44+0.67)+AD43),3)</f>
        <v>0.69699999999999995</v>
      </c>
      <c r="AE65" s="75"/>
      <c r="AF65" s="75"/>
      <c r="AG65" s="75"/>
      <c r="AH65" s="75"/>
      <c r="AI65" s="75"/>
      <c r="AJ65" s="81"/>
      <c r="AL65" s="75">
        <f>ROUND((0.1/AL45*(AL44+0.67)+AL43),3)</f>
        <v>0.69699999999999995</v>
      </c>
      <c r="AM65" s="75"/>
      <c r="AN65" s="75"/>
      <c r="AO65" s="75"/>
      <c r="AP65" s="75"/>
      <c r="AQ65" s="75"/>
      <c r="AR65" s="81"/>
      <c r="AT65" s="75">
        <f>ROUND((0.1/AT45*(AT44+0.67)+AT43),3)</f>
        <v>0.69699999999999995</v>
      </c>
      <c r="AU65" s="75"/>
      <c r="AV65" s="75"/>
      <c r="AW65" s="75"/>
      <c r="AX65" s="75"/>
      <c r="AY65" s="75"/>
      <c r="AZ65" s="81"/>
      <c r="BA65" s="75">
        <f>ROUND((0.1/BA45*(BA44+0.67)+BA43),3)</f>
        <v>0.69699999999999995</v>
      </c>
      <c r="BB65" s="75"/>
      <c r="BC65" s="75"/>
      <c r="BD65" s="75"/>
      <c r="BE65" s="75"/>
      <c r="BF65" s="75"/>
      <c r="BG65" s="81"/>
      <c r="BH65" s="75">
        <f>ROUND((0.1/BH45*(BH44+0.67)+BH43),3)</f>
        <v>0.69699999999999995</v>
      </c>
      <c r="BI65" s="75"/>
      <c r="BJ65" s="75"/>
      <c r="BK65" s="75"/>
      <c r="BL65" s="75"/>
      <c r="BM65" s="75"/>
      <c r="BN65" s="81"/>
    </row>
    <row r="66" spans="23:73" s="14" customFormat="1" ht="20.149999999999999" customHeight="1" x14ac:dyDescent="0.15">
      <c r="W66" s="75">
        <f>ROUND((0.1/W45*(W44+0.57)+W43),3)</f>
        <v>0.68600000000000005</v>
      </c>
      <c r="X66" s="75"/>
      <c r="Y66" s="75"/>
      <c r="Z66" s="75"/>
      <c r="AA66" s="75"/>
      <c r="AB66" s="75"/>
      <c r="AC66" s="81"/>
      <c r="AD66" s="75">
        <f>ROUND((0.1/AD45*(AD44+0.57)+AD43),3)</f>
        <v>0.68600000000000005</v>
      </c>
      <c r="AE66" s="75"/>
      <c r="AF66" s="75"/>
      <c r="AG66" s="75"/>
      <c r="AH66" s="75"/>
      <c r="AI66" s="75"/>
      <c r="AJ66" s="81"/>
      <c r="AL66" s="75">
        <f>ROUND((0.1/AL45*(AL44+0.57)+AL43),3)</f>
        <v>0.68600000000000005</v>
      </c>
      <c r="AM66" s="75"/>
      <c r="AN66" s="75"/>
      <c r="AO66" s="75"/>
      <c r="AP66" s="75"/>
      <c r="AQ66" s="75"/>
      <c r="AR66" s="81"/>
      <c r="AT66" s="75">
        <f>ROUND((0.1/AT45*(AT44+0.57)+AT43),3)</f>
        <v>0.68600000000000005</v>
      </c>
      <c r="AU66" s="75"/>
      <c r="AV66" s="75"/>
      <c r="AW66" s="75"/>
      <c r="AX66" s="75"/>
      <c r="AY66" s="75"/>
      <c r="AZ66" s="81"/>
      <c r="BA66" s="75">
        <f>ROUND((0.1/BA45*(BA44+0.57)+BA43),3)</f>
        <v>0.68600000000000005</v>
      </c>
      <c r="BB66" s="75"/>
      <c r="BC66" s="75"/>
      <c r="BD66" s="75"/>
      <c r="BE66" s="75"/>
      <c r="BF66" s="75"/>
      <c r="BG66" s="81"/>
      <c r="BH66" s="75">
        <f>ROUND((0.1/BH45*(BH44+0.57)+BH43),3)</f>
        <v>0.68500000000000005</v>
      </c>
      <c r="BI66" s="75"/>
      <c r="BJ66" s="75"/>
      <c r="BK66" s="75"/>
      <c r="BL66" s="75"/>
      <c r="BM66" s="75"/>
      <c r="BN66" s="81"/>
      <c r="BO66" s="83"/>
      <c r="BP66" s="75"/>
      <c r="BQ66" s="75"/>
      <c r="BR66" s="75"/>
      <c r="BS66" s="75"/>
      <c r="BT66" s="75"/>
      <c r="BU66" s="81"/>
    </row>
    <row r="67" spans="23:73" s="14" customFormat="1" ht="20.149999999999999" customHeight="1" x14ac:dyDescent="0.15">
      <c r="W67" s="75">
        <f>ROUND((0.1/W45*W44+W43),3)</f>
        <v>0.624</v>
      </c>
      <c r="X67" s="75"/>
      <c r="Y67" s="75"/>
      <c r="Z67" s="75"/>
      <c r="AA67" s="75"/>
      <c r="AB67" s="75"/>
      <c r="AC67" s="81"/>
      <c r="AD67" s="75">
        <f>ROUND((0.1/AD45*AD44+AD43),3)</f>
        <v>0.624</v>
      </c>
      <c r="AE67" s="75"/>
      <c r="AF67" s="75"/>
      <c r="AG67" s="75"/>
      <c r="AH67" s="75"/>
      <c r="AI67" s="75"/>
      <c r="AJ67" s="81"/>
      <c r="AL67" s="75">
        <f>ROUND((0.1/AL45*AL44+AL43),3)</f>
        <v>0.625</v>
      </c>
      <c r="AM67" s="75"/>
      <c r="AN67" s="75"/>
      <c r="AO67" s="75"/>
      <c r="AP67" s="75"/>
      <c r="AQ67" s="75"/>
      <c r="AR67" s="81"/>
      <c r="AT67" s="75">
        <f>ROUND((0.1/AT45*AT44+AT43),3)</f>
        <v>0.625</v>
      </c>
      <c r="AU67" s="75"/>
      <c r="AV67" s="75"/>
      <c r="AW67" s="75"/>
      <c r="AX67" s="75"/>
      <c r="AY67" s="75"/>
      <c r="AZ67" s="81"/>
      <c r="BA67" s="75">
        <f>ROUND((0.1/BA45*BA44+BA43),3)</f>
        <v>0.626</v>
      </c>
      <c r="BB67" s="75"/>
      <c r="BC67" s="75"/>
      <c r="BD67" s="75"/>
      <c r="BE67" s="75"/>
      <c r="BF67" s="75"/>
      <c r="BG67" s="81"/>
      <c r="BH67" s="75">
        <f>ROUND((0.1/BH45*BH44+BH43),3)</f>
        <v>0.61899999999999999</v>
      </c>
      <c r="BI67" s="75"/>
      <c r="BJ67" s="75"/>
      <c r="BK67" s="75"/>
      <c r="BL67" s="75"/>
      <c r="BM67" s="75"/>
      <c r="BN67" s="81"/>
      <c r="BO67" s="83"/>
      <c r="BP67" s="75"/>
      <c r="BQ67" s="75"/>
      <c r="BR67" s="75"/>
      <c r="BS67" s="75"/>
      <c r="BT67" s="75"/>
      <c r="BU67" s="81"/>
    </row>
    <row r="68" spans="23:73" s="14" customFormat="1" ht="20.149999999999999" customHeight="1" x14ac:dyDescent="0.15">
      <c r="BH68" s="25"/>
      <c r="BI68" s="25"/>
      <c r="BJ68" s="25"/>
      <c r="BK68" s="25"/>
      <c r="BL68" s="25"/>
      <c r="BM68" s="25"/>
      <c r="BN68" s="25"/>
    </row>
    <row r="69" spans="23:73" s="14" customFormat="1" ht="20.149999999999999" customHeight="1" x14ac:dyDescent="0.15"/>
    <row r="70" spans="23:73" s="14" customFormat="1" ht="20.149999999999999" customHeight="1" x14ac:dyDescent="0.15"/>
    <row r="71" spans="23:73" s="14" customFormat="1" ht="20.149999999999999" customHeight="1" x14ac:dyDescent="0.15"/>
    <row r="72" spans="23:73" s="14" customFormat="1" ht="20.149999999999999" customHeight="1" x14ac:dyDescent="0.15"/>
    <row r="73" spans="23:73" s="14" customFormat="1" ht="20.149999999999999" customHeight="1" x14ac:dyDescent="0.15"/>
    <row r="74" spans="23:73" s="14" customFormat="1" ht="20.149999999999999" customHeight="1" x14ac:dyDescent="0.15"/>
    <row r="75" spans="23:73" s="14" customFormat="1" ht="15" customHeight="1" x14ac:dyDescent="0.15"/>
    <row r="76" spans="23:73" s="14" customFormat="1" ht="15" customHeight="1" x14ac:dyDescent="0.15"/>
    <row r="77" spans="23:73" s="14" customFormat="1" ht="15" customHeight="1" x14ac:dyDescent="0.15"/>
    <row r="78" spans="23:73" s="14" customFormat="1" ht="15" customHeight="1" x14ac:dyDescent="0.15"/>
    <row r="79" spans="23:73" s="14" customFormat="1" ht="15" customHeight="1" x14ac:dyDescent="0.15"/>
    <row r="80" spans="23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ht="15" customHeight="1" x14ac:dyDescent="0.15"/>
  </sheetData>
  <mergeCells count="198">
    <mergeCell ref="B51:J52"/>
    <mergeCell ref="K51:S51"/>
    <mergeCell ref="T51:V52"/>
    <mergeCell ref="W51:AC52"/>
    <mergeCell ref="AD51:AK52"/>
    <mergeCell ref="AL51:AS52"/>
    <mergeCell ref="AT51:AZ52"/>
    <mergeCell ref="K52:S52"/>
    <mergeCell ref="E42:V42"/>
    <mergeCell ref="B49:J49"/>
    <mergeCell ref="K49:S49"/>
    <mergeCell ref="AD43:AK43"/>
    <mergeCell ref="AL43:AS43"/>
    <mergeCell ref="AT43:AZ43"/>
    <mergeCell ref="B42:D46"/>
    <mergeCell ref="W44:AC44"/>
    <mergeCell ref="AL44:AS44"/>
    <mergeCell ref="E46:V46"/>
    <mergeCell ref="E44:V44"/>
    <mergeCell ref="W43:AC43"/>
    <mergeCell ref="E43:V43"/>
    <mergeCell ref="W42:AC42"/>
    <mergeCell ref="AL49:AS49"/>
    <mergeCell ref="AL45:AS45"/>
    <mergeCell ref="BH65:BN65"/>
    <mergeCell ref="BA46:BG46"/>
    <mergeCell ref="BH46:BN46"/>
    <mergeCell ref="BH47:BN47"/>
    <mergeCell ref="BA43:BG43"/>
    <mergeCell ref="BA44:BG44"/>
    <mergeCell ref="AD49:AK49"/>
    <mergeCell ref="BA45:BG45"/>
    <mergeCell ref="AT49:AZ49"/>
    <mergeCell ref="BA49:BG49"/>
    <mergeCell ref="BH44:BN44"/>
    <mergeCell ref="AD53:AK54"/>
    <mergeCell ref="BH43:BN43"/>
    <mergeCell ref="BH45:BN45"/>
    <mergeCell ref="AT45:AZ45"/>
    <mergeCell ref="BH49:BN49"/>
    <mergeCell ref="BA47:BG47"/>
    <mergeCell ref="BH62:BN63"/>
    <mergeCell ref="BH57:BN57"/>
    <mergeCell ref="BH58:BN59"/>
    <mergeCell ref="BH60:BN61"/>
    <mergeCell ref="AD60:AK61"/>
    <mergeCell ref="BA57:BG57"/>
    <mergeCell ref="AT60:AZ61"/>
    <mergeCell ref="AH6:AO6"/>
    <mergeCell ref="AZ20:AZ23"/>
    <mergeCell ref="AG18:AP18"/>
    <mergeCell ref="AX9:AX11"/>
    <mergeCell ref="AJ8:AM8"/>
    <mergeCell ref="AH19:AO19"/>
    <mergeCell ref="AX26:AX31"/>
    <mergeCell ref="AD46:AK46"/>
    <mergeCell ref="AL46:AS46"/>
    <mergeCell ref="AT46:AZ46"/>
    <mergeCell ref="AT44:AZ44"/>
    <mergeCell ref="AF27:AQ27"/>
    <mergeCell ref="AG10:AQ10"/>
    <mergeCell ref="AJ32:AM32"/>
    <mergeCell ref="AV26:AV27"/>
    <mergeCell ref="AV28:AV29"/>
    <mergeCell ref="AV30:AV31"/>
    <mergeCell ref="AJ34:AM34"/>
    <mergeCell ref="AD45:AK45"/>
    <mergeCell ref="AD42:AK42"/>
    <mergeCell ref="AL42:AS42"/>
    <mergeCell ref="AD44:AK44"/>
    <mergeCell ref="B1:BV1"/>
    <mergeCell ref="AH13:AO14"/>
    <mergeCell ref="Z8:AC8"/>
    <mergeCell ref="B2:BV2"/>
    <mergeCell ref="AX13:AX14"/>
    <mergeCell ref="AX18:AX22"/>
    <mergeCell ref="U18:U24"/>
    <mergeCell ref="AT42:AZ42"/>
    <mergeCell ref="BA42:BG42"/>
    <mergeCell ref="AT40:AZ40"/>
    <mergeCell ref="BA40:BG40"/>
    <mergeCell ref="W40:AC40"/>
    <mergeCell ref="AD40:AK40"/>
    <mergeCell ref="AL40:AS40"/>
    <mergeCell ref="BH42:BN42"/>
    <mergeCell ref="BH40:BN40"/>
    <mergeCell ref="X15:X24"/>
    <mergeCell ref="B40:V40"/>
    <mergeCell ref="AT8:AW8"/>
    <mergeCell ref="E6:G7"/>
    <mergeCell ref="H6:H7"/>
    <mergeCell ref="I6:N7"/>
    <mergeCell ref="O6:P7"/>
    <mergeCell ref="AJ33:AM33"/>
    <mergeCell ref="W49:AC49"/>
    <mergeCell ref="E45:V45"/>
    <mergeCell ref="B50:J50"/>
    <mergeCell ref="B47:D47"/>
    <mergeCell ref="E47:V47"/>
    <mergeCell ref="W47:AC47"/>
    <mergeCell ref="AD47:AK47"/>
    <mergeCell ref="AL47:AS47"/>
    <mergeCell ref="AT47:AZ47"/>
    <mergeCell ref="W46:AC46"/>
    <mergeCell ref="K50:S50"/>
    <mergeCell ref="T50:V50"/>
    <mergeCell ref="W50:AC50"/>
    <mergeCell ref="T49:V49"/>
    <mergeCell ref="W45:AC45"/>
    <mergeCell ref="AD50:AK50"/>
    <mergeCell ref="AL50:AS50"/>
    <mergeCell ref="T53:V54"/>
    <mergeCell ref="BA53:BG54"/>
    <mergeCell ref="BH53:BN54"/>
    <mergeCell ref="W55:AC55"/>
    <mergeCell ref="B56:J56"/>
    <mergeCell ref="K56:S56"/>
    <mergeCell ref="T56:V56"/>
    <mergeCell ref="W56:AC56"/>
    <mergeCell ref="B53:J54"/>
    <mergeCell ref="B55:J55"/>
    <mergeCell ref="K55:S55"/>
    <mergeCell ref="T55:V55"/>
    <mergeCell ref="W53:AC54"/>
    <mergeCell ref="K53:S53"/>
    <mergeCell ref="AL56:AS56"/>
    <mergeCell ref="W58:AC59"/>
    <mergeCell ref="AD57:AK57"/>
    <mergeCell ref="W57:AC57"/>
    <mergeCell ref="AL57:AS57"/>
    <mergeCell ref="AT58:AZ59"/>
    <mergeCell ref="AD58:AK59"/>
    <mergeCell ref="B58:J59"/>
    <mergeCell ref="T58:V59"/>
    <mergeCell ref="B57:J57"/>
    <mergeCell ref="K57:S57"/>
    <mergeCell ref="T57:V57"/>
    <mergeCell ref="K58:S58"/>
    <mergeCell ref="AT67:AZ67"/>
    <mergeCell ref="B39:BV39"/>
    <mergeCell ref="B60:J61"/>
    <mergeCell ref="K60:S60"/>
    <mergeCell ref="W60:AC61"/>
    <mergeCell ref="T60:V61"/>
    <mergeCell ref="K54:S54"/>
    <mergeCell ref="K59:S59"/>
    <mergeCell ref="BA67:BG67"/>
    <mergeCell ref="K61:S61"/>
    <mergeCell ref="W67:AC67"/>
    <mergeCell ref="AD67:AJ67"/>
    <mergeCell ref="AL67:AR67"/>
    <mergeCell ref="W65:AC65"/>
    <mergeCell ref="AD65:AJ65"/>
    <mergeCell ref="AL65:AR65"/>
    <mergeCell ref="K63:S63"/>
    <mergeCell ref="W66:AC66"/>
    <mergeCell ref="BH66:BN66"/>
    <mergeCell ref="BH67:BN67"/>
    <mergeCell ref="BO66:BU66"/>
    <mergeCell ref="BO67:BU67"/>
    <mergeCell ref="AD66:AJ66"/>
    <mergeCell ref="BA66:BG66"/>
    <mergeCell ref="B62:J63"/>
    <mergeCell ref="K62:S62"/>
    <mergeCell ref="T62:V63"/>
    <mergeCell ref="W62:AC63"/>
    <mergeCell ref="AT62:AZ63"/>
    <mergeCell ref="BA62:BG63"/>
    <mergeCell ref="AT65:AZ65"/>
    <mergeCell ref="AL66:AR66"/>
    <mergeCell ref="AT66:AZ66"/>
    <mergeCell ref="BA65:BG65"/>
    <mergeCell ref="AD62:AK63"/>
    <mergeCell ref="AL62:AS63"/>
    <mergeCell ref="BO48:BU48"/>
    <mergeCell ref="BH55:BN55"/>
    <mergeCell ref="BH56:BN56"/>
    <mergeCell ref="BH48:BN48"/>
    <mergeCell ref="BA55:BG55"/>
    <mergeCell ref="BA56:BG56"/>
    <mergeCell ref="BA48:BG48"/>
    <mergeCell ref="AT50:AZ50"/>
    <mergeCell ref="BA50:BG50"/>
    <mergeCell ref="AT56:AZ56"/>
    <mergeCell ref="AT53:AZ54"/>
    <mergeCell ref="BA51:BG52"/>
    <mergeCell ref="BH51:BN52"/>
    <mergeCell ref="BH50:BN50"/>
    <mergeCell ref="AT55:AZ55"/>
    <mergeCell ref="AL60:AS61"/>
    <mergeCell ref="BA58:BG59"/>
    <mergeCell ref="AL58:AS59"/>
    <mergeCell ref="BA60:BG61"/>
    <mergeCell ref="AT57:AZ57"/>
    <mergeCell ref="AL53:AS54"/>
    <mergeCell ref="AD55:AK55"/>
    <mergeCell ref="AD56:AK56"/>
    <mergeCell ref="AL55:AS55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8"/>
  <dimension ref="A1:BV86"/>
  <sheetViews>
    <sheetView view="pageBreakPreview" topLeftCell="B55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432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0.8</v>
      </c>
      <c r="J6" s="72"/>
      <c r="K6" s="72"/>
      <c r="L6" s="72"/>
      <c r="M6" s="72"/>
      <c r="N6" s="72"/>
      <c r="O6" s="73" t="s">
        <v>339</v>
      </c>
      <c r="P6" s="73"/>
      <c r="AH6" s="73"/>
      <c r="AI6" s="73"/>
      <c r="AJ6" s="73"/>
      <c r="AK6" s="73"/>
      <c r="AL6" s="73"/>
      <c r="AM6" s="73"/>
      <c r="AN6" s="73"/>
      <c r="AO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</row>
    <row r="8" spans="2:74" ht="9.1" customHeight="1" x14ac:dyDescent="0.15">
      <c r="Z8" s="98"/>
      <c r="AA8" s="98"/>
      <c r="AB8" s="98"/>
      <c r="AC8" s="98"/>
      <c r="AI8" s="28"/>
      <c r="AJ8" s="73" t="s">
        <v>6</v>
      </c>
      <c r="AK8" s="73"/>
      <c r="AL8" s="73"/>
      <c r="AM8" s="73"/>
      <c r="AN8" s="28"/>
      <c r="AT8" s="98"/>
      <c r="AU8" s="98"/>
      <c r="AV8" s="98"/>
      <c r="AW8" s="98"/>
    </row>
    <row r="9" spans="2:74" ht="9.1" customHeight="1" x14ac:dyDescent="0.15">
      <c r="E9" s="6"/>
      <c r="F9" s="6"/>
      <c r="G9" s="6"/>
      <c r="H9" s="6"/>
      <c r="I9" s="26"/>
      <c r="J9" s="26"/>
      <c r="K9" s="26"/>
      <c r="L9" s="26"/>
      <c r="M9" s="26"/>
      <c r="N9" s="26"/>
      <c r="O9" s="6"/>
      <c r="P9" s="6"/>
      <c r="AV9" s="5"/>
      <c r="AW9" s="5"/>
      <c r="AX9" s="85">
        <v>0.03</v>
      </c>
    </row>
    <row r="10" spans="2:74" ht="9.1" customHeight="1" x14ac:dyDescent="0.15">
      <c r="E10" s="6"/>
      <c r="F10" s="6"/>
      <c r="G10" s="6"/>
      <c r="H10" s="6"/>
      <c r="I10" s="26"/>
      <c r="J10" s="26"/>
      <c r="K10" s="26"/>
      <c r="L10" s="26"/>
      <c r="M10" s="26"/>
      <c r="N10" s="26"/>
      <c r="O10" s="6"/>
      <c r="P10" s="6"/>
      <c r="AG10" s="137" t="s">
        <v>383</v>
      </c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V10" s="5"/>
      <c r="AW10" s="5"/>
      <c r="AX10" s="85"/>
    </row>
    <row r="11" spans="2:74" ht="9.1" customHeight="1" x14ac:dyDescent="0.15">
      <c r="AV11" s="5"/>
      <c r="AW11" s="5"/>
      <c r="AX11" s="85"/>
    </row>
    <row r="12" spans="2:74" ht="9.1" customHeight="1" x14ac:dyDescent="0.15">
      <c r="Y12" s="6"/>
      <c r="Z12" s="6"/>
      <c r="AA12" s="6"/>
      <c r="AB12" s="6"/>
      <c r="AC12" s="6"/>
      <c r="AD12" s="6"/>
      <c r="AE12" s="21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21"/>
      <c r="AS12" s="6"/>
      <c r="AT12" s="6"/>
      <c r="AU12" s="6"/>
      <c r="AV12" s="5"/>
      <c r="AW12" s="5"/>
      <c r="AX12" s="5"/>
    </row>
    <row r="13" spans="2:74" ht="9.1" customHeight="1" x14ac:dyDescent="0.15">
      <c r="AH13" s="73" t="s">
        <v>4</v>
      </c>
      <c r="AI13" s="73"/>
      <c r="AJ13" s="73"/>
      <c r="AK13" s="73"/>
      <c r="AL13" s="73"/>
      <c r="AM13" s="73"/>
      <c r="AN13" s="73"/>
      <c r="AO13" s="73"/>
      <c r="AV13" s="5"/>
      <c r="AW13" s="5"/>
      <c r="AX13" s="85">
        <v>0.1</v>
      </c>
    </row>
    <row r="14" spans="2:74" ht="9.1" customHeight="1" x14ac:dyDescent="0.15">
      <c r="AH14" s="73"/>
      <c r="AI14" s="73"/>
      <c r="AJ14" s="73"/>
      <c r="AK14" s="73"/>
      <c r="AL14" s="73"/>
      <c r="AM14" s="73"/>
      <c r="AN14" s="73"/>
      <c r="AO14" s="73"/>
      <c r="AV14" s="5"/>
      <c r="AW14" s="5"/>
      <c r="AX14" s="85"/>
    </row>
    <row r="15" spans="2:74" ht="9.1" customHeight="1" x14ac:dyDescent="0.15">
      <c r="X15" s="86" t="s">
        <v>351</v>
      </c>
      <c r="AV15" s="5"/>
      <c r="AW15" s="5"/>
      <c r="AX15" s="29"/>
    </row>
    <row r="16" spans="2:74" ht="9.1" customHeight="1" x14ac:dyDescent="0.15">
      <c r="X16" s="86"/>
      <c r="AV16" s="5"/>
      <c r="AW16" s="5"/>
      <c r="AX16" s="5"/>
    </row>
    <row r="17" spans="21:52" ht="9.1" customHeight="1" x14ac:dyDescent="0.15">
      <c r="X17" s="86"/>
      <c r="AV17" s="5"/>
      <c r="AW17" s="5"/>
      <c r="AX17" s="5"/>
    </row>
    <row r="18" spans="21:52" ht="9.1" customHeight="1" x14ac:dyDescent="0.15">
      <c r="U18" s="86"/>
      <c r="X18" s="86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V18" s="5"/>
      <c r="AW18" s="5"/>
      <c r="AX18" s="85" t="s">
        <v>356</v>
      </c>
    </row>
    <row r="19" spans="21:52" ht="9.1" customHeight="1" x14ac:dyDescent="0.15">
      <c r="U19" s="86"/>
      <c r="X19" s="86"/>
      <c r="AH19" s="73" t="s">
        <v>5</v>
      </c>
      <c r="AI19" s="73"/>
      <c r="AJ19" s="73"/>
      <c r="AK19" s="73"/>
      <c r="AL19" s="73"/>
      <c r="AM19" s="73"/>
      <c r="AN19" s="73"/>
      <c r="AO19" s="73"/>
      <c r="AS19" s="28"/>
      <c r="AT19" s="28"/>
      <c r="AU19" s="28"/>
      <c r="AV19" s="5"/>
      <c r="AW19" s="5"/>
      <c r="AX19" s="85"/>
    </row>
    <row r="20" spans="21:52" ht="9.1" customHeight="1" x14ac:dyDescent="0.15">
      <c r="U20" s="86"/>
      <c r="X20" s="86"/>
      <c r="AV20" s="5"/>
      <c r="AW20" s="5"/>
      <c r="AX20" s="85"/>
      <c r="AZ20" s="86" t="s">
        <v>7</v>
      </c>
    </row>
    <row r="21" spans="21:52" ht="9.1" customHeight="1" x14ac:dyDescent="0.15">
      <c r="U21" s="86"/>
      <c r="X21" s="86"/>
      <c r="AV21" s="5"/>
      <c r="AW21" s="5"/>
      <c r="AX21" s="85"/>
      <c r="AZ21" s="86"/>
    </row>
    <row r="22" spans="21:52" ht="9.1" customHeight="1" x14ac:dyDescent="0.15">
      <c r="U22" s="86"/>
      <c r="X22" s="86"/>
      <c r="AV22" s="5"/>
      <c r="AW22" s="5"/>
      <c r="AX22" s="85"/>
      <c r="AZ22" s="86"/>
    </row>
    <row r="23" spans="21:52" ht="9.1" customHeight="1" x14ac:dyDescent="0.15">
      <c r="U23" s="86"/>
      <c r="X23" s="86"/>
      <c r="AV23" s="5"/>
      <c r="AW23" s="5"/>
      <c r="AX23" s="5"/>
      <c r="AZ23" s="86"/>
    </row>
    <row r="24" spans="21:52" ht="9.1" customHeight="1" x14ac:dyDescent="0.15">
      <c r="U24" s="86"/>
      <c r="X24" s="86"/>
      <c r="AV24" s="5"/>
      <c r="AW24" s="5"/>
      <c r="AX24" s="5"/>
    </row>
    <row r="25" spans="21:52" ht="9.1" customHeight="1" x14ac:dyDescent="0.15">
      <c r="AV25" s="5"/>
      <c r="AW25" s="5"/>
      <c r="AX25" s="5"/>
    </row>
    <row r="26" spans="21:52" ht="9.1" customHeight="1" x14ac:dyDescent="0.15">
      <c r="AV26" s="85">
        <v>0.1</v>
      </c>
      <c r="AW26" s="5"/>
      <c r="AX26" s="85" t="s">
        <v>88</v>
      </c>
    </row>
    <row r="27" spans="21:52" ht="9.1" customHeight="1" x14ac:dyDescent="0.15">
      <c r="AG27" s="73" t="s">
        <v>441</v>
      </c>
      <c r="AH27" s="73"/>
      <c r="AI27" s="73"/>
      <c r="AJ27" s="73"/>
      <c r="AK27" s="73"/>
      <c r="AL27" s="73"/>
      <c r="AM27" s="73"/>
      <c r="AN27" s="73"/>
      <c r="AO27" s="73"/>
      <c r="AP27" s="73"/>
      <c r="AV27" s="85"/>
      <c r="AW27" s="5"/>
      <c r="AX27" s="85"/>
    </row>
    <row r="28" spans="21:52" ht="4.45" customHeight="1" x14ac:dyDescent="0.15">
      <c r="AV28" s="85" t="s">
        <v>0</v>
      </c>
      <c r="AW28" s="5"/>
      <c r="AX28" s="85"/>
    </row>
    <row r="29" spans="21:52" ht="4.45" customHeight="1" x14ac:dyDescent="0.15">
      <c r="AV29" s="85"/>
      <c r="AW29" s="5"/>
      <c r="AX29" s="85"/>
    </row>
    <row r="30" spans="21:52" ht="9.1" customHeight="1" x14ac:dyDescent="0.15">
      <c r="AV30" s="85">
        <v>0.1</v>
      </c>
      <c r="AX30" s="85"/>
    </row>
    <row r="31" spans="21:52" ht="9.1" customHeight="1" x14ac:dyDescent="0.15">
      <c r="AV31" s="85"/>
      <c r="AX31" s="85"/>
    </row>
    <row r="32" spans="21:52" ht="9.1" customHeight="1" x14ac:dyDescent="0.15">
      <c r="AJ32" s="73"/>
      <c r="AK32" s="73"/>
      <c r="AL32" s="73"/>
      <c r="AM32" s="73"/>
      <c r="AV32" s="29"/>
    </row>
    <row r="33" spans="1:74" ht="9.1" customHeight="1" x14ac:dyDescent="0.15">
      <c r="AJ33" s="73"/>
      <c r="AK33" s="73"/>
      <c r="AL33" s="73"/>
      <c r="AM33" s="73"/>
    </row>
    <row r="34" spans="1:74" ht="9.1" customHeight="1" x14ac:dyDescent="0.15">
      <c r="AJ34" s="73" t="s">
        <v>6</v>
      </c>
      <c r="AK34" s="73"/>
      <c r="AL34" s="73"/>
      <c r="AM34" s="73"/>
    </row>
    <row r="35" spans="1:74" ht="9.1" customHeight="1" x14ac:dyDescent="0.15">
      <c r="AJ35" s="28"/>
      <c r="AK35" s="28"/>
      <c r="AL35" s="28"/>
      <c r="AM35" s="28"/>
    </row>
    <row r="36" spans="1:74" ht="9.1" customHeight="1" x14ac:dyDescent="0.15">
      <c r="AJ36" s="28"/>
      <c r="AK36" s="28"/>
      <c r="AL36" s="28"/>
      <c r="AM36" s="28"/>
    </row>
    <row r="37" spans="1:74" ht="9.1" customHeight="1" x14ac:dyDescent="0.15">
      <c r="AJ37" s="28"/>
      <c r="AK37" s="28"/>
      <c r="AL37" s="28"/>
      <c r="AM37" s="28"/>
    </row>
    <row r="38" spans="1:74" ht="9.1" customHeight="1" x14ac:dyDescent="0.15">
      <c r="AJ38" s="28"/>
      <c r="AK38" s="28"/>
      <c r="AL38" s="28"/>
      <c r="AM38" s="28"/>
    </row>
    <row r="39" spans="1:74" ht="9.1" customHeight="1" x14ac:dyDescent="0.15">
      <c r="F39" s="12"/>
    </row>
    <row r="40" spans="1:74" ht="43.5" customHeight="1" x14ac:dyDescent="0.15">
      <c r="B40" s="88" t="s">
        <v>31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</row>
    <row r="41" spans="1:74" s="14" customFormat="1" ht="24.95" customHeight="1" x14ac:dyDescent="0.15">
      <c r="B41" s="78" t="s">
        <v>105</v>
      </c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87" t="s">
        <v>111</v>
      </c>
      <c r="X41" s="87"/>
      <c r="Y41" s="87"/>
      <c r="Z41" s="87"/>
      <c r="AA41" s="87"/>
      <c r="AB41" s="87"/>
      <c r="AC41" s="87"/>
      <c r="AD41" s="78" t="s">
        <v>106</v>
      </c>
      <c r="AE41" s="79"/>
      <c r="AF41" s="79"/>
      <c r="AG41" s="79"/>
      <c r="AH41" s="79"/>
      <c r="AI41" s="79"/>
      <c r="AJ41" s="79"/>
      <c r="AK41" s="80"/>
      <c r="AL41" s="78" t="s">
        <v>107</v>
      </c>
      <c r="AM41" s="79"/>
      <c r="AN41" s="79"/>
      <c r="AO41" s="79"/>
      <c r="AP41" s="79"/>
      <c r="AQ41" s="79"/>
      <c r="AR41" s="79"/>
      <c r="AS41" s="80"/>
      <c r="AT41" s="87" t="s">
        <v>108</v>
      </c>
      <c r="AU41" s="87"/>
      <c r="AV41" s="87"/>
      <c r="AW41" s="87"/>
      <c r="AX41" s="87"/>
      <c r="AY41" s="87"/>
      <c r="AZ41" s="87"/>
      <c r="BA41" s="87" t="s">
        <v>109</v>
      </c>
      <c r="BB41" s="87"/>
      <c r="BC41" s="87"/>
      <c r="BD41" s="87"/>
      <c r="BE41" s="87"/>
      <c r="BF41" s="87"/>
      <c r="BG41" s="87"/>
      <c r="BH41" s="87" t="s">
        <v>110</v>
      </c>
      <c r="BI41" s="87"/>
      <c r="BJ41" s="87"/>
      <c r="BK41" s="87"/>
      <c r="BL41" s="87"/>
      <c r="BM41" s="87"/>
      <c r="BN41" s="87"/>
      <c r="BO41" s="25"/>
      <c r="BP41" s="25"/>
      <c r="BQ41" s="25"/>
      <c r="BR41" s="25"/>
      <c r="BS41" s="25"/>
      <c r="BT41" s="25"/>
      <c r="BU41" s="25"/>
    </row>
    <row r="42" spans="1:74" s="14" customFormat="1" ht="6.95" customHeight="1" x14ac:dyDescent="0.15">
      <c r="B42" s="39"/>
      <c r="C42" s="39"/>
      <c r="D42" s="39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5"/>
      <c r="BP42" s="35"/>
      <c r="BQ42" s="35"/>
      <c r="BR42" s="35"/>
      <c r="BS42" s="35"/>
      <c r="BT42" s="35"/>
      <c r="BU42" s="35"/>
    </row>
    <row r="43" spans="1:74" s="14" customFormat="1" ht="20.149999999999999" customHeight="1" x14ac:dyDescent="0.15">
      <c r="A43" s="16"/>
      <c r="B43" s="91" t="s">
        <v>353</v>
      </c>
      <c r="C43" s="91"/>
      <c r="D43" s="92"/>
      <c r="E43" s="78" t="s">
        <v>36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v>2.1999999999999999E-2</v>
      </c>
      <c r="X43" s="75"/>
      <c r="Y43" s="75"/>
      <c r="Z43" s="75"/>
      <c r="AA43" s="75"/>
      <c r="AB43" s="75"/>
      <c r="AC43" s="75"/>
      <c r="AD43" s="81">
        <v>2.7E-2</v>
      </c>
      <c r="AE43" s="82"/>
      <c r="AF43" s="82"/>
      <c r="AG43" s="82"/>
      <c r="AH43" s="82"/>
      <c r="AI43" s="82"/>
      <c r="AJ43" s="82"/>
      <c r="AK43" s="83"/>
      <c r="AL43" s="81">
        <v>3.4000000000000002E-2</v>
      </c>
      <c r="AM43" s="82"/>
      <c r="AN43" s="82"/>
      <c r="AO43" s="82"/>
      <c r="AP43" s="82"/>
      <c r="AQ43" s="82"/>
      <c r="AR43" s="82"/>
      <c r="AS43" s="83"/>
      <c r="AT43" s="81">
        <v>4.2000000000000003E-2</v>
      </c>
      <c r="AU43" s="82"/>
      <c r="AV43" s="82"/>
      <c r="AW43" s="82"/>
      <c r="AX43" s="82"/>
      <c r="AY43" s="82"/>
      <c r="AZ43" s="83"/>
      <c r="BA43" s="81">
        <v>4.8000000000000001E-2</v>
      </c>
      <c r="BB43" s="82"/>
      <c r="BC43" s="82"/>
      <c r="BD43" s="82"/>
      <c r="BE43" s="82"/>
      <c r="BF43" s="82"/>
      <c r="BG43" s="83"/>
      <c r="BH43" s="81">
        <v>0.06</v>
      </c>
      <c r="BI43" s="82"/>
      <c r="BJ43" s="82"/>
      <c r="BK43" s="82"/>
      <c r="BL43" s="82"/>
      <c r="BM43" s="82"/>
      <c r="BN43" s="83"/>
      <c r="BO43" s="18"/>
      <c r="BP43" s="18"/>
      <c r="BQ43" s="18"/>
      <c r="BR43" s="18"/>
      <c r="BS43" s="18"/>
      <c r="BT43" s="18"/>
      <c r="BU43" s="18"/>
    </row>
    <row r="44" spans="1:74" s="14" customFormat="1" ht="20.149999999999999" customHeight="1" x14ac:dyDescent="0.15">
      <c r="A44" s="16"/>
      <c r="B44" s="94"/>
      <c r="C44" s="94"/>
      <c r="D44" s="95"/>
      <c r="E44" s="78" t="s">
        <v>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v>0.6</v>
      </c>
      <c r="X44" s="75"/>
      <c r="Y44" s="75"/>
      <c r="Z44" s="75"/>
      <c r="AA44" s="75"/>
      <c r="AB44" s="75"/>
      <c r="AC44" s="75"/>
      <c r="AD44" s="75">
        <v>0.6</v>
      </c>
      <c r="AE44" s="75"/>
      <c r="AF44" s="75"/>
      <c r="AG44" s="75"/>
      <c r="AH44" s="75"/>
      <c r="AI44" s="75"/>
      <c r="AJ44" s="75"/>
      <c r="AK44" s="75"/>
      <c r="AL44" s="75">
        <v>0.6</v>
      </c>
      <c r="AM44" s="75"/>
      <c r="AN44" s="75"/>
      <c r="AO44" s="75"/>
      <c r="AP44" s="75"/>
      <c r="AQ44" s="75"/>
      <c r="AR44" s="75"/>
      <c r="AS44" s="75"/>
      <c r="AT44" s="75">
        <v>0.6</v>
      </c>
      <c r="AU44" s="75"/>
      <c r="AV44" s="75"/>
      <c r="AW44" s="75"/>
      <c r="AX44" s="75"/>
      <c r="AY44" s="75"/>
      <c r="AZ44" s="75"/>
      <c r="BA44" s="75">
        <v>0.6</v>
      </c>
      <c r="BB44" s="75"/>
      <c r="BC44" s="75"/>
      <c r="BD44" s="75"/>
      <c r="BE44" s="75"/>
      <c r="BF44" s="75"/>
      <c r="BG44" s="75"/>
      <c r="BH44" s="75">
        <v>0.6</v>
      </c>
      <c r="BI44" s="75"/>
      <c r="BJ44" s="75"/>
      <c r="BK44" s="75"/>
      <c r="BL44" s="75"/>
      <c r="BM44" s="75"/>
      <c r="BN44" s="75"/>
      <c r="BO44" s="18"/>
      <c r="BP44" s="18"/>
      <c r="BQ44" s="18"/>
      <c r="BR44" s="18"/>
      <c r="BS44" s="18"/>
      <c r="BT44" s="18"/>
      <c r="BU44" s="18"/>
    </row>
    <row r="45" spans="1:74" s="14" customFormat="1" ht="20.149999999999999" customHeight="1" x14ac:dyDescent="0.15">
      <c r="A45" s="16"/>
      <c r="B45" s="94"/>
      <c r="C45" s="94"/>
      <c r="D45" s="95"/>
      <c r="E45" s="78" t="s">
        <v>46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W43+0.2</f>
        <v>0.222</v>
      </c>
      <c r="X45" s="75"/>
      <c r="Y45" s="75"/>
      <c r="Z45" s="75"/>
      <c r="AA45" s="75"/>
      <c r="AB45" s="75"/>
      <c r="AC45" s="75"/>
      <c r="AD45" s="75">
        <f>AD43+0.2</f>
        <v>0.22700000000000001</v>
      </c>
      <c r="AE45" s="75"/>
      <c r="AF45" s="75"/>
      <c r="AG45" s="75"/>
      <c r="AH45" s="75"/>
      <c r="AI45" s="75"/>
      <c r="AJ45" s="75"/>
      <c r="AK45" s="75"/>
      <c r="AL45" s="75">
        <f>AL43+0.2</f>
        <v>0.23400000000000001</v>
      </c>
      <c r="AM45" s="75"/>
      <c r="AN45" s="75"/>
      <c r="AO45" s="75"/>
      <c r="AP45" s="75"/>
      <c r="AQ45" s="75"/>
      <c r="AR45" s="75"/>
      <c r="AS45" s="75"/>
      <c r="AT45" s="75">
        <f>AT43+0.2</f>
        <v>0.24200000000000002</v>
      </c>
      <c r="AU45" s="75"/>
      <c r="AV45" s="75"/>
      <c r="AW45" s="75"/>
      <c r="AX45" s="75"/>
      <c r="AY45" s="75"/>
      <c r="AZ45" s="75"/>
      <c r="BA45" s="75">
        <f>BA43+0.2</f>
        <v>0.248</v>
      </c>
      <c r="BB45" s="75"/>
      <c r="BC45" s="75"/>
      <c r="BD45" s="75"/>
      <c r="BE45" s="75"/>
      <c r="BF45" s="75"/>
      <c r="BG45" s="75"/>
      <c r="BH45" s="75">
        <f>BH43+0.1</f>
        <v>0.16</v>
      </c>
      <c r="BI45" s="75"/>
      <c r="BJ45" s="75"/>
      <c r="BK45" s="75"/>
      <c r="BL45" s="75"/>
      <c r="BM45" s="75"/>
      <c r="BN45" s="75"/>
      <c r="BO45" s="18"/>
      <c r="BP45" s="18"/>
      <c r="BQ45" s="18"/>
      <c r="BR45" s="18"/>
      <c r="BS45" s="18"/>
      <c r="BT45" s="18"/>
      <c r="BU45" s="18"/>
    </row>
    <row r="46" spans="1:74" s="14" customFormat="1" ht="20.149999999999999" customHeight="1" x14ac:dyDescent="0.15">
      <c r="A46" s="16"/>
      <c r="B46" s="94"/>
      <c r="C46" s="94"/>
      <c r="D46" s="95"/>
      <c r="E46" s="78" t="s">
        <v>48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W43+W47+0.1</f>
        <v>0.92200000000000004</v>
      </c>
      <c r="X46" s="75"/>
      <c r="Y46" s="75"/>
      <c r="Z46" s="75"/>
      <c r="AA46" s="75"/>
      <c r="AB46" s="75"/>
      <c r="AC46" s="75"/>
      <c r="AD46" s="75">
        <f>AD43+AD47+0.1</f>
        <v>0.92700000000000005</v>
      </c>
      <c r="AE46" s="75"/>
      <c r="AF46" s="75"/>
      <c r="AG46" s="75"/>
      <c r="AH46" s="75"/>
      <c r="AI46" s="75"/>
      <c r="AJ46" s="75"/>
      <c r="AK46" s="75"/>
      <c r="AL46" s="75">
        <f>AL43+AL47+0.1</f>
        <v>0.93400000000000005</v>
      </c>
      <c r="AM46" s="75"/>
      <c r="AN46" s="75"/>
      <c r="AO46" s="75"/>
      <c r="AP46" s="75"/>
      <c r="AQ46" s="75"/>
      <c r="AR46" s="75"/>
      <c r="AS46" s="75"/>
      <c r="AT46" s="75">
        <f>AT43+AT47+0.1</f>
        <v>0.94200000000000006</v>
      </c>
      <c r="AU46" s="75"/>
      <c r="AV46" s="75"/>
      <c r="AW46" s="75"/>
      <c r="AX46" s="75"/>
      <c r="AY46" s="75"/>
      <c r="AZ46" s="75"/>
      <c r="BA46" s="75">
        <f>BA43+BA47+0.1</f>
        <v>0.94800000000000006</v>
      </c>
      <c r="BB46" s="75"/>
      <c r="BC46" s="75"/>
      <c r="BD46" s="75"/>
      <c r="BE46" s="75"/>
      <c r="BF46" s="75"/>
      <c r="BG46" s="75"/>
      <c r="BH46" s="75">
        <f>BH43+0.8</f>
        <v>0.8600000000000001</v>
      </c>
      <c r="BI46" s="75"/>
      <c r="BJ46" s="75"/>
      <c r="BK46" s="75"/>
      <c r="BL46" s="75"/>
      <c r="BM46" s="75"/>
      <c r="BN46" s="75"/>
      <c r="BO46" s="18"/>
      <c r="BP46" s="18"/>
      <c r="BQ46" s="18"/>
      <c r="BR46" s="18"/>
      <c r="BS46" s="18"/>
      <c r="BT46" s="18"/>
      <c r="BU46" s="18"/>
    </row>
    <row r="47" spans="1:74" s="14" customFormat="1" ht="20.149999999999999" customHeight="1" x14ac:dyDescent="0.15">
      <c r="A47" s="16"/>
      <c r="B47" s="94"/>
      <c r="C47" s="94"/>
      <c r="D47" s="95"/>
      <c r="E47" s="78" t="s">
        <v>341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$I$6</f>
        <v>0.8</v>
      </c>
      <c r="X47" s="75"/>
      <c r="Y47" s="75"/>
      <c r="Z47" s="75"/>
      <c r="AA47" s="75"/>
      <c r="AB47" s="75"/>
      <c r="AC47" s="75"/>
      <c r="AD47" s="81">
        <f>$I$6</f>
        <v>0.8</v>
      </c>
      <c r="AE47" s="82"/>
      <c r="AF47" s="82"/>
      <c r="AG47" s="82"/>
      <c r="AH47" s="82"/>
      <c r="AI47" s="82"/>
      <c r="AJ47" s="82"/>
      <c r="AK47" s="83"/>
      <c r="AL47" s="81">
        <f>$I$6</f>
        <v>0.8</v>
      </c>
      <c r="AM47" s="82"/>
      <c r="AN47" s="82"/>
      <c r="AO47" s="82"/>
      <c r="AP47" s="82"/>
      <c r="AQ47" s="82"/>
      <c r="AR47" s="82"/>
      <c r="AS47" s="83"/>
      <c r="AT47" s="75">
        <f>$I$6</f>
        <v>0.8</v>
      </c>
      <c r="AU47" s="75"/>
      <c r="AV47" s="75"/>
      <c r="AW47" s="75"/>
      <c r="AX47" s="75"/>
      <c r="AY47" s="75"/>
      <c r="AZ47" s="75"/>
      <c r="BA47" s="75">
        <f>$I$6</f>
        <v>0.8</v>
      </c>
      <c r="BB47" s="75"/>
      <c r="BC47" s="75"/>
      <c r="BD47" s="75"/>
      <c r="BE47" s="75"/>
      <c r="BF47" s="75"/>
      <c r="BG47" s="75"/>
      <c r="BH47" s="75">
        <f>$I$6</f>
        <v>0.8</v>
      </c>
      <c r="BI47" s="75"/>
      <c r="BJ47" s="75"/>
      <c r="BK47" s="75"/>
      <c r="BL47" s="75"/>
      <c r="BM47" s="75"/>
      <c r="BN47" s="75"/>
    </row>
    <row r="48" spans="1:74" s="14" customFormat="1" ht="20.149999999999999" customHeight="1" x14ac:dyDescent="0.15">
      <c r="B48" s="100" t="s">
        <v>33</v>
      </c>
      <c r="C48" s="101"/>
      <c r="D48" s="102"/>
      <c r="E48" s="78" t="s">
        <v>335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W46-W45-0.1-0.03</f>
        <v>0.57000000000000006</v>
      </c>
      <c r="X48" s="75"/>
      <c r="Y48" s="75"/>
      <c r="Z48" s="75"/>
      <c r="AA48" s="75"/>
      <c r="AB48" s="75"/>
      <c r="AC48" s="75"/>
      <c r="AD48" s="81">
        <f>AD46-AD45-0.1-0.03</f>
        <v>0.57000000000000006</v>
      </c>
      <c r="AE48" s="82"/>
      <c r="AF48" s="82"/>
      <c r="AG48" s="82"/>
      <c r="AH48" s="82"/>
      <c r="AI48" s="82"/>
      <c r="AJ48" s="82"/>
      <c r="AK48" s="83"/>
      <c r="AL48" s="81">
        <f>AL46-AL45-0.1-0.03</f>
        <v>0.57000000000000006</v>
      </c>
      <c r="AM48" s="82"/>
      <c r="AN48" s="82"/>
      <c r="AO48" s="82"/>
      <c r="AP48" s="82"/>
      <c r="AQ48" s="82"/>
      <c r="AR48" s="82"/>
      <c r="AS48" s="83"/>
      <c r="AT48" s="75">
        <f>AT46-AT45-0.1-0.03</f>
        <v>0.57000000000000006</v>
      </c>
      <c r="AU48" s="75"/>
      <c r="AV48" s="75"/>
      <c r="AW48" s="75"/>
      <c r="AX48" s="75"/>
      <c r="AY48" s="75"/>
      <c r="AZ48" s="75"/>
      <c r="BA48" s="75">
        <f>BA46-BA45-0.1-0.03</f>
        <v>0.57000000000000006</v>
      </c>
      <c r="BB48" s="75"/>
      <c r="BC48" s="75"/>
      <c r="BD48" s="75"/>
      <c r="BE48" s="75"/>
      <c r="BF48" s="75"/>
      <c r="BG48" s="75"/>
      <c r="BH48" s="75">
        <f>BH46-BH45-0.1-0.03</f>
        <v>0.57000000000000006</v>
      </c>
      <c r="BI48" s="75"/>
      <c r="BJ48" s="75"/>
      <c r="BK48" s="75"/>
      <c r="BL48" s="75"/>
      <c r="BM48" s="75"/>
      <c r="BN48" s="75"/>
    </row>
    <row r="49" spans="2:73" s="14" customFormat="1" ht="20.149999999999999" customHeight="1" x14ac:dyDescent="0.15">
      <c r="BA49" s="141"/>
      <c r="BB49" s="141"/>
      <c r="BC49" s="141"/>
      <c r="BD49" s="141"/>
      <c r="BE49" s="141"/>
      <c r="BF49" s="141"/>
      <c r="BG49" s="141"/>
      <c r="BH49" s="141" t="s">
        <v>103</v>
      </c>
      <c r="BI49" s="141"/>
      <c r="BJ49" s="141"/>
      <c r="BK49" s="141"/>
      <c r="BL49" s="141"/>
      <c r="BM49" s="141"/>
      <c r="BN49" s="141"/>
      <c r="BO49" s="271"/>
      <c r="BP49" s="271"/>
      <c r="BQ49" s="271"/>
      <c r="BR49" s="271"/>
      <c r="BS49" s="271"/>
      <c r="BT49" s="271"/>
      <c r="BU49" s="271"/>
    </row>
    <row r="50" spans="2:73" s="14" customFormat="1" ht="28" customHeight="1" x14ac:dyDescent="0.15">
      <c r="B50" s="87" t="s">
        <v>13</v>
      </c>
      <c r="C50" s="87"/>
      <c r="D50" s="87"/>
      <c r="E50" s="87"/>
      <c r="F50" s="87"/>
      <c r="G50" s="87"/>
      <c r="H50" s="87"/>
      <c r="I50" s="87"/>
      <c r="J50" s="87"/>
      <c r="K50" s="87" t="s">
        <v>14</v>
      </c>
      <c r="L50" s="87"/>
      <c r="M50" s="87"/>
      <c r="N50" s="87"/>
      <c r="O50" s="87"/>
      <c r="P50" s="87"/>
      <c r="Q50" s="87"/>
      <c r="R50" s="87"/>
      <c r="S50" s="87"/>
      <c r="T50" s="87" t="s">
        <v>12</v>
      </c>
      <c r="U50" s="87"/>
      <c r="V50" s="87"/>
      <c r="W50" s="87" t="s">
        <v>98</v>
      </c>
      <c r="X50" s="87"/>
      <c r="Y50" s="87"/>
      <c r="Z50" s="87"/>
      <c r="AA50" s="87"/>
      <c r="AB50" s="87"/>
      <c r="AC50" s="87"/>
      <c r="AD50" s="78" t="s">
        <v>82</v>
      </c>
      <c r="AE50" s="79"/>
      <c r="AF50" s="79"/>
      <c r="AG50" s="79"/>
      <c r="AH50" s="79"/>
      <c r="AI50" s="79"/>
      <c r="AJ50" s="79"/>
      <c r="AK50" s="80"/>
      <c r="AL50" s="78" t="s">
        <v>83</v>
      </c>
      <c r="AM50" s="79"/>
      <c r="AN50" s="79"/>
      <c r="AO50" s="79"/>
      <c r="AP50" s="79"/>
      <c r="AQ50" s="79"/>
      <c r="AR50" s="79"/>
      <c r="AS50" s="80"/>
      <c r="AT50" s="87" t="s">
        <v>84</v>
      </c>
      <c r="AU50" s="87"/>
      <c r="AV50" s="87"/>
      <c r="AW50" s="87"/>
      <c r="AX50" s="87"/>
      <c r="AY50" s="87"/>
      <c r="AZ50" s="87"/>
      <c r="BA50" s="87" t="s">
        <v>85</v>
      </c>
      <c r="BB50" s="87"/>
      <c r="BC50" s="87"/>
      <c r="BD50" s="87"/>
      <c r="BE50" s="87"/>
      <c r="BF50" s="87"/>
      <c r="BG50" s="87"/>
      <c r="BH50" s="87" t="s">
        <v>86</v>
      </c>
      <c r="BI50" s="87"/>
      <c r="BJ50" s="87"/>
      <c r="BK50" s="87"/>
      <c r="BL50" s="87"/>
      <c r="BM50" s="87"/>
      <c r="BN50" s="87"/>
      <c r="BO50" s="25"/>
      <c r="BP50" s="25"/>
      <c r="BQ50" s="25"/>
      <c r="BR50" s="25"/>
      <c r="BS50" s="25"/>
      <c r="BT50" s="25"/>
      <c r="BU50" s="25"/>
    </row>
    <row r="51" spans="2:73" s="14" customFormat="1" ht="28" customHeight="1" x14ac:dyDescent="0.15">
      <c r="B51" s="78" t="s">
        <v>52</v>
      </c>
      <c r="C51" s="79"/>
      <c r="D51" s="79"/>
      <c r="E51" s="79"/>
      <c r="F51" s="79"/>
      <c r="G51" s="79"/>
      <c r="H51" s="79"/>
      <c r="I51" s="79"/>
      <c r="J51" s="80"/>
      <c r="K51" s="110" t="s">
        <v>371</v>
      </c>
      <c r="L51" s="111"/>
      <c r="M51" s="111"/>
      <c r="N51" s="111"/>
      <c r="O51" s="111"/>
      <c r="P51" s="111"/>
      <c r="Q51" s="111"/>
      <c r="R51" s="111"/>
      <c r="S51" s="112"/>
      <c r="T51" s="78" t="s">
        <v>119</v>
      </c>
      <c r="U51" s="79"/>
      <c r="V51" s="80"/>
      <c r="W51" s="75">
        <v>2</v>
      </c>
      <c r="X51" s="75"/>
      <c r="Y51" s="75"/>
      <c r="Z51" s="75"/>
      <c r="AA51" s="75"/>
      <c r="AB51" s="75"/>
      <c r="AC51" s="75"/>
      <c r="AD51" s="81">
        <v>2</v>
      </c>
      <c r="AE51" s="82"/>
      <c r="AF51" s="82"/>
      <c r="AG51" s="82"/>
      <c r="AH51" s="82"/>
      <c r="AI51" s="82"/>
      <c r="AJ51" s="82"/>
      <c r="AK51" s="83"/>
      <c r="AL51" s="81">
        <v>2</v>
      </c>
      <c r="AM51" s="82"/>
      <c r="AN51" s="82"/>
      <c r="AO51" s="82"/>
      <c r="AP51" s="82"/>
      <c r="AQ51" s="82"/>
      <c r="AR51" s="82"/>
      <c r="AS51" s="83"/>
      <c r="AT51" s="75">
        <v>2</v>
      </c>
      <c r="AU51" s="75"/>
      <c r="AV51" s="75"/>
      <c r="AW51" s="75"/>
      <c r="AX51" s="75"/>
      <c r="AY51" s="75"/>
      <c r="AZ51" s="75"/>
      <c r="BA51" s="75">
        <v>2</v>
      </c>
      <c r="BB51" s="75"/>
      <c r="BC51" s="75"/>
      <c r="BD51" s="75"/>
      <c r="BE51" s="75"/>
      <c r="BF51" s="75"/>
      <c r="BG51" s="75"/>
      <c r="BH51" s="75">
        <v>2</v>
      </c>
      <c r="BI51" s="75"/>
      <c r="BJ51" s="75"/>
      <c r="BK51" s="75"/>
      <c r="BL51" s="75"/>
      <c r="BM51" s="75"/>
      <c r="BN51" s="75"/>
      <c r="BO51" s="18"/>
      <c r="BP51" s="18"/>
      <c r="BQ51" s="18"/>
      <c r="BR51" s="18"/>
      <c r="BS51" s="18"/>
      <c r="BT51" s="18"/>
      <c r="BU51" s="18"/>
    </row>
    <row r="52" spans="2:73" s="14" customFormat="1" ht="14.1" customHeight="1" x14ac:dyDescent="0.15">
      <c r="B52" s="113" t="s">
        <v>373</v>
      </c>
      <c r="C52" s="114"/>
      <c r="D52" s="114"/>
      <c r="E52" s="114"/>
      <c r="F52" s="114"/>
      <c r="G52" s="114"/>
      <c r="H52" s="114"/>
      <c r="I52" s="114"/>
      <c r="J52" s="115"/>
      <c r="K52" s="116" t="s">
        <v>434</v>
      </c>
      <c r="L52" s="117"/>
      <c r="M52" s="117"/>
      <c r="N52" s="117"/>
      <c r="O52" s="117"/>
      <c r="P52" s="117"/>
      <c r="Q52" s="117"/>
      <c r="R52" s="117"/>
      <c r="S52" s="118"/>
      <c r="T52" s="113" t="s">
        <v>390</v>
      </c>
      <c r="U52" s="114"/>
      <c r="V52" s="115"/>
      <c r="W52" s="104">
        <f>W44</f>
        <v>0.6</v>
      </c>
      <c r="X52" s="105"/>
      <c r="Y52" s="105"/>
      <c r="Z52" s="105"/>
      <c r="AA52" s="105"/>
      <c r="AB52" s="105"/>
      <c r="AC52" s="106"/>
      <c r="AD52" s="104">
        <f>AD44</f>
        <v>0.6</v>
      </c>
      <c r="AE52" s="105"/>
      <c r="AF52" s="105"/>
      <c r="AG52" s="105"/>
      <c r="AH52" s="105"/>
      <c r="AI52" s="105"/>
      <c r="AJ52" s="105"/>
      <c r="AK52" s="106"/>
      <c r="AL52" s="104">
        <f>AL44</f>
        <v>0.6</v>
      </c>
      <c r="AM52" s="105"/>
      <c r="AN52" s="105"/>
      <c r="AO52" s="105"/>
      <c r="AP52" s="105"/>
      <c r="AQ52" s="105"/>
      <c r="AR52" s="105"/>
      <c r="AS52" s="106"/>
      <c r="AT52" s="104">
        <f>AT44</f>
        <v>0.6</v>
      </c>
      <c r="AU52" s="105"/>
      <c r="AV52" s="105"/>
      <c r="AW52" s="105"/>
      <c r="AX52" s="105"/>
      <c r="AY52" s="105"/>
      <c r="AZ52" s="106"/>
      <c r="BA52" s="104">
        <f>BA44</f>
        <v>0.6</v>
      </c>
      <c r="BB52" s="105"/>
      <c r="BC52" s="105"/>
      <c r="BD52" s="105"/>
      <c r="BE52" s="105"/>
      <c r="BF52" s="105"/>
      <c r="BG52" s="106"/>
      <c r="BH52" s="104">
        <f>BH44</f>
        <v>0.6</v>
      </c>
      <c r="BI52" s="105"/>
      <c r="BJ52" s="105"/>
      <c r="BK52" s="105"/>
      <c r="BL52" s="105"/>
      <c r="BM52" s="105"/>
      <c r="BN52" s="106"/>
      <c r="BO52" s="18"/>
      <c r="BP52" s="18"/>
      <c r="BQ52" s="18"/>
      <c r="BR52" s="18"/>
      <c r="BS52" s="18"/>
      <c r="BT52" s="18"/>
      <c r="BU52" s="18"/>
    </row>
    <row r="53" spans="2:73" s="14" customFormat="1" ht="14.1" customHeight="1" x14ac:dyDescent="0.15">
      <c r="B53" s="100"/>
      <c r="C53" s="101"/>
      <c r="D53" s="101"/>
      <c r="E53" s="101"/>
      <c r="F53" s="101"/>
      <c r="G53" s="101"/>
      <c r="H53" s="101"/>
      <c r="I53" s="101"/>
      <c r="J53" s="102"/>
      <c r="K53" s="122"/>
      <c r="L53" s="123"/>
      <c r="M53" s="123"/>
      <c r="N53" s="123"/>
      <c r="O53" s="123"/>
      <c r="P53" s="123"/>
      <c r="Q53" s="123"/>
      <c r="R53" s="123"/>
      <c r="S53" s="124"/>
      <c r="T53" s="100"/>
      <c r="U53" s="101"/>
      <c r="V53" s="102"/>
      <c r="W53" s="107"/>
      <c r="X53" s="108"/>
      <c r="Y53" s="108"/>
      <c r="Z53" s="108"/>
      <c r="AA53" s="108"/>
      <c r="AB53" s="108"/>
      <c r="AC53" s="109"/>
      <c r="AD53" s="107"/>
      <c r="AE53" s="108"/>
      <c r="AF53" s="108"/>
      <c r="AG53" s="108"/>
      <c r="AH53" s="108"/>
      <c r="AI53" s="108"/>
      <c r="AJ53" s="108"/>
      <c r="AK53" s="109"/>
      <c r="AL53" s="107"/>
      <c r="AM53" s="108"/>
      <c r="AN53" s="108"/>
      <c r="AO53" s="108"/>
      <c r="AP53" s="108"/>
      <c r="AQ53" s="108"/>
      <c r="AR53" s="108"/>
      <c r="AS53" s="109"/>
      <c r="AT53" s="107"/>
      <c r="AU53" s="108"/>
      <c r="AV53" s="108"/>
      <c r="AW53" s="108"/>
      <c r="AX53" s="108"/>
      <c r="AY53" s="108"/>
      <c r="AZ53" s="109"/>
      <c r="BA53" s="107"/>
      <c r="BB53" s="108"/>
      <c r="BC53" s="108"/>
      <c r="BD53" s="108"/>
      <c r="BE53" s="108"/>
      <c r="BF53" s="108"/>
      <c r="BG53" s="109"/>
      <c r="BH53" s="107"/>
      <c r="BI53" s="108"/>
      <c r="BJ53" s="108"/>
      <c r="BK53" s="108"/>
      <c r="BL53" s="108"/>
      <c r="BM53" s="108"/>
      <c r="BN53" s="109"/>
      <c r="BO53" s="18"/>
      <c r="BP53" s="18"/>
      <c r="BQ53" s="18"/>
      <c r="BR53" s="18"/>
      <c r="BS53" s="18"/>
      <c r="BT53" s="18"/>
      <c r="BU53" s="18"/>
    </row>
    <row r="54" spans="2:73" s="14" customFormat="1" ht="14.1" customHeight="1" x14ac:dyDescent="0.15">
      <c r="B54" s="113" t="s">
        <v>54</v>
      </c>
      <c r="C54" s="114"/>
      <c r="D54" s="114"/>
      <c r="E54" s="114"/>
      <c r="F54" s="114"/>
      <c r="G54" s="114"/>
      <c r="H54" s="114"/>
      <c r="I54" s="114"/>
      <c r="J54" s="115"/>
      <c r="K54" s="116" t="s">
        <v>434</v>
      </c>
      <c r="L54" s="117"/>
      <c r="M54" s="117"/>
      <c r="N54" s="117"/>
      <c r="O54" s="117"/>
      <c r="P54" s="117"/>
      <c r="Q54" s="117"/>
      <c r="R54" s="117"/>
      <c r="S54" s="118"/>
      <c r="T54" s="113" t="s">
        <v>435</v>
      </c>
      <c r="U54" s="114"/>
      <c r="V54" s="115"/>
      <c r="W54" s="104">
        <f>W44*0.03</f>
        <v>1.7999999999999999E-2</v>
      </c>
      <c r="X54" s="105"/>
      <c r="Y54" s="105"/>
      <c r="Z54" s="105"/>
      <c r="AA54" s="105"/>
      <c r="AB54" s="105"/>
      <c r="AC54" s="106"/>
      <c r="AD54" s="104">
        <f>AD44*0.03</f>
        <v>1.7999999999999999E-2</v>
      </c>
      <c r="AE54" s="105"/>
      <c r="AF54" s="105"/>
      <c r="AG54" s="105"/>
      <c r="AH54" s="105"/>
      <c r="AI54" s="105"/>
      <c r="AJ54" s="105"/>
      <c r="AK54" s="106"/>
      <c r="AL54" s="104">
        <f>AL44*0.03</f>
        <v>1.7999999999999999E-2</v>
      </c>
      <c r="AM54" s="105"/>
      <c r="AN54" s="105"/>
      <c r="AO54" s="105"/>
      <c r="AP54" s="105"/>
      <c r="AQ54" s="105"/>
      <c r="AR54" s="105"/>
      <c r="AS54" s="106"/>
      <c r="AT54" s="104">
        <f>AT44*0.03</f>
        <v>1.7999999999999999E-2</v>
      </c>
      <c r="AU54" s="105"/>
      <c r="AV54" s="105"/>
      <c r="AW54" s="105"/>
      <c r="AX54" s="105"/>
      <c r="AY54" s="105"/>
      <c r="AZ54" s="106"/>
      <c r="BA54" s="104">
        <f>BA44*0.03</f>
        <v>1.7999999999999999E-2</v>
      </c>
      <c r="BB54" s="105"/>
      <c r="BC54" s="105"/>
      <c r="BD54" s="105"/>
      <c r="BE54" s="105"/>
      <c r="BF54" s="105"/>
      <c r="BG54" s="106"/>
      <c r="BH54" s="104">
        <f>BH44*0.03</f>
        <v>1.7999999999999999E-2</v>
      </c>
      <c r="BI54" s="105"/>
      <c r="BJ54" s="105"/>
      <c r="BK54" s="105"/>
      <c r="BL54" s="105"/>
      <c r="BM54" s="105"/>
      <c r="BN54" s="106"/>
      <c r="BO54" s="18"/>
      <c r="BP54" s="18"/>
      <c r="BQ54" s="18"/>
      <c r="BR54" s="18"/>
      <c r="BS54" s="18"/>
      <c r="BT54" s="18"/>
      <c r="BU54" s="18"/>
    </row>
    <row r="55" spans="2:73" s="14" customFormat="1" ht="14.1" customHeight="1" x14ac:dyDescent="0.15">
      <c r="B55" s="100"/>
      <c r="C55" s="101"/>
      <c r="D55" s="101"/>
      <c r="E55" s="101"/>
      <c r="F55" s="101"/>
      <c r="G55" s="101"/>
      <c r="H55" s="101"/>
      <c r="I55" s="101"/>
      <c r="J55" s="102"/>
      <c r="K55" s="122" t="s">
        <v>323</v>
      </c>
      <c r="L55" s="123"/>
      <c r="M55" s="123"/>
      <c r="N55" s="123"/>
      <c r="O55" s="123"/>
      <c r="P55" s="123"/>
      <c r="Q55" s="123"/>
      <c r="R55" s="123"/>
      <c r="S55" s="124"/>
      <c r="T55" s="100"/>
      <c r="U55" s="101"/>
      <c r="V55" s="102"/>
      <c r="W55" s="107"/>
      <c r="X55" s="108"/>
      <c r="Y55" s="108"/>
      <c r="Z55" s="108"/>
      <c r="AA55" s="108"/>
      <c r="AB55" s="108"/>
      <c r="AC55" s="109"/>
      <c r="AD55" s="107"/>
      <c r="AE55" s="108"/>
      <c r="AF55" s="108"/>
      <c r="AG55" s="108"/>
      <c r="AH55" s="108"/>
      <c r="AI55" s="108"/>
      <c r="AJ55" s="108"/>
      <c r="AK55" s="109"/>
      <c r="AL55" s="107"/>
      <c r="AM55" s="108"/>
      <c r="AN55" s="108"/>
      <c r="AO55" s="108"/>
      <c r="AP55" s="108"/>
      <c r="AQ55" s="108"/>
      <c r="AR55" s="108"/>
      <c r="AS55" s="109"/>
      <c r="AT55" s="107"/>
      <c r="AU55" s="108"/>
      <c r="AV55" s="108"/>
      <c r="AW55" s="108"/>
      <c r="AX55" s="108"/>
      <c r="AY55" s="108"/>
      <c r="AZ55" s="109"/>
      <c r="BA55" s="107"/>
      <c r="BB55" s="108"/>
      <c r="BC55" s="108"/>
      <c r="BD55" s="108"/>
      <c r="BE55" s="108"/>
      <c r="BF55" s="108"/>
      <c r="BG55" s="109"/>
      <c r="BH55" s="107"/>
      <c r="BI55" s="108"/>
      <c r="BJ55" s="108"/>
      <c r="BK55" s="108"/>
      <c r="BL55" s="108"/>
      <c r="BM55" s="108"/>
      <c r="BN55" s="109"/>
      <c r="BO55" s="18"/>
      <c r="BP55" s="18"/>
      <c r="BQ55" s="18"/>
      <c r="BR55" s="18"/>
      <c r="BS55" s="18"/>
      <c r="BT55" s="18"/>
      <c r="BU55" s="18"/>
    </row>
    <row r="56" spans="2:73" s="14" customFormat="1" ht="28" customHeight="1" x14ac:dyDescent="0.15">
      <c r="B56" s="119" t="s">
        <v>25</v>
      </c>
      <c r="C56" s="120"/>
      <c r="D56" s="120"/>
      <c r="E56" s="120"/>
      <c r="F56" s="120"/>
      <c r="G56" s="120"/>
      <c r="H56" s="120"/>
      <c r="I56" s="120"/>
      <c r="J56" s="121"/>
      <c r="K56" s="110" t="s">
        <v>436</v>
      </c>
      <c r="L56" s="111"/>
      <c r="M56" s="111"/>
      <c r="N56" s="111"/>
      <c r="O56" s="111"/>
      <c r="P56" s="111"/>
      <c r="Q56" s="111"/>
      <c r="R56" s="111"/>
      <c r="S56" s="112"/>
      <c r="T56" s="78" t="s">
        <v>435</v>
      </c>
      <c r="U56" s="79"/>
      <c r="V56" s="80"/>
      <c r="W56" s="75">
        <f>ROUND(W44*(W46-0.03),3)</f>
        <v>0.53500000000000003</v>
      </c>
      <c r="X56" s="75"/>
      <c r="Y56" s="75"/>
      <c r="Z56" s="75"/>
      <c r="AA56" s="75"/>
      <c r="AB56" s="75"/>
      <c r="AC56" s="81"/>
      <c r="AD56" s="81">
        <f>ROUND(AD44*(AD46-0.03),3)</f>
        <v>0.53800000000000003</v>
      </c>
      <c r="AE56" s="82"/>
      <c r="AF56" s="82"/>
      <c r="AG56" s="82"/>
      <c r="AH56" s="82"/>
      <c r="AI56" s="82"/>
      <c r="AJ56" s="82"/>
      <c r="AK56" s="83"/>
      <c r="AL56" s="81">
        <f>ROUND(AL44*(AL46-0.03),3)</f>
        <v>0.54200000000000004</v>
      </c>
      <c r="AM56" s="82"/>
      <c r="AN56" s="82"/>
      <c r="AO56" s="82"/>
      <c r="AP56" s="82"/>
      <c r="AQ56" s="82"/>
      <c r="AR56" s="82"/>
      <c r="AS56" s="83"/>
      <c r="AT56" s="75">
        <f>ROUND(AT44*(AT46-0.03),3)</f>
        <v>0.54700000000000004</v>
      </c>
      <c r="AU56" s="75"/>
      <c r="AV56" s="75"/>
      <c r="AW56" s="75"/>
      <c r="AX56" s="75"/>
      <c r="AY56" s="75"/>
      <c r="AZ56" s="81"/>
      <c r="BA56" s="75">
        <f>ROUND(BA44*(BA46-0.03),3)</f>
        <v>0.55100000000000005</v>
      </c>
      <c r="BB56" s="75"/>
      <c r="BC56" s="75"/>
      <c r="BD56" s="75"/>
      <c r="BE56" s="75"/>
      <c r="BF56" s="75"/>
      <c r="BG56" s="81"/>
      <c r="BH56" s="75">
        <f>ROUND(BH44*(BH46-0.03),3)</f>
        <v>0.498</v>
      </c>
      <c r="BI56" s="75"/>
      <c r="BJ56" s="75"/>
      <c r="BK56" s="75"/>
      <c r="BL56" s="75"/>
      <c r="BM56" s="75"/>
      <c r="BN56" s="75"/>
      <c r="BO56" s="18"/>
      <c r="BP56" s="18"/>
      <c r="BQ56" s="18"/>
      <c r="BR56" s="18"/>
      <c r="BS56" s="18"/>
      <c r="BT56" s="18"/>
      <c r="BU56" s="18"/>
    </row>
    <row r="57" spans="2:73" s="14" customFormat="1" ht="28" customHeight="1" x14ac:dyDescent="0.15">
      <c r="B57" s="119" t="s">
        <v>24</v>
      </c>
      <c r="C57" s="120"/>
      <c r="D57" s="120"/>
      <c r="E57" s="120"/>
      <c r="F57" s="120"/>
      <c r="G57" s="120"/>
      <c r="H57" s="120"/>
      <c r="I57" s="120"/>
      <c r="J57" s="121"/>
      <c r="K57" s="110" t="s">
        <v>436</v>
      </c>
      <c r="L57" s="111"/>
      <c r="M57" s="111"/>
      <c r="N57" s="111"/>
      <c r="O57" s="111"/>
      <c r="P57" s="111"/>
      <c r="Q57" s="111"/>
      <c r="R57" s="111"/>
      <c r="S57" s="112"/>
      <c r="T57" s="78" t="s">
        <v>435</v>
      </c>
      <c r="U57" s="79"/>
      <c r="V57" s="80"/>
      <c r="W57" s="75">
        <f>ROUND(W44*W45-W43*W43*PI()/4,3)</f>
        <v>0.13300000000000001</v>
      </c>
      <c r="X57" s="75"/>
      <c r="Y57" s="75"/>
      <c r="Z57" s="75"/>
      <c r="AA57" s="75"/>
      <c r="AB57" s="75"/>
      <c r="AC57" s="81"/>
      <c r="AD57" s="81">
        <f>ROUND(AD44*AD45-AD43*AD43*PI()/4,3)</f>
        <v>0.13600000000000001</v>
      </c>
      <c r="AE57" s="82"/>
      <c r="AF57" s="82"/>
      <c r="AG57" s="82"/>
      <c r="AH57" s="82"/>
      <c r="AI57" s="82"/>
      <c r="AJ57" s="82"/>
      <c r="AK57" s="83"/>
      <c r="AL57" s="81">
        <f>ROUND(AL44*AL45-AL43*AL43*PI()/4,3)</f>
        <v>0.13900000000000001</v>
      </c>
      <c r="AM57" s="82"/>
      <c r="AN57" s="82"/>
      <c r="AO57" s="82"/>
      <c r="AP57" s="82"/>
      <c r="AQ57" s="82"/>
      <c r="AR57" s="82"/>
      <c r="AS57" s="83"/>
      <c r="AT57" s="75">
        <f>ROUND(AT44*AT45-AT43*AT43*PI()/4,3)</f>
        <v>0.14399999999999999</v>
      </c>
      <c r="AU57" s="75"/>
      <c r="AV57" s="75"/>
      <c r="AW57" s="75"/>
      <c r="AX57" s="75"/>
      <c r="AY57" s="75"/>
      <c r="AZ57" s="81"/>
      <c r="BA57" s="75">
        <f>ROUND(BA44*BA45-BA43*BA43*PI()/4,3)</f>
        <v>0.14699999999999999</v>
      </c>
      <c r="BB57" s="75"/>
      <c r="BC57" s="75"/>
      <c r="BD57" s="75"/>
      <c r="BE57" s="75"/>
      <c r="BF57" s="75"/>
      <c r="BG57" s="81"/>
      <c r="BH57" s="75">
        <f>ROUND(BH44*BH45-BH43*BH43*PI()/4,3)</f>
        <v>9.2999999999999999E-2</v>
      </c>
      <c r="BI57" s="75"/>
      <c r="BJ57" s="75"/>
      <c r="BK57" s="75"/>
      <c r="BL57" s="75"/>
      <c r="BM57" s="75"/>
      <c r="BN57" s="75"/>
      <c r="BO57" s="18"/>
      <c r="BP57" s="18"/>
      <c r="BQ57" s="18"/>
      <c r="BR57" s="18"/>
      <c r="BS57" s="18"/>
      <c r="BT57" s="18"/>
      <c r="BU57" s="18"/>
    </row>
    <row r="58" spans="2:73" s="14" customFormat="1" ht="28" customHeight="1" x14ac:dyDescent="0.15">
      <c r="B58" s="138" t="s">
        <v>26</v>
      </c>
      <c r="C58" s="139"/>
      <c r="D58" s="139"/>
      <c r="E58" s="139"/>
      <c r="F58" s="139"/>
      <c r="G58" s="139"/>
      <c r="H58" s="139"/>
      <c r="I58" s="139"/>
      <c r="J58" s="140"/>
      <c r="K58" s="110" t="s">
        <v>436</v>
      </c>
      <c r="L58" s="111"/>
      <c r="M58" s="111"/>
      <c r="N58" s="111"/>
      <c r="O58" s="111"/>
      <c r="P58" s="111"/>
      <c r="Q58" s="111"/>
      <c r="R58" s="111"/>
      <c r="S58" s="112"/>
      <c r="T58" s="78" t="s">
        <v>435</v>
      </c>
      <c r="U58" s="79"/>
      <c r="V58" s="80"/>
      <c r="W58" s="75">
        <f>ROUND(W44*W48,3)</f>
        <v>0.34200000000000003</v>
      </c>
      <c r="X58" s="75"/>
      <c r="Y58" s="75"/>
      <c r="Z58" s="75"/>
      <c r="AA58" s="75"/>
      <c r="AB58" s="75"/>
      <c r="AC58" s="81"/>
      <c r="AD58" s="81">
        <f>ROUND(AD44*AD48,3)</f>
        <v>0.34200000000000003</v>
      </c>
      <c r="AE58" s="82"/>
      <c r="AF58" s="82"/>
      <c r="AG58" s="82"/>
      <c r="AH58" s="82"/>
      <c r="AI58" s="82"/>
      <c r="AJ58" s="82"/>
      <c r="AK58" s="83"/>
      <c r="AL58" s="81">
        <f>ROUND(AL44*AL48,3)</f>
        <v>0.34200000000000003</v>
      </c>
      <c r="AM58" s="82"/>
      <c r="AN58" s="82"/>
      <c r="AO58" s="82"/>
      <c r="AP58" s="82"/>
      <c r="AQ58" s="82"/>
      <c r="AR58" s="82"/>
      <c r="AS58" s="83"/>
      <c r="AT58" s="75">
        <f>ROUND(AT44*AT48,3)</f>
        <v>0.34200000000000003</v>
      </c>
      <c r="AU58" s="75"/>
      <c r="AV58" s="75"/>
      <c r="AW58" s="75"/>
      <c r="AX58" s="75"/>
      <c r="AY58" s="75"/>
      <c r="AZ58" s="81"/>
      <c r="BA58" s="75">
        <f>ROUND(BA44*BA48,3)</f>
        <v>0.34200000000000003</v>
      </c>
      <c r="BB58" s="75"/>
      <c r="BC58" s="75"/>
      <c r="BD58" s="75"/>
      <c r="BE58" s="75"/>
      <c r="BF58" s="75"/>
      <c r="BG58" s="81"/>
      <c r="BH58" s="75">
        <f>ROUND(BH44*BH48,3)</f>
        <v>0.34200000000000003</v>
      </c>
      <c r="BI58" s="75"/>
      <c r="BJ58" s="75"/>
      <c r="BK58" s="75"/>
      <c r="BL58" s="75"/>
      <c r="BM58" s="75"/>
      <c r="BN58" s="75"/>
      <c r="BO58" s="18"/>
      <c r="BP58" s="18"/>
      <c r="BQ58" s="18"/>
      <c r="BR58" s="18"/>
      <c r="BS58" s="18"/>
      <c r="BT58" s="18"/>
      <c r="BU58" s="18"/>
    </row>
    <row r="59" spans="2:73" s="14" customFormat="1" ht="14.1" customHeight="1" x14ac:dyDescent="0.15">
      <c r="B59" s="125" t="s">
        <v>53</v>
      </c>
      <c r="C59" s="126"/>
      <c r="D59" s="126"/>
      <c r="E59" s="126"/>
      <c r="F59" s="126"/>
      <c r="G59" s="126"/>
      <c r="H59" s="126"/>
      <c r="I59" s="126"/>
      <c r="J59" s="127"/>
      <c r="K59" s="116" t="s">
        <v>434</v>
      </c>
      <c r="L59" s="117"/>
      <c r="M59" s="117"/>
      <c r="N59" s="117"/>
      <c r="O59" s="117"/>
      <c r="P59" s="117"/>
      <c r="Q59" s="117"/>
      <c r="R59" s="117"/>
      <c r="S59" s="118"/>
      <c r="T59" s="113" t="s">
        <v>435</v>
      </c>
      <c r="U59" s="114"/>
      <c r="V59" s="115"/>
      <c r="W59" s="104">
        <f>ROUND(W56-W58/0.9,3)</f>
        <v>0.155</v>
      </c>
      <c r="X59" s="105"/>
      <c r="Y59" s="105"/>
      <c r="Z59" s="105"/>
      <c r="AA59" s="105"/>
      <c r="AB59" s="105"/>
      <c r="AC59" s="106"/>
      <c r="AD59" s="104">
        <f>ROUND(AD56-AD58/0.9,3)</f>
        <v>0.158</v>
      </c>
      <c r="AE59" s="105"/>
      <c r="AF59" s="105"/>
      <c r="AG59" s="105"/>
      <c r="AH59" s="105"/>
      <c r="AI59" s="105"/>
      <c r="AJ59" s="105"/>
      <c r="AK59" s="106"/>
      <c r="AL59" s="104">
        <f>ROUND(AL56-AL58/0.9,3)</f>
        <v>0.16200000000000001</v>
      </c>
      <c r="AM59" s="105"/>
      <c r="AN59" s="105"/>
      <c r="AO59" s="105"/>
      <c r="AP59" s="105"/>
      <c r="AQ59" s="105"/>
      <c r="AR59" s="105"/>
      <c r="AS59" s="106"/>
      <c r="AT59" s="104">
        <f>ROUND(AT56-AT58/0.9,3)</f>
        <v>0.16700000000000001</v>
      </c>
      <c r="AU59" s="105"/>
      <c r="AV59" s="105"/>
      <c r="AW59" s="105"/>
      <c r="AX59" s="105"/>
      <c r="AY59" s="105"/>
      <c r="AZ59" s="106"/>
      <c r="BA59" s="104">
        <f>ROUND(BA56-BA58/0.9,3)</f>
        <v>0.17100000000000001</v>
      </c>
      <c r="BB59" s="105"/>
      <c r="BC59" s="105"/>
      <c r="BD59" s="105"/>
      <c r="BE59" s="105"/>
      <c r="BF59" s="105"/>
      <c r="BG59" s="106"/>
      <c r="BH59" s="104">
        <f>ROUND(BH56-BH58/0.9,3)</f>
        <v>0.11799999999999999</v>
      </c>
      <c r="BI59" s="105"/>
      <c r="BJ59" s="105"/>
      <c r="BK59" s="105"/>
      <c r="BL59" s="105"/>
      <c r="BM59" s="105"/>
      <c r="BN59" s="106"/>
      <c r="BO59" s="18"/>
      <c r="BP59" s="18"/>
      <c r="BQ59" s="18"/>
      <c r="BR59" s="18"/>
      <c r="BS59" s="18"/>
      <c r="BT59" s="18"/>
      <c r="BU59" s="18"/>
    </row>
    <row r="60" spans="2:73" s="14" customFormat="1" ht="14.1" customHeight="1" x14ac:dyDescent="0.15">
      <c r="B60" s="128"/>
      <c r="C60" s="129"/>
      <c r="D60" s="129"/>
      <c r="E60" s="129"/>
      <c r="F60" s="129"/>
      <c r="G60" s="129"/>
      <c r="H60" s="129"/>
      <c r="I60" s="129"/>
      <c r="J60" s="130"/>
      <c r="K60" s="122" t="s">
        <v>323</v>
      </c>
      <c r="L60" s="123"/>
      <c r="M60" s="123"/>
      <c r="N60" s="123"/>
      <c r="O60" s="123"/>
      <c r="P60" s="123"/>
      <c r="Q60" s="123"/>
      <c r="R60" s="123"/>
      <c r="S60" s="124"/>
      <c r="T60" s="100"/>
      <c r="U60" s="101"/>
      <c r="V60" s="102"/>
      <c r="W60" s="107"/>
      <c r="X60" s="108"/>
      <c r="Y60" s="108"/>
      <c r="Z60" s="108"/>
      <c r="AA60" s="108"/>
      <c r="AB60" s="108"/>
      <c r="AC60" s="109"/>
      <c r="AD60" s="107"/>
      <c r="AE60" s="108"/>
      <c r="AF60" s="108"/>
      <c r="AG60" s="108"/>
      <c r="AH60" s="108"/>
      <c r="AI60" s="108"/>
      <c r="AJ60" s="108"/>
      <c r="AK60" s="109"/>
      <c r="AL60" s="107"/>
      <c r="AM60" s="108"/>
      <c r="AN60" s="108"/>
      <c r="AO60" s="108"/>
      <c r="AP60" s="108"/>
      <c r="AQ60" s="108"/>
      <c r="AR60" s="108"/>
      <c r="AS60" s="109"/>
      <c r="AT60" s="107"/>
      <c r="AU60" s="108"/>
      <c r="AV60" s="108"/>
      <c r="AW60" s="108"/>
      <c r="AX60" s="108"/>
      <c r="AY60" s="108"/>
      <c r="AZ60" s="109"/>
      <c r="BA60" s="107"/>
      <c r="BB60" s="108"/>
      <c r="BC60" s="108"/>
      <c r="BD60" s="108"/>
      <c r="BE60" s="108"/>
      <c r="BF60" s="108"/>
      <c r="BG60" s="109"/>
      <c r="BH60" s="107"/>
      <c r="BI60" s="108"/>
      <c r="BJ60" s="108"/>
      <c r="BK60" s="108"/>
      <c r="BL60" s="108"/>
      <c r="BM60" s="108"/>
      <c r="BN60" s="109"/>
      <c r="BO60" s="18"/>
      <c r="BP60" s="18"/>
      <c r="BQ60" s="18"/>
      <c r="BR60" s="18"/>
      <c r="BS60" s="18"/>
      <c r="BT60" s="18"/>
      <c r="BU60" s="18"/>
    </row>
    <row r="61" spans="2:73" s="14" customFormat="1" ht="14.1" customHeight="1" x14ac:dyDescent="0.15">
      <c r="B61" s="125" t="s">
        <v>387</v>
      </c>
      <c r="C61" s="126"/>
      <c r="D61" s="126"/>
      <c r="E61" s="126"/>
      <c r="F61" s="126"/>
      <c r="G61" s="126"/>
      <c r="H61" s="126"/>
      <c r="I61" s="126"/>
      <c r="J61" s="127"/>
      <c r="K61" s="116" t="s">
        <v>159</v>
      </c>
      <c r="L61" s="259"/>
      <c r="M61" s="259"/>
      <c r="N61" s="259"/>
      <c r="O61" s="259"/>
      <c r="P61" s="259"/>
      <c r="Q61" s="259"/>
      <c r="R61" s="259"/>
      <c r="S61" s="260"/>
      <c r="T61" s="113" t="s">
        <v>433</v>
      </c>
      <c r="U61" s="114"/>
      <c r="V61" s="115"/>
      <c r="W61" s="104">
        <f>W44</f>
        <v>0.6</v>
      </c>
      <c r="X61" s="105"/>
      <c r="Y61" s="105"/>
      <c r="Z61" s="105"/>
      <c r="AA61" s="105"/>
      <c r="AB61" s="105"/>
      <c r="AC61" s="105"/>
      <c r="AD61" s="104">
        <f>AD44</f>
        <v>0.6</v>
      </c>
      <c r="AE61" s="105"/>
      <c r="AF61" s="105"/>
      <c r="AG61" s="105"/>
      <c r="AH61" s="105"/>
      <c r="AI61" s="105"/>
      <c r="AJ61" s="105"/>
      <c r="AK61" s="106"/>
      <c r="AL61" s="104">
        <f>AL44</f>
        <v>0.6</v>
      </c>
      <c r="AM61" s="105"/>
      <c r="AN61" s="105"/>
      <c r="AO61" s="105"/>
      <c r="AP61" s="105"/>
      <c r="AQ61" s="105"/>
      <c r="AR61" s="105"/>
      <c r="AS61" s="106"/>
      <c r="AT61" s="104">
        <f>AT44</f>
        <v>0.6</v>
      </c>
      <c r="AU61" s="105"/>
      <c r="AV61" s="105"/>
      <c r="AW61" s="105"/>
      <c r="AX61" s="105"/>
      <c r="AY61" s="105"/>
      <c r="AZ61" s="105"/>
      <c r="BA61" s="104">
        <f>BA44</f>
        <v>0.6</v>
      </c>
      <c r="BB61" s="105"/>
      <c r="BC61" s="105"/>
      <c r="BD61" s="105"/>
      <c r="BE61" s="105"/>
      <c r="BF61" s="105"/>
      <c r="BG61" s="105"/>
      <c r="BH61" s="104">
        <f>BH44</f>
        <v>0.6</v>
      </c>
      <c r="BI61" s="105"/>
      <c r="BJ61" s="105"/>
      <c r="BK61" s="105"/>
      <c r="BL61" s="105"/>
      <c r="BM61" s="105"/>
      <c r="BN61" s="106"/>
      <c r="BO61" s="18"/>
      <c r="BP61" s="18"/>
      <c r="BQ61" s="18"/>
      <c r="BR61" s="18"/>
      <c r="BS61" s="18"/>
      <c r="BT61" s="18"/>
      <c r="BU61" s="18"/>
    </row>
    <row r="62" spans="2:73" s="14" customFormat="1" ht="14.1" customHeight="1" x14ac:dyDescent="0.15">
      <c r="B62" s="128"/>
      <c r="C62" s="129"/>
      <c r="D62" s="129"/>
      <c r="E62" s="129"/>
      <c r="F62" s="129"/>
      <c r="G62" s="129"/>
      <c r="H62" s="129"/>
      <c r="I62" s="129"/>
      <c r="J62" s="130"/>
      <c r="K62" s="122" t="s">
        <v>99</v>
      </c>
      <c r="L62" s="123"/>
      <c r="M62" s="123"/>
      <c r="N62" s="123"/>
      <c r="O62" s="123"/>
      <c r="P62" s="123"/>
      <c r="Q62" s="123"/>
      <c r="R62" s="123"/>
      <c r="S62" s="124"/>
      <c r="T62" s="100"/>
      <c r="U62" s="101"/>
      <c r="V62" s="102"/>
      <c r="W62" s="107"/>
      <c r="X62" s="108"/>
      <c r="Y62" s="108"/>
      <c r="Z62" s="108"/>
      <c r="AA62" s="108"/>
      <c r="AB62" s="108"/>
      <c r="AC62" s="108"/>
      <c r="AD62" s="107"/>
      <c r="AE62" s="108"/>
      <c r="AF62" s="108"/>
      <c r="AG62" s="108"/>
      <c r="AH62" s="108"/>
      <c r="AI62" s="108"/>
      <c r="AJ62" s="108"/>
      <c r="AK62" s="109"/>
      <c r="AL62" s="107"/>
      <c r="AM62" s="108"/>
      <c r="AN62" s="108"/>
      <c r="AO62" s="108"/>
      <c r="AP62" s="108"/>
      <c r="AQ62" s="108"/>
      <c r="AR62" s="108"/>
      <c r="AS62" s="109"/>
      <c r="AT62" s="107"/>
      <c r="AU62" s="108"/>
      <c r="AV62" s="108"/>
      <c r="AW62" s="108"/>
      <c r="AX62" s="108"/>
      <c r="AY62" s="108"/>
      <c r="AZ62" s="108"/>
      <c r="BA62" s="107"/>
      <c r="BB62" s="108"/>
      <c r="BC62" s="108"/>
      <c r="BD62" s="108"/>
      <c r="BE62" s="108"/>
      <c r="BF62" s="108"/>
      <c r="BG62" s="108"/>
      <c r="BH62" s="107"/>
      <c r="BI62" s="108"/>
      <c r="BJ62" s="108"/>
      <c r="BK62" s="108"/>
      <c r="BL62" s="108"/>
      <c r="BM62" s="108"/>
      <c r="BN62" s="109"/>
      <c r="BO62" s="18"/>
      <c r="BP62" s="18"/>
      <c r="BQ62" s="18"/>
      <c r="BR62" s="18"/>
      <c r="BS62" s="18"/>
      <c r="BT62" s="18"/>
      <c r="BU62" s="18"/>
    </row>
    <row r="63" spans="2:73" s="14" customFormat="1" ht="14.1" customHeight="1" x14ac:dyDescent="0.15">
      <c r="B63" s="131" t="s">
        <v>372</v>
      </c>
      <c r="C63" s="132"/>
      <c r="D63" s="132"/>
      <c r="E63" s="132"/>
      <c r="F63" s="132"/>
      <c r="G63" s="132"/>
      <c r="H63" s="132"/>
      <c r="I63" s="132"/>
      <c r="J63" s="133"/>
      <c r="K63" s="116" t="s">
        <v>385</v>
      </c>
      <c r="L63" s="117"/>
      <c r="M63" s="117"/>
      <c r="N63" s="117"/>
      <c r="O63" s="117"/>
      <c r="P63" s="117"/>
      <c r="Q63" s="117"/>
      <c r="R63" s="117"/>
      <c r="S63" s="118"/>
      <c r="T63" s="113" t="s">
        <v>433</v>
      </c>
      <c r="U63" s="114"/>
      <c r="V63" s="115"/>
      <c r="W63" s="104">
        <f>W61</f>
        <v>0.6</v>
      </c>
      <c r="X63" s="105"/>
      <c r="Y63" s="105"/>
      <c r="Z63" s="105"/>
      <c r="AA63" s="105"/>
      <c r="AB63" s="105"/>
      <c r="AC63" s="105"/>
      <c r="AD63" s="104">
        <f>AD61</f>
        <v>0.6</v>
      </c>
      <c r="AE63" s="105"/>
      <c r="AF63" s="105"/>
      <c r="AG63" s="105"/>
      <c r="AH63" s="105"/>
      <c r="AI63" s="105"/>
      <c r="AJ63" s="105"/>
      <c r="AK63" s="106"/>
      <c r="AL63" s="104">
        <f>AL61</f>
        <v>0.6</v>
      </c>
      <c r="AM63" s="105"/>
      <c r="AN63" s="105"/>
      <c r="AO63" s="105"/>
      <c r="AP63" s="105"/>
      <c r="AQ63" s="105"/>
      <c r="AR63" s="105"/>
      <c r="AS63" s="106"/>
      <c r="AT63" s="104">
        <f>AT61</f>
        <v>0.6</v>
      </c>
      <c r="AU63" s="105"/>
      <c r="AV63" s="105"/>
      <c r="AW63" s="105"/>
      <c r="AX63" s="105"/>
      <c r="AY63" s="105"/>
      <c r="AZ63" s="105"/>
      <c r="BA63" s="104">
        <f>BA61</f>
        <v>0.6</v>
      </c>
      <c r="BB63" s="105"/>
      <c r="BC63" s="105"/>
      <c r="BD63" s="105"/>
      <c r="BE63" s="105"/>
      <c r="BF63" s="105"/>
      <c r="BG63" s="105"/>
      <c r="BH63" s="104">
        <f>BH61</f>
        <v>0.6</v>
      </c>
      <c r="BI63" s="105"/>
      <c r="BJ63" s="105"/>
      <c r="BK63" s="105"/>
      <c r="BL63" s="105"/>
      <c r="BM63" s="105"/>
      <c r="BN63" s="106"/>
      <c r="BO63" s="18"/>
      <c r="BP63" s="18"/>
      <c r="BQ63" s="18"/>
      <c r="BR63" s="18"/>
      <c r="BS63" s="18"/>
      <c r="BT63" s="18"/>
      <c r="BU63" s="18"/>
    </row>
    <row r="64" spans="2:73" s="14" customFormat="1" ht="14.1" customHeight="1" x14ac:dyDescent="0.15">
      <c r="B64" s="134"/>
      <c r="C64" s="135"/>
      <c r="D64" s="135"/>
      <c r="E64" s="135"/>
      <c r="F64" s="135"/>
      <c r="G64" s="135"/>
      <c r="H64" s="135"/>
      <c r="I64" s="135"/>
      <c r="J64" s="136"/>
      <c r="K64" s="122" t="s">
        <v>96</v>
      </c>
      <c r="L64" s="123"/>
      <c r="M64" s="123"/>
      <c r="N64" s="123"/>
      <c r="O64" s="123"/>
      <c r="P64" s="123"/>
      <c r="Q64" s="123"/>
      <c r="R64" s="123"/>
      <c r="S64" s="124"/>
      <c r="T64" s="100"/>
      <c r="U64" s="101"/>
      <c r="V64" s="102"/>
      <c r="W64" s="107"/>
      <c r="X64" s="108"/>
      <c r="Y64" s="108"/>
      <c r="Z64" s="108"/>
      <c r="AA64" s="108"/>
      <c r="AB64" s="108"/>
      <c r="AC64" s="108"/>
      <c r="AD64" s="107"/>
      <c r="AE64" s="108"/>
      <c r="AF64" s="108"/>
      <c r="AG64" s="108"/>
      <c r="AH64" s="108"/>
      <c r="AI64" s="108"/>
      <c r="AJ64" s="108"/>
      <c r="AK64" s="109"/>
      <c r="AL64" s="107"/>
      <c r="AM64" s="108"/>
      <c r="AN64" s="108"/>
      <c r="AO64" s="108"/>
      <c r="AP64" s="108"/>
      <c r="AQ64" s="108"/>
      <c r="AR64" s="108"/>
      <c r="AS64" s="109"/>
      <c r="AT64" s="107"/>
      <c r="AU64" s="108"/>
      <c r="AV64" s="108"/>
      <c r="AW64" s="108"/>
      <c r="AX64" s="108"/>
      <c r="AY64" s="108"/>
      <c r="AZ64" s="108"/>
      <c r="BA64" s="107"/>
      <c r="BB64" s="108"/>
      <c r="BC64" s="108"/>
      <c r="BD64" s="108"/>
      <c r="BE64" s="108"/>
      <c r="BF64" s="108"/>
      <c r="BG64" s="108"/>
      <c r="BH64" s="107"/>
      <c r="BI64" s="108"/>
      <c r="BJ64" s="108"/>
      <c r="BK64" s="108"/>
      <c r="BL64" s="108"/>
      <c r="BM64" s="108"/>
      <c r="BN64" s="109"/>
      <c r="BO64" s="18"/>
      <c r="BP64" s="18"/>
      <c r="BQ64" s="18"/>
      <c r="BR64" s="18"/>
      <c r="BS64" s="18"/>
      <c r="BT64" s="18"/>
      <c r="BU64" s="18"/>
    </row>
    <row r="65" spans="23:73" s="14" customFormat="1" ht="20.149999999999999" customHeight="1" x14ac:dyDescent="0.15"/>
    <row r="66" spans="23:73" s="14" customFormat="1" ht="20.149999999999999" customHeight="1" x14ac:dyDescent="0.15">
      <c r="W66" s="75">
        <f>ROUND((0.1/W46*(W45+0.67)+W44),3)</f>
        <v>0.69699999999999995</v>
      </c>
      <c r="X66" s="75"/>
      <c r="Y66" s="75"/>
      <c r="Z66" s="75"/>
      <c r="AA66" s="75"/>
      <c r="AB66" s="75"/>
      <c r="AC66" s="81"/>
      <c r="AD66" s="75">
        <f>ROUND((0.1/AD46*(AD45+0.67)+AD44),3)</f>
        <v>0.69699999999999995</v>
      </c>
      <c r="AE66" s="75"/>
      <c r="AF66" s="75"/>
      <c r="AG66" s="75"/>
      <c r="AH66" s="75"/>
      <c r="AI66" s="75"/>
      <c r="AJ66" s="81"/>
      <c r="AL66" s="75">
        <f>ROUND((0.1/AL46*(AL45+0.67)+AL44),3)</f>
        <v>0.69699999999999995</v>
      </c>
      <c r="AM66" s="75"/>
      <c r="AN66" s="75"/>
      <c r="AO66" s="75"/>
      <c r="AP66" s="75"/>
      <c r="AQ66" s="75"/>
      <c r="AR66" s="81"/>
      <c r="AT66" s="75">
        <f>ROUND((0.1/AT46*(AT45+0.67)+AT44),3)</f>
        <v>0.69699999999999995</v>
      </c>
      <c r="AU66" s="75"/>
      <c r="AV66" s="75"/>
      <c r="AW66" s="75"/>
      <c r="AX66" s="75"/>
      <c r="AY66" s="75"/>
      <c r="AZ66" s="81"/>
      <c r="BA66" s="75">
        <f>ROUND((0.1/BA46*(BA45+0.67)+BA44),3)</f>
        <v>0.69699999999999995</v>
      </c>
      <c r="BB66" s="75"/>
      <c r="BC66" s="75"/>
      <c r="BD66" s="75"/>
      <c r="BE66" s="75"/>
      <c r="BF66" s="75"/>
      <c r="BG66" s="81"/>
      <c r="BH66" s="75">
        <f>ROUND((0.1/BH46*(BH45+0.67)+BH44),3)</f>
        <v>0.69699999999999995</v>
      </c>
      <c r="BI66" s="75"/>
      <c r="BJ66" s="75"/>
      <c r="BK66" s="75"/>
      <c r="BL66" s="75"/>
      <c r="BM66" s="75"/>
      <c r="BN66" s="81"/>
    </row>
    <row r="67" spans="23:73" s="14" customFormat="1" ht="20.149999999999999" customHeight="1" x14ac:dyDescent="0.15">
      <c r="W67" s="75">
        <f>ROUND((0.1/W46*(W45+0.57)+W44),3)</f>
        <v>0.68600000000000005</v>
      </c>
      <c r="X67" s="75"/>
      <c r="Y67" s="75"/>
      <c r="Z67" s="75"/>
      <c r="AA67" s="75"/>
      <c r="AB67" s="75"/>
      <c r="AC67" s="81"/>
      <c r="AD67" s="75">
        <f>ROUND((0.1/AD46*(AD45+0.57)+AD44),3)</f>
        <v>0.68600000000000005</v>
      </c>
      <c r="AE67" s="75"/>
      <c r="AF67" s="75"/>
      <c r="AG67" s="75"/>
      <c r="AH67" s="75"/>
      <c r="AI67" s="75"/>
      <c r="AJ67" s="81"/>
      <c r="AL67" s="75">
        <f>ROUND((0.1/AL46*(AL45+0.57)+AL44),3)</f>
        <v>0.68600000000000005</v>
      </c>
      <c r="AM67" s="75"/>
      <c r="AN67" s="75"/>
      <c r="AO67" s="75"/>
      <c r="AP67" s="75"/>
      <c r="AQ67" s="75"/>
      <c r="AR67" s="81"/>
      <c r="AT67" s="75">
        <f>ROUND((0.1/AT46*(AT45+0.57)+AT44),3)</f>
        <v>0.68600000000000005</v>
      </c>
      <c r="AU67" s="75"/>
      <c r="AV67" s="75"/>
      <c r="AW67" s="75"/>
      <c r="AX67" s="75"/>
      <c r="AY67" s="75"/>
      <c r="AZ67" s="81"/>
      <c r="BA67" s="75">
        <f>ROUND((0.1/BA46*(BA45+0.57)+BA44),3)</f>
        <v>0.68600000000000005</v>
      </c>
      <c r="BB67" s="75"/>
      <c r="BC67" s="75"/>
      <c r="BD67" s="75"/>
      <c r="BE67" s="75"/>
      <c r="BF67" s="75"/>
      <c r="BG67" s="81"/>
      <c r="BH67" s="75">
        <f>ROUND((0.1/BH46*(BH45+0.57)+BH44),3)</f>
        <v>0.68500000000000005</v>
      </c>
      <c r="BI67" s="75"/>
      <c r="BJ67" s="75"/>
      <c r="BK67" s="75"/>
      <c r="BL67" s="75"/>
      <c r="BM67" s="75"/>
      <c r="BN67" s="81"/>
      <c r="BO67" s="83"/>
      <c r="BP67" s="75"/>
      <c r="BQ67" s="75"/>
      <c r="BR67" s="75"/>
      <c r="BS67" s="75"/>
      <c r="BT67" s="75"/>
      <c r="BU67" s="81"/>
    </row>
    <row r="68" spans="23:73" s="14" customFormat="1" ht="20.149999999999999" customHeight="1" x14ac:dyDescent="0.15">
      <c r="W68" s="75">
        <f>ROUND((0.1/W46*W45+W44),3)</f>
        <v>0.624</v>
      </c>
      <c r="X68" s="75"/>
      <c r="Y68" s="75"/>
      <c r="Z68" s="75"/>
      <c r="AA68" s="75"/>
      <c r="AB68" s="75"/>
      <c r="AC68" s="81"/>
      <c r="AD68" s="75">
        <f>ROUND((0.1/AD46*AD45+AD44),3)</f>
        <v>0.624</v>
      </c>
      <c r="AE68" s="75"/>
      <c r="AF68" s="75"/>
      <c r="AG68" s="75"/>
      <c r="AH68" s="75"/>
      <c r="AI68" s="75"/>
      <c r="AJ68" s="81"/>
      <c r="AL68" s="75">
        <f>ROUND((0.1/AL46*AL45+AL44),3)</f>
        <v>0.625</v>
      </c>
      <c r="AM68" s="75"/>
      <c r="AN68" s="75"/>
      <c r="AO68" s="75"/>
      <c r="AP68" s="75"/>
      <c r="AQ68" s="75"/>
      <c r="AR68" s="81"/>
      <c r="AT68" s="75">
        <f>ROUND((0.1/AT46*AT45+AT44),3)</f>
        <v>0.626</v>
      </c>
      <c r="AU68" s="75"/>
      <c r="AV68" s="75"/>
      <c r="AW68" s="75"/>
      <c r="AX68" s="75"/>
      <c r="AY68" s="75"/>
      <c r="AZ68" s="81"/>
      <c r="BA68" s="75">
        <f>ROUND((0.1/BA46*BA45+BA44),3)</f>
        <v>0.626</v>
      </c>
      <c r="BB68" s="75"/>
      <c r="BC68" s="75"/>
      <c r="BD68" s="75"/>
      <c r="BE68" s="75"/>
      <c r="BF68" s="75"/>
      <c r="BG68" s="81"/>
      <c r="BH68" s="75">
        <f>ROUND((0.1/BH46*BH45+BH44),3)</f>
        <v>0.61899999999999999</v>
      </c>
      <c r="BI68" s="75"/>
      <c r="BJ68" s="75"/>
      <c r="BK68" s="75"/>
      <c r="BL68" s="75"/>
      <c r="BM68" s="75"/>
      <c r="BN68" s="81"/>
      <c r="BO68" s="83"/>
      <c r="BP68" s="75"/>
      <c r="BQ68" s="75"/>
      <c r="BR68" s="75"/>
      <c r="BS68" s="75"/>
      <c r="BT68" s="75"/>
      <c r="BU68" s="81"/>
    </row>
    <row r="69" spans="23:73" s="14" customFormat="1" ht="20.149999999999999" customHeight="1" x14ac:dyDescent="0.15">
      <c r="BH69" s="25"/>
      <c r="BI69" s="25"/>
      <c r="BJ69" s="25"/>
      <c r="BK69" s="25"/>
      <c r="BL69" s="25"/>
      <c r="BM69" s="25"/>
      <c r="BN69" s="25"/>
    </row>
    <row r="70" spans="23:73" s="14" customFormat="1" ht="20.149999999999999" customHeight="1" x14ac:dyDescent="0.15"/>
    <row r="71" spans="23:73" s="14" customFormat="1" ht="20.149999999999999" customHeight="1" x14ac:dyDescent="0.15"/>
    <row r="72" spans="23:73" s="14" customFormat="1" ht="20.149999999999999" customHeight="1" x14ac:dyDescent="0.15"/>
    <row r="73" spans="23:73" s="14" customFormat="1" ht="20.149999999999999" customHeight="1" x14ac:dyDescent="0.15"/>
    <row r="74" spans="23:73" s="14" customFormat="1" ht="20.149999999999999" customHeight="1" x14ac:dyDescent="0.15"/>
    <row r="75" spans="23:73" s="14" customFormat="1" ht="20.149999999999999" customHeight="1" x14ac:dyDescent="0.15"/>
    <row r="76" spans="23:73" s="14" customFormat="1" ht="15" customHeight="1" x14ac:dyDescent="0.15"/>
    <row r="77" spans="23:73" s="14" customFormat="1" ht="15" customHeight="1" x14ac:dyDescent="0.15"/>
    <row r="78" spans="23:73" s="14" customFormat="1" ht="15" customHeight="1" x14ac:dyDescent="0.15"/>
    <row r="79" spans="23:73" s="14" customFormat="1" ht="15" customHeight="1" x14ac:dyDescent="0.15"/>
    <row r="80" spans="23:73" s="14" customFormat="1" ht="15" customHeight="1" x14ac:dyDescent="0.15"/>
    <row r="81" s="14" customFormat="1" ht="15" customHeight="1" x14ac:dyDescent="0.15"/>
    <row r="82" s="14" customFormat="1" ht="15" customHeight="1" x14ac:dyDescent="0.15"/>
    <row r="83" s="14" customFormat="1" ht="15" customHeight="1" x14ac:dyDescent="0.15"/>
    <row r="84" s="14" customFormat="1" ht="15" customHeight="1" x14ac:dyDescent="0.15"/>
    <row r="85" s="14" customFormat="1" ht="15" customHeight="1" x14ac:dyDescent="0.15"/>
    <row r="86" ht="15" customHeight="1" x14ac:dyDescent="0.15"/>
  </sheetData>
  <mergeCells count="198">
    <mergeCell ref="B52:J53"/>
    <mergeCell ref="K52:S52"/>
    <mergeCell ref="T52:V53"/>
    <mergeCell ref="W52:AC53"/>
    <mergeCell ref="AD52:AK53"/>
    <mergeCell ref="AL52:AS53"/>
    <mergeCell ref="AT52:AZ53"/>
    <mergeCell ref="BA52:BG53"/>
    <mergeCell ref="BH52:BN53"/>
    <mergeCell ref="K53:S53"/>
    <mergeCell ref="AD47:AK47"/>
    <mergeCell ref="AL47:AS47"/>
    <mergeCell ref="AT47:AZ47"/>
    <mergeCell ref="BA47:BG47"/>
    <mergeCell ref="BH47:BN47"/>
    <mergeCell ref="B48:D48"/>
    <mergeCell ref="E48:V48"/>
    <mergeCell ref="W48:AC48"/>
    <mergeCell ref="AD48:AK48"/>
    <mergeCell ref="AL48:AS48"/>
    <mergeCell ref="AT48:AZ48"/>
    <mergeCell ref="BA48:BG48"/>
    <mergeCell ref="BH48:BN48"/>
    <mergeCell ref="B43:D47"/>
    <mergeCell ref="E46:V46"/>
    <mergeCell ref="AT45:AZ45"/>
    <mergeCell ref="AT46:AZ46"/>
    <mergeCell ref="BH43:BN43"/>
    <mergeCell ref="BH44:BN44"/>
    <mergeCell ref="AT44:AZ44"/>
    <mergeCell ref="BA44:BG44"/>
    <mergeCell ref="AT43:AZ43"/>
    <mergeCell ref="BO49:BU49"/>
    <mergeCell ref="BA46:BG46"/>
    <mergeCell ref="BA49:BG49"/>
    <mergeCell ref="BH45:BN45"/>
    <mergeCell ref="BH46:BN46"/>
    <mergeCell ref="BH49:BN49"/>
    <mergeCell ref="BH54:BN55"/>
    <mergeCell ref="BH66:BN66"/>
    <mergeCell ref="BH56:BN56"/>
    <mergeCell ref="BH57:BN57"/>
    <mergeCell ref="BH58:BN58"/>
    <mergeCell ref="BH59:BN60"/>
    <mergeCell ref="BH61:BN62"/>
    <mergeCell ref="BH63:BN64"/>
    <mergeCell ref="BH50:BN50"/>
    <mergeCell ref="BA54:BG55"/>
    <mergeCell ref="BA58:BG58"/>
    <mergeCell ref="BA59:BG60"/>
    <mergeCell ref="BA45:BG45"/>
    <mergeCell ref="BH51:BN51"/>
    <mergeCell ref="AD56:AK56"/>
    <mergeCell ref="W54:AC55"/>
    <mergeCell ref="AD54:AK55"/>
    <mergeCell ref="AL56:AS56"/>
    <mergeCell ref="W57:AC57"/>
    <mergeCell ref="AT57:AZ57"/>
    <mergeCell ref="AD57:AK57"/>
    <mergeCell ref="AL57:AS57"/>
    <mergeCell ref="BA50:BG50"/>
    <mergeCell ref="W56:AC56"/>
    <mergeCell ref="BA56:BG56"/>
    <mergeCell ref="BA57:BG57"/>
    <mergeCell ref="AT51:AZ51"/>
    <mergeCell ref="BA51:BG51"/>
    <mergeCell ref="AT56:AZ56"/>
    <mergeCell ref="AL54:AS55"/>
    <mergeCell ref="AT54:AZ55"/>
    <mergeCell ref="AD51:AK51"/>
    <mergeCell ref="AL51:AS51"/>
    <mergeCell ref="W51:AC51"/>
    <mergeCell ref="AT50:AZ50"/>
    <mergeCell ref="AD50:AK50"/>
    <mergeCell ref="AL50:AS50"/>
    <mergeCell ref="W50:AC50"/>
    <mergeCell ref="B63:J64"/>
    <mergeCell ref="K63:S63"/>
    <mergeCell ref="T63:V64"/>
    <mergeCell ref="W63:AC64"/>
    <mergeCell ref="AT63:AZ64"/>
    <mergeCell ref="BA63:BG64"/>
    <mergeCell ref="K64:S64"/>
    <mergeCell ref="BA68:BG68"/>
    <mergeCell ref="BA67:BG67"/>
    <mergeCell ref="AT66:AZ66"/>
    <mergeCell ref="BA66:BG66"/>
    <mergeCell ref="AL68:AR68"/>
    <mergeCell ref="W66:AC66"/>
    <mergeCell ref="AD66:AJ66"/>
    <mergeCell ref="AT68:AZ68"/>
    <mergeCell ref="AD67:AJ67"/>
    <mergeCell ref="AL66:AR66"/>
    <mergeCell ref="BH68:BN68"/>
    <mergeCell ref="BO67:BU67"/>
    <mergeCell ref="BO68:BU68"/>
    <mergeCell ref="K62:S62"/>
    <mergeCell ref="W68:AC68"/>
    <mergeCell ref="AD68:AJ68"/>
    <mergeCell ref="K60:S60"/>
    <mergeCell ref="BH67:BN67"/>
    <mergeCell ref="AL59:AS60"/>
    <mergeCell ref="AD59:AK60"/>
    <mergeCell ref="AD61:AK62"/>
    <mergeCell ref="AD63:AK64"/>
    <mergeCell ref="AL63:AS64"/>
    <mergeCell ref="AL67:AR67"/>
    <mergeCell ref="AT67:AZ67"/>
    <mergeCell ref="W67:AC67"/>
    <mergeCell ref="AT61:AZ62"/>
    <mergeCell ref="AL61:AS62"/>
    <mergeCell ref="BA61:BG62"/>
    <mergeCell ref="AT58:AZ58"/>
    <mergeCell ref="W59:AC60"/>
    <mergeCell ref="AD58:AK58"/>
    <mergeCell ref="W58:AC58"/>
    <mergeCell ref="AL58:AS58"/>
    <mergeCell ref="AT59:AZ60"/>
    <mergeCell ref="B61:J62"/>
    <mergeCell ref="K61:S61"/>
    <mergeCell ref="W61:AC62"/>
    <mergeCell ref="T61:V62"/>
    <mergeCell ref="B56:J56"/>
    <mergeCell ref="K56:S56"/>
    <mergeCell ref="K59:S59"/>
    <mergeCell ref="B57:J57"/>
    <mergeCell ref="K57:S57"/>
    <mergeCell ref="T57:V57"/>
    <mergeCell ref="B54:J55"/>
    <mergeCell ref="T54:V55"/>
    <mergeCell ref="K54:S54"/>
    <mergeCell ref="K55:S55"/>
    <mergeCell ref="T56:V56"/>
    <mergeCell ref="B59:J60"/>
    <mergeCell ref="T59:V60"/>
    <mergeCell ref="B58:J58"/>
    <mergeCell ref="K58:S58"/>
    <mergeCell ref="T58:V58"/>
    <mergeCell ref="B51:J51"/>
    <mergeCell ref="K51:S51"/>
    <mergeCell ref="T51:V51"/>
    <mergeCell ref="B50:J50"/>
    <mergeCell ref="K50:S50"/>
    <mergeCell ref="T50:V50"/>
    <mergeCell ref="E45:V45"/>
    <mergeCell ref="BA43:BG43"/>
    <mergeCell ref="W45:AC45"/>
    <mergeCell ref="AD45:AK45"/>
    <mergeCell ref="AL45:AS45"/>
    <mergeCell ref="E43:V43"/>
    <mergeCell ref="E44:V44"/>
    <mergeCell ref="W43:AC43"/>
    <mergeCell ref="AD43:AK43"/>
    <mergeCell ref="AL43:AS43"/>
    <mergeCell ref="W44:AC44"/>
    <mergeCell ref="AD44:AK44"/>
    <mergeCell ref="AL44:AS44"/>
    <mergeCell ref="W46:AC46"/>
    <mergeCell ref="AD46:AK46"/>
    <mergeCell ref="AL46:AS46"/>
    <mergeCell ref="E47:V47"/>
    <mergeCell ref="W47:AC47"/>
    <mergeCell ref="B1:BV1"/>
    <mergeCell ref="W41:AC41"/>
    <mergeCell ref="AD41:AK41"/>
    <mergeCell ref="AL41:AS41"/>
    <mergeCell ref="E6:G7"/>
    <mergeCell ref="H6:H7"/>
    <mergeCell ref="I6:N7"/>
    <mergeCell ref="O6:P7"/>
    <mergeCell ref="AX26:AX31"/>
    <mergeCell ref="AJ33:AM33"/>
    <mergeCell ref="AJ34:AM34"/>
    <mergeCell ref="AX9:AX11"/>
    <mergeCell ref="AJ8:AM8"/>
    <mergeCell ref="AH19:AO19"/>
    <mergeCell ref="AX18:AX22"/>
    <mergeCell ref="B41:V41"/>
    <mergeCell ref="AT41:AZ41"/>
    <mergeCell ref="B2:BV2"/>
    <mergeCell ref="Z8:AC8"/>
    <mergeCell ref="AT8:AW8"/>
    <mergeCell ref="AH13:AO14"/>
    <mergeCell ref="AX13:AX14"/>
    <mergeCell ref="X15:X24"/>
    <mergeCell ref="AH6:AO6"/>
    <mergeCell ref="AG10:AQ10"/>
    <mergeCell ref="AG27:AP27"/>
    <mergeCell ref="AZ20:AZ23"/>
    <mergeCell ref="AG18:AP18"/>
    <mergeCell ref="U18:U24"/>
    <mergeCell ref="BA41:BG41"/>
    <mergeCell ref="BH41:BN41"/>
    <mergeCell ref="AJ32:AM32"/>
    <mergeCell ref="AV26:AV27"/>
    <mergeCell ref="AV28:AV29"/>
    <mergeCell ref="AV30:AV31"/>
    <mergeCell ref="B40:BV40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9"/>
  <dimension ref="A1:BV83"/>
  <sheetViews>
    <sheetView view="pageBreakPreview" topLeftCell="A52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391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>
      <c r="Z5" s="98"/>
      <c r="AA5" s="98"/>
      <c r="AB5" s="98"/>
      <c r="AC5" s="98"/>
      <c r="AI5" s="28"/>
      <c r="AJ5" s="73"/>
      <c r="AK5" s="73"/>
      <c r="AL5" s="73"/>
      <c r="AM5" s="73"/>
      <c r="AN5" s="28"/>
      <c r="AT5" s="98"/>
      <c r="AU5" s="98"/>
      <c r="AV5" s="98"/>
      <c r="AW5" s="98"/>
    </row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0.8</v>
      </c>
      <c r="J6" s="72"/>
      <c r="K6" s="72"/>
      <c r="L6" s="72"/>
      <c r="M6" s="72"/>
      <c r="N6" s="72"/>
      <c r="O6" s="73" t="s">
        <v>339</v>
      </c>
      <c r="P6" s="73"/>
      <c r="AV6" s="5"/>
      <c r="AW6" s="5"/>
      <c r="AX6" s="85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AH7" s="73" t="s">
        <v>367</v>
      </c>
      <c r="AI7" s="73"/>
      <c r="AJ7" s="73"/>
      <c r="AK7" s="73"/>
      <c r="AL7" s="73"/>
      <c r="AM7" s="73"/>
      <c r="AV7" s="5"/>
      <c r="AW7" s="5"/>
      <c r="AX7" s="85"/>
    </row>
    <row r="8" spans="2:74" ht="9.1" customHeight="1" x14ac:dyDescent="0.15">
      <c r="AV8" s="5"/>
      <c r="AW8" s="5"/>
      <c r="AX8" s="85"/>
    </row>
    <row r="9" spans="2:74" ht="9.1" customHeight="1" x14ac:dyDescent="0.15">
      <c r="Y9" s="6"/>
      <c r="Z9" s="6"/>
      <c r="AA9" s="6"/>
      <c r="AB9" s="6"/>
      <c r="AC9" s="6"/>
      <c r="AD9" s="6"/>
      <c r="AE9" s="21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21"/>
      <c r="AS9" s="6"/>
      <c r="AT9" s="6"/>
      <c r="AU9" s="6"/>
      <c r="AV9" s="85">
        <v>0.1</v>
      </c>
      <c r="AW9" s="5"/>
      <c r="AX9" s="85">
        <v>0.15</v>
      </c>
    </row>
    <row r="10" spans="2:74" ht="9.1" customHeight="1" x14ac:dyDescent="0.15">
      <c r="AE10" s="21"/>
      <c r="AF10" s="19"/>
      <c r="AG10" s="19"/>
      <c r="AH10" s="27"/>
      <c r="AI10" s="27"/>
      <c r="AJ10" s="27"/>
      <c r="AK10" s="27"/>
      <c r="AL10" s="27"/>
      <c r="AM10" s="27"/>
      <c r="AN10" s="27"/>
      <c r="AO10" s="27"/>
      <c r="AP10" s="19"/>
      <c r="AQ10" s="19"/>
      <c r="AR10" s="21"/>
      <c r="AV10" s="85"/>
      <c r="AW10" s="5"/>
      <c r="AX10" s="85"/>
    </row>
    <row r="11" spans="2:74" ht="9.1" customHeight="1" x14ac:dyDescent="0.15">
      <c r="AE11" s="21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21"/>
      <c r="AV11" s="22"/>
      <c r="AW11" s="5"/>
      <c r="AX11" s="85"/>
      <c r="AY11" s="22"/>
    </row>
    <row r="12" spans="2:74" ht="9.1" customHeight="1" x14ac:dyDescent="0.15">
      <c r="X12" s="86" t="s">
        <v>351</v>
      </c>
      <c r="Z12" s="73" t="s">
        <v>114</v>
      </c>
      <c r="AA12" s="73"/>
      <c r="AB12" s="73"/>
      <c r="AC12" s="73"/>
      <c r="AH12" s="73" t="s">
        <v>4</v>
      </c>
      <c r="AI12" s="73"/>
      <c r="AJ12" s="73"/>
      <c r="AK12" s="73"/>
      <c r="AL12" s="73"/>
      <c r="AM12" s="73"/>
      <c r="AN12" s="73"/>
      <c r="AO12" s="73"/>
      <c r="AV12" s="85">
        <v>0.05</v>
      </c>
      <c r="AW12" s="5"/>
      <c r="AX12" s="85">
        <v>0.1</v>
      </c>
    </row>
    <row r="13" spans="2:74" ht="9.1" customHeight="1" x14ac:dyDescent="0.15">
      <c r="X13" s="86"/>
      <c r="AH13" s="73"/>
      <c r="AI13" s="73"/>
      <c r="AJ13" s="73"/>
      <c r="AK13" s="73"/>
      <c r="AL13" s="73"/>
      <c r="AM13" s="73"/>
      <c r="AN13" s="73"/>
      <c r="AO13" s="73"/>
      <c r="AV13" s="85"/>
      <c r="AW13" s="5"/>
      <c r="AX13" s="85"/>
    </row>
    <row r="14" spans="2:74" ht="9.1" customHeight="1" x14ac:dyDescent="0.15">
      <c r="X14" s="86"/>
      <c r="AV14" s="5"/>
      <c r="AW14" s="5"/>
      <c r="AX14" s="5"/>
    </row>
    <row r="15" spans="2:74" ht="9.1" customHeight="1" x14ac:dyDescent="0.15">
      <c r="U15" s="86"/>
      <c r="X15" s="86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V15" s="5"/>
      <c r="AW15" s="5"/>
      <c r="AX15" s="85" t="s">
        <v>356</v>
      </c>
    </row>
    <row r="16" spans="2:74" ht="9.1" customHeight="1" x14ac:dyDescent="0.15">
      <c r="U16" s="86"/>
      <c r="X16" s="86"/>
      <c r="AH16" s="73"/>
      <c r="AI16" s="73"/>
      <c r="AJ16" s="73"/>
      <c r="AK16" s="73"/>
      <c r="AL16" s="73"/>
      <c r="AM16" s="73"/>
      <c r="AN16" s="73"/>
      <c r="AO16" s="73"/>
      <c r="AS16" s="28"/>
      <c r="AT16" s="28"/>
      <c r="AU16" s="28"/>
      <c r="AV16" s="5"/>
      <c r="AW16" s="5"/>
      <c r="AX16" s="85"/>
    </row>
    <row r="17" spans="21:52" ht="9.1" customHeight="1" x14ac:dyDescent="0.15">
      <c r="U17" s="86"/>
      <c r="X17" s="86"/>
      <c r="AH17" s="73" t="s">
        <v>5</v>
      </c>
      <c r="AI17" s="73"/>
      <c r="AJ17" s="73"/>
      <c r="AK17" s="73"/>
      <c r="AL17" s="73"/>
      <c r="AM17" s="73"/>
      <c r="AN17" s="73"/>
      <c r="AO17" s="73"/>
      <c r="AV17" s="5"/>
      <c r="AW17" s="5"/>
      <c r="AX17" s="85"/>
      <c r="AZ17" s="86" t="s">
        <v>72</v>
      </c>
    </row>
    <row r="18" spans="21:52" ht="9.1" customHeight="1" x14ac:dyDescent="0.15">
      <c r="U18" s="86"/>
      <c r="X18" s="86"/>
      <c r="AV18" s="5"/>
      <c r="AW18" s="5"/>
      <c r="AX18" s="85"/>
      <c r="AZ18" s="86"/>
    </row>
    <row r="19" spans="21:52" ht="9.1" customHeight="1" x14ac:dyDescent="0.15">
      <c r="U19" s="86"/>
      <c r="X19" s="86"/>
      <c r="AV19" s="5"/>
      <c r="AW19" s="5"/>
      <c r="AX19" s="85"/>
      <c r="AZ19" s="86"/>
    </row>
    <row r="20" spans="21:52" ht="9.1" customHeight="1" x14ac:dyDescent="0.15">
      <c r="U20" s="86"/>
      <c r="X20" s="86"/>
      <c r="AV20" s="5"/>
      <c r="AW20" s="5"/>
      <c r="AX20" s="85"/>
      <c r="AZ20" s="86"/>
    </row>
    <row r="21" spans="21:52" ht="9.1" customHeight="1" x14ac:dyDescent="0.15">
      <c r="U21" s="86"/>
      <c r="X21" s="86"/>
      <c r="AV21" s="5"/>
      <c r="AW21" s="5"/>
      <c r="AX21" s="85"/>
    </row>
    <row r="22" spans="21:52" ht="9.1" customHeight="1" x14ac:dyDescent="0.15">
      <c r="AV22" s="5"/>
      <c r="AW22" s="5"/>
      <c r="AX22" s="5"/>
    </row>
    <row r="23" spans="21:52" ht="9.1" customHeight="1" x14ac:dyDescent="0.15">
      <c r="AV23" s="85">
        <v>0.1</v>
      </c>
      <c r="AW23" s="5"/>
      <c r="AX23" s="85" t="s">
        <v>88</v>
      </c>
    </row>
    <row r="24" spans="21:52" ht="9.1" customHeight="1" x14ac:dyDescent="0.15">
      <c r="AG24" s="73" t="s">
        <v>441</v>
      </c>
      <c r="AH24" s="73"/>
      <c r="AI24" s="73"/>
      <c r="AJ24" s="73"/>
      <c r="AK24" s="73"/>
      <c r="AL24" s="73"/>
      <c r="AM24" s="73"/>
      <c r="AN24" s="73"/>
      <c r="AO24" s="73"/>
      <c r="AP24" s="73"/>
      <c r="AV24" s="85"/>
      <c r="AW24" s="5"/>
      <c r="AX24" s="85"/>
    </row>
    <row r="25" spans="21:52" ht="4.45" customHeight="1" x14ac:dyDescent="0.15">
      <c r="AV25" s="85" t="s">
        <v>0</v>
      </c>
      <c r="AW25" s="5"/>
      <c r="AX25" s="85"/>
    </row>
    <row r="26" spans="21:52" ht="4.45" customHeight="1" x14ac:dyDescent="0.15">
      <c r="AV26" s="85"/>
      <c r="AW26" s="5"/>
      <c r="AX26" s="85"/>
    </row>
    <row r="27" spans="21:52" ht="9.1" customHeight="1" x14ac:dyDescent="0.15">
      <c r="AV27" s="85">
        <v>0.1</v>
      </c>
      <c r="AX27" s="85"/>
    </row>
    <row r="28" spans="21:52" ht="9.1" customHeight="1" x14ac:dyDescent="0.15">
      <c r="AV28" s="85"/>
      <c r="AX28" s="85"/>
    </row>
    <row r="29" spans="21:52" ht="9.1" customHeight="1" x14ac:dyDescent="0.15">
      <c r="AJ29" s="73"/>
      <c r="AK29" s="73"/>
      <c r="AL29" s="73"/>
      <c r="AM29" s="73"/>
      <c r="AV29" s="29"/>
    </row>
    <row r="30" spans="21:52" ht="9.1" customHeight="1" x14ac:dyDescent="0.15">
      <c r="AJ30" s="73"/>
      <c r="AK30" s="73"/>
      <c r="AL30" s="73"/>
      <c r="AM30" s="73"/>
    </row>
    <row r="31" spans="21:52" ht="9.1" customHeight="1" x14ac:dyDescent="0.15">
      <c r="AJ31" s="73" t="s">
        <v>6</v>
      </c>
      <c r="AK31" s="73"/>
      <c r="AL31" s="73"/>
      <c r="AM31" s="73"/>
    </row>
    <row r="32" spans="21:52" ht="9.1" customHeight="1" x14ac:dyDescent="0.15">
      <c r="AJ32" s="28"/>
      <c r="AK32" s="28"/>
      <c r="AL32" s="28"/>
      <c r="AM32" s="28"/>
    </row>
    <row r="33" spans="1:74" ht="9.1" customHeight="1" x14ac:dyDescent="0.15"/>
    <row r="34" spans="1:74" ht="9.1" customHeight="1" x14ac:dyDescent="0.15"/>
    <row r="35" spans="1:74" ht="9.1" customHeight="1" x14ac:dyDescent="0.15"/>
    <row r="36" spans="1:74" ht="9.1" customHeight="1" x14ac:dyDescent="0.15"/>
    <row r="38" spans="1:74" ht="43.5" customHeight="1" x14ac:dyDescent="0.15">
      <c r="B38" s="88" t="s">
        <v>31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</row>
    <row r="39" spans="1:74" s="14" customFormat="1" ht="24.95" customHeight="1" x14ac:dyDescent="0.15">
      <c r="B39" s="78" t="s">
        <v>105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  <c r="W39" s="87" t="s">
        <v>111</v>
      </c>
      <c r="X39" s="87"/>
      <c r="Y39" s="87"/>
      <c r="Z39" s="87"/>
      <c r="AA39" s="87"/>
      <c r="AB39" s="87"/>
      <c r="AC39" s="87"/>
      <c r="AD39" s="78" t="s">
        <v>106</v>
      </c>
      <c r="AE39" s="79"/>
      <c r="AF39" s="79"/>
      <c r="AG39" s="79"/>
      <c r="AH39" s="79"/>
      <c r="AI39" s="79"/>
      <c r="AJ39" s="79"/>
      <c r="AK39" s="80"/>
      <c r="AL39" s="78" t="s">
        <v>107</v>
      </c>
      <c r="AM39" s="79"/>
      <c r="AN39" s="79"/>
      <c r="AO39" s="79"/>
      <c r="AP39" s="79"/>
      <c r="AQ39" s="79"/>
      <c r="AR39" s="79"/>
      <c r="AS39" s="80"/>
      <c r="AT39" s="87" t="s">
        <v>108</v>
      </c>
      <c r="AU39" s="87"/>
      <c r="AV39" s="87"/>
      <c r="AW39" s="87"/>
      <c r="AX39" s="87"/>
      <c r="AY39" s="87"/>
      <c r="AZ39" s="87"/>
      <c r="BA39" s="87" t="s">
        <v>109</v>
      </c>
      <c r="BB39" s="87"/>
      <c r="BC39" s="87"/>
      <c r="BD39" s="87"/>
      <c r="BE39" s="87"/>
      <c r="BF39" s="87"/>
      <c r="BG39" s="87"/>
      <c r="BH39" s="87" t="s">
        <v>110</v>
      </c>
      <c r="BI39" s="87"/>
      <c r="BJ39" s="87"/>
      <c r="BK39" s="87"/>
      <c r="BL39" s="87"/>
      <c r="BM39" s="87"/>
      <c r="BN39" s="87"/>
      <c r="BO39" s="25"/>
      <c r="BP39" s="25"/>
      <c r="BQ39" s="25"/>
      <c r="BR39" s="25"/>
      <c r="BS39" s="25"/>
      <c r="BT39" s="25"/>
      <c r="BU39" s="25"/>
    </row>
    <row r="40" spans="1:74" s="14" customFormat="1" ht="6.95" customHeight="1" x14ac:dyDescent="0.15">
      <c r="B40" s="39"/>
      <c r="C40" s="39"/>
      <c r="D40" s="39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5"/>
      <c r="BP40" s="35"/>
      <c r="BQ40" s="35"/>
      <c r="BR40" s="35"/>
      <c r="BS40" s="35"/>
      <c r="BT40" s="35"/>
      <c r="BU40" s="35"/>
    </row>
    <row r="41" spans="1:74" s="14" customFormat="1" ht="20.149999999999999" customHeight="1" x14ac:dyDescent="0.15">
      <c r="A41" s="16"/>
      <c r="B41" s="91" t="s">
        <v>353</v>
      </c>
      <c r="C41" s="91"/>
      <c r="D41" s="92"/>
      <c r="E41" s="78" t="s">
        <v>36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75">
        <v>1.7999999999999999E-2</v>
      </c>
      <c r="X41" s="75"/>
      <c r="Y41" s="75"/>
      <c r="Z41" s="75"/>
      <c r="AA41" s="75"/>
      <c r="AB41" s="75"/>
      <c r="AC41" s="75"/>
      <c r="AD41" s="81">
        <v>2.5999999999999999E-2</v>
      </c>
      <c r="AE41" s="82"/>
      <c r="AF41" s="82"/>
      <c r="AG41" s="82"/>
      <c r="AH41" s="82"/>
      <c r="AI41" s="82"/>
      <c r="AJ41" s="82"/>
      <c r="AK41" s="83"/>
      <c r="AL41" s="81">
        <v>3.2000000000000001E-2</v>
      </c>
      <c r="AM41" s="82"/>
      <c r="AN41" s="82"/>
      <c r="AO41" s="82"/>
      <c r="AP41" s="82"/>
      <c r="AQ41" s="82"/>
      <c r="AR41" s="82"/>
      <c r="AS41" s="83"/>
      <c r="AT41" s="81">
        <v>3.7999999999999999E-2</v>
      </c>
      <c r="AU41" s="82"/>
      <c r="AV41" s="82"/>
      <c r="AW41" s="82"/>
      <c r="AX41" s="82"/>
      <c r="AY41" s="82"/>
      <c r="AZ41" s="83"/>
      <c r="BA41" s="81">
        <v>4.8000000000000001E-2</v>
      </c>
      <c r="BB41" s="82"/>
      <c r="BC41" s="82"/>
      <c r="BD41" s="82"/>
      <c r="BE41" s="82"/>
      <c r="BF41" s="82"/>
      <c r="BG41" s="83"/>
      <c r="BH41" s="81">
        <v>0.06</v>
      </c>
      <c r="BI41" s="82"/>
      <c r="BJ41" s="82"/>
      <c r="BK41" s="82"/>
      <c r="BL41" s="82"/>
      <c r="BM41" s="82"/>
      <c r="BN41" s="83"/>
      <c r="BO41" s="18"/>
      <c r="BP41" s="18"/>
      <c r="BQ41" s="18"/>
      <c r="BR41" s="18"/>
      <c r="BS41" s="18"/>
      <c r="BT41" s="18"/>
      <c r="BU41" s="18"/>
    </row>
    <row r="42" spans="1:74" s="14" customFormat="1" ht="20.149999999999999" customHeight="1" x14ac:dyDescent="0.15">
      <c r="A42" s="16"/>
      <c r="B42" s="94"/>
      <c r="C42" s="94"/>
      <c r="D42" s="95"/>
      <c r="E42" s="78" t="s">
        <v>37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v>0.6</v>
      </c>
      <c r="X42" s="75"/>
      <c r="Y42" s="75"/>
      <c r="Z42" s="75"/>
      <c r="AA42" s="75"/>
      <c r="AB42" s="75"/>
      <c r="AC42" s="75"/>
      <c r="AD42" s="75">
        <v>0.6</v>
      </c>
      <c r="AE42" s="75"/>
      <c r="AF42" s="75"/>
      <c r="AG42" s="75"/>
      <c r="AH42" s="75"/>
      <c r="AI42" s="75"/>
      <c r="AJ42" s="75"/>
      <c r="AK42" s="75"/>
      <c r="AL42" s="75">
        <v>0.6</v>
      </c>
      <c r="AM42" s="75"/>
      <c r="AN42" s="75"/>
      <c r="AO42" s="75"/>
      <c r="AP42" s="75"/>
      <c r="AQ42" s="75"/>
      <c r="AR42" s="75"/>
      <c r="AS42" s="75"/>
      <c r="AT42" s="75">
        <v>0.6</v>
      </c>
      <c r="AU42" s="75"/>
      <c r="AV42" s="75"/>
      <c r="AW42" s="75"/>
      <c r="AX42" s="75"/>
      <c r="AY42" s="75"/>
      <c r="AZ42" s="75"/>
      <c r="BA42" s="75">
        <v>0.6</v>
      </c>
      <c r="BB42" s="75"/>
      <c r="BC42" s="75"/>
      <c r="BD42" s="75"/>
      <c r="BE42" s="75"/>
      <c r="BF42" s="75"/>
      <c r="BG42" s="75"/>
      <c r="BH42" s="75">
        <v>0.6</v>
      </c>
      <c r="BI42" s="75"/>
      <c r="BJ42" s="75"/>
      <c r="BK42" s="75"/>
      <c r="BL42" s="75"/>
      <c r="BM42" s="75"/>
      <c r="BN42" s="75"/>
      <c r="BO42" s="18"/>
      <c r="BP42" s="18"/>
      <c r="BQ42" s="18"/>
      <c r="BR42" s="18"/>
      <c r="BS42" s="18"/>
      <c r="BT42" s="18"/>
      <c r="BU42" s="18"/>
    </row>
    <row r="43" spans="1:74" s="14" customFormat="1" ht="20.149999999999999" customHeight="1" x14ac:dyDescent="0.15">
      <c r="A43" s="16"/>
      <c r="B43" s="94"/>
      <c r="C43" s="94"/>
      <c r="D43" s="95"/>
      <c r="E43" s="78" t="s">
        <v>46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f>W41+0.2</f>
        <v>0.218</v>
      </c>
      <c r="X43" s="75"/>
      <c r="Y43" s="75"/>
      <c r="Z43" s="75"/>
      <c r="AA43" s="75"/>
      <c r="AB43" s="75"/>
      <c r="AC43" s="75"/>
      <c r="AD43" s="75">
        <f>AD41+0.2</f>
        <v>0.22600000000000001</v>
      </c>
      <c r="AE43" s="75"/>
      <c r="AF43" s="75"/>
      <c r="AG43" s="75"/>
      <c r="AH43" s="75"/>
      <c r="AI43" s="75"/>
      <c r="AJ43" s="75"/>
      <c r="AK43" s="75"/>
      <c r="AL43" s="75">
        <f>AL41+0.2</f>
        <v>0.23200000000000001</v>
      </c>
      <c r="AM43" s="75"/>
      <c r="AN43" s="75"/>
      <c r="AO43" s="75"/>
      <c r="AP43" s="75"/>
      <c r="AQ43" s="75"/>
      <c r="AR43" s="75"/>
      <c r="AS43" s="75"/>
      <c r="AT43" s="75">
        <f>AT41+0.2</f>
        <v>0.23800000000000002</v>
      </c>
      <c r="AU43" s="75"/>
      <c r="AV43" s="75"/>
      <c r="AW43" s="75"/>
      <c r="AX43" s="75"/>
      <c r="AY43" s="75"/>
      <c r="AZ43" s="75"/>
      <c r="BA43" s="75">
        <f>BA41+0.2</f>
        <v>0.248</v>
      </c>
      <c r="BB43" s="75"/>
      <c r="BC43" s="75"/>
      <c r="BD43" s="75"/>
      <c r="BE43" s="75"/>
      <c r="BF43" s="75"/>
      <c r="BG43" s="75"/>
      <c r="BH43" s="75">
        <f>BH41+0.2</f>
        <v>0.26</v>
      </c>
      <c r="BI43" s="75"/>
      <c r="BJ43" s="75"/>
      <c r="BK43" s="75"/>
      <c r="BL43" s="75"/>
      <c r="BM43" s="75"/>
      <c r="BN43" s="75"/>
      <c r="BO43" s="18"/>
      <c r="BP43" s="18"/>
      <c r="BQ43" s="18"/>
      <c r="BR43" s="18"/>
      <c r="BS43" s="18"/>
      <c r="BT43" s="18"/>
      <c r="BU43" s="18"/>
    </row>
    <row r="44" spans="1:74" s="14" customFormat="1" ht="20.149999999999999" customHeight="1" x14ac:dyDescent="0.15">
      <c r="A44" s="16"/>
      <c r="B44" s="94"/>
      <c r="C44" s="94"/>
      <c r="D44" s="95"/>
      <c r="E44" s="78" t="s">
        <v>48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W41+W45+0.1</f>
        <v>0.91800000000000004</v>
      </c>
      <c r="X44" s="75"/>
      <c r="Y44" s="75"/>
      <c r="Z44" s="75"/>
      <c r="AA44" s="75"/>
      <c r="AB44" s="75"/>
      <c r="AC44" s="75"/>
      <c r="AD44" s="75">
        <f>AD41+AD45+0.1</f>
        <v>0.92600000000000005</v>
      </c>
      <c r="AE44" s="75"/>
      <c r="AF44" s="75"/>
      <c r="AG44" s="75"/>
      <c r="AH44" s="75"/>
      <c r="AI44" s="75"/>
      <c r="AJ44" s="75"/>
      <c r="AK44" s="75"/>
      <c r="AL44" s="75">
        <f>AL41+AL45+0.1</f>
        <v>0.93200000000000005</v>
      </c>
      <c r="AM44" s="75"/>
      <c r="AN44" s="75"/>
      <c r="AO44" s="75"/>
      <c r="AP44" s="75"/>
      <c r="AQ44" s="75"/>
      <c r="AR44" s="75"/>
      <c r="AS44" s="75"/>
      <c r="AT44" s="75">
        <f>AT41+AT45+0.1</f>
        <v>0.93800000000000006</v>
      </c>
      <c r="AU44" s="75"/>
      <c r="AV44" s="75"/>
      <c r="AW44" s="75"/>
      <c r="AX44" s="75"/>
      <c r="AY44" s="75"/>
      <c r="AZ44" s="75"/>
      <c r="BA44" s="75">
        <f>BA41+BA45+0.1</f>
        <v>0.94800000000000006</v>
      </c>
      <c r="BB44" s="75"/>
      <c r="BC44" s="75"/>
      <c r="BD44" s="75"/>
      <c r="BE44" s="75"/>
      <c r="BF44" s="75"/>
      <c r="BG44" s="75"/>
      <c r="BH44" s="75">
        <f>BH41+BH45+0.1</f>
        <v>0.96000000000000008</v>
      </c>
      <c r="BI44" s="75"/>
      <c r="BJ44" s="75"/>
      <c r="BK44" s="75"/>
      <c r="BL44" s="75"/>
      <c r="BM44" s="75"/>
      <c r="BN44" s="75"/>
      <c r="BO44" s="18"/>
      <c r="BP44" s="18"/>
      <c r="BQ44" s="18"/>
      <c r="BR44" s="18"/>
      <c r="BS44" s="18"/>
      <c r="BT44" s="18"/>
      <c r="BU44" s="18"/>
    </row>
    <row r="45" spans="1:74" s="14" customFormat="1" ht="20.149999999999999" customHeight="1" x14ac:dyDescent="0.15">
      <c r="A45" s="16"/>
      <c r="B45" s="94"/>
      <c r="C45" s="94"/>
      <c r="D45" s="95"/>
      <c r="E45" s="78" t="s">
        <v>341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$I$6</f>
        <v>0.8</v>
      </c>
      <c r="X45" s="75"/>
      <c r="Y45" s="75"/>
      <c r="Z45" s="75"/>
      <c r="AA45" s="75"/>
      <c r="AB45" s="75"/>
      <c r="AC45" s="75"/>
      <c r="AD45" s="81">
        <f>$I$6</f>
        <v>0.8</v>
      </c>
      <c r="AE45" s="82"/>
      <c r="AF45" s="82"/>
      <c r="AG45" s="82"/>
      <c r="AH45" s="82"/>
      <c r="AI45" s="82"/>
      <c r="AJ45" s="82"/>
      <c r="AK45" s="83"/>
      <c r="AL45" s="81">
        <f>$I$6</f>
        <v>0.8</v>
      </c>
      <c r="AM45" s="82"/>
      <c r="AN45" s="82"/>
      <c r="AO45" s="82"/>
      <c r="AP45" s="82"/>
      <c r="AQ45" s="82"/>
      <c r="AR45" s="82"/>
      <c r="AS45" s="83"/>
      <c r="AT45" s="75">
        <f>$I$6</f>
        <v>0.8</v>
      </c>
      <c r="AU45" s="75"/>
      <c r="AV45" s="75"/>
      <c r="AW45" s="75"/>
      <c r="AX45" s="75"/>
      <c r="AY45" s="75"/>
      <c r="AZ45" s="75"/>
      <c r="BA45" s="75">
        <f>$I$6</f>
        <v>0.8</v>
      </c>
      <c r="BB45" s="75"/>
      <c r="BC45" s="75"/>
      <c r="BD45" s="75"/>
      <c r="BE45" s="75"/>
      <c r="BF45" s="75"/>
      <c r="BG45" s="75"/>
      <c r="BH45" s="75">
        <f>$I$6</f>
        <v>0.8</v>
      </c>
      <c r="BI45" s="75"/>
      <c r="BJ45" s="75"/>
      <c r="BK45" s="75"/>
      <c r="BL45" s="75"/>
      <c r="BM45" s="75"/>
      <c r="BN45" s="75"/>
    </row>
    <row r="46" spans="1:74" s="14" customFormat="1" ht="20.149999999999999" customHeight="1" x14ac:dyDescent="0.15">
      <c r="B46" s="100" t="s">
        <v>33</v>
      </c>
      <c r="C46" s="101"/>
      <c r="D46" s="102"/>
      <c r="E46" s="78" t="s">
        <v>335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W44-W43-0.15-0.1</f>
        <v>0.45000000000000007</v>
      </c>
      <c r="X46" s="75"/>
      <c r="Y46" s="75"/>
      <c r="Z46" s="75"/>
      <c r="AA46" s="75"/>
      <c r="AB46" s="75"/>
      <c r="AC46" s="75"/>
      <c r="AD46" s="81">
        <f>AD44-AD43-0.15-0.1</f>
        <v>0.45000000000000007</v>
      </c>
      <c r="AE46" s="82"/>
      <c r="AF46" s="82"/>
      <c r="AG46" s="82"/>
      <c r="AH46" s="82"/>
      <c r="AI46" s="82"/>
      <c r="AJ46" s="82"/>
      <c r="AK46" s="83"/>
      <c r="AL46" s="81">
        <f>AL44-AL43-0.15-0.1</f>
        <v>0.45000000000000007</v>
      </c>
      <c r="AM46" s="82"/>
      <c r="AN46" s="82"/>
      <c r="AO46" s="82"/>
      <c r="AP46" s="82"/>
      <c r="AQ46" s="82"/>
      <c r="AR46" s="82"/>
      <c r="AS46" s="83"/>
      <c r="AT46" s="75">
        <f>AT44-AT43-0.15-0.1</f>
        <v>0.45000000000000007</v>
      </c>
      <c r="AU46" s="75"/>
      <c r="AV46" s="75"/>
      <c r="AW46" s="75"/>
      <c r="AX46" s="75"/>
      <c r="AY46" s="75"/>
      <c r="AZ46" s="75"/>
      <c r="BA46" s="75">
        <f>BA44-BA43-0.15-0.1</f>
        <v>0.45000000000000007</v>
      </c>
      <c r="BB46" s="75"/>
      <c r="BC46" s="75"/>
      <c r="BD46" s="75"/>
      <c r="BE46" s="75"/>
      <c r="BF46" s="75"/>
      <c r="BG46" s="75"/>
      <c r="BH46" s="75">
        <f>BH44-BH43-0.15-0.1</f>
        <v>0.45000000000000007</v>
      </c>
      <c r="BI46" s="75"/>
      <c r="BJ46" s="75"/>
      <c r="BK46" s="75"/>
      <c r="BL46" s="75"/>
      <c r="BM46" s="75"/>
      <c r="BN46" s="75"/>
    </row>
    <row r="47" spans="1:74" s="14" customFormat="1" ht="20.149999999999999" customHeight="1" x14ac:dyDescent="0.15">
      <c r="BA47" s="141"/>
      <c r="BB47" s="141"/>
      <c r="BC47" s="141"/>
      <c r="BD47" s="141"/>
      <c r="BE47" s="141"/>
      <c r="BF47" s="141"/>
      <c r="BG47" s="141"/>
      <c r="BH47" s="141" t="s">
        <v>103</v>
      </c>
      <c r="BI47" s="141"/>
      <c r="BJ47" s="141"/>
      <c r="BK47" s="141"/>
      <c r="BL47" s="141"/>
      <c r="BM47" s="141"/>
      <c r="BN47" s="141"/>
      <c r="BO47" s="271"/>
      <c r="BP47" s="271"/>
      <c r="BQ47" s="271"/>
      <c r="BR47" s="271"/>
      <c r="BS47" s="271"/>
      <c r="BT47" s="271"/>
      <c r="BU47" s="271"/>
    </row>
    <row r="48" spans="1:74" s="14" customFormat="1" ht="28" customHeight="1" x14ac:dyDescent="0.15">
      <c r="B48" s="87" t="s">
        <v>13</v>
      </c>
      <c r="C48" s="87"/>
      <c r="D48" s="87"/>
      <c r="E48" s="87"/>
      <c r="F48" s="87"/>
      <c r="G48" s="87"/>
      <c r="H48" s="87"/>
      <c r="I48" s="87"/>
      <c r="J48" s="87"/>
      <c r="K48" s="87" t="s">
        <v>14</v>
      </c>
      <c r="L48" s="87"/>
      <c r="M48" s="87"/>
      <c r="N48" s="87"/>
      <c r="O48" s="87"/>
      <c r="P48" s="87"/>
      <c r="Q48" s="87"/>
      <c r="R48" s="87"/>
      <c r="S48" s="87"/>
      <c r="T48" s="87" t="s">
        <v>12</v>
      </c>
      <c r="U48" s="87"/>
      <c r="V48" s="87"/>
      <c r="W48" s="87" t="s">
        <v>98</v>
      </c>
      <c r="X48" s="87"/>
      <c r="Y48" s="87"/>
      <c r="Z48" s="87"/>
      <c r="AA48" s="87"/>
      <c r="AB48" s="87"/>
      <c r="AC48" s="87"/>
      <c r="AD48" s="78" t="s">
        <v>82</v>
      </c>
      <c r="AE48" s="79"/>
      <c r="AF48" s="79"/>
      <c r="AG48" s="79"/>
      <c r="AH48" s="79"/>
      <c r="AI48" s="79"/>
      <c r="AJ48" s="79"/>
      <c r="AK48" s="80"/>
      <c r="AL48" s="78" t="s">
        <v>83</v>
      </c>
      <c r="AM48" s="79"/>
      <c r="AN48" s="79"/>
      <c r="AO48" s="79"/>
      <c r="AP48" s="79"/>
      <c r="AQ48" s="79"/>
      <c r="AR48" s="79"/>
      <c r="AS48" s="80"/>
      <c r="AT48" s="87" t="s">
        <v>84</v>
      </c>
      <c r="AU48" s="87"/>
      <c r="AV48" s="87"/>
      <c r="AW48" s="87"/>
      <c r="AX48" s="87"/>
      <c r="AY48" s="87"/>
      <c r="AZ48" s="87"/>
      <c r="BA48" s="87" t="s">
        <v>85</v>
      </c>
      <c r="BB48" s="87"/>
      <c r="BC48" s="87"/>
      <c r="BD48" s="87"/>
      <c r="BE48" s="87"/>
      <c r="BF48" s="87"/>
      <c r="BG48" s="87"/>
      <c r="BH48" s="87" t="s">
        <v>86</v>
      </c>
      <c r="BI48" s="87"/>
      <c r="BJ48" s="87"/>
      <c r="BK48" s="87"/>
      <c r="BL48" s="87"/>
      <c r="BM48" s="87"/>
      <c r="BN48" s="87"/>
      <c r="BO48" s="25"/>
      <c r="BP48" s="25"/>
      <c r="BQ48" s="25"/>
      <c r="BR48" s="25"/>
      <c r="BS48" s="25"/>
      <c r="BT48" s="25"/>
      <c r="BU48" s="25"/>
    </row>
    <row r="49" spans="2:73" s="14" customFormat="1" ht="28" customHeight="1" x14ac:dyDescent="0.15">
      <c r="B49" s="78" t="s">
        <v>100</v>
      </c>
      <c r="C49" s="79"/>
      <c r="D49" s="79"/>
      <c r="E49" s="79"/>
      <c r="F49" s="79"/>
      <c r="G49" s="79"/>
      <c r="H49" s="79"/>
      <c r="I49" s="79"/>
      <c r="J49" s="80"/>
      <c r="K49" s="110" t="s">
        <v>113</v>
      </c>
      <c r="L49" s="111"/>
      <c r="M49" s="111"/>
      <c r="N49" s="111"/>
      <c r="O49" s="111"/>
      <c r="P49" s="111"/>
      <c r="Q49" s="111"/>
      <c r="R49" s="111"/>
      <c r="S49" s="112"/>
      <c r="T49" s="78" t="s">
        <v>132</v>
      </c>
      <c r="U49" s="79"/>
      <c r="V49" s="80"/>
      <c r="W49" s="75">
        <v>2</v>
      </c>
      <c r="X49" s="75"/>
      <c r="Y49" s="75"/>
      <c r="Z49" s="75"/>
      <c r="AA49" s="75"/>
      <c r="AB49" s="75"/>
      <c r="AC49" s="75"/>
      <c r="AD49" s="81">
        <v>2</v>
      </c>
      <c r="AE49" s="82"/>
      <c r="AF49" s="82"/>
      <c r="AG49" s="82"/>
      <c r="AH49" s="82"/>
      <c r="AI49" s="82"/>
      <c r="AJ49" s="82"/>
      <c r="AK49" s="83"/>
      <c r="AL49" s="81">
        <v>2</v>
      </c>
      <c r="AM49" s="82"/>
      <c r="AN49" s="82"/>
      <c r="AO49" s="82"/>
      <c r="AP49" s="82"/>
      <c r="AQ49" s="82"/>
      <c r="AR49" s="82"/>
      <c r="AS49" s="83"/>
      <c r="AT49" s="75">
        <v>2</v>
      </c>
      <c r="AU49" s="75"/>
      <c r="AV49" s="75"/>
      <c r="AW49" s="75"/>
      <c r="AX49" s="75"/>
      <c r="AY49" s="75"/>
      <c r="AZ49" s="75"/>
      <c r="BA49" s="75">
        <v>2</v>
      </c>
      <c r="BB49" s="75"/>
      <c r="BC49" s="75"/>
      <c r="BD49" s="75"/>
      <c r="BE49" s="75"/>
      <c r="BF49" s="75"/>
      <c r="BG49" s="75"/>
      <c r="BH49" s="75">
        <v>2</v>
      </c>
      <c r="BI49" s="75"/>
      <c r="BJ49" s="75"/>
      <c r="BK49" s="75"/>
      <c r="BL49" s="75"/>
      <c r="BM49" s="75"/>
      <c r="BN49" s="75"/>
      <c r="BO49" s="18"/>
      <c r="BP49" s="18"/>
      <c r="BQ49" s="18"/>
      <c r="BR49" s="18"/>
      <c r="BS49" s="18"/>
      <c r="BT49" s="18"/>
      <c r="BU49" s="18"/>
    </row>
    <row r="50" spans="2:73" s="14" customFormat="1" ht="14.1" customHeight="1" x14ac:dyDescent="0.15">
      <c r="B50" s="113" t="s">
        <v>101</v>
      </c>
      <c r="C50" s="114"/>
      <c r="D50" s="114"/>
      <c r="E50" s="114"/>
      <c r="F50" s="114"/>
      <c r="G50" s="114"/>
      <c r="H50" s="114"/>
      <c r="I50" s="114"/>
      <c r="J50" s="115"/>
      <c r="K50" s="116" t="s">
        <v>434</v>
      </c>
      <c r="L50" s="117"/>
      <c r="M50" s="117"/>
      <c r="N50" s="117"/>
      <c r="O50" s="117"/>
      <c r="P50" s="117"/>
      <c r="Q50" s="117"/>
      <c r="R50" s="117"/>
      <c r="S50" s="118"/>
      <c r="T50" s="113" t="s">
        <v>435</v>
      </c>
      <c r="U50" s="114"/>
      <c r="V50" s="115"/>
      <c r="W50" s="104">
        <f>W42*0.15</f>
        <v>0.09</v>
      </c>
      <c r="X50" s="105"/>
      <c r="Y50" s="105"/>
      <c r="Z50" s="105"/>
      <c r="AA50" s="105"/>
      <c r="AB50" s="105"/>
      <c r="AC50" s="106"/>
      <c r="AD50" s="104">
        <f>AD42*0.15</f>
        <v>0.09</v>
      </c>
      <c r="AE50" s="105"/>
      <c r="AF50" s="105"/>
      <c r="AG50" s="105"/>
      <c r="AH50" s="105"/>
      <c r="AI50" s="105"/>
      <c r="AJ50" s="105"/>
      <c r="AK50" s="106"/>
      <c r="AL50" s="104">
        <f>AL42*0.15</f>
        <v>0.09</v>
      </c>
      <c r="AM50" s="105"/>
      <c r="AN50" s="105"/>
      <c r="AO50" s="105"/>
      <c r="AP50" s="105"/>
      <c r="AQ50" s="105"/>
      <c r="AR50" s="105"/>
      <c r="AS50" s="106"/>
      <c r="AT50" s="104">
        <f>AT42*0.15</f>
        <v>0.09</v>
      </c>
      <c r="AU50" s="105"/>
      <c r="AV50" s="105"/>
      <c r="AW50" s="105"/>
      <c r="AX50" s="105"/>
      <c r="AY50" s="105"/>
      <c r="AZ50" s="106"/>
      <c r="BA50" s="104">
        <f>BA42*0.15</f>
        <v>0.09</v>
      </c>
      <c r="BB50" s="105"/>
      <c r="BC50" s="105"/>
      <c r="BD50" s="105"/>
      <c r="BE50" s="105"/>
      <c r="BF50" s="105"/>
      <c r="BG50" s="106"/>
      <c r="BH50" s="104">
        <f>BH42*0.15</f>
        <v>0.09</v>
      </c>
      <c r="BI50" s="105"/>
      <c r="BJ50" s="105"/>
      <c r="BK50" s="105"/>
      <c r="BL50" s="105"/>
      <c r="BM50" s="105"/>
      <c r="BN50" s="106"/>
      <c r="BO50" s="18"/>
      <c r="BP50" s="18"/>
      <c r="BQ50" s="18"/>
      <c r="BR50" s="18"/>
      <c r="BS50" s="18"/>
      <c r="BT50" s="18"/>
      <c r="BU50" s="18"/>
    </row>
    <row r="51" spans="2:73" s="14" customFormat="1" ht="14.1" customHeight="1" x14ac:dyDescent="0.15">
      <c r="B51" s="100"/>
      <c r="C51" s="101"/>
      <c r="D51" s="101"/>
      <c r="E51" s="101"/>
      <c r="F51" s="101"/>
      <c r="G51" s="101"/>
      <c r="H51" s="101"/>
      <c r="I51" s="101"/>
      <c r="J51" s="102"/>
      <c r="K51" s="122" t="s">
        <v>323</v>
      </c>
      <c r="L51" s="123"/>
      <c r="M51" s="123"/>
      <c r="N51" s="123"/>
      <c r="O51" s="123"/>
      <c r="P51" s="123"/>
      <c r="Q51" s="123"/>
      <c r="R51" s="123"/>
      <c r="S51" s="124"/>
      <c r="T51" s="100"/>
      <c r="U51" s="101"/>
      <c r="V51" s="102"/>
      <c r="W51" s="107"/>
      <c r="X51" s="108"/>
      <c r="Y51" s="108"/>
      <c r="Z51" s="108"/>
      <c r="AA51" s="108"/>
      <c r="AB51" s="108"/>
      <c r="AC51" s="109"/>
      <c r="AD51" s="107"/>
      <c r="AE51" s="108"/>
      <c r="AF51" s="108"/>
      <c r="AG51" s="108"/>
      <c r="AH51" s="108"/>
      <c r="AI51" s="108"/>
      <c r="AJ51" s="108"/>
      <c r="AK51" s="109"/>
      <c r="AL51" s="107"/>
      <c r="AM51" s="108"/>
      <c r="AN51" s="108"/>
      <c r="AO51" s="108"/>
      <c r="AP51" s="108"/>
      <c r="AQ51" s="108"/>
      <c r="AR51" s="108"/>
      <c r="AS51" s="109"/>
      <c r="AT51" s="107"/>
      <c r="AU51" s="108"/>
      <c r="AV51" s="108"/>
      <c r="AW51" s="108"/>
      <c r="AX51" s="108"/>
      <c r="AY51" s="108"/>
      <c r="AZ51" s="109"/>
      <c r="BA51" s="107"/>
      <c r="BB51" s="108"/>
      <c r="BC51" s="108"/>
      <c r="BD51" s="108"/>
      <c r="BE51" s="108"/>
      <c r="BF51" s="108"/>
      <c r="BG51" s="109"/>
      <c r="BH51" s="107"/>
      <c r="BI51" s="108"/>
      <c r="BJ51" s="108"/>
      <c r="BK51" s="108"/>
      <c r="BL51" s="108"/>
      <c r="BM51" s="108"/>
      <c r="BN51" s="109"/>
      <c r="BO51" s="18"/>
      <c r="BP51" s="18"/>
      <c r="BQ51" s="18"/>
      <c r="BR51" s="18"/>
      <c r="BS51" s="18"/>
      <c r="BT51" s="18"/>
      <c r="BU51" s="18"/>
    </row>
    <row r="52" spans="2:73" s="14" customFormat="1" ht="28" customHeight="1" x14ac:dyDescent="0.15">
      <c r="B52" s="119" t="s">
        <v>25</v>
      </c>
      <c r="C52" s="120"/>
      <c r="D52" s="120"/>
      <c r="E52" s="120"/>
      <c r="F52" s="120"/>
      <c r="G52" s="120"/>
      <c r="H52" s="120"/>
      <c r="I52" s="120"/>
      <c r="J52" s="121"/>
      <c r="K52" s="110" t="s">
        <v>436</v>
      </c>
      <c r="L52" s="111"/>
      <c r="M52" s="111"/>
      <c r="N52" s="111"/>
      <c r="O52" s="111"/>
      <c r="P52" s="111"/>
      <c r="Q52" s="111"/>
      <c r="R52" s="111"/>
      <c r="S52" s="112"/>
      <c r="T52" s="78" t="s">
        <v>435</v>
      </c>
      <c r="U52" s="79"/>
      <c r="V52" s="80"/>
      <c r="W52" s="75">
        <f>ROUND(W42*(W44-0.15),3)</f>
        <v>0.46100000000000002</v>
      </c>
      <c r="X52" s="75"/>
      <c r="Y52" s="75"/>
      <c r="Z52" s="75"/>
      <c r="AA52" s="75"/>
      <c r="AB52" s="75"/>
      <c r="AC52" s="81"/>
      <c r="AD52" s="81">
        <f>ROUND(AD42*(AD44-0.15),3)</f>
        <v>0.46600000000000003</v>
      </c>
      <c r="AE52" s="82"/>
      <c r="AF52" s="82"/>
      <c r="AG52" s="82"/>
      <c r="AH52" s="82"/>
      <c r="AI52" s="82"/>
      <c r="AJ52" s="82"/>
      <c r="AK52" s="83"/>
      <c r="AL52" s="81">
        <f>ROUND(AL42*(AL44-0.15),3)</f>
        <v>0.46899999999999997</v>
      </c>
      <c r="AM52" s="82"/>
      <c r="AN52" s="82"/>
      <c r="AO52" s="82"/>
      <c r="AP52" s="82"/>
      <c r="AQ52" s="82"/>
      <c r="AR52" s="82"/>
      <c r="AS52" s="83"/>
      <c r="AT52" s="75">
        <f>ROUND(AT42*(AT44-0.15),3)</f>
        <v>0.47299999999999998</v>
      </c>
      <c r="AU52" s="75"/>
      <c r="AV52" s="75"/>
      <c r="AW52" s="75"/>
      <c r="AX52" s="75"/>
      <c r="AY52" s="75"/>
      <c r="AZ52" s="81"/>
      <c r="BA52" s="75">
        <f>ROUND(BA42*(BA44-0.15),3)</f>
        <v>0.47899999999999998</v>
      </c>
      <c r="BB52" s="75"/>
      <c r="BC52" s="75"/>
      <c r="BD52" s="75"/>
      <c r="BE52" s="75"/>
      <c r="BF52" s="75"/>
      <c r="BG52" s="81"/>
      <c r="BH52" s="75">
        <f>ROUND(BH42*(BH44-0.15),3)</f>
        <v>0.48599999999999999</v>
      </c>
      <c r="BI52" s="75"/>
      <c r="BJ52" s="75"/>
      <c r="BK52" s="75"/>
      <c r="BL52" s="75"/>
      <c r="BM52" s="75"/>
      <c r="BN52" s="75"/>
      <c r="BO52" s="18"/>
      <c r="BP52" s="18"/>
      <c r="BQ52" s="18"/>
      <c r="BR52" s="18"/>
      <c r="BS52" s="18"/>
      <c r="BT52" s="18"/>
      <c r="BU52" s="18"/>
    </row>
    <row r="53" spans="2:73" s="14" customFormat="1" ht="28" customHeight="1" x14ac:dyDescent="0.15">
      <c r="B53" s="119" t="s">
        <v>24</v>
      </c>
      <c r="C53" s="120"/>
      <c r="D53" s="120"/>
      <c r="E53" s="120"/>
      <c r="F53" s="120"/>
      <c r="G53" s="120"/>
      <c r="H53" s="120"/>
      <c r="I53" s="120"/>
      <c r="J53" s="121"/>
      <c r="K53" s="110" t="s">
        <v>436</v>
      </c>
      <c r="L53" s="111"/>
      <c r="M53" s="111"/>
      <c r="N53" s="111"/>
      <c r="O53" s="111"/>
      <c r="P53" s="111"/>
      <c r="Q53" s="111"/>
      <c r="R53" s="111"/>
      <c r="S53" s="112"/>
      <c r="T53" s="78" t="s">
        <v>435</v>
      </c>
      <c r="U53" s="79"/>
      <c r="V53" s="80"/>
      <c r="W53" s="75">
        <f>ROUND(W42*W43-W41*W41*PI()/4,3)</f>
        <v>0.13100000000000001</v>
      </c>
      <c r="X53" s="75"/>
      <c r="Y53" s="75"/>
      <c r="Z53" s="75"/>
      <c r="AA53" s="75"/>
      <c r="AB53" s="75"/>
      <c r="AC53" s="81"/>
      <c r="AD53" s="81">
        <f>ROUND(AD42*AD43-AD41*AD41*PI()/4,3)</f>
        <v>0.13500000000000001</v>
      </c>
      <c r="AE53" s="82"/>
      <c r="AF53" s="82"/>
      <c r="AG53" s="82"/>
      <c r="AH53" s="82"/>
      <c r="AI53" s="82"/>
      <c r="AJ53" s="82"/>
      <c r="AK53" s="83"/>
      <c r="AL53" s="81">
        <f>ROUND(AL42*AL43-AL41*AL41*PI()/4,3)</f>
        <v>0.13800000000000001</v>
      </c>
      <c r="AM53" s="82"/>
      <c r="AN53" s="82"/>
      <c r="AO53" s="82"/>
      <c r="AP53" s="82"/>
      <c r="AQ53" s="82"/>
      <c r="AR53" s="82"/>
      <c r="AS53" s="83"/>
      <c r="AT53" s="75">
        <f>ROUND(AT42*AT43-AT41*AT41*PI()/4,3)</f>
        <v>0.14199999999999999</v>
      </c>
      <c r="AU53" s="75"/>
      <c r="AV53" s="75"/>
      <c r="AW53" s="75"/>
      <c r="AX53" s="75"/>
      <c r="AY53" s="75"/>
      <c r="AZ53" s="81"/>
      <c r="BA53" s="75">
        <f>ROUND(BA42*BA43-BA41*BA41*PI()/4,3)</f>
        <v>0.14699999999999999</v>
      </c>
      <c r="BB53" s="75"/>
      <c r="BC53" s="75"/>
      <c r="BD53" s="75"/>
      <c r="BE53" s="75"/>
      <c r="BF53" s="75"/>
      <c r="BG53" s="81"/>
      <c r="BH53" s="75">
        <f>ROUND(BH42*BH43-BH41*BH41*PI()/4,3)</f>
        <v>0.153</v>
      </c>
      <c r="BI53" s="75"/>
      <c r="BJ53" s="75"/>
      <c r="BK53" s="75"/>
      <c r="BL53" s="75"/>
      <c r="BM53" s="75"/>
      <c r="BN53" s="75"/>
      <c r="BO53" s="18"/>
      <c r="BP53" s="18"/>
      <c r="BQ53" s="18"/>
      <c r="BR53" s="18"/>
      <c r="BS53" s="18"/>
      <c r="BT53" s="18"/>
      <c r="BU53" s="18"/>
    </row>
    <row r="54" spans="2:73" s="14" customFormat="1" ht="28" customHeight="1" x14ac:dyDescent="0.15">
      <c r="B54" s="138" t="s">
        <v>26</v>
      </c>
      <c r="C54" s="139"/>
      <c r="D54" s="139"/>
      <c r="E54" s="139"/>
      <c r="F54" s="139"/>
      <c r="G54" s="139"/>
      <c r="H54" s="139"/>
      <c r="I54" s="139"/>
      <c r="J54" s="140"/>
      <c r="K54" s="110" t="s">
        <v>436</v>
      </c>
      <c r="L54" s="111"/>
      <c r="M54" s="111"/>
      <c r="N54" s="111"/>
      <c r="O54" s="111"/>
      <c r="P54" s="111"/>
      <c r="Q54" s="111"/>
      <c r="R54" s="111"/>
      <c r="S54" s="112"/>
      <c r="T54" s="78" t="s">
        <v>435</v>
      </c>
      <c r="U54" s="79"/>
      <c r="V54" s="80"/>
      <c r="W54" s="75">
        <f>ROUND(W42*W46,3)</f>
        <v>0.27</v>
      </c>
      <c r="X54" s="75"/>
      <c r="Y54" s="75"/>
      <c r="Z54" s="75"/>
      <c r="AA54" s="75"/>
      <c r="AB54" s="75"/>
      <c r="AC54" s="81"/>
      <c r="AD54" s="81">
        <f>ROUND(AD42*AD46,3)</f>
        <v>0.27</v>
      </c>
      <c r="AE54" s="82"/>
      <c r="AF54" s="82"/>
      <c r="AG54" s="82"/>
      <c r="AH54" s="82"/>
      <c r="AI54" s="82"/>
      <c r="AJ54" s="82"/>
      <c r="AK54" s="83"/>
      <c r="AL54" s="81">
        <f>ROUND(AL42*AL46,3)</f>
        <v>0.27</v>
      </c>
      <c r="AM54" s="82"/>
      <c r="AN54" s="82"/>
      <c r="AO54" s="82"/>
      <c r="AP54" s="82"/>
      <c r="AQ54" s="82"/>
      <c r="AR54" s="82"/>
      <c r="AS54" s="83"/>
      <c r="AT54" s="75">
        <f>ROUND(AT42*AT46,3)</f>
        <v>0.27</v>
      </c>
      <c r="AU54" s="75"/>
      <c r="AV54" s="75"/>
      <c r="AW54" s="75"/>
      <c r="AX54" s="75"/>
      <c r="AY54" s="75"/>
      <c r="AZ54" s="81"/>
      <c r="BA54" s="75">
        <f>ROUND(BA42*BA46,3)</f>
        <v>0.27</v>
      </c>
      <c r="BB54" s="75"/>
      <c r="BC54" s="75"/>
      <c r="BD54" s="75"/>
      <c r="BE54" s="75"/>
      <c r="BF54" s="75"/>
      <c r="BG54" s="81"/>
      <c r="BH54" s="75">
        <f>ROUND(BH42*BH46,3)</f>
        <v>0.27</v>
      </c>
      <c r="BI54" s="75"/>
      <c r="BJ54" s="75"/>
      <c r="BK54" s="75"/>
      <c r="BL54" s="75"/>
      <c r="BM54" s="75"/>
      <c r="BN54" s="75"/>
      <c r="BO54" s="18"/>
      <c r="BP54" s="18"/>
      <c r="BQ54" s="18"/>
      <c r="BR54" s="18"/>
      <c r="BS54" s="18"/>
      <c r="BT54" s="18"/>
      <c r="BU54" s="18"/>
    </row>
    <row r="55" spans="2:73" s="14" customFormat="1" ht="14.1" customHeight="1" x14ac:dyDescent="0.15">
      <c r="B55" s="125" t="s">
        <v>53</v>
      </c>
      <c r="C55" s="126"/>
      <c r="D55" s="126"/>
      <c r="E55" s="126"/>
      <c r="F55" s="126"/>
      <c r="G55" s="126"/>
      <c r="H55" s="126"/>
      <c r="I55" s="126"/>
      <c r="J55" s="127"/>
      <c r="K55" s="116" t="s">
        <v>434</v>
      </c>
      <c r="L55" s="117"/>
      <c r="M55" s="117"/>
      <c r="N55" s="117"/>
      <c r="O55" s="117"/>
      <c r="P55" s="117"/>
      <c r="Q55" s="117"/>
      <c r="R55" s="117"/>
      <c r="S55" s="118"/>
      <c r="T55" s="113" t="s">
        <v>435</v>
      </c>
      <c r="U55" s="114"/>
      <c r="V55" s="115"/>
      <c r="W55" s="104">
        <f>ROUND(W52-W54/0.9,3)</f>
        <v>0.161</v>
      </c>
      <c r="X55" s="105"/>
      <c r="Y55" s="105"/>
      <c r="Z55" s="105"/>
      <c r="AA55" s="105"/>
      <c r="AB55" s="105"/>
      <c r="AC55" s="106"/>
      <c r="AD55" s="104">
        <f>ROUND(AD52-AD54/0.9,3)</f>
        <v>0.16600000000000001</v>
      </c>
      <c r="AE55" s="105"/>
      <c r="AF55" s="105"/>
      <c r="AG55" s="105"/>
      <c r="AH55" s="105"/>
      <c r="AI55" s="105"/>
      <c r="AJ55" s="105"/>
      <c r="AK55" s="106"/>
      <c r="AL55" s="104">
        <f>ROUND(AL52-AL54/0.9,3)</f>
        <v>0.16900000000000001</v>
      </c>
      <c r="AM55" s="105"/>
      <c r="AN55" s="105"/>
      <c r="AO55" s="105"/>
      <c r="AP55" s="105"/>
      <c r="AQ55" s="105"/>
      <c r="AR55" s="105"/>
      <c r="AS55" s="106"/>
      <c r="AT55" s="104">
        <f>ROUND(AT52-AT54/0.9,3)</f>
        <v>0.17299999999999999</v>
      </c>
      <c r="AU55" s="105"/>
      <c r="AV55" s="105"/>
      <c r="AW55" s="105"/>
      <c r="AX55" s="105"/>
      <c r="AY55" s="105"/>
      <c r="AZ55" s="106"/>
      <c r="BA55" s="104">
        <f>ROUND(BA52-BA54/0.9,3)</f>
        <v>0.17899999999999999</v>
      </c>
      <c r="BB55" s="105"/>
      <c r="BC55" s="105"/>
      <c r="BD55" s="105"/>
      <c r="BE55" s="105"/>
      <c r="BF55" s="105"/>
      <c r="BG55" s="106"/>
      <c r="BH55" s="104">
        <f>ROUND(BH52-BH54/0.9,3)</f>
        <v>0.186</v>
      </c>
      <c r="BI55" s="105"/>
      <c r="BJ55" s="105"/>
      <c r="BK55" s="105"/>
      <c r="BL55" s="105"/>
      <c r="BM55" s="105"/>
      <c r="BN55" s="106"/>
      <c r="BO55" s="18"/>
      <c r="BP55" s="18"/>
      <c r="BQ55" s="18"/>
      <c r="BR55" s="18"/>
      <c r="BS55" s="18"/>
      <c r="BT55" s="18"/>
      <c r="BU55" s="18"/>
    </row>
    <row r="56" spans="2:73" s="14" customFormat="1" ht="14.1" customHeight="1" x14ac:dyDescent="0.15">
      <c r="B56" s="128"/>
      <c r="C56" s="129"/>
      <c r="D56" s="129"/>
      <c r="E56" s="129"/>
      <c r="F56" s="129"/>
      <c r="G56" s="129"/>
      <c r="H56" s="129"/>
      <c r="I56" s="129"/>
      <c r="J56" s="130"/>
      <c r="K56" s="122" t="s">
        <v>323</v>
      </c>
      <c r="L56" s="123"/>
      <c r="M56" s="123"/>
      <c r="N56" s="123"/>
      <c r="O56" s="123"/>
      <c r="P56" s="123"/>
      <c r="Q56" s="123"/>
      <c r="R56" s="123"/>
      <c r="S56" s="124"/>
      <c r="T56" s="100"/>
      <c r="U56" s="101"/>
      <c r="V56" s="102"/>
      <c r="W56" s="107"/>
      <c r="X56" s="108"/>
      <c r="Y56" s="108"/>
      <c r="Z56" s="108"/>
      <c r="AA56" s="108"/>
      <c r="AB56" s="108"/>
      <c r="AC56" s="109"/>
      <c r="AD56" s="107"/>
      <c r="AE56" s="108"/>
      <c r="AF56" s="108"/>
      <c r="AG56" s="108"/>
      <c r="AH56" s="108"/>
      <c r="AI56" s="108"/>
      <c r="AJ56" s="108"/>
      <c r="AK56" s="109"/>
      <c r="AL56" s="107"/>
      <c r="AM56" s="108"/>
      <c r="AN56" s="108"/>
      <c r="AO56" s="108"/>
      <c r="AP56" s="108"/>
      <c r="AQ56" s="108"/>
      <c r="AR56" s="108"/>
      <c r="AS56" s="109"/>
      <c r="AT56" s="107"/>
      <c r="AU56" s="108"/>
      <c r="AV56" s="108"/>
      <c r="AW56" s="108"/>
      <c r="AX56" s="108"/>
      <c r="AY56" s="108"/>
      <c r="AZ56" s="109"/>
      <c r="BA56" s="107"/>
      <c r="BB56" s="108"/>
      <c r="BC56" s="108"/>
      <c r="BD56" s="108"/>
      <c r="BE56" s="108"/>
      <c r="BF56" s="108"/>
      <c r="BG56" s="109"/>
      <c r="BH56" s="107"/>
      <c r="BI56" s="108"/>
      <c r="BJ56" s="108"/>
      <c r="BK56" s="108"/>
      <c r="BL56" s="108"/>
      <c r="BM56" s="108"/>
      <c r="BN56" s="109"/>
      <c r="BO56" s="18"/>
      <c r="BP56" s="18"/>
      <c r="BQ56" s="18"/>
      <c r="BR56" s="18"/>
      <c r="BS56" s="18"/>
      <c r="BT56" s="18"/>
      <c r="BU56" s="18"/>
    </row>
    <row r="57" spans="2:73" s="14" customFormat="1" ht="14.1" customHeight="1" x14ac:dyDescent="0.15">
      <c r="B57" s="125" t="s">
        <v>27</v>
      </c>
      <c r="C57" s="126"/>
      <c r="D57" s="126"/>
      <c r="E57" s="126"/>
      <c r="F57" s="126"/>
      <c r="G57" s="126"/>
      <c r="H57" s="126"/>
      <c r="I57" s="126"/>
      <c r="J57" s="127"/>
      <c r="K57" s="116" t="s">
        <v>159</v>
      </c>
      <c r="L57" s="259"/>
      <c r="M57" s="259"/>
      <c r="N57" s="259"/>
      <c r="O57" s="259"/>
      <c r="P57" s="259"/>
      <c r="Q57" s="259"/>
      <c r="R57" s="259"/>
      <c r="S57" s="260"/>
      <c r="T57" s="113" t="s">
        <v>433</v>
      </c>
      <c r="U57" s="114"/>
      <c r="V57" s="115"/>
      <c r="W57" s="104">
        <f>W42</f>
        <v>0.6</v>
      </c>
      <c r="X57" s="105"/>
      <c r="Y57" s="105"/>
      <c r="Z57" s="105"/>
      <c r="AA57" s="105"/>
      <c r="AB57" s="105"/>
      <c r="AC57" s="105"/>
      <c r="AD57" s="104">
        <f>AD42</f>
        <v>0.6</v>
      </c>
      <c r="AE57" s="105"/>
      <c r="AF57" s="105"/>
      <c r="AG57" s="105"/>
      <c r="AH57" s="105"/>
      <c r="AI57" s="105"/>
      <c r="AJ57" s="105"/>
      <c r="AK57" s="106"/>
      <c r="AL57" s="104">
        <f>AL42</f>
        <v>0.6</v>
      </c>
      <c r="AM57" s="105"/>
      <c r="AN57" s="105"/>
      <c r="AO57" s="105"/>
      <c r="AP57" s="105"/>
      <c r="AQ57" s="105"/>
      <c r="AR57" s="105"/>
      <c r="AS57" s="106"/>
      <c r="AT57" s="104">
        <f>AT42</f>
        <v>0.6</v>
      </c>
      <c r="AU57" s="105"/>
      <c r="AV57" s="105"/>
      <c r="AW57" s="105"/>
      <c r="AX57" s="105"/>
      <c r="AY57" s="105"/>
      <c r="AZ57" s="105"/>
      <c r="BA57" s="104">
        <f>BA42</f>
        <v>0.6</v>
      </c>
      <c r="BB57" s="105"/>
      <c r="BC57" s="105"/>
      <c r="BD57" s="105"/>
      <c r="BE57" s="105"/>
      <c r="BF57" s="105"/>
      <c r="BG57" s="105"/>
      <c r="BH57" s="104">
        <f>BH42</f>
        <v>0.6</v>
      </c>
      <c r="BI57" s="105"/>
      <c r="BJ57" s="105"/>
      <c r="BK57" s="105"/>
      <c r="BL57" s="105"/>
      <c r="BM57" s="105"/>
      <c r="BN57" s="106"/>
      <c r="BO57" s="18"/>
      <c r="BP57" s="18"/>
      <c r="BQ57" s="18"/>
      <c r="BR57" s="18"/>
      <c r="BS57" s="18"/>
      <c r="BT57" s="18"/>
      <c r="BU57" s="18"/>
    </row>
    <row r="58" spans="2:73" s="14" customFormat="1" ht="14.1" customHeight="1" x14ac:dyDescent="0.15">
      <c r="B58" s="128"/>
      <c r="C58" s="129"/>
      <c r="D58" s="129"/>
      <c r="E58" s="129"/>
      <c r="F58" s="129"/>
      <c r="G58" s="129"/>
      <c r="H58" s="129"/>
      <c r="I58" s="129"/>
      <c r="J58" s="130"/>
      <c r="K58" s="122" t="s">
        <v>99</v>
      </c>
      <c r="L58" s="123"/>
      <c r="M58" s="123"/>
      <c r="N58" s="123"/>
      <c r="O58" s="123"/>
      <c r="P58" s="123"/>
      <c r="Q58" s="123"/>
      <c r="R58" s="123"/>
      <c r="S58" s="124"/>
      <c r="T58" s="100"/>
      <c r="U58" s="101"/>
      <c r="V58" s="102"/>
      <c r="W58" s="107"/>
      <c r="X58" s="108"/>
      <c r="Y58" s="108"/>
      <c r="Z58" s="108"/>
      <c r="AA58" s="108"/>
      <c r="AB58" s="108"/>
      <c r="AC58" s="108"/>
      <c r="AD58" s="107"/>
      <c r="AE58" s="108"/>
      <c r="AF58" s="108"/>
      <c r="AG58" s="108"/>
      <c r="AH58" s="108"/>
      <c r="AI58" s="108"/>
      <c r="AJ58" s="108"/>
      <c r="AK58" s="109"/>
      <c r="AL58" s="107"/>
      <c r="AM58" s="108"/>
      <c r="AN58" s="108"/>
      <c r="AO58" s="108"/>
      <c r="AP58" s="108"/>
      <c r="AQ58" s="108"/>
      <c r="AR58" s="108"/>
      <c r="AS58" s="109"/>
      <c r="AT58" s="107"/>
      <c r="AU58" s="108"/>
      <c r="AV58" s="108"/>
      <c r="AW58" s="108"/>
      <c r="AX58" s="108"/>
      <c r="AY58" s="108"/>
      <c r="AZ58" s="108"/>
      <c r="BA58" s="107"/>
      <c r="BB58" s="108"/>
      <c r="BC58" s="108"/>
      <c r="BD58" s="108"/>
      <c r="BE58" s="108"/>
      <c r="BF58" s="108"/>
      <c r="BG58" s="108"/>
      <c r="BH58" s="107"/>
      <c r="BI58" s="108"/>
      <c r="BJ58" s="108"/>
      <c r="BK58" s="108"/>
      <c r="BL58" s="108"/>
      <c r="BM58" s="108"/>
      <c r="BN58" s="109"/>
      <c r="BO58" s="18"/>
      <c r="BP58" s="18"/>
      <c r="BQ58" s="18"/>
      <c r="BR58" s="18"/>
      <c r="BS58" s="18"/>
      <c r="BT58" s="18"/>
      <c r="BU58" s="18"/>
    </row>
    <row r="59" spans="2:73" s="14" customFormat="1" ht="14.1" customHeight="1" x14ac:dyDescent="0.15">
      <c r="B59" s="125" t="s">
        <v>112</v>
      </c>
      <c r="C59" s="126"/>
      <c r="D59" s="126"/>
      <c r="E59" s="126"/>
      <c r="F59" s="126"/>
      <c r="G59" s="126"/>
      <c r="H59" s="126"/>
      <c r="I59" s="126"/>
      <c r="J59" s="127"/>
      <c r="K59" s="116" t="s">
        <v>367</v>
      </c>
      <c r="L59" s="117"/>
      <c r="M59" s="117"/>
      <c r="N59" s="117"/>
      <c r="O59" s="117"/>
      <c r="P59" s="117"/>
      <c r="Q59" s="117"/>
      <c r="R59" s="117"/>
      <c r="S59" s="118"/>
      <c r="T59" s="113" t="s">
        <v>433</v>
      </c>
      <c r="U59" s="114"/>
      <c r="V59" s="115"/>
      <c r="W59" s="104">
        <f>W57</f>
        <v>0.6</v>
      </c>
      <c r="X59" s="105"/>
      <c r="Y59" s="105"/>
      <c r="Z59" s="105"/>
      <c r="AA59" s="105"/>
      <c r="AB59" s="105"/>
      <c r="AC59" s="105"/>
      <c r="AD59" s="104">
        <f>AD57</f>
        <v>0.6</v>
      </c>
      <c r="AE59" s="105"/>
      <c r="AF59" s="105"/>
      <c r="AG59" s="105"/>
      <c r="AH59" s="105"/>
      <c r="AI59" s="105"/>
      <c r="AJ59" s="105"/>
      <c r="AK59" s="106"/>
      <c r="AL59" s="104">
        <f>AL57</f>
        <v>0.6</v>
      </c>
      <c r="AM59" s="105"/>
      <c r="AN59" s="105"/>
      <c r="AO59" s="105"/>
      <c r="AP59" s="105"/>
      <c r="AQ59" s="105"/>
      <c r="AR59" s="105"/>
      <c r="AS59" s="106"/>
      <c r="AT59" s="104">
        <f>AT57</f>
        <v>0.6</v>
      </c>
      <c r="AU59" s="105"/>
      <c r="AV59" s="105"/>
      <c r="AW59" s="105"/>
      <c r="AX59" s="105"/>
      <c r="AY59" s="105"/>
      <c r="AZ59" s="105"/>
      <c r="BA59" s="104">
        <f>BA57</f>
        <v>0.6</v>
      </c>
      <c r="BB59" s="105"/>
      <c r="BC59" s="105"/>
      <c r="BD59" s="105"/>
      <c r="BE59" s="105"/>
      <c r="BF59" s="105"/>
      <c r="BG59" s="105"/>
      <c r="BH59" s="104">
        <f>BH57</f>
        <v>0.6</v>
      </c>
      <c r="BI59" s="105"/>
      <c r="BJ59" s="105"/>
      <c r="BK59" s="105"/>
      <c r="BL59" s="105"/>
      <c r="BM59" s="105"/>
      <c r="BN59" s="106"/>
      <c r="BO59" s="18"/>
      <c r="BP59" s="18"/>
      <c r="BQ59" s="18"/>
      <c r="BR59" s="18"/>
      <c r="BS59" s="18"/>
      <c r="BT59" s="18"/>
      <c r="BU59" s="18"/>
    </row>
    <row r="60" spans="2:73" s="14" customFormat="1" ht="14.1" customHeight="1" x14ac:dyDescent="0.15">
      <c r="B60" s="128"/>
      <c r="C60" s="129"/>
      <c r="D60" s="129"/>
      <c r="E60" s="129"/>
      <c r="F60" s="129"/>
      <c r="G60" s="129"/>
      <c r="H60" s="129"/>
      <c r="I60" s="129"/>
      <c r="J60" s="130"/>
      <c r="K60" s="122" t="s">
        <v>50</v>
      </c>
      <c r="L60" s="123"/>
      <c r="M60" s="123"/>
      <c r="N60" s="123"/>
      <c r="O60" s="123"/>
      <c r="P60" s="123"/>
      <c r="Q60" s="123"/>
      <c r="R60" s="123"/>
      <c r="S60" s="124"/>
      <c r="T60" s="100"/>
      <c r="U60" s="101"/>
      <c r="V60" s="102"/>
      <c r="W60" s="107"/>
      <c r="X60" s="108"/>
      <c r="Y60" s="108"/>
      <c r="Z60" s="108"/>
      <c r="AA60" s="108"/>
      <c r="AB60" s="108"/>
      <c r="AC60" s="108"/>
      <c r="AD60" s="107"/>
      <c r="AE60" s="108"/>
      <c r="AF60" s="108"/>
      <c r="AG60" s="108"/>
      <c r="AH60" s="108"/>
      <c r="AI60" s="108"/>
      <c r="AJ60" s="108"/>
      <c r="AK60" s="109"/>
      <c r="AL60" s="107"/>
      <c r="AM60" s="108"/>
      <c r="AN60" s="108"/>
      <c r="AO60" s="108"/>
      <c r="AP60" s="108"/>
      <c r="AQ60" s="108"/>
      <c r="AR60" s="108"/>
      <c r="AS60" s="109"/>
      <c r="AT60" s="107"/>
      <c r="AU60" s="108"/>
      <c r="AV60" s="108"/>
      <c r="AW60" s="108"/>
      <c r="AX60" s="108"/>
      <c r="AY60" s="108"/>
      <c r="AZ60" s="108"/>
      <c r="BA60" s="107"/>
      <c r="BB60" s="108"/>
      <c r="BC60" s="108"/>
      <c r="BD60" s="108"/>
      <c r="BE60" s="108"/>
      <c r="BF60" s="108"/>
      <c r="BG60" s="108"/>
      <c r="BH60" s="107"/>
      <c r="BI60" s="108"/>
      <c r="BJ60" s="108"/>
      <c r="BK60" s="108"/>
      <c r="BL60" s="108"/>
      <c r="BM60" s="108"/>
      <c r="BN60" s="109"/>
      <c r="BO60" s="18"/>
      <c r="BP60" s="18"/>
      <c r="BQ60" s="18"/>
      <c r="BR60" s="18"/>
      <c r="BS60" s="18"/>
      <c r="BT60" s="18"/>
      <c r="BU60" s="18"/>
    </row>
    <row r="61" spans="2:73" s="14" customFormat="1" ht="28" customHeight="1" x14ac:dyDescent="0.15">
      <c r="B61" s="119" t="s">
        <v>114</v>
      </c>
      <c r="C61" s="120"/>
      <c r="D61" s="120"/>
      <c r="E61" s="120"/>
      <c r="F61" s="120"/>
      <c r="G61" s="120"/>
      <c r="H61" s="120"/>
      <c r="I61" s="120"/>
      <c r="J61" s="121"/>
      <c r="K61" s="110"/>
      <c r="L61" s="111"/>
      <c r="M61" s="111"/>
      <c r="N61" s="111"/>
      <c r="O61" s="111"/>
      <c r="P61" s="111"/>
      <c r="Q61" s="111"/>
      <c r="R61" s="111"/>
      <c r="S61" s="112"/>
      <c r="T61" s="78" t="s">
        <v>433</v>
      </c>
      <c r="U61" s="79"/>
      <c r="V61" s="80"/>
      <c r="W61" s="75">
        <f>W59</f>
        <v>0.6</v>
      </c>
      <c r="X61" s="75"/>
      <c r="Y61" s="75"/>
      <c r="Z61" s="75"/>
      <c r="AA61" s="75"/>
      <c r="AB61" s="75"/>
      <c r="AC61" s="81"/>
      <c r="AD61" s="81">
        <f>AD59</f>
        <v>0.6</v>
      </c>
      <c r="AE61" s="82"/>
      <c r="AF61" s="82"/>
      <c r="AG61" s="82"/>
      <c r="AH61" s="82"/>
      <c r="AI61" s="82"/>
      <c r="AJ61" s="82"/>
      <c r="AK61" s="83"/>
      <c r="AL61" s="81">
        <f>AL59</f>
        <v>0.6</v>
      </c>
      <c r="AM61" s="82"/>
      <c r="AN61" s="82"/>
      <c r="AO61" s="82"/>
      <c r="AP61" s="82"/>
      <c r="AQ61" s="82"/>
      <c r="AR61" s="82"/>
      <c r="AS61" s="83"/>
      <c r="AT61" s="75">
        <f>AT59</f>
        <v>0.6</v>
      </c>
      <c r="AU61" s="75"/>
      <c r="AV61" s="75"/>
      <c r="AW61" s="75"/>
      <c r="AX61" s="75"/>
      <c r="AY61" s="75"/>
      <c r="AZ61" s="81"/>
      <c r="BA61" s="75">
        <f>BA59</f>
        <v>0.6</v>
      </c>
      <c r="BB61" s="75"/>
      <c r="BC61" s="75"/>
      <c r="BD61" s="75"/>
      <c r="BE61" s="75"/>
      <c r="BF61" s="75"/>
      <c r="BG61" s="81"/>
      <c r="BH61" s="75">
        <f>BH59</f>
        <v>0.6</v>
      </c>
      <c r="BI61" s="75"/>
      <c r="BJ61" s="75"/>
      <c r="BK61" s="75"/>
      <c r="BL61" s="75"/>
      <c r="BM61" s="75"/>
      <c r="BN61" s="75"/>
      <c r="BO61" s="18"/>
      <c r="BP61" s="18"/>
      <c r="BQ61" s="18"/>
      <c r="BR61" s="18"/>
      <c r="BS61" s="18"/>
      <c r="BT61" s="18"/>
      <c r="BU61" s="18"/>
    </row>
    <row r="62" spans="2:73" s="14" customFormat="1" ht="20.149999999999999" customHeight="1" x14ac:dyDescent="0.15"/>
    <row r="63" spans="2:73" s="14" customFormat="1" ht="20.149999999999999" customHeight="1" x14ac:dyDescent="0.15">
      <c r="W63" s="75">
        <f>ROUND((0.1/W44*(W43+0.55)+W42),3)</f>
        <v>0.68400000000000005</v>
      </c>
      <c r="X63" s="75"/>
      <c r="Y63" s="75"/>
      <c r="Z63" s="75"/>
      <c r="AA63" s="75"/>
      <c r="AB63" s="75"/>
      <c r="AC63" s="81"/>
      <c r="AD63" s="75">
        <f>ROUND((0.1/AD44*(AD43+0.55)+AD42),3)</f>
        <v>0.68400000000000005</v>
      </c>
      <c r="AE63" s="75"/>
      <c r="AF63" s="75"/>
      <c r="AG63" s="75"/>
      <c r="AH63" s="75"/>
      <c r="AI63" s="75"/>
      <c r="AJ63" s="81"/>
      <c r="AL63" s="75">
        <f>ROUND((0.1/AL44*(AL43+0.55)+AL42),3)</f>
        <v>0.68400000000000005</v>
      </c>
      <c r="AM63" s="75"/>
      <c r="AN63" s="75"/>
      <c r="AO63" s="75"/>
      <c r="AP63" s="75"/>
      <c r="AQ63" s="75"/>
      <c r="AR63" s="81"/>
      <c r="AT63" s="75">
        <f>ROUND((0.1/AT44*(AT43+0.55)+AT42),3)</f>
        <v>0.68400000000000005</v>
      </c>
      <c r="AU63" s="75"/>
      <c r="AV63" s="75"/>
      <c r="AW63" s="75"/>
      <c r="AX63" s="75"/>
      <c r="AY63" s="75"/>
      <c r="AZ63" s="81"/>
      <c r="BA63" s="75">
        <f>ROUND((0.1/BA44*(BA43+0.55)+BA42),3)</f>
        <v>0.68400000000000005</v>
      </c>
      <c r="BB63" s="75"/>
      <c r="BC63" s="75"/>
      <c r="BD63" s="75"/>
      <c r="BE63" s="75"/>
      <c r="BF63" s="75"/>
      <c r="BG63" s="81"/>
      <c r="BH63" s="75">
        <f>ROUND((0.1/BH44*(BH43+0.55)+BH42),3)</f>
        <v>0.68400000000000005</v>
      </c>
      <c r="BI63" s="75"/>
      <c r="BJ63" s="75"/>
      <c r="BK63" s="75"/>
      <c r="BL63" s="75"/>
      <c r="BM63" s="75"/>
      <c r="BN63" s="81"/>
    </row>
    <row r="64" spans="2:73" s="14" customFormat="1" ht="20.149999999999999" customHeight="1" x14ac:dyDescent="0.15">
      <c r="W64" s="75">
        <f>ROUND((0.1/W44*(W43+0.45)+W42),3)</f>
        <v>0.67300000000000004</v>
      </c>
      <c r="X64" s="75"/>
      <c r="Y64" s="75"/>
      <c r="Z64" s="75"/>
      <c r="AA64" s="75"/>
      <c r="AB64" s="75"/>
      <c r="AC64" s="81"/>
      <c r="AD64" s="75">
        <f>ROUND((0.1/AD44*(AD43+0.45)+AD42),3)</f>
        <v>0.67300000000000004</v>
      </c>
      <c r="AE64" s="75"/>
      <c r="AF64" s="75"/>
      <c r="AG64" s="75"/>
      <c r="AH64" s="75"/>
      <c r="AI64" s="75"/>
      <c r="AJ64" s="81"/>
      <c r="AL64" s="75">
        <f>ROUND((0.1/AL44*(AL43+0.45)+AL42),3)</f>
        <v>0.67300000000000004</v>
      </c>
      <c r="AM64" s="75"/>
      <c r="AN64" s="75"/>
      <c r="AO64" s="75"/>
      <c r="AP64" s="75"/>
      <c r="AQ64" s="75"/>
      <c r="AR64" s="81"/>
      <c r="AT64" s="75">
        <f>ROUND((0.1/AT44*(AT43+0.45)+AT42),3)</f>
        <v>0.67300000000000004</v>
      </c>
      <c r="AU64" s="75"/>
      <c r="AV64" s="75"/>
      <c r="AW64" s="75"/>
      <c r="AX64" s="75"/>
      <c r="AY64" s="75"/>
      <c r="AZ64" s="81"/>
      <c r="BA64" s="75">
        <f>ROUND((0.1/BA44*(BA43+0.45)+BA42),3)</f>
        <v>0.67400000000000004</v>
      </c>
      <c r="BB64" s="75"/>
      <c r="BC64" s="75"/>
      <c r="BD64" s="75"/>
      <c r="BE64" s="75"/>
      <c r="BF64" s="75"/>
      <c r="BG64" s="81"/>
      <c r="BH64" s="75">
        <f>ROUND((0.1/BH44*(BH43+0.45)+BH42),3)</f>
        <v>0.67400000000000004</v>
      </c>
      <c r="BI64" s="75"/>
      <c r="BJ64" s="75"/>
      <c r="BK64" s="75"/>
      <c r="BL64" s="75"/>
      <c r="BM64" s="75"/>
      <c r="BN64" s="81"/>
      <c r="BO64" s="83"/>
      <c r="BP64" s="75"/>
      <c r="BQ64" s="75"/>
      <c r="BR64" s="75"/>
      <c r="BS64" s="75"/>
      <c r="BT64" s="75"/>
      <c r="BU64" s="81"/>
    </row>
    <row r="65" spans="23:73" s="14" customFormat="1" ht="20.149999999999999" customHeight="1" x14ac:dyDescent="0.15">
      <c r="W65" s="75">
        <f>ROUND((0.1/W44*W43+W42),3)</f>
        <v>0.624</v>
      </c>
      <c r="X65" s="75"/>
      <c r="Y65" s="75"/>
      <c r="Z65" s="75"/>
      <c r="AA65" s="75"/>
      <c r="AB65" s="75"/>
      <c r="AC65" s="81"/>
      <c r="AD65" s="75">
        <f>ROUND((0.1/AD44*AD43+AD42),3)</f>
        <v>0.624</v>
      </c>
      <c r="AE65" s="75"/>
      <c r="AF65" s="75"/>
      <c r="AG65" s="75"/>
      <c r="AH65" s="75"/>
      <c r="AI65" s="75"/>
      <c r="AJ65" s="81"/>
      <c r="AL65" s="75">
        <f>ROUND((0.1/AL44*AL43+AL42),3)</f>
        <v>0.625</v>
      </c>
      <c r="AM65" s="75"/>
      <c r="AN65" s="75"/>
      <c r="AO65" s="75"/>
      <c r="AP65" s="75"/>
      <c r="AQ65" s="75"/>
      <c r="AR65" s="81"/>
      <c r="AT65" s="75">
        <f>ROUND((0.1/AT44*AT43+AT42),3)</f>
        <v>0.625</v>
      </c>
      <c r="AU65" s="75"/>
      <c r="AV65" s="75"/>
      <c r="AW65" s="75"/>
      <c r="AX65" s="75"/>
      <c r="AY65" s="75"/>
      <c r="AZ65" s="81"/>
      <c r="BA65" s="75">
        <f>ROUND((0.1/BA44*BA43+BA42),3)</f>
        <v>0.626</v>
      </c>
      <c r="BB65" s="75"/>
      <c r="BC65" s="75"/>
      <c r="BD65" s="75"/>
      <c r="BE65" s="75"/>
      <c r="BF65" s="75"/>
      <c r="BG65" s="81"/>
      <c r="BH65" s="75">
        <f>ROUND((0.1/BH44*BH43+BH42),3)</f>
        <v>0.627</v>
      </c>
      <c r="BI65" s="75"/>
      <c r="BJ65" s="75"/>
      <c r="BK65" s="75"/>
      <c r="BL65" s="75"/>
      <c r="BM65" s="75"/>
      <c r="BN65" s="81"/>
      <c r="BO65" s="83"/>
      <c r="BP65" s="75"/>
      <c r="BQ65" s="75"/>
      <c r="BR65" s="75"/>
      <c r="BS65" s="75"/>
      <c r="BT65" s="75"/>
      <c r="BU65" s="81"/>
    </row>
    <row r="66" spans="23:73" s="14" customFormat="1" ht="20.149999999999999" customHeight="1" x14ac:dyDescent="0.15">
      <c r="BH66" s="25"/>
      <c r="BI66" s="25"/>
      <c r="BJ66" s="25"/>
      <c r="BK66" s="25"/>
      <c r="BL66" s="25"/>
      <c r="BM66" s="25"/>
      <c r="BN66" s="25"/>
    </row>
    <row r="67" spans="23:73" s="14" customFormat="1" ht="20.149999999999999" customHeight="1" x14ac:dyDescent="0.15"/>
    <row r="68" spans="23:73" s="14" customFormat="1" ht="20.149999999999999" customHeight="1" x14ac:dyDescent="0.15"/>
    <row r="69" spans="23:73" s="14" customFormat="1" ht="20.149999999999999" customHeight="1" x14ac:dyDescent="0.15"/>
    <row r="70" spans="23:73" s="14" customFormat="1" ht="20.149999999999999" customHeight="1" x14ac:dyDescent="0.15"/>
    <row r="71" spans="23:73" s="14" customFormat="1" ht="20.149999999999999" customHeight="1" x14ac:dyDescent="0.15"/>
    <row r="72" spans="23:73" s="14" customFormat="1" ht="20.149999999999999" customHeight="1" x14ac:dyDescent="0.15"/>
    <row r="73" spans="23:73" s="14" customFormat="1" ht="15" customHeight="1" x14ac:dyDescent="0.15"/>
    <row r="74" spans="23:73" s="14" customFormat="1" ht="15" customHeight="1" x14ac:dyDescent="0.15"/>
    <row r="75" spans="23:73" s="14" customFormat="1" ht="15" customHeight="1" x14ac:dyDescent="0.15"/>
    <row r="76" spans="23:73" s="14" customFormat="1" ht="15" customHeight="1" x14ac:dyDescent="0.15"/>
    <row r="77" spans="23:73" s="14" customFormat="1" ht="15" customHeight="1" x14ac:dyDescent="0.15"/>
    <row r="78" spans="23:73" s="14" customFormat="1" ht="15" customHeight="1" x14ac:dyDescent="0.15"/>
    <row r="79" spans="23:73" s="14" customFormat="1" ht="15" customHeight="1" x14ac:dyDescent="0.15"/>
    <row r="80" spans="23:73" s="14" customFormat="1" ht="15" customHeight="1" x14ac:dyDescent="0.15"/>
    <row r="81" s="14" customFormat="1" ht="15" customHeight="1" x14ac:dyDescent="0.15"/>
    <row r="82" s="14" customFormat="1" ht="15" customHeight="1" x14ac:dyDescent="0.15"/>
    <row r="83" ht="15" customHeight="1" x14ac:dyDescent="0.15"/>
  </sheetData>
  <mergeCells count="201">
    <mergeCell ref="BA45:BG45"/>
    <mergeCell ref="BH45:BN45"/>
    <mergeCell ref="B46:D46"/>
    <mergeCell ref="E46:V46"/>
    <mergeCell ref="W46:AC46"/>
    <mergeCell ref="AD46:AK46"/>
    <mergeCell ref="AL46:AS46"/>
    <mergeCell ref="AT46:AZ46"/>
    <mergeCell ref="BA46:BG46"/>
    <mergeCell ref="BH46:BN46"/>
    <mergeCell ref="B41:D45"/>
    <mergeCell ref="BA41:BG41"/>
    <mergeCell ref="BH41:BN41"/>
    <mergeCell ref="BH42:BN42"/>
    <mergeCell ref="BA42:BG42"/>
    <mergeCell ref="AT42:AZ42"/>
    <mergeCell ref="AT41:AZ41"/>
    <mergeCell ref="E43:V43"/>
    <mergeCell ref="AL43:AS43"/>
    <mergeCell ref="BH43:BN43"/>
    <mergeCell ref="BH44:BN44"/>
    <mergeCell ref="AL45:AS45"/>
    <mergeCell ref="E44:V44"/>
    <mergeCell ref="AT44:AZ44"/>
    <mergeCell ref="B1:BV1"/>
    <mergeCell ref="Z5:AC5"/>
    <mergeCell ref="AT5:AW5"/>
    <mergeCell ref="AV9:AV10"/>
    <mergeCell ref="AX9:AX11"/>
    <mergeCell ref="B2:BV2"/>
    <mergeCell ref="BO47:BU47"/>
    <mergeCell ref="AJ29:AM29"/>
    <mergeCell ref="AV27:AV28"/>
    <mergeCell ref="AT39:AZ39"/>
    <mergeCell ref="BA39:BG39"/>
    <mergeCell ref="AV23:AV24"/>
    <mergeCell ref="AV25:AV26"/>
    <mergeCell ref="BH39:BN39"/>
    <mergeCell ref="AX23:AX28"/>
    <mergeCell ref="AJ30:AM30"/>
    <mergeCell ref="AJ31:AM31"/>
    <mergeCell ref="E6:G7"/>
    <mergeCell ref="H6:H7"/>
    <mergeCell ref="I6:N7"/>
    <mergeCell ref="O6:P7"/>
    <mergeCell ref="E45:V45"/>
    <mergeCell ref="AJ5:AM5"/>
    <mergeCell ref="AT45:AZ45"/>
    <mergeCell ref="AX6:AX8"/>
    <mergeCell ref="X12:X21"/>
    <mergeCell ref="AH7:AM7"/>
    <mergeCell ref="AH12:AO13"/>
    <mergeCell ref="Z12:AC12"/>
    <mergeCell ref="AH17:AO17"/>
    <mergeCell ref="AZ17:AZ20"/>
    <mergeCell ref="AV12:AV13"/>
    <mergeCell ref="AX12:AX13"/>
    <mergeCell ref="AX15:AX21"/>
    <mergeCell ref="AL39:AS39"/>
    <mergeCell ref="AG15:AP15"/>
    <mergeCell ref="AH16:AO16"/>
    <mergeCell ref="U15:U21"/>
    <mergeCell ref="AL42:AS42"/>
    <mergeCell ref="AL41:AS41"/>
    <mergeCell ref="AD41:AK41"/>
    <mergeCell ref="AD42:AK42"/>
    <mergeCell ref="E41:V41"/>
    <mergeCell ref="E42:V42"/>
    <mergeCell ref="W41:AC41"/>
    <mergeCell ref="W42:AC42"/>
    <mergeCell ref="B38:BV38"/>
    <mergeCell ref="AG24:AP24"/>
    <mergeCell ref="B49:J49"/>
    <mergeCell ref="K49:S49"/>
    <mergeCell ref="T49:V49"/>
    <mergeCell ref="B48:J48"/>
    <mergeCell ref="T50:V51"/>
    <mergeCell ref="K50:S50"/>
    <mergeCell ref="B39:V39"/>
    <mergeCell ref="W39:AC39"/>
    <mergeCell ref="AD39:AK39"/>
    <mergeCell ref="BO64:BU64"/>
    <mergeCell ref="BO65:BU65"/>
    <mergeCell ref="BH64:BN64"/>
    <mergeCell ref="BH65:BN65"/>
    <mergeCell ref="AT64:AZ64"/>
    <mergeCell ref="AL63:AR63"/>
    <mergeCell ref="BH63:BN63"/>
    <mergeCell ref="W65:AC65"/>
    <mergeCell ref="AD65:AJ65"/>
    <mergeCell ref="AL65:AR65"/>
    <mergeCell ref="W64:AC64"/>
    <mergeCell ref="AD64:AJ64"/>
    <mergeCell ref="AT65:AZ65"/>
    <mergeCell ref="AD63:AJ63"/>
    <mergeCell ref="AL64:AR64"/>
    <mergeCell ref="AT63:AZ63"/>
    <mergeCell ref="W53:AC53"/>
    <mergeCell ref="BA65:BG65"/>
    <mergeCell ref="BA64:BG64"/>
    <mergeCell ref="BA59:BG60"/>
    <mergeCell ref="BA63:BG63"/>
    <mergeCell ref="AL61:AS61"/>
    <mergeCell ref="W63:AC63"/>
    <mergeCell ref="AT61:AZ61"/>
    <mergeCell ref="W59:AC60"/>
    <mergeCell ref="AD59:AK60"/>
    <mergeCell ref="AD61:AK61"/>
    <mergeCell ref="AL59:AS60"/>
    <mergeCell ref="AT57:AZ58"/>
    <mergeCell ref="AD57:AK58"/>
    <mergeCell ref="BA43:BG43"/>
    <mergeCell ref="AT43:AZ43"/>
    <mergeCell ref="W44:AC44"/>
    <mergeCell ref="AD44:AK44"/>
    <mergeCell ref="BA44:BG44"/>
    <mergeCell ref="B50:J51"/>
    <mergeCell ref="W43:AC43"/>
    <mergeCell ref="AD43:AK43"/>
    <mergeCell ref="AL44:AS44"/>
    <mergeCell ref="AD49:AK49"/>
    <mergeCell ref="AL49:AS49"/>
    <mergeCell ref="BA48:BG48"/>
    <mergeCell ref="W45:AC45"/>
    <mergeCell ref="AD45:AK45"/>
    <mergeCell ref="W49:AC49"/>
    <mergeCell ref="W50:AC51"/>
    <mergeCell ref="AD50:AK51"/>
    <mergeCell ref="AL50:AS51"/>
    <mergeCell ref="AT50:AZ51"/>
    <mergeCell ref="W48:AC48"/>
    <mergeCell ref="AD48:AK48"/>
    <mergeCell ref="K48:S48"/>
    <mergeCell ref="T48:V48"/>
    <mergeCell ref="K51:S51"/>
    <mergeCell ref="B52:J52"/>
    <mergeCell ref="K52:S52"/>
    <mergeCell ref="T52:V52"/>
    <mergeCell ref="BA52:BG52"/>
    <mergeCell ref="BA53:BG53"/>
    <mergeCell ref="B59:J60"/>
    <mergeCell ref="K59:S59"/>
    <mergeCell ref="T59:V60"/>
    <mergeCell ref="K60:S60"/>
    <mergeCell ref="AT59:AZ60"/>
    <mergeCell ref="B53:J53"/>
    <mergeCell ref="K53:S53"/>
    <mergeCell ref="B55:J56"/>
    <mergeCell ref="K58:S58"/>
    <mergeCell ref="AT53:AZ53"/>
    <mergeCell ref="AD53:AK53"/>
    <mergeCell ref="T55:V56"/>
    <mergeCell ref="W54:AC54"/>
    <mergeCell ref="AD54:AK54"/>
    <mergeCell ref="W55:AC56"/>
    <mergeCell ref="AL53:AS53"/>
    <mergeCell ref="W52:AC52"/>
    <mergeCell ref="B57:J58"/>
    <mergeCell ref="K57:S57"/>
    <mergeCell ref="BH48:BN48"/>
    <mergeCell ref="AL57:AS58"/>
    <mergeCell ref="AD55:AK56"/>
    <mergeCell ref="AT52:AZ52"/>
    <mergeCell ref="AL52:AS52"/>
    <mergeCell ref="AD52:AK52"/>
    <mergeCell ref="BA57:BG58"/>
    <mergeCell ref="BA47:BG47"/>
    <mergeCell ref="BH47:BN47"/>
    <mergeCell ref="BH52:BN52"/>
    <mergeCell ref="AL48:AS48"/>
    <mergeCell ref="AT48:AZ48"/>
    <mergeCell ref="BH49:BN49"/>
    <mergeCell ref="AT49:AZ49"/>
    <mergeCell ref="BA49:BG49"/>
    <mergeCell ref="BA50:BG51"/>
    <mergeCell ref="AT55:AZ56"/>
    <mergeCell ref="BH50:BN51"/>
    <mergeCell ref="B61:J61"/>
    <mergeCell ref="K61:S61"/>
    <mergeCell ref="T61:V61"/>
    <mergeCell ref="W61:AC61"/>
    <mergeCell ref="BH53:BN53"/>
    <mergeCell ref="BH57:BN58"/>
    <mergeCell ref="BH59:BN60"/>
    <mergeCell ref="BA54:BG54"/>
    <mergeCell ref="BH55:BN56"/>
    <mergeCell ref="BA55:BG56"/>
    <mergeCell ref="BA61:BG61"/>
    <mergeCell ref="BH61:BN61"/>
    <mergeCell ref="AL54:AS54"/>
    <mergeCell ref="AL55:AS56"/>
    <mergeCell ref="BH54:BN54"/>
    <mergeCell ref="AT54:AZ54"/>
    <mergeCell ref="W57:AC58"/>
    <mergeCell ref="T57:V58"/>
    <mergeCell ref="B54:J54"/>
    <mergeCell ref="K54:S54"/>
    <mergeCell ref="K56:S56"/>
    <mergeCell ref="T54:V54"/>
    <mergeCell ref="K55:S55"/>
    <mergeCell ref="T53:V53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/>
  <dimension ref="A1:BV80"/>
  <sheetViews>
    <sheetView view="pageBreakPreview" topLeftCell="A43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392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>
      <c r="Z5" s="98"/>
      <c r="AA5" s="98"/>
      <c r="AB5" s="98"/>
      <c r="AC5" s="98"/>
      <c r="AI5" s="28"/>
      <c r="AJ5" s="73"/>
      <c r="AK5" s="73"/>
      <c r="AL5" s="73"/>
      <c r="AM5" s="73"/>
      <c r="AN5" s="28"/>
      <c r="AT5" s="98"/>
      <c r="AU5" s="98"/>
      <c r="AV5" s="98"/>
      <c r="AW5" s="98"/>
    </row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0.8</v>
      </c>
      <c r="J6" s="72"/>
      <c r="K6" s="72"/>
      <c r="L6" s="72"/>
      <c r="M6" s="72"/>
      <c r="N6" s="72"/>
      <c r="O6" s="73" t="s">
        <v>339</v>
      </c>
      <c r="P6" s="73"/>
      <c r="AV6" s="5"/>
      <c r="AW6" s="5"/>
      <c r="AX6" s="85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  <c r="AH7" s="73" t="s">
        <v>115</v>
      </c>
      <c r="AI7" s="73"/>
      <c r="AJ7" s="73"/>
      <c r="AK7" s="73"/>
      <c r="AL7" s="73"/>
      <c r="AM7" s="73"/>
      <c r="AV7" s="5"/>
      <c r="AW7" s="5"/>
      <c r="AX7" s="85"/>
    </row>
    <row r="8" spans="2:74" ht="9.1" customHeight="1" x14ac:dyDescent="0.15">
      <c r="AV8" s="5"/>
      <c r="AW8" s="5"/>
      <c r="AX8" s="85"/>
    </row>
    <row r="9" spans="2:74" ht="9.1" customHeight="1" x14ac:dyDescent="0.15">
      <c r="Y9" s="6"/>
      <c r="Z9" s="6"/>
      <c r="AA9" s="6"/>
      <c r="AB9" s="6"/>
      <c r="AC9" s="6"/>
      <c r="AD9" s="6"/>
      <c r="AE9" s="21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21"/>
      <c r="AS9" s="6"/>
      <c r="AT9" s="6"/>
      <c r="AU9" s="6"/>
      <c r="AV9" s="85">
        <v>0.1</v>
      </c>
      <c r="AW9" s="5"/>
      <c r="AX9" s="85">
        <v>0.15</v>
      </c>
    </row>
    <row r="10" spans="2:74" ht="9.1" customHeight="1" x14ac:dyDescent="0.15">
      <c r="AE10" s="21"/>
      <c r="AF10" s="19"/>
      <c r="AG10" s="19"/>
      <c r="AH10" s="27"/>
      <c r="AI10" s="27"/>
      <c r="AJ10" s="27"/>
      <c r="AK10" s="27"/>
      <c r="AL10" s="27"/>
      <c r="AM10" s="27"/>
      <c r="AN10" s="27"/>
      <c r="AO10" s="27"/>
      <c r="AP10" s="19"/>
      <c r="AQ10" s="19"/>
      <c r="AR10" s="21"/>
      <c r="AV10" s="85"/>
      <c r="AW10" s="5"/>
      <c r="AX10" s="85"/>
    </row>
    <row r="11" spans="2:74" ht="9.1" customHeight="1" x14ac:dyDescent="0.15">
      <c r="AE11" s="21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21"/>
      <c r="AV11" s="22"/>
      <c r="AW11" s="5"/>
      <c r="AX11" s="85"/>
      <c r="AY11" s="22"/>
    </row>
    <row r="12" spans="2:74" ht="9.1" customHeight="1" x14ac:dyDescent="0.15">
      <c r="X12" s="86" t="s">
        <v>351</v>
      </c>
      <c r="Z12" s="73" t="s">
        <v>114</v>
      </c>
      <c r="AA12" s="73"/>
      <c r="AB12" s="73"/>
      <c r="AC12" s="73"/>
      <c r="AH12" s="73" t="s">
        <v>4</v>
      </c>
      <c r="AI12" s="73"/>
      <c r="AJ12" s="73"/>
      <c r="AK12" s="73"/>
      <c r="AL12" s="73"/>
      <c r="AM12" s="73"/>
      <c r="AN12" s="73"/>
      <c r="AO12" s="73"/>
      <c r="AV12" s="85">
        <v>0.05</v>
      </c>
      <c r="AW12" s="5"/>
      <c r="AX12" s="85">
        <v>0.1</v>
      </c>
    </row>
    <row r="13" spans="2:74" ht="9.1" customHeight="1" x14ac:dyDescent="0.15">
      <c r="X13" s="86"/>
      <c r="AH13" s="73"/>
      <c r="AI13" s="73"/>
      <c r="AJ13" s="73"/>
      <c r="AK13" s="73"/>
      <c r="AL13" s="73"/>
      <c r="AM13" s="73"/>
      <c r="AN13" s="73"/>
      <c r="AO13" s="73"/>
      <c r="AV13" s="85"/>
      <c r="AW13" s="5"/>
      <c r="AX13" s="85"/>
    </row>
    <row r="14" spans="2:74" ht="9.1" customHeight="1" x14ac:dyDescent="0.15">
      <c r="X14" s="86"/>
      <c r="AV14" s="5"/>
      <c r="AW14" s="5"/>
      <c r="AX14" s="5"/>
    </row>
    <row r="15" spans="2:74" ht="9.1" customHeight="1" x14ac:dyDescent="0.15">
      <c r="U15" s="86"/>
      <c r="X15" s="86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V15" s="5"/>
      <c r="AW15" s="5"/>
      <c r="AX15" s="85" t="s">
        <v>356</v>
      </c>
    </row>
    <row r="16" spans="2:74" ht="9.1" customHeight="1" x14ac:dyDescent="0.15">
      <c r="U16" s="86"/>
      <c r="X16" s="86"/>
      <c r="AH16" s="73"/>
      <c r="AI16" s="73"/>
      <c r="AJ16" s="73"/>
      <c r="AK16" s="73"/>
      <c r="AL16" s="73"/>
      <c r="AM16" s="73"/>
      <c r="AN16" s="73"/>
      <c r="AO16" s="73"/>
      <c r="AS16" s="28"/>
      <c r="AT16" s="28"/>
      <c r="AU16" s="28"/>
      <c r="AV16" s="5"/>
      <c r="AW16" s="5"/>
      <c r="AX16" s="85"/>
    </row>
    <row r="17" spans="21:52" ht="9.1" customHeight="1" x14ac:dyDescent="0.15">
      <c r="U17" s="86"/>
      <c r="X17" s="86"/>
      <c r="AH17" s="73" t="s">
        <v>5</v>
      </c>
      <c r="AI17" s="73"/>
      <c r="AJ17" s="73"/>
      <c r="AK17" s="73"/>
      <c r="AL17" s="73"/>
      <c r="AM17" s="73"/>
      <c r="AN17" s="73"/>
      <c r="AO17" s="73"/>
      <c r="AV17" s="5"/>
      <c r="AW17" s="5"/>
      <c r="AX17" s="85"/>
      <c r="AZ17" s="86" t="s">
        <v>7</v>
      </c>
    </row>
    <row r="18" spans="21:52" ht="9.1" customHeight="1" x14ac:dyDescent="0.15">
      <c r="U18" s="86"/>
      <c r="X18" s="86"/>
      <c r="AV18" s="5"/>
      <c r="AW18" s="5"/>
      <c r="AX18" s="85"/>
      <c r="AZ18" s="86"/>
    </row>
    <row r="19" spans="21:52" ht="9.1" customHeight="1" x14ac:dyDescent="0.15">
      <c r="U19" s="86"/>
      <c r="X19" s="86"/>
      <c r="AV19" s="5"/>
      <c r="AW19" s="5"/>
      <c r="AX19" s="85"/>
      <c r="AZ19" s="86"/>
    </row>
    <row r="20" spans="21:52" ht="9.1" customHeight="1" x14ac:dyDescent="0.15">
      <c r="U20" s="86"/>
      <c r="X20" s="86"/>
      <c r="AV20" s="5"/>
      <c r="AW20" s="5"/>
      <c r="AX20" s="85"/>
      <c r="AZ20" s="86"/>
    </row>
    <row r="21" spans="21:52" ht="9.1" customHeight="1" x14ac:dyDescent="0.15">
      <c r="U21" s="86"/>
      <c r="X21" s="86"/>
      <c r="AV21" s="5"/>
      <c r="AW21" s="5"/>
      <c r="AX21" s="85"/>
    </row>
    <row r="22" spans="21:52" ht="9.1" customHeight="1" x14ac:dyDescent="0.15">
      <c r="AV22" s="5"/>
      <c r="AW22" s="5"/>
      <c r="AX22" s="5"/>
    </row>
    <row r="23" spans="21:52" ht="9.1" customHeight="1" x14ac:dyDescent="0.15">
      <c r="AV23" s="85">
        <v>0.1</v>
      </c>
      <c r="AW23" s="5"/>
      <c r="AX23" s="85" t="s">
        <v>88</v>
      </c>
    </row>
    <row r="24" spans="21:52" ht="9.1" customHeight="1" x14ac:dyDescent="0.15">
      <c r="AG24" s="73" t="s">
        <v>441</v>
      </c>
      <c r="AH24" s="73"/>
      <c r="AI24" s="73"/>
      <c r="AJ24" s="73"/>
      <c r="AK24" s="73"/>
      <c r="AL24" s="73"/>
      <c r="AM24" s="73"/>
      <c r="AN24" s="73"/>
      <c r="AO24" s="73"/>
      <c r="AP24" s="73"/>
      <c r="AV24" s="85"/>
      <c r="AW24" s="5"/>
      <c r="AX24" s="85"/>
    </row>
    <row r="25" spans="21:52" ht="4.45" customHeight="1" x14ac:dyDescent="0.15">
      <c r="AV25" s="85" t="s">
        <v>0</v>
      </c>
      <c r="AW25" s="5"/>
      <c r="AX25" s="85"/>
    </row>
    <row r="26" spans="21:52" ht="4.45" customHeight="1" x14ac:dyDescent="0.15">
      <c r="AV26" s="85"/>
      <c r="AW26" s="5"/>
      <c r="AX26" s="85"/>
    </row>
    <row r="27" spans="21:52" ht="9.1" customHeight="1" x14ac:dyDescent="0.15">
      <c r="AV27" s="85">
        <v>0.1</v>
      </c>
      <c r="AX27" s="85"/>
    </row>
    <row r="28" spans="21:52" ht="9.1" customHeight="1" x14ac:dyDescent="0.15">
      <c r="AV28" s="85"/>
      <c r="AX28" s="85"/>
    </row>
    <row r="29" spans="21:52" ht="9.1" customHeight="1" x14ac:dyDescent="0.15">
      <c r="AJ29" s="73"/>
      <c r="AK29" s="73"/>
      <c r="AL29" s="73"/>
      <c r="AM29" s="73"/>
      <c r="AV29" s="29"/>
    </row>
    <row r="30" spans="21:52" ht="9.1" customHeight="1" x14ac:dyDescent="0.15">
      <c r="AJ30" s="73"/>
      <c r="AK30" s="73"/>
      <c r="AL30" s="73"/>
      <c r="AM30" s="73"/>
    </row>
    <row r="31" spans="21:52" ht="9.1" customHeight="1" x14ac:dyDescent="0.15">
      <c r="AJ31" s="73" t="s">
        <v>6</v>
      </c>
      <c r="AK31" s="73"/>
      <c r="AL31" s="73"/>
      <c r="AM31" s="73"/>
    </row>
    <row r="32" spans="21:52" ht="9.1" customHeight="1" x14ac:dyDescent="0.15">
      <c r="AJ32" s="28"/>
      <c r="AK32" s="28"/>
      <c r="AL32" s="28"/>
      <c r="AM32" s="28"/>
    </row>
    <row r="33" spans="1:74" ht="9.1" customHeight="1" x14ac:dyDescent="0.15"/>
    <row r="35" spans="1:74" ht="43.5" customHeight="1" x14ac:dyDescent="0.15">
      <c r="B35" s="88" t="s">
        <v>31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</row>
    <row r="36" spans="1:74" s="14" customFormat="1" ht="24.95" customHeight="1" x14ac:dyDescent="0.15">
      <c r="B36" s="78" t="s">
        <v>105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80"/>
      <c r="W36" s="87" t="s">
        <v>111</v>
      </c>
      <c r="X36" s="87"/>
      <c r="Y36" s="87"/>
      <c r="Z36" s="87"/>
      <c r="AA36" s="87"/>
      <c r="AB36" s="87"/>
      <c r="AC36" s="87"/>
      <c r="AD36" s="78" t="s">
        <v>106</v>
      </c>
      <c r="AE36" s="79"/>
      <c r="AF36" s="79"/>
      <c r="AG36" s="79"/>
      <c r="AH36" s="79"/>
      <c r="AI36" s="79"/>
      <c r="AJ36" s="79"/>
      <c r="AK36" s="80"/>
      <c r="AL36" s="78" t="s">
        <v>107</v>
      </c>
      <c r="AM36" s="79"/>
      <c r="AN36" s="79"/>
      <c r="AO36" s="79"/>
      <c r="AP36" s="79"/>
      <c r="AQ36" s="79"/>
      <c r="AR36" s="79"/>
      <c r="AS36" s="80"/>
      <c r="AT36" s="87" t="s">
        <v>108</v>
      </c>
      <c r="AU36" s="87"/>
      <c r="AV36" s="87"/>
      <c r="AW36" s="87"/>
      <c r="AX36" s="87"/>
      <c r="AY36" s="87"/>
      <c r="AZ36" s="87"/>
      <c r="BA36" s="87" t="s">
        <v>109</v>
      </c>
      <c r="BB36" s="87"/>
      <c r="BC36" s="87"/>
      <c r="BD36" s="87"/>
      <c r="BE36" s="87"/>
      <c r="BF36" s="87"/>
      <c r="BG36" s="87"/>
      <c r="BH36" s="87" t="s">
        <v>110</v>
      </c>
      <c r="BI36" s="87"/>
      <c r="BJ36" s="87"/>
      <c r="BK36" s="87"/>
      <c r="BL36" s="87"/>
      <c r="BM36" s="87"/>
      <c r="BN36" s="87"/>
      <c r="BO36" s="25"/>
      <c r="BP36" s="25"/>
      <c r="BQ36" s="25"/>
      <c r="BR36" s="25"/>
      <c r="BS36" s="25"/>
      <c r="BT36" s="25"/>
      <c r="BU36" s="25"/>
    </row>
    <row r="37" spans="1:74" s="14" customFormat="1" ht="6.95" customHeight="1" x14ac:dyDescent="0.15">
      <c r="B37" s="39"/>
      <c r="C37" s="39"/>
      <c r="D37" s="39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5"/>
      <c r="BP37" s="35"/>
      <c r="BQ37" s="35"/>
      <c r="BR37" s="35"/>
      <c r="BS37" s="35"/>
      <c r="BT37" s="35"/>
      <c r="BU37" s="35"/>
    </row>
    <row r="38" spans="1:74" s="14" customFormat="1" ht="20.149999999999999" customHeight="1" x14ac:dyDescent="0.15">
      <c r="A38" s="16"/>
      <c r="B38" s="91" t="s">
        <v>353</v>
      </c>
      <c r="C38" s="91"/>
      <c r="D38" s="92"/>
      <c r="E38" s="78" t="s">
        <v>36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80"/>
      <c r="W38" s="75">
        <v>2.1999999999999999E-2</v>
      </c>
      <c r="X38" s="75"/>
      <c r="Y38" s="75"/>
      <c r="Z38" s="75"/>
      <c r="AA38" s="75"/>
      <c r="AB38" s="75"/>
      <c r="AC38" s="75"/>
      <c r="AD38" s="81">
        <v>2.7E-2</v>
      </c>
      <c r="AE38" s="82"/>
      <c r="AF38" s="82"/>
      <c r="AG38" s="82"/>
      <c r="AH38" s="82"/>
      <c r="AI38" s="82"/>
      <c r="AJ38" s="82"/>
      <c r="AK38" s="83"/>
      <c r="AL38" s="81">
        <v>3.4000000000000002E-2</v>
      </c>
      <c r="AM38" s="82"/>
      <c r="AN38" s="82"/>
      <c r="AO38" s="82"/>
      <c r="AP38" s="82"/>
      <c r="AQ38" s="82"/>
      <c r="AR38" s="82"/>
      <c r="AS38" s="83"/>
      <c r="AT38" s="81">
        <v>4.2000000000000003E-2</v>
      </c>
      <c r="AU38" s="82"/>
      <c r="AV38" s="82"/>
      <c r="AW38" s="82"/>
      <c r="AX38" s="82"/>
      <c r="AY38" s="82"/>
      <c r="AZ38" s="83"/>
      <c r="BA38" s="81">
        <v>4.8000000000000001E-2</v>
      </c>
      <c r="BB38" s="82"/>
      <c r="BC38" s="82"/>
      <c r="BD38" s="82"/>
      <c r="BE38" s="82"/>
      <c r="BF38" s="82"/>
      <c r="BG38" s="83"/>
      <c r="BH38" s="81">
        <v>0.06</v>
      </c>
      <c r="BI38" s="82"/>
      <c r="BJ38" s="82"/>
      <c r="BK38" s="82"/>
      <c r="BL38" s="82"/>
      <c r="BM38" s="82"/>
      <c r="BN38" s="83"/>
      <c r="BO38" s="18"/>
      <c r="BP38" s="18"/>
      <c r="BQ38" s="18"/>
      <c r="BR38" s="18"/>
      <c r="BS38" s="18"/>
      <c r="BT38" s="18"/>
      <c r="BU38" s="18"/>
    </row>
    <row r="39" spans="1:74" s="14" customFormat="1" ht="20.149999999999999" customHeight="1" x14ac:dyDescent="0.15">
      <c r="A39" s="16"/>
      <c r="B39" s="94"/>
      <c r="C39" s="94"/>
      <c r="D39" s="95"/>
      <c r="E39" s="78" t="s">
        <v>37</v>
      </c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80"/>
      <c r="W39" s="75">
        <v>0.6</v>
      </c>
      <c r="X39" s="75"/>
      <c r="Y39" s="75"/>
      <c r="Z39" s="75"/>
      <c r="AA39" s="75"/>
      <c r="AB39" s="75"/>
      <c r="AC39" s="75"/>
      <c r="AD39" s="75">
        <v>0.6</v>
      </c>
      <c r="AE39" s="75"/>
      <c r="AF39" s="75"/>
      <c r="AG39" s="75"/>
      <c r="AH39" s="75"/>
      <c r="AI39" s="75"/>
      <c r="AJ39" s="75"/>
      <c r="AK39" s="75"/>
      <c r="AL39" s="75">
        <v>0.6</v>
      </c>
      <c r="AM39" s="75"/>
      <c r="AN39" s="75"/>
      <c r="AO39" s="75"/>
      <c r="AP39" s="75"/>
      <c r="AQ39" s="75"/>
      <c r="AR39" s="75"/>
      <c r="AS39" s="75"/>
      <c r="AT39" s="75">
        <v>0.6</v>
      </c>
      <c r="AU39" s="75"/>
      <c r="AV39" s="75"/>
      <c r="AW39" s="75"/>
      <c r="AX39" s="75"/>
      <c r="AY39" s="75"/>
      <c r="AZ39" s="75"/>
      <c r="BA39" s="75">
        <v>0.6</v>
      </c>
      <c r="BB39" s="75"/>
      <c r="BC39" s="75"/>
      <c r="BD39" s="75"/>
      <c r="BE39" s="75"/>
      <c r="BF39" s="75"/>
      <c r="BG39" s="75"/>
      <c r="BH39" s="75">
        <v>0.6</v>
      </c>
      <c r="BI39" s="75"/>
      <c r="BJ39" s="75"/>
      <c r="BK39" s="75"/>
      <c r="BL39" s="75"/>
      <c r="BM39" s="75"/>
      <c r="BN39" s="75"/>
      <c r="BO39" s="18"/>
      <c r="BP39" s="18"/>
      <c r="BQ39" s="18"/>
      <c r="BR39" s="18"/>
      <c r="BS39" s="18"/>
      <c r="BT39" s="18"/>
      <c r="BU39" s="18"/>
    </row>
    <row r="40" spans="1:74" s="14" customFormat="1" ht="20.149999999999999" customHeight="1" x14ac:dyDescent="0.15">
      <c r="A40" s="16"/>
      <c r="B40" s="94"/>
      <c r="C40" s="94"/>
      <c r="D40" s="95"/>
      <c r="E40" s="78" t="s">
        <v>46</v>
      </c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75">
        <f>W38+0.2</f>
        <v>0.222</v>
      </c>
      <c r="X40" s="75"/>
      <c r="Y40" s="75"/>
      <c r="Z40" s="75"/>
      <c r="AA40" s="75"/>
      <c r="AB40" s="75"/>
      <c r="AC40" s="75"/>
      <c r="AD40" s="75">
        <f>AD38+0.2</f>
        <v>0.22700000000000001</v>
      </c>
      <c r="AE40" s="75"/>
      <c r="AF40" s="75"/>
      <c r="AG40" s="75"/>
      <c r="AH40" s="75"/>
      <c r="AI40" s="75"/>
      <c r="AJ40" s="75"/>
      <c r="AK40" s="75"/>
      <c r="AL40" s="75">
        <f>AL38+0.2</f>
        <v>0.23400000000000001</v>
      </c>
      <c r="AM40" s="75"/>
      <c r="AN40" s="75"/>
      <c r="AO40" s="75"/>
      <c r="AP40" s="75"/>
      <c r="AQ40" s="75"/>
      <c r="AR40" s="75"/>
      <c r="AS40" s="75"/>
      <c r="AT40" s="75">
        <f>AT38+0.2</f>
        <v>0.24200000000000002</v>
      </c>
      <c r="AU40" s="75"/>
      <c r="AV40" s="75"/>
      <c r="AW40" s="75"/>
      <c r="AX40" s="75"/>
      <c r="AY40" s="75"/>
      <c r="AZ40" s="75"/>
      <c r="BA40" s="75">
        <f>BA38+0.2</f>
        <v>0.248</v>
      </c>
      <c r="BB40" s="75"/>
      <c r="BC40" s="75"/>
      <c r="BD40" s="75"/>
      <c r="BE40" s="75"/>
      <c r="BF40" s="75"/>
      <c r="BG40" s="75"/>
      <c r="BH40" s="75">
        <f>BH38+0.2</f>
        <v>0.26</v>
      </c>
      <c r="BI40" s="75"/>
      <c r="BJ40" s="75"/>
      <c r="BK40" s="75"/>
      <c r="BL40" s="75"/>
      <c r="BM40" s="75"/>
      <c r="BN40" s="75"/>
      <c r="BO40" s="18"/>
      <c r="BP40" s="18"/>
      <c r="BQ40" s="18"/>
      <c r="BR40" s="18"/>
      <c r="BS40" s="18"/>
      <c r="BT40" s="18"/>
      <c r="BU40" s="18"/>
    </row>
    <row r="41" spans="1:74" s="14" customFormat="1" ht="20.149999999999999" customHeight="1" x14ac:dyDescent="0.15">
      <c r="A41" s="16"/>
      <c r="B41" s="94"/>
      <c r="C41" s="94"/>
      <c r="D41" s="95"/>
      <c r="E41" s="78" t="s">
        <v>48</v>
      </c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80"/>
      <c r="W41" s="75">
        <f>W38+W42+0.1</f>
        <v>0.92200000000000004</v>
      </c>
      <c r="X41" s="75"/>
      <c r="Y41" s="75"/>
      <c r="Z41" s="75"/>
      <c r="AA41" s="75"/>
      <c r="AB41" s="75"/>
      <c r="AC41" s="75"/>
      <c r="AD41" s="75">
        <f>AD38+AD42+0.1</f>
        <v>0.92700000000000005</v>
      </c>
      <c r="AE41" s="75"/>
      <c r="AF41" s="75"/>
      <c r="AG41" s="75"/>
      <c r="AH41" s="75"/>
      <c r="AI41" s="75"/>
      <c r="AJ41" s="75"/>
      <c r="AK41" s="75"/>
      <c r="AL41" s="75">
        <f>AL38+AL42+0.1</f>
        <v>0.93400000000000005</v>
      </c>
      <c r="AM41" s="75"/>
      <c r="AN41" s="75"/>
      <c r="AO41" s="75"/>
      <c r="AP41" s="75"/>
      <c r="AQ41" s="75"/>
      <c r="AR41" s="75"/>
      <c r="AS41" s="75"/>
      <c r="AT41" s="75">
        <f>AT38+AT42+0.1</f>
        <v>0.94200000000000006</v>
      </c>
      <c r="AU41" s="75"/>
      <c r="AV41" s="75"/>
      <c r="AW41" s="75"/>
      <c r="AX41" s="75"/>
      <c r="AY41" s="75"/>
      <c r="AZ41" s="75"/>
      <c r="BA41" s="75">
        <f>BA38+BA42+0.1</f>
        <v>0.94800000000000006</v>
      </c>
      <c r="BB41" s="75"/>
      <c r="BC41" s="75"/>
      <c r="BD41" s="75"/>
      <c r="BE41" s="75"/>
      <c r="BF41" s="75"/>
      <c r="BG41" s="75"/>
      <c r="BH41" s="75">
        <f>BH38+BH42+0.1</f>
        <v>0.96000000000000008</v>
      </c>
      <c r="BI41" s="75"/>
      <c r="BJ41" s="75"/>
      <c r="BK41" s="75"/>
      <c r="BL41" s="75"/>
      <c r="BM41" s="75"/>
      <c r="BN41" s="75"/>
      <c r="BO41" s="18"/>
      <c r="BP41" s="18"/>
      <c r="BQ41" s="18"/>
      <c r="BR41" s="18"/>
      <c r="BS41" s="18"/>
      <c r="BT41" s="18"/>
      <c r="BU41" s="18"/>
    </row>
    <row r="42" spans="1:74" s="14" customFormat="1" ht="20.149999999999999" customHeight="1" x14ac:dyDescent="0.15">
      <c r="A42" s="16"/>
      <c r="B42" s="94"/>
      <c r="C42" s="94"/>
      <c r="D42" s="95"/>
      <c r="E42" s="78" t="s">
        <v>341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f>$I$6</f>
        <v>0.8</v>
      </c>
      <c r="X42" s="75"/>
      <c r="Y42" s="75"/>
      <c r="Z42" s="75"/>
      <c r="AA42" s="75"/>
      <c r="AB42" s="75"/>
      <c r="AC42" s="75"/>
      <c r="AD42" s="81">
        <f>$I$6</f>
        <v>0.8</v>
      </c>
      <c r="AE42" s="82"/>
      <c r="AF42" s="82"/>
      <c r="AG42" s="82"/>
      <c r="AH42" s="82"/>
      <c r="AI42" s="82"/>
      <c r="AJ42" s="82"/>
      <c r="AK42" s="83"/>
      <c r="AL42" s="81">
        <f>$I$6</f>
        <v>0.8</v>
      </c>
      <c r="AM42" s="82"/>
      <c r="AN42" s="82"/>
      <c r="AO42" s="82"/>
      <c r="AP42" s="82"/>
      <c r="AQ42" s="82"/>
      <c r="AR42" s="82"/>
      <c r="AS42" s="83"/>
      <c r="AT42" s="75">
        <f>$I$6</f>
        <v>0.8</v>
      </c>
      <c r="AU42" s="75"/>
      <c r="AV42" s="75"/>
      <c r="AW42" s="75"/>
      <c r="AX42" s="75"/>
      <c r="AY42" s="75"/>
      <c r="AZ42" s="75"/>
      <c r="BA42" s="75">
        <f>$I$6</f>
        <v>0.8</v>
      </c>
      <c r="BB42" s="75"/>
      <c r="BC42" s="75"/>
      <c r="BD42" s="75"/>
      <c r="BE42" s="75"/>
      <c r="BF42" s="75"/>
      <c r="BG42" s="75"/>
      <c r="BH42" s="75">
        <f>$I$6</f>
        <v>0.8</v>
      </c>
      <c r="BI42" s="75"/>
      <c r="BJ42" s="75"/>
      <c r="BK42" s="75"/>
      <c r="BL42" s="75"/>
      <c r="BM42" s="75"/>
      <c r="BN42" s="75"/>
    </row>
    <row r="43" spans="1:74" s="14" customFormat="1" ht="20.149999999999999" customHeight="1" x14ac:dyDescent="0.15">
      <c r="B43" s="100" t="s">
        <v>33</v>
      </c>
      <c r="C43" s="101"/>
      <c r="D43" s="102"/>
      <c r="E43" s="78" t="s">
        <v>335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f>W41-W40-0.15-0.1</f>
        <v>0.45000000000000007</v>
      </c>
      <c r="X43" s="75"/>
      <c r="Y43" s="75"/>
      <c r="Z43" s="75"/>
      <c r="AA43" s="75"/>
      <c r="AB43" s="75"/>
      <c r="AC43" s="75"/>
      <c r="AD43" s="81">
        <f>AD41-AD40-0.15-0.1</f>
        <v>0.45000000000000007</v>
      </c>
      <c r="AE43" s="82"/>
      <c r="AF43" s="82"/>
      <c r="AG43" s="82"/>
      <c r="AH43" s="82"/>
      <c r="AI43" s="82"/>
      <c r="AJ43" s="82"/>
      <c r="AK43" s="83"/>
      <c r="AL43" s="81">
        <f>AL41-AL40-0.15-0.1</f>
        <v>0.45000000000000007</v>
      </c>
      <c r="AM43" s="82"/>
      <c r="AN43" s="82"/>
      <c r="AO43" s="82"/>
      <c r="AP43" s="82"/>
      <c r="AQ43" s="82"/>
      <c r="AR43" s="82"/>
      <c r="AS43" s="83"/>
      <c r="AT43" s="75">
        <f>AT41-AT40-0.15-0.1</f>
        <v>0.45000000000000007</v>
      </c>
      <c r="AU43" s="75"/>
      <c r="AV43" s="75"/>
      <c r="AW43" s="75"/>
      <c r="AX43" s="75"/>
      <c r="AY43" s="75"/>
      <c r="AZ43" s="75"/>
      <c r="BA43" s="75">
        <f>BA41-BA40-0.15-0.1</f>
        <v>0.45000000000000007</v>
      </c>
      <c r="BB43" s="75"/>
      <c r="BC43" s="75"/>
      <c r="BD43" s="75"/>
      <c r="BE43" s="75"/>
      <c r="BF43" s="75"/>
      <c r="BG43" s="75"/>
      <c r="BH43" s="75">
        <f>BH41-BH40-0.15-0.1</f>
        <v>0.45000000000000007</v>
      </c>
      <c r="BI43" s="75"/>
      <c r="BJ43" s="75"/>
      <c r="BK43" s="75"/>
      <c r="BL43" s="75"/>
      <c r="BM43" s="75"/>
      <c r="BN43" s="75"/>
    </row>
    <row r="44" spans="1:74" s="14" customFormat="1" ht="20.149999999999999" customHeight="1" x14ac:dyDescent="0.15">
      <c r="BA44" s="141"/>
      <c r="BB44" s="141"/>
      <c r="BC44" s="141"/>
      <c r="BD44" s="141"/>
      <c r="BE44" s="141"/>
      <c r="BF44" s="141"/>
      <c r="BG44" s="141"/>
      <c r="BH44" s="141" t="s">
        <v>103</v>
      </c>
      <c r="BI44" s="141"/>
      <c r="BJ44" s="141"/>
      <c r="BK44" s="141"/>
      <c r="BL44" s="141"/>
      <c r="BM44" s="141"/>
      <c r="BN44" s="141"/>
      <c r="BO44" s="271"/>
      <c r="BP44" s="271"/>
      <c r="BQ44" s="271"/>
      <c r="BR44" s="271"/>
      <c r="BS44" s="271"/>
      <c r="BT44" s="271"/>
      <c r="BU44" s="271"/>
    </row>
    <row r="45" spans="1:74" s="14" customFormat="1" ht="28" customHeight="1" x14ac:dyDescent="0.15">
      <c r="B45" s="87" t="s">
        <v>13</v>
      </c>
      <c r="C45" s="87"/>
      <c r="D45" s="87"/>
      <c r="E45" s="87"/>
      <c r="F45" s="87"/>
      <c r="G45" s="87"/>
      <c r="H45" s="87"/>
      <c r="I45" s="87"/>
      <c r="J45" s="87"/>
      <c r="K45" s="87" t="s">
        <v>14</v>
      </c>
      <c r="L45" s="87"/>
      <c r="M45" s="87"/>
      <c r="N45" s="87"/>
      <c r="O45" s="87"/>
      <c r="P45" s="87"/>
      <c r="Q45" s="87"/>
      <c r="R45" s="87"/>
      <c r="S45" s="87"/>
      <c r="T45" s="87" t="s">
        <v>12</v>
      </c>
      <c r="U45" s="87"/>
      <c r="V45" s="87"/>
      <c r="W45" s="87" t="s">
        <v>98</v>
      </c>
      <c r="X45" s="87"/>
      <c r="Y45" s="87"/>
      <c r="Z45" s="87"/>
      <c r="AA45" s="87"/>
      <c r="AB45" s="87"/>
      <c r="AC45" s="87"/>
      <c r="AD45" s="78" t="s">
        <v>82</v>
      </c>
      <c r="AE45" s="79"/>
      <c r="AF45" s="79"/>
      <c r="AG45" s="79"/>
      <c r="AH45" s="79"/>
      <c r="AI45" s="79"/>
      <c r="AJ45" s="79"/>
      <c r="AK45" s="80"/>
      <c r="AL45" s="78" t="s">
        <v>83</v>
      </c>
      <c r="AM45" s="79"/>
      <c r="AN45" s="79"/>
      <c r="AO45" s="79"/>
      <c r="AP45" s="79"/>
      <c r="AQ45" s="79"/>
      <c r="AR45" s="79"/>
      <c r="AS45" s="80"/>
      <c r="AT45" s="87" t="s">
        <v>84</v>
      </c>
      <c r="AU45" s="87"/>
      <c r="AV45" s="87"/>
      <c r="AW45" s="87"/>
      <c r="AX45" s="87"/>
      <c r="AY45" s="87"/>
      <c r="AZ45" s="87"/>
      <c r="BA45" s="87" t="s">
        <v>85</v>
      </c>
      <c r="BB45" s="87"/>
      <c r="BC45" s="87"/>
      <c r="BD45" s="87"/>
      <c r="BE45" s="87"/>
      <c r="BF45" s="87"/>
      <c r="BG45" s="87"/>
      <c r="BH45" s="87" t="s">
        <v>86</v>
      </c>
      <c r="BI45" s="87"/>
      <c r="BJ45" s="87"/>
      <c r="BK45" s="87"/>
      <c r="BL45" s="87"/>
      <c r="BM45" s="87"/>
      <c r="BN45" s="87"/>
      <c r="BO45" s="25"/>
      <c r="BP45" s="25"/>
      <c r="BQ45" s="25"/>
      <c r="BR45" s="25"/>
      <c r="BS45" s="25"/>
      <c r="BT45" s="25"/>
      <c r="BU45" s="25"/>
    </row>
    <row r="46" spans="1:74" s="14" customFormat="1" ht="28" customHeight="1" x14ac:dyDescent="0.15">
      <c r="B46" s="78" t="s">
        <v>100</v>
      </c>
      <c r="C46" s="79"/>
      <c r="D46" s="79"/>
      <c r="E46" s="79"/>
      <c r="F46" s="79"/>
      <c r="G46" s="79"/>
      <c r="H46" s="79"/>
      <c r="I46" s="79"/>
      <c r="J46" s="80"/>
      <c r="K46" s="110" t="s">
        <v>113</v>
      </c>
      <c r="L46" s="111"/>
      <c r="M46" s="111"/>
      <c r="N46" s="111"/>
      <c r="O46" s="111"/>
      <c r="P46" s="111"/>
      <c r="Q46" s="111"/>
      <c r="R46" s="111"/>
      <c r="S46" s="112"/>
      <c r="T46" s="78" t="s">
        <v>116</v>
      </c>
      <c r="U46" s="79"/>
      <c r="V46" s="80"/>
      <c r="W46" s="75">
        <v>2</v>
      </c>
      <c r="X46" s="75"/>
      <c r="Y46" s="75"/>
      <c r="Z46" s="75"/>
      <c r="AA46" s="75"/>
      <c r="AB46" s="75"/>
      <c r="AC46" s="75"/>
      <c r="AD46" s="81">
        <v>2</v>
      </c>
      <c r="AE46" s="82"/>
      <c r="AF46" s="82"/>
      <c r="AG46" s="82"/>
      <c r="AH46" s="82"/>
      <c r="AI46" s="82"/>
      <c r="AJ46" s="82"/>
      <c r="AK46" s="83"/>
      <c r="AL46" s="81">
        <v>2</v>
      </c>
      <c r="AM46" s="82"/>
      <c r="AN46" s="82"/>
      <c r="AO46" s="82"/>
      <c r="AP46" s="82"/>
      <c r="AQ46" s="82"/>
      <c r="AR46" s="82"/>
      <c r="AS46" s="83"/>
      <c r="AT46" s="75">
        <v>2</v>
      </c>
      <c r="AU46" s="75"/>
      <c r="AV46" s="75"/>
      <c r="AW46" s="75"/>
      <c r="AX46" s="75"/>
      <c r="AY46" s="75"/>
      <c r="AZ46" s="75"/>
      <c r="BA46" s="75">
        <v>2</v>
      </c>
      <c r="BB46" s="75"/>
      <c r="BC46" s="75"/>
      <c r="BD46" s="75"/>
      <c r="BE46" s="75"/>
      <c r="BF46" s="75"/>
      <c r="BG46" s="75"/>
      <c r="BH46" s="75">
        <v>2</v>
      </c>
      <c r="BI46" s="75"/>
      <c r="BJ46" s="75"/>
      <c r="BK46" s="75"/>
      <c r="BL46" s="75"/>
      <c r="BM46" s="75"/>
      <c r="BN46" s="75"/>
      <c r="BO46" s="18"/>
      <c r="BP46" s="18"/>
      <c r="BQ46" s="18"/>
      <c r="BR46" s="18"/>
      <c r="BS46" s="18"/>
      <c r="BT46" s="18"/>
      <c r="BU46" s="18"/>
    </row>
    <row r="47" spans="1:74" s="14" customFormat="1" ht="14.1" customHeight="1" x14ac:dyDescent="0.15">
      <c r="B47" s="113" t="s">
        <v>101</v>
      </c>
      <c r="C47" s="114"/>
      <c r="D47" s="114"/>
      <c r="E47" s="114"/>
      <c r="F47" s="114"/>
      <c r="G47" s="114"/>
      <c r="H47" s="114"/>
      <c r="I47" s="114"/>
      <c r="J47" s="115"/>
      <c r="K47" s="116" t="s">
        <v>434</v>
      </c>
      <c r="L47" s="117"/>
      <c r="M47" s="117"/>
      <c r="N47" s="117"/>
      <c r="O47" s="117"/>
      <c r="P47" s="117"/>
      <c r="Q47" s="117"/>
      <c r="R47" s="117"/>
      <c r="S47" s="118"/>
      <c r="T47" s="113" t="s">
        <v>435</v>
      </c>
      <c r="U47" s="114"/>
      <c r="V47" s="115"/>
      <c r="W47" s="104">
        <f>W39*0.15</f>
        <v>0.09</v>
      </c>
      <c r="X47" s="105"/>
      <c r="Y47" s="105"/>
      <c r="Z47" s="105"/>
      <c r="AA47" s="105"/>
      <c r="AB47" s="105"/>
      <c r="AC47" s="106"/>
      <c r="AD47" s="104">
        <f>AD39*0.15</f>
        <v>0.09</v>
      </c>
      <c r="AE47" s="105"/>
      <c r="AF47" s="105"/>
      <c r="AG47" s="105"/>
      <c r="AH47" s="105"/>
      <c r="AI47" s="105"/>
      <c r="AJ47" s="105"/>
      <c r="AK47" s="106"/>
      <c r="AL47" s="104">
        <f>AL39*0.15</f>
        <v>0.09</v>
      </c>
      <c r="AM47" s="105"/>
      <c r="AN47" s="105"/>
      <c r="AO47" s="105"/>
      <c r="AP47" s="105"/>
      <c r="AQ47" s="105"/>
      <c r="AR47" s="105"/>
      <c r="AS47" s="106"/>
      <c r="AT47" s="104">
        <f>AT39*0.15</f>
        <v>0.09</v>
      </c>
      <c r="AU47" s="105"/>
      <c r="AV47" s="105"/>
      <c r="AW47" s="105"/>
      <c r="AX47" s="105"/>
      <c r="AY47" s="105"/>
      <c r="AZ47" s="106"/>
      <c r="BA47" s="104">
        <f>BA39*0.15</f>
        <v>0.09</v>
      </c>
      <c r="BB47" s="105"/>
      <c r="BC47" s="105"/>
      <c r="BD47" s="105"/>
      <c r="BE47" s="105"/>
      <c r="BF47" s="105"/>
      <c r="BG47" s="106"/>
      <c r="BH47" s="104">
        <f>BH39*0.15</f>
        <v>0.09</v>
      </c>
      <c r="BI47" s="105"/>
      <c r="BJ47" s="105"/>
      <c r="BK47" s="105"/>
      <c r="BL47" s="105"/>
      <c r="BM47" s="105"/>
      <c r="BN47" s="106"/>
      <c r="BO47" s="18"/>
      <c r="BP47" s="18"/>
      <c r="BQ47" s="18"/>
      <c r="BR47" s="18"/>
      <c r="BS47" s="18"/>
      <c r="BT47" s="18"/>
      <c r="BU47" s="18"/>
    </row>
    <row r="48" spans="1:74" s="14" customFormat="1" ht="14.1" customHeight="1" x14ac:dyDescent="0.15">
      <c r="B48" s="100"/>
      <c r="C48" s="101"/>
      <c r="D48" s="101"/>
      <c r="E48" s="101"/>
      <c r="F48" s="101"/>
      <c r="G48" s="101"/>
      <c r="H48" s="101"/>
      <c r="I48" s="101"/>
      <c r="J48" s="102"/>
      <c r="K48" s="122" t="s">
        <v>323</v>
      </c>
      <c r="L48" s="123"/>
      <c r="M48" s="123"/>
      <c r="N48" s="123"/>
      <c r="O48" s="123"/>
      <c r="P48" s="123"/>
      <c r="Q48" s="123"/>
      <c r="R48" s="123"/>
      <c r="S48" s="124"/>
      <c r="T48" s="100"/>
      <c r="U48" s="101"/>
      <c r="V48" s="102"/>
      <c r="W48" s="107"/>
      <c r="X48" s="108"/>
      <c r="Y48" s="108"/>
      <c r="Z48" s="108"/>
      <c r="AA48" s="108"/>
      <c r="AB48" s="108"/>
      <c r="AC48" s="109"/>
      <c r="AD48" s="107"/>
      <c r="AE48" s="108"/>
      <c r="AF48" s="108"/>
      <c r="AG48" s="108"/>
      <c r="AH48" s="108"/>
      <c r="AI48" s="108"/>
      <c r="AJ48" s="108"/>
      <c r="AK48" s="109"/>
      <c r="AL48" s="107"/>
      <c r="AM48" s="108"/>
      <c r="AN48" s="108"/>
      <c r="AO48" s="108"/>
      <c r="AP48" s="108"/>
      <c r="AQ48" s="108"/>
      <c r="AR48" s="108"/>
      <c r="AS48" s="109"/>
      <c r="AT48" s="107"/>
      <c r="AU48" s="108"/>
      <c r="AV48" s="108"/>
      <c r="AW48" s="108"/>
      <c r="AX48" s="108"/>
      <c r="AY48" s="108"/>
      <c r="AZ48" s="109"/>
      <c r="BA48" s="107"/>
      <c r="BB48" s="108"/>
      <c r="BC48" s="108"/>
      <c r="BD48" s="108"/>
      <c r="BE48" s="108"/>
      <c r="BF48" s="108"/>
      <c r="BG48" s="109"/>
      <c r="BH48" s="107"/>
      <c r="BI48" s="108"/>
      <c r="BJ48" s="108"/>
      <c r="BK48" s="108"/>
      <c r="BL48" s="108"/>
      <c r="BM48" s="108"/>
      <c r="BN48" s="109"/>
      <c r="BO48" s="18"/>
      <c r="BP48" s="18"/>
      <c r="BQ48" s="18"/>
      <c r="BR48" s="18"/>
      <c r="BS48" s="18"/>
      <c r="BT48" s="18"/>
      <c r="BU48" s="18"/>
    </row>
    <row r="49" spans="2:73" s="14" customFormat="1" ht="28" customHeight="1" x14ac:dyDescent="0.15">
      <c r="B49" s="119" t="s">
        <v>25</v>
      </c>
      <c r="C49" s="120"/>
      <c r="D49" s="120"/>
      <c r="E49" s="120"/>
      <c r="F49" s="120"/>
      <c r="G49" s="120"/>
      <c r="H49" s="120"/>
      <c r="I49" s="120"/>
      <c r="J49" s="121"/>
      <c r="K49" s="110" t="s">
        <v>436</v>
      </c>
      <c r="L49" s="111"/>
      <c r="M49" s="111"/>
      <c r="N49" s="111"/>
      <c r="O49" s="111"/>
      <c r="P49" s="111"/>
      <c r="Q49" s="111"/>
      <c r="R49" s="111"/>
      <c r="S49" s="112"/>
      <c r="T49" s="78" t="s">
        <v>435</v>
      </c>
      <c r="U49" s="79"/>
      <c r="V49" s="80"/>
      <c r="W49" s="75">
        <f>ROUND(W39*(W41-0.15),3)</f>
        <v>0.46300000000000002</v>
      </c>
      <c r="X49" s="75"/>
      <c r="Y49" s="75"/>
      <c r="Z49" s="75"/>
      <c r="AA49" s="75"/>
      <c r="AB49" s="75"/>
      <c r="AC49" s="81"/>
      <c r="AD49" s="81">
        <f>ROUND(AD39*(AD41-0.15),3)</f>
        <v>0.46600000000000003</v>
      </c>
      <c r="AE49" s="82"/>
      <c r="AF49" s="82"/>
      <c r="AG49" s="82"/>
      <c r="AH49" s="82"/>
      <c r="AI49" s="82"/>
      <c r="AJ49" s="82"/>
      <c r="AK49" s="83"/>
      <c r="AL49" s="81">
        <f>ROUND(AL39*(AL41-0.15),3)</f>
        <v>0.47</v>
      </c>
      <c r="AM49" s="82"/>
      <c r="AN49" s="82"/>
      <c r="AO49" s="82"/>
      <c r="AP49" s="82"/>
      <c r="AQ49" s="82"/>
      <c r="AR49" s="82"/>
      <c r="AS49" s="83"/>
      <c r="AT49" s="75">
        <f>ROUND(AT39*(AT41-0.15),3)</f>
        <v>0.47499999999999998</v>
      </c>
      <c r="AU49" s="75"/>
      <c r="AV49" s="75"/>
      <c r="AW49" s="75"/>
      <c r="AX49" s="75"/>
      <c r="AY49" s="75"/>
      <c r="AZ49" s="81"/>
      <c r="BA49" s="75">
        <f>ROUND(BA39*(BA41-0.15),3)</f>
        <v>0.47899999999999998</v>
      </c>
      <c r="BB49" s="75"/>
      <c r="BC49" s="75"/>
      <c r="BD49" s="75"/>
      <c r="BE49" s="75"/>
      <c r="BF49" s="75"/>
      <c r="BG49" s="81"/>
      <c r="BH49" s="75">
        <f>ROUND(BH39*(BH41-0.15),3)</f>
        <v>0.48599999999999999</v>
      </c>
      <c r="BI49" s="75"/>
      <c r="BJ49" s="75"/>
      <c r="BK49" s="75"/>
      <c r="BL49" s="75"/>
      <c r="BM49" s="75"/>
      <c r="BN49" s="75"/>
      <c r="BO49" s="18"/>
      <c r="BP49" s="18"/>
      <c r="BQ49" s="18"/>
      <c r="BR49" s="18"/>
      <c r="BS49" s="18"/>
      <c r="BT49" s="18"/>
      <c r="BU49" s="18"/>
    </row>
    <row r="50" spans="2:73" s="14" customFormat="1" ht="28" customHeight="1" x14ac:dyDescent="0.15">
      <c r="B50" s="119" t="s">
        <v>24</v>
      </c>
      <c r="C50" s="120"/>
      <c r="D50" s="120"/>
      <c r="E50" s="120"/>
      <c r="F50" s="120"/>
      <c r="G50" s="120"/>
      <c r="H50" s="120"/>
      <c r="I50" s="120"/>
      <c r="J50" s="121"/>
      <c r="K50" s="110" t="s">
        <v>436</v>
      </c>
      <c r="L50" s="111"/>
      <c r="M50" s="111"/>
      <c r="N50" s="111"/>
      <c r="O50" s="111"/>
      <c r="P50" s="111"/>
      <c r="Q50" s="111"/>
      <c r="R50" s="111"/>
      <c r="S50" s="112"/>
      <c r="T50" s="78" t="s">
        <v>435</v>
      </c>
      <c r="U50" s="79"/>
      <c r="V50" s="80"/>
      <c r="W50" s="75">
        <f>ROUND(W39*W40-W38*W38*PI()/4,3)</f>
        <v>0.13300000000000001</v>
      </c>
      <c r="X50" s="75"/>
      <c r="Y50" s="75"/>
      <c r="Z50" s="75"/>
      <c r="AA50" s="75"/>
      <c r="AB50" s="75"/>
      <c r="AC50" s="81"/>
      <c r="AD50" s="81">
        <f>ROUND(AD39*AD40-AD38*AD38*PI()/4,3)</f>
        <v>0.13600000000000001</v>
      </c>
      <c r="AE50" s="82"/>
      <c r="AF50" s="82"/>
      <c r="AG50" s="82"/>
      <c r="AH50" s="82"/>
      <c r="AI50" s="82"/>
      <c r="AJ50" s="82"/>
      <c r="AK50" s="83"/>
      <c r="AL50" s="81">
        <f>ROUND((AL62+AL39)/2*AL40-AL38*AL38*PI()/4,3)</f>
        <v>0.14199999999999999</v>
      </c>
      <c r="AM50" s="82"/>
      <c r="AN50" s="82"/>
      <c r="AO50" s="82"/>
      <c r="AP50" s="82"/>
      <c r="AQ50" s="82"/>
      <c r="AR50" s="82"/>
      <c r="AS50" s="83"/>
      <c r="AT50" s="75">
        <f>ROUND(AT39*AT40-AT38*AT38*PI()/4,3)</f>
        <v>0.14399999999999999</v>
      </c>
      <c r="AU50" s="75"/>
      <c r="AV50" s="75"/>
      <c r="AW50" s="75"/>
      <c r="AX50" s="75"/>
      <c r="AY50" s="75"/>
      <c r="AZ50" s="81"/>
      <c r="BA50" s="75">
        <f>ROUND(BA39*BA40-BA38*BA38*PI()/4,3)</f>
        <v>0.14699999999999999</v>
      </c>
      <c r="BB50" s="75"/>
      <c r="BC50" s="75"/>
      <c r="BD50" s="75"/>
      <c r="BE50" s="75"/>
      <c r="BF50" s="75"/>
      <c r="BG50" s="81"/>
      <c r="BH50" s="75">
        <f>ROUND(BH39*BH40-BH38*BH38*PI()/4,3)</f>
        <v>0.153</v>
      </c>
      <c r="BI50" s="75"/>
      <c r="BJ50" s="75"/>
      <c r="BK50" s="75"/>
      <c r="BL50" s="75"/>
      <c r="BM50" s="75"/>
      <c r="BN50" s="75"/>
      <c r="BO50" s="18"/>
      <c r="BP50" s="18"/>
      <c r="BQ50" s="18"/>
      <c r="BR50" s="18"/>
      <c r="BS50" s="18"/>
      <c r="BT50" s="18"/>
      <c r="BU50" s="18"/>
    </row>
    <row r="51" spans="2:73" s="14" customFormat="1" ht="28" customHeight="1" x14ac:dyDescent="0.15">
      <c r="B51" s="138" t="s">
        <v>26</v>
      </c>
      <c r="C51" s="139"/>
      <c r="D51" s="139"/>
      <c r="E51" s="139"/>
      <c r="F51" s="139"/>
      <c r="G51" s="139"/>
      <c r="H51" s="139"/>
      <c r="I51" s="139"/>
      <c r="J51" s="140"/>
      <c r="K51" s="110" t="s">
        <v>436</v>
      </c>
      <c r="L51" s="111"/>
      <c r="M51" s="111"/>
      <c r="N51" s="111"/>
      <c r="O51" s="111"/>
      <c r="P51" s="111"/>
      <c r="Q51" s="111"/>
      <c r="R51" s="111"/>
      <c r="S51" s="112"/>
      <c r="T51" s="78" t="s">
        <v>435</v>
      </c>
      <c r="U51" s="79"/>
      <c r="V51" s="80"/>
      <c r="W51" s="75">
        <f>ROUND(W39*W43,3)</f>
        <v>0.27</v>
      </c>
      <c r="X51" s="75"/>
      <c r="Y51" s="75"/>
      <c r="Z51" s="75"/>
      <c r="AA51" s="75"/>
      <c r="AB51" s="75"/>
      <c r="AC51" s="81"/>
      <c r="AD51" s="81">
        <f>ROUND(AD39*AD43,3)</f>
        <v>0.27</v>
      </c>
      <c r="AE51" s="82"/>
      <c r="AF51" s="82"/>
      <c r="AG51" s="82"/>
      <c r="AH51" s="82"/>
      <c r="AI51" s="82"/>
      <c r="AJ51" s="82"/>
      <c r="AK51" s="83"/>
      <c r="AL51" s="81">
        <f>ROUND(AL39*AL43,3)</f>
        <v>0.27</v>
      </c>
      <c r="AM51" s="82"/>
      <c r="AN51" s="82"/>
      <c r="AO51" s="82"/>
      <c r="AP51" s="82"/>
      <c r="AQ51" s="82"/>
      <c r="AR51" s="82"/>
      <c r="AS51" s="83"/>
      <c r="AT51" s="75">
        <f>ROUND(AT39*AT43,3)</f>
        <v>0.27</v>
      </c>
      <c r="AU51" s="75"/>
      <c r="AV51" s="75"/>
      <c r="AW51" s="75"/>
      <c r="AX51" s="75"/>
      <c r="AY51" s="75"/>
      <c r="AZ51" s="81"/>
      <c r="BA51" s="75">
        <f>ROUND(BA39*BA43,3)</f>
        <v>0.27</v>
      </c>
      <c r="BB51" s="75"/>
      <c r="BC51" s="75"/>
      <c r="BD51" s="75"/>
      <c r="BE51" s="75"/>
      <c r="BF51" s="75"/>
      <c r="BG51" s="81"/>
      <c r="BH51" s="75">
        <f>ROUND(BH39*BH43,3)</f>
        <v>0.27</v>
      </c>
      <c r="BI51" s="75"/>
      <c r="BJ51" s="75"/>
      <c r="BK51" s="75"/>
      <c r="BL51" s="75"/>
      <c r="BM51" s="75"/>
      <c r="BN51" s="75"/>
      <c r="BO51" s="18"/>
      <c r="BP51" s="18"/>
      <c r="BQ51" s="18"/>
      <c r="BR51" s="18"/>
      <c r="BS51" s="18"/>
      <c r="BT51" s="18"/>
      <c r="BU51" s="18"/>
    </row>
    <row r="52" spans="2:73" s="14" customFormat="1" ht="14.1" customHeight="1" x14ac:dyDescent="0.15">
      <c r="B52" s="125" t="s">
        <v>53</v>
      </c>
      <c r="C52" s="126"/>
      <c r="D52" s="126"/>
      <c r="E52" s="126"/>
      <c r="F52" s="126"/>
      <c r="G52" s="126"/>
      <c r="H52" s="126"/>
      <c r="I52" s="126"/>
      <c r="J52" s="127"/>
      <c r="K52" s="116" t="s">
        <v>434</v>
      </c>
      <c r="L52" s="117"/>
      <c r="M52" s="117"/>
      <c r="N52" s="117"/>
      <c r="O52" s="117"/>
      <c r="P52" s="117"/>
      <c r="Q52" s="117"/>
      <c r="R52" s="117"/>
      <c r="S52" s="118"/>
      <c r="T52" s="113" t="s">
        <v>435</v>
      </c>
      <c r="U52" s="114"/>
      <c r="V52" s="115"/>
      <c r="W52" s="104">
        <f>ROUND(W49-W51/0.9,3)</f>
        <v>0.16300000000000001</v>
      </c>
      <c r="X52" s="105"/>
      <c r="Y52" s="105"/>
      <c r="Z52" s="105"/>
      <c r="AA52" s="105"/>
      <c r="AB52" s="105"/>
      <c r="AC52" s="106"/>
      <c r="AD52" s="104">
        <f>ROUND(AD49-AD51/0.9,3)</f>
        <v>0.16600000000000001</v>
      </c>
      <c r="AE52" s="105"/>
      <c r="AF52" s="105"/>
      <c r="AG52" s="105"/>
      <c r="AH52" s="105"/>
      <c r="AI52" s="105"/>
      <c r="AJ52" s="105"/>
      <c r="AK52" s="106"/>
      <c r="AL52" s="104">
        <f>ROUND(AL49-AL51/0.9,3)</f>
        <v>0.17</v>
      </c>
      <c r="AM52" s="105"/>
      <c r="AN52" s="105"/>
      <c r="AO52" s="105"/>
      <c r="AP52" s="105"/>
      <c r="AQ52" s="105"/>
      <c r="AR52" s="105"/>
      <c r="AS52" s="106"/>
      <c r="AT52" s="104">
        <f>ROUND(AT49-AT51/0.9,3)</f>
        <v>0.17499999999999999</v>
      </c>
      <c r="AU52" s="105"/>
      <c r="AV52" s="105"/>
      <c r="AW52" s="105"/>
      <c r="AX52" s="105"/>
      <c r="AY52" s="105"/>
      <c r="AZ52" s="106"/>
      <c r="BA52" s="104">
        <f>ROUND(BA49-BA51/0.9,3)</f>
        <v>0.17899999999999999</v>
      </c>
      <c r="BB52" s="105"/>
      <c r="BC52" s="105"/>
      <c r="BD52" s="105"/>
      <c r="BE52" s="105"/>
      <c r="BF52" s="105"/>
      <c r="BG52" s="106"/>
      <c r="BH52" s="104">
        <f>ROUND(BH49-BH51/0.9,3)</f>
        <v>0.186</v>
      </c>
      <c r="BI52" s="105"/>
      <c r="BJ52" s="105"/>
      <c r="BK52" s="105"/>
      <c r="BL52" s="105"/>
      <c r="BM52" s="105"/>
      <c r="BN52" s="106"/>
      <c r="BO52" s="18"/>
      <c r="BP52" s="18"/>
      <c r="BQ52" s="18"/>
      <c r="BR52" s="18"/>
      <c r="BS52" s="18"/>
      <c r="BT52" s="18"/>
      <c r="BU52" s="18"/>
    </row>
    <row r="53" spans="2:73" s="14" customFormat="1" ht="14.1" customHeight="1" x14ac:dyDescent="0.15">
      <c r="B53" s="128"/>
      <c r="C53" s="129"/>
      <c r="D53" s="129"/>
      <c r="E53" s="129"/>
      <c r="F53" s="129"/>
      <c r="G53" s="129"/>
      <c r="H53" s="129"/>
      <c r="I53" s="129"/>
      <c r="J53" s="130"/>
      <c r="K53" s="122" t="s">
        <v>323</v>
      </c>
      <c r="L53" s="123"/>
      <c r="M53" s="123"/>
      <c r="N53" s="123"/>
      <c r="O53" s="123"/>
      <c r="P53" s="123"/>
      <c r="Q53" s="123"/>
      <c r="R53" s="123"/>
      <c r="S53" s="124"/>
      <c r="T53" s="100"/>
      <c r="U53" s="101"/>
      <c r="V53" s="102"/>
      <c r="W53" s="107"/>
      <c r="X53" s="108"/>
      <c r="Y53" s="108"/>
      <c r="Z53" s="108"/>
      <c r="AA53" s="108"/>
      <c r="AB53" s="108"/>
      <c r="AC53" s="109"/>
      <c r="AD53" s="107"/>
      <c r="AE53" s="108"/>
      <c r="AF53" s="108"/>
      <c r="AG53" s="108"/>
      <c r="AH53" s="108"/>
      <c r="AI53" s="108"/>
      <c r="AJ53" s="108"/>
      <c r="AK53" s="109"/>
      <c r="AL53" s="107"/>
      <c r="AM53" s="108"/>
      <c r="AN53" s="108"/>
      <c r="AO53" s="108"/>
      <c r="AP53" s="108"/>
      <c r="AQ53" s="108"/>
      <c r="AR53" s="108"/>
      <c r="AS53" s="109"/>
      <c r="AT53" s="107"/>
      <c r="AU53" s="108"/>
      <c r="AV53" s="108"/>
      <c r="AW53" s="108"/>
      <c r="AX53" s="108"/>
      <c r="AY53" s="108"/>
      <c r="AZ53" s="109"/>
      <c r="BA53" s="107"/>
      <c r="BB53" s="108"/>
      <c r="BC53" s="108"/>
      <c r="BD53" s="108"/>
      <c r="BE53" s="108"/>
      <c r="BF53" s="108"/>
      <c r="BG53" s="109"/>
      <c r="BH53" s="107"/>
      <c r="BI53" s="108"/>
      <c r="BJ53" s="108"/>
      <c r="BK53" s="108"/>
      <c r="BL53" s="108"/>
      <c r="BM53" s="108"/>
      <c r="BN53" s="109"/>
      <c r="BO53" s="18"/>
      <c r="BP53" s="18"/>
      <c r="BQ53" s="18"/>
      <c r="BR53" s="18"/>
      <c r="BS53" s="18"/>
      <c r="BT53" s="18"/>
      <c r="BU53" s="18"/>
    </row>
    <row r="54" spans="2:73" s="14" customFormat="1" ht="14.1" customHeight="1" x14ac:dyDescent="0.15">
      <c r="B54" s="125" t="s">
        <v>27</v>
      </c>
      <c r="C54" s="126"/>
      <c r="D54" s="126"/>
      <c r="E54" s="126"/>
      <c r="F54" s="126"/>
      <c r="G54" s="126"/>
      <c r="H54" s="126"/>
      <c r="I54" s="126"/>
      <c r="J54" s="127"/>
      <c r="K54" s="116" t="s">
        <v>159</v>
      </c>
      <c r="L54" s="259"/>
      <c r="M54" s="259"/>
      <c r="N54" s="259"/>
      <c r="O54" s="259"/>
      <c r="P54" s="259"/>
      <c r="Q54" s="259"/>
      <c r="R54" s="259"/>
      <c r="S54" s="260"/>
      <c r="T54" s="113" t="s">
        <v>433</v>
      </c>
      <c r="U54" s="114"/>
      <c r="V54" s="115"/>
      <c r="W54" s="104">
        <f>W39</f>
        <v>0.6</v>
      </c>
      <c r="X54" s="105"/>
      <c r="Y54" s="105"/>
      <c r="Z54" s="105"/>
      <c r="AA54" s="105"/>
      <c r="AB54" s="105"/>
      <c r="AC54" s="105"/>
      <c r="AD54" s="104">
        <f>AD39</f>
        <v>0.6</v>
      </c>
      <c r="AE54" s="105"/>
      <c r="AF54" s="105"/>
      <c r="AG54" s="105"/>
      <c r="AH54" s="105"/>
      <c r="AI54" s="105"/>
      <c r="AJ54" s="105"/>
      <c r="AK54" s="106"/>
      <c r="AL54" s="104">
        <f>AL39</f>
        <v>0.6</v>
      </c>
      <c r="AM54" s="105"/>
      <c r="AN54" s="105"/>
      <c r="AO54" s="105"/>
      <c r="AP54" s="105"/>
      <c r="AQ54" s="105"/>
      <c r="AR54" s="105"/>
      <c r="AS54" s="106"/>
      <c r="AT54" s="104">
        <f>AT39</f>
        <v>0.6</v>
      </c>
      <c r="AU54" s="105"/>
      <c r="AV54" s="105"/>
      <c r="AW54" s="105"/>
      <c r="AX54" s="105"/>
      <c r="AY54" s="105"/>
      <c r="AZ54" s="105"/>
      <c r="BA54" s="104">
        <f>BA39</f>
        <v>0.6</v>
      </c>
      <c r="BB54" s="105"/>
      <c r="BC54" s="105"/>
      <c r="BD54" s="105"/>
      <c r="BE54" s="105"/>
      <c r="BF54" s="105"/>
      <c r="BG54" s="105"/>
      <c r="BH54" s="104">
        <f>BH39</f>
        <v>0.6</v>
      </c>
      <c r="BI54" s="105"/>
      <c r="BJ54" s="105"/>
      <c r="BK54" s="105"/>
      <c r="BL54" s="105"/>
      <c r="BM54" s="105"/>
      <c r="BN54" s="106"/>
      <c r="BO54" s="18"/>
      <c r="BP54" s="18"/>
      <c r="BQ54" s="18"/>
      <c r="BR54" s="18"/>
      <c r="BS54" s="18"/>
      <c r="BT54" s="18"/>
      <c r="BU54" s="18"/>
    </row>
    <row r="55" spans="2:73" s="14" customFormat="1" ht="14.1" customHeight="1" x14ac:dyDescent="0.15">
      <c r="B55" s="128"/>
      <c r="C55" s="129"/>
      <c r="D55" s="129"/>
      <c r="E55" s="129"/>
      <c r="F55" s="129"/>
      <c r="G55" s="129"/>
      <c r="H55" s="129"/>
      <c r="I55" s="129"/>
      <c r="J55" s="130"/>
      <c r="K55" s="122" t="s">
        <v>99</v>
      </c>
      <c r="L55" s="123"/>
      <c r="M55" s="123"/>
      <c r="N55" s="123"/>
      <c r="O55" s="123"/>
      <c r="P55" s="123"/>
      <c r="Q55" s="123"/>
      <c r="R55" s="123"/>
      <c r="S55" s="124"/>
      <c r="T55" s="100"/>
      <c r="U55" s="101"/>
      <c r="V55" s="102"/>
      <c r="W55" s="107"/>
      <c r="X55" s="108"/>
      <c r="Y55" s="108"/>
      <c r="Z55" s="108"/>
      <c r="AA55" s="108"/>
      <c r="AB55" s="108"/>
      <c r="AC55" s="108"/>
      <c r="AD55" s="107"/>
      <c r="AE55" s="108"/>
      <c r="AF55" s="108"/>
      <c r="AG55" s="108"/>
      <c r="AH55" s="108"/>
      <c r="AI55" s="108"/>
      <c r="AJ55" s="108"/>
      <c r="AK55" s="109"/>
      <c r="AL55" s="107"/>
      <c r="AM55" s="108"/>
      <c r="AN55" s="108"/>
      <c r="AO55" s="108"/>
      <c r="AP55" s="108"/>
      <c r="AQ55" s="108"/>
      <c r="AR55" s="108"/>
      <c r="AS55" s="109"/>
      <c r="AT55" s="107"/>
      <c r="AU55" s="108"/>
      <c r="AV55" s="108"/>
      <c r="AW55" s="108"/>
      <c r="AX55" s="108"/>
      <c r="AY55" s="108"/>
      <c r="AZ55" s="108"/>
      <c r="BA55" s="107"/>
      <c r="BB55" s="108"/>
      <c r="BC55" s="108"/>
      <c r="BD55" s="108"/>
      <c r="BE55" s="108"/>
      <c r="BF55" s="108"/>
      <c r="BG55" s="108"/>
      <c r="BH55" s="107"/>
      <c r="BI55" s="108"/>
      <c r="BJ55" s="108"/>
      <c r="BK55" s="108"/>
      <c r="BL55" s="108"/>
      <c r="BM55" s="108"/>
      <c r="BN55" s="109"/>
      <c r="BO55" s="18"/>
      <c r="BP55" s="18"/>
      <c r="BQ55" s="18"/>
      <c r="BR55" s="18"/>
      <c r="BS55" s="18"/>
      <c r="BT55" s="18"/>
      <c r="BU55" s="18"/>
    </row>
    <row r="56" spans="2:73" s="14" customFormat="1" ht="14.1" customHeight="1" x14ac:dyDescent="0.15">
      <c r="B56" s="125" t="s">
        <v>112</v>
      </c>
      <c r="C56" s="126"/>
      <c r="D56" s="126"/>
      <c r="E56" s="126"/>
      <c r="F56" s="126"/>
      <c r="G56" s="126"/>
      <c r="H56" s="126"/>
      <c r="I56" s="126"/>
      <c r="J56" s="127"/>
      <c r="K56" s="116" t="s">
        <v>117</v>
      </c>
      <c r="L56" s="117"/>
      <c r="M56" s="117"/>
      <c r="N56" s="117"/>
      <c r="O56" s="117"/>
      <c r="P56" s="117"/>
      <c r="Q56" s="117"/>
      <c r="R56" s="117"/>
      <c r="S56" s="118"/>
      <c r="T56" s="113" t="s">
        <v>433</v>
      </c>
      <c r="U56" s="114"/>
      <c r="V56" s="115"/>
      <c r="W56" s="104">
        <f>W54</f>
        <v>0.6</v>
      </c>
      <c r="X56" s="105"/>
      <c r="Y56" s="105"/>
      <c r="Z56" s="105"/>
      <c r="AA56" s="105"/>
      <c r="AB56" s="105"/>
      <c r="AC56" s="105"/>
      <c r="AD56" s="104">
        <f>AD54</f>
        <v>0.6</v>
      </c>
      <c r="AE56" s="105"/>
      <c r="AF56" s="105"/>
      <c r="AG56" s="105"/>
      <c r="AH56" s="105"/>
      <c r="AI56" s="105"/>
      <c r="AJ56" s="105"/>
      <c r="AK56" s="106"/>
      <c r="AL56" s="104">
        <f>AL54</f>
        <v>0.6</v>
      </c>
      <c r="AM56" s="105"/>
      <c r="AN56" s="105"/>
      <c r="AO56" s="105"/>
      <c r="AP56" s="105"/>
      <c r="AQ56" s="105"/>
      <c r="AR56" s="105"/>
      <c r="AS56" s="106"/>
      <c r="AT56" s="104">
        <f>AT54</f>
        <v>0.6</v>
      </c>
      <c r="AU56" s="105"/>
      <c r="AV56" s="105"/>
      <c r="AW56" s="105"/>
      <c r="AX56" s="105"/>
      <c r="AY56" s="105"/>
      <c r="AZ56" s="105"/>
      <c r="BA56" s="104">
        <f>BA54</f>
        <v>0.6</v>
      </c>
      <c r="BB56" s="105"/>
      <c r="BC56" s="105"/>
      <c r="BD56" s="105"/>
      <c r="BE56" s="105"/>
      <c r="BF56" s="105"/>
      <c r="BG56" s="105"/>
      <c r="BH56" s="104">
        <f>BH54</f>
        <v>0.6</v>
      </c>
      <c r="BI56" s="105"/>
      <c r="BJ56" s="105"/>
      <c r="BK56" s="105"/>
      <c r="BL56" s="105"/>
      <c r="BM56" s="105"/>
      <c r="BN56" s="106"/>
      <c r="BO56" s="18"/>
      <c r="BP56" s="18"/>
      <c r="BQ56" s="18"/>
      <c r="BR56" s="18"/>
      <c r="BS56" s="18"/>
      <c r="BT56" s="18"/>
      <c r="BU56" s="18"/>
    </row>
    <row r="57" spans="2:73" s="14" customFormat="1" ht="14.1" customHeight="1" x14ac:dyDescent="0.15">
      <c r="B57" s="128"/>
      <c r="C57" s="129"/>
      <c r="D57" s="129"/>
      <c r="E57" s="129"/>
      <c r="F57" s="129"/>
      <c r="G57" s="129"/>
      <c r="H57" s="129"/>
      <c r="I57" s="129"/>
      <c r="J57" s="130"/>
      <c r="K57" s="122" t="s">
        <v>50</v>
      </c>
      <c r="L57" s="123"/>
      <c r="M57" s="123"/>
      <c r="N57" s="123"/>
      <c r="O57" s="123"/>
      <c r="P57" s="123"/>
      <c r="Q57" s="123"/>
      <c r="R57" s="123"/>
      <c r="S57" s="124"/>
      <c r="T57" s="100"/>
      <c r="U57" s="101"/>
      <c r="V57" s="102"/>
      <c r="W57" s="107"/>
      <c r="X57" s="108"/>
      <c r="Y57" s="108"/>
      <c r="Z57" s="108"/>
      <c r="AA57" s="108"/>
      <c r="AB57" s="108"/>
      <c r="AC57" s="108"/>
      <c r="AD57" s="107"/>
      <c r="AE57" s="108"/>
      <c r="AF57" s="108"/>
      <c r="AG57" s="108"/>
      <c r="AH57" s="108"/>
      <c r="AI57" s="108"/>
      <c r="AJ57" s="108"/>
      <c r="AK57" s="109"/>
      <c r="AL57" s="107"/>
      <c r="AM57" s="108"/>
      <c r="AN57" s="108"/>
      <c r="AO57" s="108"/>
      <c r="AP57" s="108"/>
      <c r="AQ57" s="108"/>
      <c r="AR57" s="108"/>
      <c r="AS57" s="109"/>
      <c r="AT57" s="107"/>
      <c r="AU57" s="108"/>
      <c r="AV57" s="108"/>
      <c r="AW57" s="108"/>
      <c r="AX57" s="108"/>
      <c r="AY57" s="108"/>
      <c r="AZ57" s="108"/>
      <c r="BA57" s="107"/>
      <c r="BB57" s="108"/>
      <c r="BC57" s="108"/>
      <c r="BD57" s="108"/>
      <c r="BE57" s="108"/>
      <c r="BF57" s="108"/>
      <c r="BG57" s="108"/>
      <c r="BH57" s="107"/>
      <c r="BI57" s="108"/>
      <c r="BJ57" s="108"/>
      <c r="BK57" s="108"/>
      <c r="BL57" s="108"/>
      <c r="BM57" s="108"/>
      <c r="BN57" s="109"/>
      <c r="BO57" s="18"/>
      <c r="BP57" s="18"/>
      <c r="BQ57" s="18"/>
      <c r="BR57" s="18"/>
      <c r="BS57" s="18"/>
      <c r="BT57" s="18"/>
      <c r="BU57" s="18"/>
    </row>
    <row r="58" spans="2:73" s="14" customFormat="1" ht="28" customHeight="1" x14ac:dyDescent="0.15">
      <c r="B58" s="119" t="s">
        <v>114</v>
      </c>
      <c r="C58" s="120"/>
      <c r="D58" s="120"/>
      <c r="E58" s="120"/>
      <c r="F58" s="120"/>
      <c r="G58" s="120"/>
      <c r="H58" s="120"/>
      <c r="I58" s="120"/>
      <c r="J58" s="121"/>
      <c r="K58" s="110"/>
      <c r="L58" s="111"/>
      <c r="M58" s="111"/>
      <c r="N58" s="111"/>
      <c r="O58" s="111"/>
      <c r="P58" s="111"/>
      <c r="Q58" s="111"/>
      <c r="R58" s="111"/>
      <c r="S58" s="112"/>
      <c r="T58" s="78" t="s">
        <v>433</v>
      </c>
      <c r="U58" s="79"/>
      <c r="V58" s="80"/>
      <c r="W58" s="75">
        <f>W56</f>
        <v>0.6</v>
      </c>
      <c r="X58" s="75"/>
      <c r="Y58" s="75"/>
      <c r="Z58" s="75"/>
      <c r="AA58" s="75"/>
      <c r="AB58" s="75"/>
      <c r="AC58" s="81"/>
      <c r="AD58" s="81">
        <f>AD56</f>
        <v>0.6</v>
      </c>
      <c r="AE58" s="82"/>
      <c r="AF58" s="82"/>
      <c r="AG58" s="82"/>
      <c r="AH58" s="82"/>
      <c r="AI58" s="82"/>
      <c r="AJ58" s="82"/>
      <c r="AK58" s="83"/>
      <c r="AL58" s="81">
        <f>AL56</f>
        <v>0.6</v>
      </c>
      <c r="AM58" s="82"/>
      <c r="AN58" s="82"/>
      <c r="AO58" s="82"/>
      <c r="AP58" s="82"/>
      <c r="AQ58" s="82"/>
      <c r="AR58" s="82"/>
      <c r="AS58" s="83"/>
      <c r="AT58" s="75">
        <f>AT56</f>
        <v>0.6</v>
      </c>
      <c r="AU58" s="75"/>
      <c r="AV58" s="75"/>
      <c r="AW58" s="75"/>
      <c r="AX58" s="75"/>
      <c r="AY58" s="75"/>
      <c r="AZ58" s="81"/>
      <c r="BA58" s="75">
        <f>BA56</f>
        <v>0.6</v>
      </c>
      <c r="BB58" s="75"/>
      <c r="BC58" s="75"/>
      <c r="BD58" s="75"/>
      <c r="BE58" s="75"/>
      <c r="BF58" s="75"/>
      <c r="BG58" s="81"/>
      <c r="BH58" s="75">
        <f>BH56</f>
        <v>0.6</v>
      </c>
      <c r="BI58" s="75"/>
      <c r="BJ58" s="75"/>
      <c r="BK58" s="75"/>
      <c r="BL58" s="75"/>
      <c r="BM58" s="75"/>
      <c r="BN58" s="75"/>
      <c r="BO58" s="18"/>
      <c r="BP58" s="18"/>
      <c r="BQ58" s="18"/>
      <c r="BR58" s="18"/>
      <c r="BS58" s="18"/>
      <c r="BT58" s="18"/>
      <c r="BU58" s="18"/>
    </row>
    <row r="59" spans="2:73" s="14" customFormat="1" ht="20.149999999999999" customHeight="1" x14ac:dyDescent="0.15"/>
    <row r="60" spans="2:73" s="14" customFormat="1" ht="20.149999999999999" customHeight="1" x14ac:dyDescent="0.15">
      <c r="W60" s="75">
        <f>ROUND((0.1/W41*(W40+0.55)+W39),3)</f>
        <v>0.68400000000000005</v>
      </c>
      <c r="X60" s="75"/>
      <c r="Y60" s="75"/>
      <c r="Z60" s="75"/>
      <c r="AA60" s="75"/>
      <c r="AB60" s="75"/>
      <c r="AC60" s="81"/>
      <c r="AD60" s="75">
        <f>ROUND((0.1/AD41*(AD40+0.55)+AD39),3)</f>
        <v>0.68400000000000005</v>
      </c>
      <c r="AE60" s="75"/>
      <c r="AF60" s="75"/>
      <c r="AG60" s="75"/>
      <c r="AH60" s="75"/>
      <c r="AI60" s="75"/>
      <c r="AJ60" s="81"/>
      <c r="AL60" s="75">
        <f>ROUND((0.1/AL41*(AL40+0.55)+AL39),3)</f>
        <v>0.68400000000000005</v>
      </c>
      <c r="AM60" s="75"/>
      <c r="AN60" s="75"/>
      <c r="AO60" s="75"/>
      <c r="AP60" s="75"/>
      <c r="AQ60" s="75"/>
      <c r="AR60" s="81"/>
      <c r="AT60" s="75">
        <f>ROUND((0.1/AT41*(AT40+0.55)+AT39),3)</f>
        <v>0.68400000000000005</v>
      </c>
      <c r="AU60" s="75"/>
      <c r="AV60" s="75"/>
      <c r="AW60" s="75"/>
      <c r="AX60" s="75"/>
      <c r="AY60" s="75"/>
      <c r="AZ60" s="81"/>
      <c r="BA60" s="75">
        <f>ROUND((0.1/BA41*(BA40+0.55)+BA39),3)</f>
        <v>0.68400000000000005</v>
      </c>
      <c r="BB60" s="75"/>
      <c r="BC60" s="75"/>
      <c r="BD60" s="75"/>
      <c r="BE60" s="75"/>
      <c r="BF60" s="75"/>
      <c r="BG60" s="81"/>
      <c r="BH60" s="75">
        <f>ROUND((0.1/BH41*(BH40+0.55)+BH39),3)</f>
        <v>0.68400000000000005</v>
      </c>
      <c r="BI60" s="75"/>
      <c r="BJ60" s="75"/>
      <c r="BK60" s="75"/>
      <c r="BL60" s="75"/>
      <c r="BM60" s="75"/>
      <c r="BN60" s="81"/>
    </row>
    <row r="61" spans="2:73" s="14" customFormat="1" ht="20.149999999999999" customHeight="1" x14ac:dyDescent="0.15">
      <c r="W61" s="75">
        <f>ROUND((0.1/W41*(W40+0.45)+W39),3)</f>
        <v>0.67300000000000004</v>
      </c>
      <c r="X61" s="75"/>
      <c r="Y61" s="75"/>
      <c r="Z61" s="75"/>
      <c r="AA61" s="75"/>
      <c r="AB61" s="75"/>
      <c r="AC61" s="81"/>
      <c r="AD61" s="75">
        <f>ROUND((0.1/AD41*(AD40+0.45)+AD39),3)</f>
        <v>0.67300000000000004</v>
      </c>
      <c r="AE61" s="75"/>
      <c r="AF61" s="75"/>
      <c r="AG61" s="75"/>
      <c r="AH61" s="75"/>
      <c r="AI61" s="75"/>
      <c r="AJ61" s="81"/>
      <c r="AL61" s="75">
        <f>ROUND((0.1/AL41*(AL40+0.45)+AL39),3)</f>
        <v>0.67300000000000004</v>
      </c>
      <c r="AM61" s="75"/>
      <c r="AN61" s="75"/>
      <c r="AO61" s="75"/>
      <c r="AP61" s="75"/>
      <c r="AQ61" s="75"/>
      <c r="AR61" s="81"/>
      <c r="AT61" s="75">
        <f>ROUND((0.1/AT41*(AT40+0.45)+AT39),3)</f>
        <v>0.67300000000000004</v>
      </c>
      <c r="AU61" s="75"/>
      <c r="AV61" s="75"/>
      <c r="AW61" s="75"/>
      <c r="AX61" s="75"/>
      <c r="AY61" s="75"/>
      <c r="AZ61" s="81"/>
      <c r="BA61" s="75">
        <f>ROUND((0.1/BA41*(BA40+0.45)+BA39),3)</f>
        <v>0.67400000000000004</v>
      </c>
      <c r="BB61" s="75"/>
      <c r="BC61" s="75"/>
      <c r="BD61" s="75"/>
      <c r="BE61" s="75"/>
      <c r="BF61" s="75"/>
      <c r="BG61" s="81"/>
      <c r="BH61" s="75">
        <f>ROUND((0.1/BH41*(BH40+0.45)+BH39),3)</f>
        <v>0.67400000000000004</v>
      </c>
      <c r="BI61" s="75"/>
      <c r="BJ61" s="75"/>
      <c r="BK61" s="75"/>
      <c r="BL61" s="75"/>
      <c r="BM61" s="75"/>
      <c r="BN61" s="81"/>
      <c r="BO61" s="83"/>
      <c r="BP61" s="75"/>
      <c r="BQ61" s="75"/>
      <c r="BR61" s="75"/>
      <c r="BS61" s="75"/>
      <c r="BT61" s="75"/>
      <c r="BU61" s="81"/>
    </row>
    <row r="62" spans="2:73" s="14" customFormat="1" ht="20.149999999999999" customHeight="1" x14ac:dyDescent="0.15">
      <c r="W62" s="75">
        <f>ROUND((0.1/W41*W40+W39),3)</f>
        <v>0.624</v>
      </c>
      <c r="X62" s="75"/>
      <c r="Y62" s="75"/>
      <c r="Z62" s="75"/>
      <c r="AA62" s="75"/>
      <c r="AB62" s="75"/>
      <c r="AC62" s="81"/>
      <c r="AD62" s="75">
        <f>ROUND((0.1/AD41*AD40+AD39),3)</f>
        <v>0.624</v>
      </c>
      <c r="AE62" s="75"/>
      <c r="AF62" s="75"/>
      <c r="AG62" s="75"/>
      <c r="AH62" s="75"/>
      <c r="AI62" s="75"/>
      <c r="AJ62" s="81"/>
      <c r="AL62" s="75">
        <f>ROUND((0.1/AL41*AL40+AL39),3)</f>
        <v>0.625</v>
      </c>
      <c r="AM62" s="75"/>
      <c r="AN62" s="75"/>
      <c r="AO62" s="75"/>
      <c r="AP62" s="75"/>
      <c r="AQ62" s="75"/>
      <c r="AR62" s="81"/>
      <c r="AT62" s="75">
        <f>ROUND((0.1/AT41*AT40+AT39),3)</f>
        <v>0.626</v>
      </c>
      <c r="AU62" s="75"/>
      <c r="AV62" s="75"/>
      <c r="AW62" s="75"/>
      <c r="AX62" s="75"/>
      <c r="AY62" s="75"/>
      <c r="AZ62" s="81"/>
      <c r="BA62" s="75">
        <f>ROUND((0.1/BA41*BA40+BA39),3)</f>
        <v>0.626</v>
      </c>
      <c r="BB62" s="75"/>
      <c r="BC62" s="75"/>
      <c r="BD62" s="75"/>
      <c r="BE62" s="75"/>
      <c r="BF62" s="75"/>
      <c r="BG62" s="81"/>
      <c r="BH62" s="75">
        <f>ROUND((0.1/BH41*BH40+BH39),3)</f>
        <v>0.627</v>
      </c>
      <c r="BI62" s="75"/>
      <c r="BJ62" s="75"/>
      <c r="BK62" s="75"/>
      <c r="BL62" s="75"/>
      <c r="BM62" s="75"/>
      <c r="BN62" s="81"/>
      <c r="BO62" s="83"/>
      <c r="BP62" s="75"/>
      <c r="BQ62" s="75"/>
      <c r="BR62" s="75"/>
      <c r="BS62" s="75"/>
      <c r="BT62" s="75"/>
      <c r="BU62" s="81"/>
    </row>
    <row r="63" spans="2:73" s="14" customFormat="1" ht="20.149999999999999" customHeight="1" x14ac:dyDescent="0.15">
      <c r="BH63" s="25"/>
      <c r="BI63" s="25"/>
      <c r="BJ63" s="25"/>
      <c r="BK63" s="25"/>
      <c r="BL63" s="25"/>
      <c r="BM63" s="25"/>
      <c r="BN63" s="25"/>
    </row>
    <row r="64" spans="2:73" s="14" customFormat="1" ht="20.149999999999999" customHeight="1" x14ac:dyDescent="0.15"/>
    <row r="65" s="14" customFormat="1" ht="20.149999999999999" customHeight="1" x14ac:dyDescent="0.15"/>
    <row r="66" s="14" customFormat="1" ht="20.149999999999999" customHeight="1" x14ac:dyDescent="0.15"/>
    <row r="67" s="14" customFormat="1" ht="20.149999999999999" customHeight="1" x14ac:dyDescent="0.15"/>
    <row r="68" s="14" customFormat="1" ht="20.149999999999999" customHeight="1" x14ac:dyDescent="0.15"/>
    <row r="69" s="14" customFormat="1" ht="20.149999999999999" customHeight="1" x14ac:dyDescent="0.15"/>
    <row r="70" s="14" customFormat="1" ht="15" customHeight="1" x14ac:dyDescent="0.15"/>
    <row r="71" s="14" customFormat="1" ht="15" customHeight="1" x14ac:dyDescent="0.15"/>
    <row r="72" s="14" customFormat="1" ht="15" customHeight="1" x14ac:dyDescent="0.15"/>
    <row r="73" s="14" customFormat="1" ht="15" customHeight="1" x14ac:dyDescent="0.15"/>
    <row r="74" s="14" customFormat="1" ht="15" customHeight="1" x14ac:dyDescent="0.15"/>
    <row r="75" s="14" customFormat="1" ht="15" customHeight="1" x14ac:dyDescent="0.15"/>
    <row r="76" s="14" customFormat="1" ht="15" customHeight="1" x14ac:dyDescent="0.15"/>
    <row r="77" s="14" customFormat="1" ht="15" customHeight="1" x14ac:dyDescent="0.15"/>
    <row r="78" s="14" customFormat="1" ht="15" customHeight="1" x14ac:dyDescent="0.15"/>
    <row r="79" s="14" customFormat="1" ht="15" customHeight="1" x14ac:dyDescent="0.15"/>
    <row r="80" ht="15" customHeight="1" x14ac:dyDescent="0.15"/>
  </sheetData>
  <mergeCells count="201">
    <mergeCell ref="B58:J58"/>
    <mergeCell ref="K58:S58"/>
    <mergeCell ref="T58:V58"/>
    <mergeCell ref="W58:AC58"/>
    <mergeCell ref="BH49:BN49"/>
    <mergeCell ref="BH40:BN40"/>
    <mergeCell ref="AD45:AK45"/>
    <mergeCell ref="BA41:BG41"/>
    <mergeCell ref="BH46:BN46"/>
    <mergeCell ref="AT46:AZ46"/>
    <mergeCell ref="K49:S49"/>
    <mergeCell ref="T49:V49"/>
    <mergeCell ref="W49:AC49"/>
    <mergeCell ref="BA50:BG50"/>
    <mergeCell ref="K55:S55"/>
    <mergeCell ref="AL51:AS51"/>
    <mergeCell ref="AD52:AK53"/>
    <mergeCell ref="AD54:AK55"/>
    <mergeCell ref="AL54:AS55"/>
    <mergeCell ref="W52:AC53"/>
    <mergeCell ref="BH42:BN42"/>
    <mergeCell ref="B43:D43"/>
    <mergeCell ref="E43:V43"/>
    <mergeCell ref="W43:AC43"/>
    <mergeCell ref="AT54:AZ55"/>
    <mergeCell ref="BA54:BG55"/>
    <mergeCell ref="AT52:AZ53"/>
    <mergeCell ref="BA56:BG57"/>
    <mergeCell ref="BH54:BN55"/>
    <mergeCell ref="AT56:AZ57"/>
    <mergeCell ref="BH44:BN44"/>
    <mergeCell ref="AD46:AK46"/>
    <mergeCell ref="AL46:AS46"/>
    <mergeCell ref="BH51:BN51"/>
    <mergeCell ref="BA51:BG51"/>
    <mergeCell ref="BA47:BG48"/>
    <mergeCell ref="BH47:BN48"/>
    <mergeCell ref="AT51:AZ51"/>
    <mergeCell ref="BA49:BG49"/>
    <mergeCell ref="AT47:AZ48"/>
    <mergeCell ref="BA44:BG44"/>
    <mergeCell ref="AT49:AZ49"/>
    <mergeCell ref="AL49:AS49"/>
    <mergeCell ref="AL50:AS50"/>
    <mergeCell ref="AT50:AZ50"/>
    <mergeCell ref="AD47:AK48"/>
    <mergeCell ref="AL47:AS48"/>
    <mergeCell ref="B56:J57"/>
    <mergeCell ref="K56:S56"/>
    <mergeCell ref="T56:V57"/>
    <mergeCell ref="W56:AC57"/>
    <mergeCell ref="K52:S52"/>
    <mergeCell ref="BA61:BG61"/>
    <mergeCell ref="B35:BV35"/>
    <mergeCell ref="B54:J55"/>
    <mergeCell ref="K54:S54"/>
    <mergeCell ref="W54:AC55"/>
    <mergeCell ref="T54:V55"/>
    <mergeCell ref="K48:S48"/>
    <mergeCell ref="K53:S53"/>
    <mergeCell ref="BH50:BN50"/>
    <mergeCell ref="BA46:BG46"/>
    <mergeCell ref="K57:S57"/>
    <mergeCell ref="W61:AC61"/>
    <mergeCell ref="AD61:AJ61"/>
    <mergeCell ref="AD56:AK57"/>
    <mergeCell ref="AL56:AS57"/>
    <mergeCell ref="AD58:AK58"/>
    <mergeCell ref="AL58:AS58"/>
    <mergeCell ref="AL60:AR60"/>
    <mergeCell ref="BH45:BN45"/>
    <mergeCell ref="BO62:BU62"/>
    <mergeCell ref="W51:AC51"/>
    <mergeCell ref="W62:AC62"/>
    <mergeCell ref="AD62:AJ62"/>
    <mergeCell ref="AL62:AR62"/>
    <mergeCell ref="BH61:BN61"/>
    <mergeCell ref="BH62:BN62"/>
    <mergeCell ref="AT62:AZ62"/>
    <mergeCell ref="BA62:BG62"/>
    <mergeCell ref="AL52:AS53"/>
    <mergeCell ref="BO61:BU61"/>
    <mergeCell ref="W60:AC60"/>
    <mergeCell ref="AD60:AJ60"/>
    <mergeCell ref="BH60:BN60"/>
    <mergeCell ref="BA58:BG58"/>
    <mergeCell ref="BA60:BG60"/>
    <mergeCell ref="AT61:AZ61"/>
    <mergeCell ref="AT58:AZ58"/>
    <mergeCell ref="BH58:BN58"/>
    <mergeCell ref="AT60:AZ60"/>
    <mergeCell ref="AL61:AR61"/>
    <mergeCell ref="BH52:BN53"/>
    <mergeCell ref="BA52:BG53"/>
    <mergeCell ref="BH56:BN57"/>
    <mergeCell ref="K45:S45"/>
    <mergeCell ref="E38:V38"/>
    <mergeCell ref="E39:V39"/>
    <mergeCell ref="E42:V42"/>
    <mergeCell ref="W42:AC42"/>
    <mergeCell ref="AD42:AK42"/>
    <mergeCell ref="AL42:AS42"/>
    <mergeCell ref="B52:J53"/>
    <mergeCell ref="T52:V53"/>
    <mergeCell ref="B51:J51"/>
    <mergeCell ref="K51:S51"/>
    <mergeCell ref="T51:V51"/>
    <mergeCell ref="B49:J49"/>
    <mergeCell ref="B50:J50"/>
    <mergeCell ref="AD51:AK51"/>
    <mergeCell ref="K50:S50"/>
    <mergeCell ref="T50:V50"/>
    <mergeCell ref="W50:AC50"/>
    <mergeCell ref="AD49:AK49"/>
    <mergeCell ref="AD50:AK50"/>
    <mergeCell ref="B47:J48"/>
    <mergeCell ref="T47:V48"/>
    <mergeCell ref="B36:V36"/>
    <mergeCell ref="W36:AC36"/>
    <mergeCell ref="AD36:AK36"/>
    <mergeCell ref="AL36:AS36"/>
    <mergeCell ref="W38:AC38"/>
    <mergeCell ref="W39:AC39"/>
    <mergeCell ref="K47:S47"/>
    <mergeCell ref="W47:AC48"/>
    <mergeCell ref="AD40:AK40"/>
    <mergeCell ref="W41:AC41"/>
    <mergeCell ref="AD41:AK41"/>
    <mergeCell ref="E41:V41"/>
    <mergeCell ref="W45:AC45"/>
    <mergeCell ref="B46:J46"/>
    <mergeCell ref="K46:S46"/>
    <mergeCell ref="T46:V46"/>
    <mergeCell ref="AD43:AK43"/>
    <mergeCell ref="AL43:AS43"/>
    <mergeCell ref="B38:D42"/>
    <mergeCell ref="W46:AC46"/>
    <mergeCell ref="E40:V40"/>
    <mergeCell ref="W40:AC40"/>
    <mergeCell ref="T45:V45"/>
    <mergeCell ref="B45:J45"/>
    <mergeCell ref="BA38:BG38"/>
    <mergeCell ref="AD38:AK38"/>
    <mergeCell ref="AL39:AS39"/>
    <mergeCell ref="AT39:AZ39"/>
    <mergeCell ref="AT40:AZ40"/>
    <mergeCell ref="AL45:AS45"/>
    <mergeCell ref="AT45:AZ45"/>
    <mergeCell ref="AT41:AZ41"/>
    <mergeCell ref="AT42:AZ42"/>
    <mergeCell ref="AL41:AS41"/>
    <mergeCell ref="BA45:BG45"/>
    <mergeCell ref="AT43:AZ43"/>
    <mergeCell ref="BA43:BG43"/>
    <mergeCell ref="AD39:AK39"/>
    <mergeCell ref="AT38:AZ38"/>
    <mergeCell ref="B2:BV2"/>
    <mergeCell ref="B1:BV1"/>
    <mergeCell ref="AV12:AV13"/>
    <mergeCell ref="Z5:AC5"/>
    <mergeCell ref="AJ5:AM5"/>
    <mergeCell ref="AT5:AW5"/>
    <mergeCell ref="E6:G7"/>
    <mergeCell ref="H6:H7"/>
    <mergeCell ref="I6:N7"/>
    <mergeCell ref="O6:P7"/>
    <mergeCell ref="AX6:AX8"/>
    <mergeCell ref="AH7:AM7"/>
    <mergeCell ref="AV9:AV10"/>
    <mergeCell ref="X12:X21"/>
    <mergeCell ref="Z12:AC12"/>
    <mergeCell ref="AH12:AO13"/>
    <mergeCell ref="AX12:AX13"/>
    <mergeCell ref="U15:U21"/>
    <mergeCell ref="AG15:AP15"/>
    <mergeCell ref="AX15:AX21"/>
    <mergeCell ref="AH16:AO16"/>
    <mergeCell ref="AG24:AP24"/>
    <mergeCell ref="BH38:BN38"/>
    <mergeCell ref="BH39:BN39"/>
    <mergeCell ref="AH17:AO17"/>
    <mergeCell ref="AZ17:AZ20"/>
    <mergeCell ref="BO44:BU44"/>
    <mergeCell ref="AX9:AX11"/>
    <mergeCell ref="AT36:AZ36"/>
    <mergeCell ref="BA36:BG36"/>
    <mergeCell ref="BH36:BN36"/>
    <mergeCell ref="BH41:BN41"/>
    <mergeCell ref="AV23:AV24"/>
    <mergeCell ref="AX23:AX28"/>
    <mergeCell ref="AV25:AV26"/>
    <mergeCell ref="AV27:AV28"/>
    <mergeCell ref="BH43:BN43"/>
    <mergeCell ref="AJ29:AM29"/>
    <mergeCell ref="AJ30:AM30"/>
    <mergeCell ref="AJ31:AM31"/>
    <mergeCell ref="BA42:BG42"/>
    <mergeCell ref="BA40:BG40"/>
    <mergeCell ref="AL40:AS40"/>
    <mergeCell ref="BA39:BG39"/>
    <mergeCell ref="AL38:AS38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BV79"/>
  <sheetViews>
    <sheetView view="pageBreakPreview" topLeftCell="A34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438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0.8</v>
      </c>
      <c r="J6" s="72"/>
      <c r="K6" s="72"/>
      <c r="L6" s="72"/>
      <c r="M6" s="72"/>
      <c r="N6" s="72"/>
      <c r="O6" s="73" t="s">
        <v>339</v>
      </c>
      <c r="P6" s="73"/>
      <c r="AH6" s="73"/>
      <c r="AI6" s="73"/>
      <c r="AJ6" s="73"/>
      <c r="AK6" s="73"/>
      <c r="AL6" s="73"/>
      <c r="AM6" s="73"/>
      <c r="AN6" s="73"/>
      <c r="AO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</row>
    <row r="8" spans="2:74" ht="9.1" customHeight="1" x14ac:dyDescent="0.15">
      <c r="Z8" s="98"/>
      <c r="AA8" s="98"/>
      <c r="AB8" s="98"/>
      <c r="AC8" s="98"/>
      <c r="AI8" s="28"/>
      <c r="AJ8" s="73"/>
      <c r="AK8" s="73"/>
      <c r="AL8" s="73"/>
      <c r="AM8" s="73"/>
      <c r="AN8" s="28"/>
      <c r="AT8" s="98"/>
      <c r="AU8" s="98"/>
      <c r="AV8" s="98"/>
      <c r="AW8" s="98"/>
    </row>
    <row r="9" spans="2:74" ht="9.1" customHeight="1" x14ac:dyDescent="0.15">
      <c r="AV9" s="5"/>
      <c r="AW9" s="5"/>
      <c r="AX9" s="85"/>
    </row>
    <row r="10" spans="2:74" ht="9.1" customHeight="1" x14ac:dyDescent="0.15">
      <c r="AG10" s="137"/>
      <c r="AH10" s="137"/>
      <c r="AI10" s="137"/>
      <c r="AJ10" s="137"/>
      <c r="AK10" s="137"/>
      <c r="AL10" s="137"/>
      <c r="AM10" s="137"/>
      <c r="AN10" s="137"/>
      <c r="AO10" s="137"/>
      <c r="AV10" s="5"/>
      <c r="AW10" s="5"/>
      <c r="AX10" s="85"/>
    </row>
    <row r="11" spans="2:74" ht="9.1" customHeight="1" x14ac:dyDescent="0.15">
      <c r="AV11" s="5"/>
      <c r="AW11" s="5"/>
      <c r="AX11" s="85"/>
    </row>
    <row r="12" spans="2:74" ht="9.1" customHeight="1" x14ac:dyDescent="0.15">
      <c r="Y12" s="6"/>
      <c r="Z12" s="6"/>
      <c r="AA12" s="6"/>
      <c r="AB12" s="6"/>
      <c r="AC12" s="6"/>
      <c r="AD12" s="6"/>
      <c r="AE12" s="6"/>
      <c r="AF12" s="6"/>
      <c r="AG12" s="6"/>
      <c r="AH12" s="73" t="s">
        <v>4</v>
      </c>
      <c r="AI12" s="73"/>
      <c r="AJ12" s="73"/>
      <c r="AK12" s="73"/>
      <c r="AL12" s="73"/>
      <c r="AM12" s="73"/>
      <c r="AN12" s="73"/>
      <c r="AO12" s="73"/>
      <c r="AP12" s="6"/>
      <c r="AQ12" s="6"/>
      <c r="AR12" s="6"/>
      <c r="AS12" s="6"/>
      <c r="AT12" s="6"/>
      <c r="AU12" s="6"/>
      <c r="AV12" s="5"/>
      <c r="AW12" s="5"/>
      <c r="AX12" s="85">
        <v>0.1</v>
      </c>
    </row>
    <row r="13" spans="2:74" ht="9.1" customHeight="1" x14ac:dyDescent="0.15">
      <c r="AE13" s="6"/>
      <c r="AF13" s="6"/>
      <c r="AG13" s="6"/>
      <c r="AH13" s="73"/>
      <c r="AI13" s="73"/>
      <c r="AJ13" s="73"/>
      <c r="AK13" s="73"/>
      <c r="AL13" s="73"/>
      <c r="AM13" s="73"/>
      <c r="AN13" s="73"/>
      <c r="AO13" s="73"/>
      <c r="AP13" s="6"/>
      <c r="AQ13" s="6"/>
      <c r="AR13" s="6"/>
      <c r="AV13" s="5"/>
      <c r="AW13" s="5"/>
      <c r="AX13" s="85"/>
    </row>
    <row r="14" spans="2:74" ht="9.1" customHeight="1" x14ac:dyDescent="0.15">
      <c r="AH14" s="73"/>
      <c r="AI14" s="73"/>
      <c r="AJ14" s="73"/>
      <c r="AK14" s="73"/>
      <c r="AL14" s="73"/>
      <c r="AM14" s="73"/>
      <c r="AN14" s="73"/>
      <c r="AO14" s="73"/>
      <c r="AV14" s="5"/>
      <c r="AW14" s="5"/>
      <c r="AX14" s="85"/>
    </row>
    <row r="15" spans="2:74" ht="9.1" customHeight="1" x14ac:dyDescent="0.15">
      <c r="X15" s="86" t="s">
        <v>351</v>
      </c>
      <c r="AH15" s="73"/>
      <c r="AI15" s="73"/>
      <c r="AJ15" s="73"/>
      <c r="AK15" s="73"/>
      <c r="AL15" s="73"/>
      <c r="AM15" s="73"/>
      <c r="AN15" s="73"/>
      <c r="AO15" s="73"/>
      <c r="AV15" s="5"/>
      <c r="AW15" s="5"/>
      <c r="AX15" s="85"/>
    </row>
    <row r="16" spans="2:74" ht="9.1" customHeight="1" x14ac:dyDescent="0.15">
      <c r="X16" s="86"/>
      <c r="AV16" s="5"/>
      <c r="AW16" s="5"/>
      <c r="AX16" s="5"/>
    </row>
    <row r="17" spans="21:52" ht="9.1" customHeight="1" x14ac:dyDescent="0.15">
      <c r="X17" s="86"/>
      <c r="AV17" s="5"/>
      <c r="AW17" s="5"/>
      <c r="AX17" s="85" t="s">
        <v>356</v>
      </c>
    </row>
    <row r="18" spans="21:52" ht="9.1" customHeight="1" x14ac:dyDescent="0.15">
      <c r="U18" s="86"/>
      <c r="X18" s="86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V18" s="5"/>
      <c r="AW18" s="5"/>
      <c r="AX18" s="85"/>
    </row>
    <row r="19" spans="21:52" ht="9.1" customHeight="1" x14ac:dyDescent="0.15">
      <c r="U19" s="86"/>
      <c r="X19" s="86"/>
      <c r="AH19" s="73"/>
      <c r="AI19" s="73"/>
      <c r="AJ19" s="73"/>
      <c r="AK19" s="73"/>
      <c r="AL19" s="73"/>
      <c r="AM19" s="73"/>
      <c r="AN19" s="73"/>
      <c r="AO19" s="73"/>
      <c r="AS19" s="28"/>
      <c r="AT19" s="28"/>
      <c r="AU19" s="28"/>
      <c r="AV19" s="5"/>
      <c r="AW19" s="5"/>
      <c r="AX19" s="85"/>
    </row>
    <row r="20" spans="21:52" ht="9.1" customHeight="1" x14ac:dyDescent="0.15">
      <c r="U20" s="86"/>
      <c r="X20" s="86"/>
      <c r="AH20" s="73" t="s">
        <v>5</v>
      </c>
      <c r="AI20" s="73"/>
      <c r="AJ20" s="73"/>
      <c r="AK20" s="73"/>
      <c r="AL20" s="73"/>
      <c r="AM20" s="73"/>
      <c r="AN20" s="73"/>
      <c r="AO20" s="73"/>
      <c r="AV20" s="5"/>
      <c r="AW20" s="5"/>
      <c r="AX20" s="85"/>
      <c r="AZ20" s="86" t="s">
        <v>72</v>
      </c>
    </row>
    <row r="21" spans="21:52" ht="9.1" customHeight="1" x14ac:dyDescent="0.15">
      <c r="U21" s="86"/>
      <c r="X21" s="86"/>
      <c r="AV21" s="5"/>
      <c r="AW21" s="5"/>
      <c r="AX21" s="85"/>
      <c r="AZ21" s="86"/>
    </row>
    <row r="22" spans="21:52" ht="9.1" customHeight="1" x14ac:dyDescent="0.15">
      <c r="U22" s="86"/>
      <c r="X22" s="86"/>
      <c r="AV22" s="5"/>
      <c r="AW22" s="5"/>
      <c r="AX22" s="85"/>
      <c r="AZ22" s="86"/>
    </row>
    <row r="23" spans="21:52" ht="9.1" customHeight="1" x14ac:dyDescent="0.15">
      <c r="U23" s="86"/>
      <c r="X23" s="86"/>
      <c r="AV23" s="5"/>
      <c r="AW23" s="5"/>
      <c r="AX23" s="5"/>
      <c r="AZ23" s="86"/>
    </row>
    <row r="24" spans="21:52" ht="9.1" customHeight="1" x14ac:dyDescent="0.15">
      <c r="U24" s="86"/>
      <c r="X24" s="86"/>
      <c r="AV24" s="5"/>
      <c r="AW24" s="5"/>
      <c r="AX24" s="5"/>
    </row>
    <row r="25" spans="21:52" ht="9.1" customHeight="1" x14ac:dyDescent="0.15">
      <c r="AV25" s="5"/>
      <c r="AW25" s="5"/>
      <c r="AX25" s="5"/>
    </row>
    <row r="26" spans="21:52" ht="9.1" customHeight="1" x14ac:dyDescent="0.15">
      <c r="AV26" s="85">
        <v>0.1</v>
      </c>
      <c r="AW26" s="5"/>
      <c r="AX26" s="85" t="s">
        <v>88</v>
      </c>
    </row>
    <row r="27" spans="21:52" ht="9.1" customHeight="1" x14ac:dyDescent="0.15">
      <c r="AG27" s="73" t="s">
        <v>441</v>
      </c>
      <c r="AH27" s="73"/>
      <c r="AI27" s="73"/>
      <c r="AJ27" s="73"/>
      <c r="AK27" s="73"/>
      <c r="AL27" s="73"/>
      <c r="AM27" s="73"/>
      <c r="AN27" s="73"/>
      <c r="AO27" s="73"/>
      <c r="AP27" s="73"/>
      <c r="AV27" s="85"/>
      <c r="AW27" s="5"/>
      <c r="AX27" s="85"/>
    </row>
    <row r="28" spans="21:52" ht="4.45" customHeight="1" x14ac:dyDescent="0.15">
      <c r="AV28" s="85" t="s">
        <v>0</v>
      </c>
      <c r="AW28" s="5"/>
      <c r="AX28" s="85"/>
    </row>
    <row r="29" spans="21:52" ht="4.45" customHeight="1" x14ac:dyDescent="0.15">
      <c r="AV29" s="85"/>
      <c r="AW29" s="5"/>
      <c r="AX29" s="85"/>
    </row>
    <row r="30" spans="21:52" ht="9.1" customHeight="1" x14ac:dyDescent="0.15">
      <c r="AV30" s="85">
        <v>0.1</v>
      </c>
      <c r="AX30" s="85"/>
    </row>
    <row r="31" spans="21:52" ht="9.1" customHeight="1" x14ac:dyDescent="0.15">
      <c r="AV31" s="85"/>
      <c r="AX31" s="85"/>
    </row>
    <row r="32" spans="21:52" ht="9.1" customHeight="1" x14ac:dyDescent="0.15">
      <c r="AJ32" s="73"/>
      <c r="AK32" s="73"/>
      <c r="AL32" s="73"/>
      <c r="AM32" s="73"/>
      <c r="AV32" s="29"/>
    </row>
    <row r="33" spans="1:74" ht="9.1" customHeight="1" x14ac:dyDescent="0.15">
      <c r="AJ33" s="73"/>
      <c r="AK33" s="73"/>
      <c r="AL33" s="73"/>
      <c r="AM33" s="73"/>
    </row>
    <row r="34" spans="1:74" ht="9.1" customHeight="1" x14ac:dyDescent="0.15">
      <c r="AJ34" s="73" t="s">
        <v>6</v>
      </c>
      <c r="AK34" s="73"/>
      <c r="AL34" s="73"/>
      <c r="AM34" s="73"/>
    </row>
    <row r="35" spans="1:74" ht="9.1" customHeight="1" x14ac:dyDescent="0.15">
      <c r="AJ35" s="28"/>
      <c r="AK35" s="28"/>
      <c r="AL35" s="28"/>
      <c r="AM35" s="28"/>
    </row>
    <row r="36" spans="1:74" ht="9.1" customHeight="1" x14ac:dyDescent="0.15"/>
    <row r="37" spans="1:74" ht="9.1" customHeight="1" x14ac:dyDescent="0.15"/>
    <row r="38" spans="1:74" ht="9.1" customHeight="1" x14ac:dyDescent="0.15"/>
    <row r="39" spans="1:74" ht="9.1" customHeight="1" x14ac:dyDescent="0.15"/>
    <row r="41" spans="1:74" ht="43.5" customHeight="1" x14ac:dyDescent="0.15">
      <c r="B41" s="88" t="s">
        <v>31</v>
      </c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</row>
    <row r="42" spans="1:74" s="14" customFormat="1" ht="24.95" customHeight="1" x14ac:dyDescent="0.15">
      <c r="B42" s="78" t="s">
        <v>105</v>
      </c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87" t="s">
        <v>97</v>
      </c>
      <c r="X42" s="87"/>
      <c r="Y42" s="87"/>
      <c r="Z42" s="87"/>
      <c r="AA42" s="87"/>
      <c r="AB42" s="87"/>
      <c r="AC42" s="87"/>
      <c r="AD42" s="78" t="s">
        <v>63</v>
      </c>
      <c r="AE42" s="79"/>
      <c r="AF42" s="79"/>
      <c r="AG42" s="79"/>
      <c r="AH42" s="79"/>
      <c r="AI42" s="79"/>
      <c r="AJ42" s="79"/>
      <c r="AK42" s="80"/>
      <c r="AL42" s="78" t="s">
        <v>64</v>
      </c>
      <c r="AM42" s="79"/>
      <c r="AN42" s="79"/>
      <c r="AO42" s="79"/>
      <c r="AP42" s="79"/>
      <c r="AQ42" s="79"/>
      <c r="AR42" s="79"/>
      <c r="AS42" s="80"/>
      <c r="AT42" s="87" t="s">
        <v>65</v>
      </c>
      <c r="AU42" s="87"/>
      <c r="AV42" s="87"/>
      <c r="AW42" s="87"/>
      <c r="AX42" s="87"/>
      <c r="AY42" s="87"/>
      <c r="AZ42" s="87"/>
      <c r="BA42" s="87" t="s">
        <v>66</v>
      </c>
      <c r="BB42" s="87"/>
      <c r="BC42" s="87"/>
      <c r="BD42" s="87"/>
      <c r="BE42" s="87"/>
      <c r="BF42" s="87"/>
      <c r="BG42" s="87"/>
      <c r="BH42" s="87" t="s">
        <v>67</v>
      </c>
      <c r="BI42" s="87"/>
      <c r="BJ42" s="87"/>
      <c r="BK42" s="87"/>
      <c r="BL42" s="87"/>
      <c r="BM42" s="87"/>
      <c r="BN42" s="87"/>
      <c r="BO42" s="25"/>
      <c r="BP42" s="25"/>
      <c r="BQ42" s="25"/>
      <c r="BR42" s="25"/>
      <c r="BS42" s="25"/>
      <c r="BT42" s="25"/>
      <c r="BU42" s="25"/>
    </row>
    <row r="43" spans="1:74" s="14" customFormat="1" ht="6.95" customHeight="1" x14ac:dyDescent="0.15">
      <c r="B43" s="39"/>
      <c r="C43" s="39"/>
      <c r="D43" s="39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5"/>
      <c r="BP43" s="35"/>
      <c r="BQ43" s="35"/>
      <c r="BR43" s="35"/>
      <c r="BS43" s="35"/>
      <c r="BT43" s="35"/>
      <c r="BU43" s="35"/>
    </row>
    <row r="44" spans="1:74" s="14" customFormat="1" ht="20.149999999999999" customHeight="1" x14ac:dyDescent="0.15">
      <c r="A44" s="16"/>
      <c r="B44" s="91" t="s">
        <v>353</v>
      </c>
      <c r="C44" s="91"/>
      <c r="D44" s="92"/>
      <c r="E44" s="78" t="s">
        <v>36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v>1.7999999999999999E-2</v>
      </c>
      <c r="X44" s="75"/>
      <c r="Y44" s="75"/>
      <c r="Z44" s="75"/>
      <c r="AA44" s="75"/>
      <c r="AB44" s="75"/>
      <c r="AC44" s="75"/>
      <c r="AD44" s="81">
        <v>2.5999999999999999E-2</v>
      </c>
      <c r="AE44" s="82"/>
      <c r="AF44" s="82"/>
      <c r="AG44" s="82"/>
      <c r="AH44" s="82"/>
      <c r="AI44" s="82"/>
      <c r="AJ44" s="82"/>
      <c r="AK44" s="83"/>
      <c r="AL44" s="81">
        <v>3.2000000000000001E-2</v>
      </c>
      <c r="AM44" s="82"/>
      <c r="AN44" s="82"/>
      <c r="AO44" s="82"/>
      <c r="AP44" s="82"/>
      <c r="AQ44" s="82"/>
      <c r="AR44" s="82"/>
      <c r="AS44" s="83"/>
      <c r="AT44" s="81">
        <v>3.7999999999999999E-2</v>
      </c>
      <c r="AU44" s="82"/>
      <c r="AV44" s="82"/>
      <c r="AW44" s="82"/>
      <c r="AX44" s="82"/>
      <c r="AY44" s="82"/>
      <c r="AZ44" s="83"/>
      <c r="BA44" s="81">
        <v>4.8000000000000001E-2</v>
      </c>
      <c r="BB44" s="82"/>
      <c r="BC44" s="82"/>
      <c r="BD44" s="82"/>
      <c r="BE44" s="82"/>
      <c r="BF44" s="82"/>
      <c r="BG44" s="83"/>
      <c r="BH44" s="81">
        <v>0.06</v>
      </c>
      <c r="BI44" s="82"/>
      <c r="BJ44" s="82"/>
      <c r="BK44" s="82"/>
      <c r="BL44" s="82"/>
      <c r="BM44" s="82"/>
      <c r="BN44" s="83"/>
      <c r="BO44" s="18"/>
      <c r="BP44" s="18"/>
      <c r="BQ44" s="18"/>
      <c r="BR44" s="18"/>
      <c r="BS44" s="18"/>
      <c r="BT44" s="18"/>
      <c r="BU44" s="18"/>
    </row>
    <row r="45" spans="1:74" s="14" customFormat="1" ht="20.149999999999999" customHeight="1" x14ac:dyDescent="0.15">
      <c r="A45" s="16"/>
      <c r="B45" s="94"/>
      <c r="C45" s="94"/>
      <c r="D45" s="95"/>
      <c r="E45" s="78" t="s">
        <v>37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81">
        <v>0.6</v>
      </c>
      <c r="X45" s="82"/>
      <c r="Y45" s="82"/>
      <c r="Z45" s="82"/>
      <c r="AA45" s="82"/>
      <c r="AB45" s="82"/>
      <c r="AC45" s="83"/>
      <c r="AD45" s="81">
        <v>0.6</v>
      </c>
      <c r="AE45" s="82"/>
      <c r="AF45" s="82"/>
      <c r="AG45" s="82"/>
      <c r="AH45" s="82"/>
      <c r="AI45" s="82"/>
      <c r="AJ45" s="82"/>
      <c r="AK45" s="83"/>
      <c r="AL45" s="81">
        <v>0.6</v>
      </c>
      <c r="AM45" s="82"/>
      <c r="AN45" s="82"/>
      <c r="AO45" s="82"/>
      <c r="AP45" s="82"/>
      <c r="AQ45" s="82"/>
      <c r="AR45" s="82"/>
      <c r="AS45" s="83"/>
      <c r="AT45" s="81">
        <v>0.6</v>
      </c>
      <c r="AU45" s="82"/>
      <c r="AV45" s="82"/>
      <c r="AW45" s="82"/>
      <c r="AX45" s="82"/>
      <c r="AY45" s="82"/>
      <c r="AZ45" s="83"/>
      <c r="BA45" s="81">
        <v>0.6</v>
      </c>
      <c r="BB45" s="82"/>
      <c r="BC45" s="82"/>
      <c r="BD45" s="82"/>
      <c r="BE45" s="82"/>
      <c r="BF45" s="82"/>
      <c r="BG45" s="83"/>
      <c r="BH45" s="81">
        <v>0.6</v>
      </c>
      <c r="BI45" s="82"/>
      <c r="BJ45" s="82"/>
      <c r="BK45" s="82"/>
      <c r="BL45" s="82"/>
      <c r="BM45" s="82"/>
      <c r="BN45" s="83"/>
      <c r="BO45" s="18"/>
      <c r="BP45" s="18"/>
      <c r="BQ45" s="18"/>
      <c r="BR45" s="18"/>
      <c r="BS45" s="18"/>
      <c r="BT45" s="18"/>
      <c r="BU45" s="18"/>
    </row>
    <row r="46" spans="1:74" s="14" customFormat="1" ht="20.149999999999999" customHeight="1" x14ac:dyDescent="0.15">
      <c r="A46" s="16"/>
      <c r="B46" s="94"/>
      <c r="C46" s="94"/>
      <c r="D46" s="95"/>
      <c r="E46" s="78" t="s">
        <v>46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W44+0.2</f>
        <v>0.218</v>
      </c>
      <c r="X46" s="75"/>
      <c r="Y46" s="75"/>
      <c r="Z46" s="75"/>
      <c r="AA46" s="75"/>
      <c r="AB46" s="75"/>
      <c r="AC46" s="75"/>
      <c r="AD46" s="75">
        <f>AD44+0.2</f>
        <v>0.22600000000000001</v>
      </c>
      <c r="AE46" s="75"/>
      <c r="AF46" s="75"/>
      <c r="AG46" s="75"/>
      <c r="AH46" s="75"/>
      <c r="AI46" s="75"/>
      <c r="AJ46" s="75"/>
      <c r="AK46" s="75"/>
      <c r="AL46" s="75">
        <f>AL44+0.2</f>
        <v>0.23200000000000001</v>
      </c>
      <c r="AM46" s="75"/>
      <c r="AN46" s="75"/>
      <c r="AO46" s="75"/>
      <c r="AP46" s="75"/>
      <c r="AQ46" s="75"/>
      <c r="AR46" s="75"/>
      <c r="AS46" s="75"/>
      <c r="AT46" s="75">
        <f>AT44+0.2</f>
        <v>0.23800000000000002</v>
      </c>
      <c r="AU46" s="75"/>
      <c r="AV46" s="75"/>
      <c r="AW46" s="75"/>
      <c r="AX46" s="75"/>
      <c r="AY46" s="75"/>
      <c r="AZ46" s="75"/>
      <c r="BA46" s="75">
        <f>BA44+0.2</f>
        <v>0.248</v>
      </c>
      <c r="BB46" s="75"/>
      <c r="BC46" s="75"/>
      <c r="BD46" s="75"/>
      <c r="BE46" s="75"/>
      <c r="BF46" s="75"/>
      <c r="BG46" s="75"/>
      <c r="BH46" s="75">
        <f>BH44+0.2</f>
        <v>0.26</v>
      </c>
      <c r="BI46" s="75"/>
      <c r="BJ46" s="75"/>
      <c r="BK46" s="75"/>
      <c r="BL46" s="75"/>
      <c r="BM46" s="75"/>
      <c r="BN46" s="75"/>
      <c r="BO46" s="18"/>
      <c r="BP46" s="18"/>
      <c r="BQ46" s="18"/>
      <c r="BR46" s="18"/>
      <c r="BS46" s="18"/>
      <c r="BT46" s="18"/>
      <c r="BU46" s="18"/>
    </row>
    <row r="47" spans="1:74" s="14" customFormat="1" ht="20.149999999999999" customHeight="1" x14ac:dyDescent="0.15">
      <c r="A47" s="16"/>
      <c r="B47" s="94"/>
      <c r="C47" s="94"/>
      <c r="D47" s="95"/>
      <c r="E47" s="78" t="s">
        <v>48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W44+W48+0.1</f>
        <v>0.91800000000000004</v>
      </c>
      <c r="X47" s="75"/>
      <c r="Y47" s="75"/>
      <c r="Z47" s="75"/>
      <c r="AA47" s="75"/>
      <c r="AB47" s="75"/>
      <c r="AC47" s="75"/>
      <c r="AD47" s="75">
        <f>AD44+AD48+0.1</f>
        <v>0.92600000000000005</v>
      </c>
      <c r="AE47" s="75"/>
      <c r="AF47" s="75"/>
      <c r="AG47" s="75"/>
      <c r="AH47" s="75"/>
      <c r="AI47" s="75"/>
      <c r="AJ47" s="75"/>
      <c r="AK47" s="75"/>
      <c r="AL47" s="75">
        <f>AL44+AL48+0.1</f>
        <v>0.93200000000000005</v>
      </c>
      <c r="AM47" s="75"/>
      <c r="AN47" s="75"/>
      <c r="AO47" s="75"/>
      <c r="AP47" s="75"/>
      <c r="AQ47" s="75"/>
      <c r="AR47" s="75"/>
      <c r="AS47" s="75"/>
      <c r="AT47" s="75">
        <f>AT44+AT48+0.1</f>
        <v>0.93800000000000006</v>
      </c>
      <c r="AU47" s="75"/>
      <c r="AV47" s="75"/>
      <c r="AW47" s="75"/>
      <c r="AX47" s="75"/>
      <c r="AY47" s="75"/>
      <c r="AZ47" s="75"/>
      <c r="BA47" s="75">
        <f>BA44+BA48+0.1</f>
        <v>0.94800000000000006</v>
      </c>
      <c r="BB47" s="75"/>
      <c r="BC47" s="75"/>
      <c r="BD47" s="75"/>
      <c r="BE47" s="75"/>
      <c r="BF47" s="75"/>
      <c r="BG47" s="75"/>
      <c r="BH47" s="75">
        <f>BH44+BH48+0.1</f>
        <v>0.96000000000000008</v>
      </c>
      <c r="BI47" s="75"/>
      <c r="BJ47" s="75"/>
      <c r="BK47" s="75"/>
      <c r="BL47" s="75"/>
      <c r="BM47" s="75"/>
      <c r="BN47" s="75"/>
      <c r="BO47" s="18"/>
      <c r="BP47" s="18"/>
      <c r="BQ47" s="18"/>
      <c r="BR47" s="18"/>
      <c r="BS47" s="18"/>
      <c r="BT47" s="18"/>
      <c r="BU47" s="18"/>
    </row>
    <row r="48" spans="1:74" s="14" customFormat="1" ht="20.149999999999999" customHeight="1" x14ac:dyDescent="0.15">
      <c r="A48" s="16"/>
      <c r="B48" s="94"/>
      <c r="C48" s="94"/>
      <c r="D48" s="95"/>
      <c r="E48" s="78" t="s">
        <v>341</v>
      </c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80"/>
      <c r="W48" s="75">
        <f>$I$6</f>
        <v>0.8</v>
      </c>
      <c r="X48" s="75"/>
      <c r="Y48" s="75"/>
      <c r="Z48" s="75"/>
      <c r="AA48" s="75"/>
      <c r="AB48" s="75"/>
      <c r="AC48" s="75"/>
      <c r="AD48" s="81">
        <f>$I$6</f>
        <v>0.8</v>
      </c>
      <c r="AE48" s="82"/>
      <c r="AF48" s="82"/>
      <c r="AG48" s="82"/>
      <c r="AH48" s="82"/>
      <c r="AI48" s="82"/>
      <c r="AJ48" s="82"/>
      <c r="AK48" s="83"/>
      <c r="AL48" s="81">
        <f>$I$6</f>
        <v>0.8</v>
      </c>
      <c r="AM48" s="82"/>
      <c r="AN48" s="82"/>
      <c r="AO48" s="82"/>
      <c r="AP48" s="82"/>
      <c r="AQ48" s="82"/>
      <c r="AR48" s="82"/>
      <c r="AS48" s="83"/>
      <c r="AT48" s="75">
        <f>$I$6</f>
        <v>0.8</v>
      </c>
      <c r="AU48" s="75"/>
      <c r="AV48" s="75"/>
      <c r="AW48" s="75"/>
      <c r="AX48" s="75"/>
      <c r="AY48" s="75"/>
      <c r="AZ48" s="75"/>
      <c r="BA48" s="75">
        <f>$I$6</f>
        <v>0.8</v>
      </c>
      <c r="BB48" s="75"/>
      <c r="BC48" s="75"/>
      <c r="BD48" s="75"/>
      <c r="BE48" s="75"/>
      <c r="BF48" s="75"/>
      <c r="BG48" s="75"/>
      <c r="BH48" s="75">
        <f>$I$6</f>
        <v>0.8</v>
      </c>
      <c r="BI48" s="75"/>
      <c r="BJ48" s="75"/>
      <c r="BK48" s="75"/>
      <c r="BL48" s="75"/>
      <c r="BM48" s="75"/>
      <c r="BN48" s="75"/>
    </row>
    <row r="49" spans="2:73" s="14" customFormat="1" ht="20.149999999999999" customHeight="1" x14ac:dyDescent="0.15">
      <c r="B49" s="100" t="s">
        <v>33</v>
      </c>
      <c r="C49" s="101"/>
      <c r="D49" s="102"/>
      <c r="E49" s="78" t="s">
        <v>335</v>
      </c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80"/>
      <c r="W49" s="75">
        <f>W47-W46-0.1</f>
        <v>0.60000000000000009</v>
      </c>
      <c r="X49" s="75"/>
      <c r="Y49" s="75"/>
      <c r="Z49" s="75"/>
      <c r="AA49" s="75"/>
      <c r="AB49" s="75"/>
      <c r="AC49" s="75"/>
      <c r="AD49" s="81">
        <f>AD47-AD46-0.1</f>
        <v>0.60000000000000009</v>
      </c>
      <c r="AE49" s="82"/>
      <c r="AF49" s="82"/>
      <c r="AG49" s="82"/>
      <c r="AH49" s="82"/>
      <c r="AI49" s="82"/>
      <c r="AJ49" s="82"/>
      <c r="AK49" s="83"/>
      <c r="AL49" s="81">
        <f>AL47-AL46-0.1</f>
        <v>0.60000000000000009</v>
      </c>
      <c r="AM49" s="82"/>
      <c r="AN49" s="82"/>
      <c r="AO49" s="82"/>
      <c r="AP49" s="82"/>
      <c r="AQ49" s="82"/>
      <c r="AR49" s="82"/>
      <c r="AS49" s="83"/>
      <c r="AT49" s="75">
        <f>AT47-AT46-0.1</f>
        <v>0.60000000000000009</v>
      </c>
      <c r="AU49" s="75"/>
      <c r="AV49" s="75"/>
      <c r="AW49" s="75"/>
      <c r="AX49" s="75"/>
      <c r="AY49" s="75"/>
      <c r="AZ49" s="75"/>
      <c r="BA49" s="75">
        <f>BA47-BA46-0.1</f>
        <v>0.60000000000000009</v>
      </c>
      <c r="BB49" s="75"/>
      <c r="BC49" s="75"/>
      <c r="BD49" s="75"/>
      <c r="BE49" s="75"/>
      <c r="BF49" s="75"/>
      <c r="BG49" s="75"/>
      <c r="BH49" s="75">
        <f>BH47-BH46-0.1</f>
        <v>0.60000000000000009</v>
      </c>
      <c r="BI49" s="75"/>
      <c r="BJ49" s="75"/>
      <c r="BK49" s="75"/>
      <c r="BL49" s="75"/>
      <c r="BM49" s="75"/>
      <c r="BN49" s="75"/>
    </row>
    <row r="50" spans="2:73" s="14" customFormat="1" ht="20.149999999999999" customHeight="1" x14ac:dyDescent="0.15">
      <c r="BA50" s="141"/>
      <c r="BB50" s="141"/>
      <c r="BC50" s="141"/>
      <c r="BD50" s="141"/>
      <c r="BE50" s="141"/>
      <c r="BF50" s="141"/>
      <c r="BG50" s="141"/>
      <c r="BH50" s="141" t="s">
        <v>103</v>
      </c>
      <c r="BI50" s="141"/>
      <c r="BJ50" s="141"/>
      <c r="BK50" s="141"/>
      <c r="BL50" s="141"/>
      <c r="BM50" s="141"/>
      <c r="BN50" s="141"/>
      <c r="BO50" s="271"/>
      <c r="BP50" s="271"/>
      <c r="BQ50" s="271"/>
      <c r="BR50" s="271"/>
      <c r="BS50" s="271"/>
      <c r="BT50" s="271"/>
      <c r="BU50" s="271"/>
    </row>
    <row r="51" spans="2:73" s="14" customFormat="1" ht="28" customHeight="1" x14ac:dyDescent="0.15">
      <c r="B51" s="87" t="s">
        <v>13</v>
      </c>
      <c r="C51" s="87"/>
      <c r="D51" s="87"/>
      <c r="E51" s="87"/>
      <c r="F51" s="87"/>
      <c r="G51" s="87"/>
      <c r="H51" s="87"/>
      <c r="I51" s="87"/>
      <c r="J51" s="87"/>
      <c r="K51" s="87" t="s">
        <v>14</v>
      </c>
      <c r="L51" s="87"/>
      <c r="M51" s="87"/>
      <c r="N51" s="87"/>
      <c r="O51" s="87"/>
      <c r="P51" s="87"/>
      <c r="Q51" s="87"/>
      <c r="R51" s="87"/>
      <c r="S51" s="87"/>
      <c r="T51" s="87" t="s">
        <v>12</v>
      </c>
      <c r="U51" s="87"/>
      <c r="V51" s="87"/>
      <c r="W51" s="87" t="s">
        <v>98</v>
      </c>
      <c r="X51" s="87"/>
      <c r="Y51" s="87"/>
      <c r="Z51" s="87"/>
      <c r="AA51" s="87"/>
      <c r="AB51" s="87"/>
      <c r="AC51" s="87"/>
      <c r="AD51" s="78" t="s">
        <v>82</v>
      </c>
      <c r="AE51" s="79"/>
      <c r="AF51" s="79"/>
      <c r="AG51" s="79"/>
      <c r="AH51" s="79"/>
      <c r="AI51" s="79"/>
      <c r="AJ51" s="79"/>
      <c r="AK51" s="80"/>
      <c r="AL51" s="78" t="s">
        <v>83</v>
      </c>
      <c r="AM51" s="79"/>
      <c r="AN51" s="79"/>
      <c r="AO51" s="79"/>
      <c r="AP51" s="79"/>
      <c r="AQ51" s="79"/>
      <c r="AR51" s="79"/>
      <c r="AS51" s="80"/>
      <c r="AT51" s="87" t="s">
        <v>84</v>
      </c>
      <c r="AU51" s="87"/>
      <c r="AV51" s="87"/>
      <c r="AW51" s="87"/>
      <c r="AX51" s="87"/>
      <c r="AY51" s="87"/>
      <c r="AZ51" s="87"/>
      <c r="BA51" s="87" t="s">
        <v>85</v>
      </c>
      <c r="BB51" s="87"/>
      <c r="BC51" s="87"/>
      <c r="BD51" s="87"/>
      <c r="BE51" s="87"/>
      <c r="BF51" s="87"/>
      <c r="BG51" s="87"/>
      <c r="BH51" s="87" t="s">
        <v>86</v>
      </c>
      <c r="BI51" s="87"/>
      <c r="BJ51" s="87"/>
      <c r="BK51" s="87"/>
      <c r="BL51" s="87"/>
      <c r="BM51" s="87"/>
      <c r="BN51" s="87"/>
      <c r="BO51" s="25"/>
      <c r="BP51" s="25"/>
      <c r="BQ51" s="25"/>
      <c r="BR51" s="25"/>
      <c r="BS51" s="25"/>
      <c r="BT51" s="25"/>
      <c r="BU51" s="25"/>
    </row>
    <row r="52" spans="2:73" s="14" customFormat="1" ht="28" customHeight="1" x14ac:dyDescent="0.15">
      <c r="B52" s="119" t="s">
        <v>25</v>
      </c>
      <c r="C52" s="120"/>
      <c r="D52" s="120"/>
      <c r="E52" s="120"/>
      <c r="F52" s="120"/>
      <c r="G52" s="120"/>
      <c r="H52" s="120"/>
      <c r="I52" s="120"/>
      <c r="J52" s="121"/>
      <c r="K52" s="110" t="s">
        <v>436</v>
      </c>
      <c r="L52" s="111"/>
      <c r="M52" s="111"/>
      <c r="N52" s="111"/>
      <c r="O52" s="111"/>
      <c r="P52" s="111"/>
      <c r="Q52" s="111"/>
      <c r="R52" s="111"/>
      <c r="S52" s="112"/>
      <c r="T52" s="78" t="s">
        <v>435</v>
      </c>
      <c r="U52" s="79"/>
      <c r="V52" s="80"/>
      <c r="W52" s="75">
        <f>ROUND(W45*W47,3)</f>
        <v>0.55100000000000005</v>
      </c>
      <c r="X52" s="75"/>
      <c r="Y52" s="75"/>
      <c r="Z52" s="75"/>
      <c r="AA52" s="75"/>
      <c r="AB52" s="75"/>
      <c r="AC52" s="81"/>
      <c r="AD52" s="81">
        <f>ROUND(AD45*AD47,3)</f>
        <v>0.55600000000000005</v>
      </c>
      <c r="AE52" s="82"/>
      <c r="AF52" s="82"/>
      <c r="AG52" s="82"/>
      <c r="AH52" s="82"/>
      <c r="AI52" s="82"/>
      <c r="AJ52" s="82"/>
      <c r="AK52" s="83"/>
      <c r="AL52" s="81">
        <f>ROUND(AL45*AL47,3)</f>
        <v>0.55900000000000005</v>
      </c>
      <c r="AM52" s="82"/>
      <c r="AN52" s="82"/>
      <c r="AO52" s="82"/>
      <c r="AP52" s="82"/>
      <c r="AQ52" s="82"/>
      <c r="AR52" s="82"/>
      <c r="AS52" s="83"/>
      <c r="AT52" s="75">
        <f>ROUND(AT45*AT47,3)</f>
        <v>0.56299999999999994</v>
      </c>
      <c r="AU52" s="75"/>
      <c r="AV52" s="75"/>
      <c r="AW52" s="75"/>
      <c r="AX52" s="75"/>
      <c r="AY52" s="75"/>
      <c r="AZ52" s="81"/>
      <c r="BA52" s="75">
        <f>ROUND(BA45*BA47,3)</f>
        <v>0.56899999999999995</v>
      </c>
      <c r="BB52" s="75"/>
      <c r="BC52" s="75"/>
      <c r="BD52" s="75"/>
      <c r="BE52" s="75"/>
      <c r="BF52" s="75"/>
      <c r="BG52" s="81"/>
      <c r="BH52" s="75">
        <f>ROUND(BH45*BH47,3)</f>
        <v>0.57599999999999996</v>
      </c>
      <c r="BI52" s="75"/>
      <c r="BJ52" s="75"/>
      <c r="BK52" s="75"/>
      <c r="BL52" s="75"/>
      <c r="BM52" s="75"/>
      <c r="BN52" s="75"/>
      <c r="BO52" s="18"/>
      <c r="BP52" s="18"/>
      <c r="BQ52" s="18"/>
      <c r="BR52" s="18"/>
      <c r="BS52" s="18"/>
      <c r="BT52" s="18"/>
      <c r="BU52" s="18"/>
    </row>
    <row r="53" spans="2:73" s="14" customFormat="1" ht="28" customHeight="1" x14ac:dyDescent="0.15">
      <c r="B53" s="119" t="s">
        <v>24</v>
      </c>
      <c r="C53" s="120"/>
      <c r="D53" s="120"/>
      <c r="E53" s="120"/>
      <c r="F53" s="120"/>
      <c r="G53" s="120"/>
      <c r="H53" s="120"/>
      <c r="I53" s="120"/>
      <c r="J53" s="121"/>
      <c r="K53" s="110" t="s">
        <v>436</v>
      </c>
      <c r="L53" s="111"/>
      <c r="M53" s="111"/>
      <c r="N53" s="111"/>
      <c r="O53" s="111"/>
      <c r="P53" s="111"/>
      <c r="Q53" s="111"/>
      <c r="R53" s="111"/>
      <c r="S53" s="112"/>
      <c r="T53" s="78" t="s">
        <v>435</v>
      </c>
      <c r="U53" s="79"/>
      <c r="V53" s="80"/>
      <c r="W53" s="75">
        <f>ROUND(W45*W46-W44*W44*PI()/4,3)</f>
        <v>0.13100000000000001</v>
      </c>
      <c r="X53" s="75"/>
      <c r="Y53" s="75"/>
      <c r="Z53" s="75"/>
      <c r="AA53" s="75"/>
      <c r="AB53" s="75"/>
      <c r="AC53" s="81"/>
      <c r="AD53" s="81">
        <f>ROUND(AD45*AD46-AD44*AD44*PI()/4,3)</f>
        <v>0.13500000000000001</v>
      </c>
      <c r="AE53" s="82"/>
      <c r="AF53" s="82"/>
      <c r="AG53" s="82"/>
      <c r="AH53" s="82"/>
      <c r="AI53" s="82"/>
      <c r="AJ53" s="82"/>
      <c r="AK53" s="83"/>
      <c r="AL53" s="81">
        <f>ROUND(AL45*AL46-AL44*AL44*PI()/4,3)</f>
        <v>0.13800000000000001</v>
      </c>
      <c r="AM53" s="82"/>
      <c r="AN53" s="82"/>
      <c r="AO53" s="82"/>
      <c r="AP53" s="82"/>
      <c r="AQ53" s="82"/>
      <c r="AR53" s="82"/>
      <c r="AS53" s="83"/>
      <c r="AT53" s="75">
        <f>ROUND(AT45*AT46-AT44*AT44*PI()/4,3)</f>
        <v>0.14199999999999999</v>
      </c>
      <c r="AU53" s="75"/>
      <c r="AV53" s="75"/>
      <c r="AW53" s="75"/>
      <c r="AX53" s="75"/>
      <c r="AY53" s="75"/>
      <c r="AZ53" s="81"/>
      <c r="BA53" s="75">
        <f>ROUND(BA45*BA46-BA44*BA44*PI()/4,3)</f>
        <v>0.14699999999999999</v>
      </c>
      <c r="BB53" s="75"/>
      <c r="BC53" s="75"/>
      <c r="BD53" s="75"/>
      <c r="BE53" s="75"/>
      <c r="BF53" s="75"/>
      <c r="BG53" s="81"/>
      <c r="BH53" s="75">
        <f>ROUND(BH45*BH46-BH44*BH44*PI()/4,3)</f>
        <v>0.153</v>
      </c>
      <c r="BI53" s="75"/>
      <c r="BJ53" s="75"/>
      <c r="BK53" s="75"/>
      <c r="BL53" s="75"/>
      <c r="BM53" s="75"/>
      <c r="BN53" s="75"/>
      <c r="BO53" s="18"/>
      <c r="BP53" s="18"/>
      <c r="BQ53" s="18"/>
      <c r="BR53" s="18"/>
      <c r="BS53" s="18"/>
      <c r="BT53" s="18"/>
      <c r="BU53" s="18"/>
    </row>
    <row r="54" spans="2:73" s="14" customFormat="1" ht="28" customHeight="1" x14ac:dyDescent="0.15">
      <c r="B54" s="138" t="s">
        <v>26</v>
      </c>
      <c r="C54" s="139"/>
      <c r="D54" s="139"/>
      <c r="E54" s="139"/>
      <c r="F54" s="139"/>
      <c r="G54" s="139"/>
      <c r="H54" s="139"/>
      <c r="I54" s="139"/>
      <c r="J54" s="140"/>
      <c r="K54" s="110" t="s">
        <v>436</v>
      </c>
      <c r="L54" s="111"/>
      <c r="M54" s="111"/>
      <c r="N54" s="111"/>
      <c r="O54" s="111"/>
      <c r="P54" s="111"/>
      <c r="Q54" s="111"/>
      <c r="R54" s="111"/>
      <c r="S54" s="112"/>
      <c r="T54" s="78" t="s">
        <v>435</v>
      </c>
      <c r="U54" s="79"/>
      <c r="V54" s="80"/>
      <c r="W54" s="75">
        <f>ROUND(W45*W49,3)</f>
        <v>0.36</v>
      </c>
      <c r="X54" s="75"/>
      <c r="Y54" s="75"/>
      <c r="Z54" s="75"/>
      <c r="AA54" s="75"/>
      <c r="AB54" s="75"/>
      <c r="AC54" s="81"/>
      <c r="AD54" s="81">
        <f>ROUND(AD45*AD49,3)</f>
        <v>0.36</v>
      </c>
      <c r="AE54" s="82"/>
      <c r="AF54" s="82"/>
      <c r="AG54" s="82"/>
      <c r="AH54" s="82"/>
      <c r="AI54" s="82"/>
      <c r="AJ54" s="82"/>
      <c r="AK54" s="83"/>
      <c r="AL54" s="81">
        <f>ROUND(AL45*AL49,3)</f>
        <v>0.36</v>
      </c>
      <c r="AM54" s="82"/>
      <c r="AN54" s="82"/>
      <c r="AO54" s="82"/>
      <c r="AP54" s="82"/>
      <c r="AQ54" s="82"/>
      <c r="AR54" s="82"/>
      <c r="AS54" s="83"/>
      <c r="AT54" s="75">
        <f>ROUND(AT45*AT49,3)</f>
        <v>0.36</v>
      </c>
      <c r="AU54" s="75"/>
      <c r="AV54" s="75"/>
      <c r="AW54" s="75"/>
      <c r="AX54" s="75"/>
      <c r="AY54" s="75"/>
      <c r="AZ54" s="81"/>
      <c r="BA54" s="75">
        <f>ROUND(BA45*BA49,3)</f>
        <v>0.36</v>
      </c>
      <c r="BB54" s="75"/>
      <c r="BC54" s="75"/>
      <c r="BD54" s="75"/>
      <c r="BE54" s="75"/>
      <c r="BF54" s="75"/>
      <c r="BG54" s="81"/>
      <c r="BH54" s="75">
        <f>ROUND(BH45*BH49,3)</f>
        <v>0.36</v>
      </c>
      <c r="BI54" s="75"/>
      <c r="BJ54" s="75"/>
      <c r="BK54" s="75"/>
      <c r="BL54" s="75"/>
      <c r="BM54" s="75"/>
      <c r="BN54" s="75"/>
      <c r="BO54" s="18"/>
      <c r="BP54" s="18"/>
      <c r="BQ54" s="18"/>
      <c r="BR54" s="18"/>
      <c r="BS54" s="18"/>
      <c r="BT54" s="18"/>
      <c r="BU54" s="18"/>
    </row>
    <row r="55" spans="2:73" s="14" customFormat="1" ht="28" customHeight="1" x14ac:dyDescent="0.15">
      <c r="B55" s="119" t="s">
        <v>387</v>
      </c>
      <c r="C55" s="120"/>
      <c r="D55" s="120"/>
      <c r="E55" s="120"/>
      <c r="F55" s="120"/>
      <c r="G55" s="120"/>
      <c r="H55" s="120"/>
      <c r="I55" s="120"/>
      <c r="J55" s="121"/>
      <c r="K55" s="110" t="s">
        <v>49</v>
      </c>
      <c r="L55" s="111"/>
      <c r="M55" s="111"/>
      <c r="N55" s="111"/>
      <c r="O55" s="111"/>
      <c r="P55" s="111"/>
      <c r="Q55" s="111"/>
      <c r="R55" s="111"/>
      <c r="S55" s="112"/>
      <c r="T55" s="78" t="s">
        <v>433</v>
      </c>
      <c r="U55" s="79"/>
      <c r="V55" s="80"/>
      <c r="W55" s="75">
        <v>0.6</v>
      </c>
      <c r="X55" s="75"/>
      <c r="Y55" s="75"/>
      <c r="Z55" s="75"/>
      <c r="AA55" s="75"/>
      <c r="AB55" s="75"/>
      <c r="AC55" s="81"/>
      <c r="AD55" s="81">
        <v>0.6</v>
      </c>
      <c r="AE55" s="82"/>
      <c r="AF55" s="82"/>
      <c r="AG55" s="82"/>
      <c r="AH55" s="82"/>
      <c r="AI55" s="82"/>
      <c r="AJ55" s="82"/>
      <c r="AK55" s="83"/>
      <c r="AL55" s="81">
        <v>0.6</v>
      </c>
      <c r="AM55" s="82"/>
      <c r="AN55" s="82"/>
      <c r="AO55" s="82"/>
      <c r="AP55" s="82"/>
      <c r="AQ55" s="82"/>
      <c r="AR55" s="82"/>
      <c r="AS55" s="83"/>
      <c r="AT55" s="75">
        <v>0.6</v>
      </c>
      <c r="AU55" s="75"/>
      <c r="AV55" s="75"/>
      <c r="AW55" s="75"/>
      <c r="AX55" s="75"/>
      <c r="AY55" s="75"/>
      <c r="AZ55" s="81"/>
      <c r="BA55" s="75">
        <v>0.6</v>
      </c>
      <c r="BB55" s="75"/>
      <c r="BC55" s="75"/>
      <c r="BD55" s="75"/>
      <c r="BE55" s="75"/>
      <c r="BF55" s="75"/>
      <c r="BG55" s="81"/>
      <c r="BH55" s="75">
        <v>0.6</v>
      </c>
      <c r="BI55" s="75"/>
      <c r="BJ55" s="75"/>
      <c r="BK55" s="75"/>
      <c r="BL55" s="75"/>
      <c r="BM55" s="75"/>
      <c r="BN55" s="75"/>
      <c r="BO55" s="37"/>
      <c r="BP55" s="37"/>
      <c r="BQ55" s="37"/>
      <c r="BR55" s="37"/>
      <c r="BS55" s="37"/>
      <c r="BT55" s="37"/>
      <c r="BU55" s="37"/>
    </row>
    <row r="56" spans="2:73" s="14" customFormat="1" ht="14.1" customHeight="1" x14ac:dyDescent="0.15">
      <c r="B56" s="125" t="s">
        <v>53</v>
      </c>
      <c r="C56" s="126"/>
      <c r="D56" s="126"/>
      <c r="E56" s="126"/>
      <c r="F56" s="126"/>
      <c r="G56" s="126"/>
      <c r="H56" s="126"/>
      <c r="I56" s="126"/>
      <c r="J56" s="127"/>
      <c r="K56" s="116" t="s">
        <v>434</v>
      </c>
      <c r="L56" s="117"/>
      <c r="M56" s="117"/>
      <c r="N56" s="117"/>
      <c r="O56" s="117"/>
      <c r="P56" s="117"/>
      <c r="Q56" s="117"/>
      <c r="R56" s="117"/>
      <c r="S56" s="118"/>
      <c r="T56" s="113" t="s">
        <v>435</v>
      </c>
      <c r="U56" s="114"/>
      <c r="V56" s="115"/>
      <c r="W56" s="104">
        <f>ROUND(W52-W54/0.9,3)</f>
        <v>0.151</v>
      </c>
      <c r="X56" s="105"/>
      <c r="Y56" s="105"/>
      <c r="Z56" s="105"/>
      <c r="AA56" s="105"/>
      <c r="AB56" s="105"/>
      <c r="AC56" s="106"/>
      <c r="AD56" s="104">
        <f>ROUND(AD52-AD54/0.9,3)</f>
        <v>0.156</v>
      </c>
      <c r="AE56" s="105"/>
      <c r="AF56" s="105"/>
      <c r="AG56" s="105"/>
      <c r="AH56" s="105"/>
      <c r="AI56" s="105"/>
      <c r="AJ56" s="105"/>
      <c r="AK56" s="106"/>
      <c r="AL56" s="104">
        <f>ROUND(AL52-AL54/0.9,3)</f>
        <v>0.159</v>
      </c>
      <c r="AM56" s="105"/>
      <c r="AN56" s="105"/>
      <c r="AO56" s="105"/>
      <c r="AP56" s="105"/>
      <c r="AQ56" s="105"/>
      <c r="AR56" s="105"/>
      <c r="AS56" s="106"/>
      <c r="AT56" s="104">
        <f>ROUND(AT52-AT54/0.9,3)</f>
        <v>0.16300000000000001</v>
      </c>
      <c r="AU56" s="105"/>
      <c r="AV56" s="105"/>
      <c r="AW56" s="105"/>
      <c r="AX56" s="105"/>
      <c r="AY56" s="105"/>
      <c r="AZ56" s="106"/>
      <c r="BA56" s="104">
        <f>ROUND(BA52-BA54/0.9,3)</f>
        <v>0.16900000000000001</v>
      </c>
      <c r="BB56" s="105"/>
      <c r="BC56" s="105"/>
      <c r="BD56" s="105"/>
      <c r="BE56" s="105"/>
      <c r="BF56" s="105"/>
      <c r="BG56" s="106"/>
      <c r="BH56" s="104">
        <f>ROUND(BH52-BH54/0.9,3)</f>
        <v>0.17599999999999999</v>
      </c>
      <c r="BI56" s="105"/>
      <c r="BJ56" s="105"/>
      <c r="BK56" s="105"/>
      <c r="BL56" s="105"/>
      <c r="BM56" s="105"/>
      <c r="BN56" s="106"/>
      <c r="BO56" s="18"/>
      <c r="BP56" s="18"/>
      <c r="BQ56" s="18"/>
      <c r="BR56" s="18"/>
      <c r="BS56" s="18"/>
      <c r="BT56" s="18"/>
      <c r="BU56" s="18"/>
    </row>
    <row r="57" spans="2:73" s="14" customFormat="1" ht="14.1" customHeight="1" x14ac:dyDescent="0.15">
      <c r="B57" s="128"/>
      <c r="C57" s="129"/>
      <c r="D57" s="129"/>
      <c r="E57" s="129"/>
      <c r="F57" s="129"/>
      <c r="G57" s="129"/>
      <c r="H57" s="129"/>
      <c r="I57" s="129"/>
      <c r="J57" s="130"/>
      <c r="K57" s="122" t="s">
        <v>323</v>
      </c>
      <c r="L57" s="123"/>
      <c r="M57" s="123"/>
      <c r="N57" s="123"/>
      <c r="O57" s="123"/>
      <c r="P57" s="123"/>
      <c r="Q57" s="123"/>
      <c r="R57" s="123"/>
      <c r="S57" s="124"/>
      <c r="T57" s="100"/>
      <c r="U57" s="101"/>
      <c r="V57" s="102"/>
      <c r="W57" s="107"/>
      <c r="X57" s="108"/>
      <c r="Y57" s="108"/>
      <c r="Z57" s="108"/>
      <c r="AA57" s="108"/>
      <c r="AB57" s="108"/>
      <c r="AC57" s="109"/>
      <c r="AD57" s="107"/>
      <c r="AE57" s="108"/>
      <c r="AF57" s="108"/>
      <c r="AG57" s="108"/>
      <c r="AH57" s="108"/>
      <c r="AI57" s="108"/>
      <c r="AJ57" s="108"/>
      <c r="AK57" s="109"/>
      <c r="AL57" s="107"/>
      <c r="AM57" s="108"/>
      <c r="AN57" s="108"/>
      <c r="AO57" s="108"/>
      <c r="AP57" s="108"/>
      <c r="AQ57" s="108"/>
      <c r="AR57" s="108"/>
      <c r="AS57" s="109"/>
      <c r="AT57" s="107"/>
      <c r="AU57" s="108"/>
      <c r="AV57" s="108"/>
      <c r="AW57" s="108"/>
      <c r="AX57" s="108"/>
      <c r="AY57" s="108"/>
      <c r="AZ57" s="109"/>
      <c r="BA57" s="107"/>
      <c r="BB57" s="108"/>
      <c r="BC57" s="108"/>
      <c r="BD57" s="108"/>
      <c r="BE57" s="108"/>
      <c r="BF57" s="108"/>
      <c r="BG57" s="109"/>
      <c r="BH57" s="107"/>
      <c r="BI57" s="108"/>
      <c r="BJ57" s="108"/>
      <c r="BK57" s="108"/>
      <c r="BL57" s="108"/>
      <c r="BM57" s="108"/>
      <c r="BN57" s="109"/>
      <c r="BO57" s="18"/>
      <c r="BP57" s="18"/>
      <c r="BQ57" s="18"/>
      <c r="BR57" s="18"/>
      <c r="BS57" s="18"/>
      <c r="BT57" s="18"/>
      <c r="BU57" s="18"/>
    </row>
    <row r="58" spans="2:73" s="14" customFormat="1" ht="20.149999999999999" customHeight="1" x14ac:dyDescent="0.15"/>
    <row r="59" spans="2:73" s="14" customFormat="1" ht="20.149999999999999" customHeight="1" x14ac:dyDescent="0.15">
      <c r="W59" s="75"/>
      <c r="X59" s="75"/>
      <c r="Y59" s="75"/>
      <c r="Z59" s="75"/>
      <c r="AA59" s="75"/>
      <c r="AB59" s="75"/>
      <c r="AC59" s="81"/>
      <c r="AD59" s="75"/>
      <c r="AE59" s="75"/>
      <c r="AF59" s="75"/>
      <c r="AG59" s="75"/>
      <c r="AH59" s="75"/>
      <c r="AI59" s="75"/>
      <c r="AJ59" s="81"/>
      <c r="AL59" s="75"/>
      <c r="AM59" s="75"/>
      <c r="AN59" s="75"/>
      <c r="AO59" s="75"/>
      <c r="AP59" s="75"/>
      <c r="AQ59" s="75"/>
      <c r="AR59" s="81"/>
      <c r="AT59" s="75"/>
      <c r="AU59" s="75"/>
      <c r="AV59" s="75"/>
      <c r="AW59" s="75"/>
      <c r="AX59" s="75"/>
      <c r="AY59" s="75"/>
      <c r="AZ59" s="81"/>
      <c r="BA59" s="75"/>
      <c r="BB59" s="75"/>
      <c r="BC59" s="75"/>
      <c r="BD59" s="75"/>
      <c r="BE59" s="75"/>
      <c r="BF59" s="75"/>
      <c r="BG59" s="81"/>
      <c r="BH59" s="75"/>
      <c r="BI59" s="75"/>
      <c r="BJ59" s="75"/>
      <c r="BK59" s="75"/>
      <c r="BL59" s="75"/>
      <c r="BM59" s="75"/>
      <c r="BN59" s="81"/>
    </row>
    <row r="60" spans="2:73" s="14" customFormat="1" ht="20.149999999999999" customHeight="1" x14ac:dyDescent="0.15">
      <c r="W60" s="75">
        <f>ROUND((0.1/W47*(W46+0.6)+W45),3)</f>
        <v>0.68899999999999995</v>
      </c>
      <c r="X60" s="75"/>
      <c r="Y60" s="75"/>
      <c r="Z60" s="75"/>
      <c r="AA60" s="75"/>
      <c r="AB60" s="75"/>
      <c r="AC60" s="81"/>
      <c r="AD60" s="75">
        <f>ROUND((0.1/AD47*(AD46+0.6)+AD45),3)</f>
        <v>0.68899999999999995</v>
      </c>
      <c r="AE60" s="75"/>
      <c r="AF60" s="75"/>
      <c r="AG60" s="75"/>
      <c r="AH60" s="75"/>
      <c r="AI60" s="75"/>
      <c r="AJ60" s="81"/>
      <c r="AL60" s="75">
        <f>ROUND((0.1/AL47*(AL46+0.6)+AL45),3)</f>
        <v>0.68899999999999995</v>
      </c>
      <c r="AM60" s="75"/>
      <c r="AN60" s="75"/>
      <c r="AO60" s="75"/>
      <c r="AP60" s="75"/>
      <c r="AQ60" s="75"/>
      <c r="AR60" s="81"/>
      <c r="AT60" s="75">
        <f>ROUND((0.1/AT47*(AT46+0.6)+AT45),3)</f>
        <v>0.68899999999999995</v>
      </c>
      <c r="AU60" s="75"/>
      <c r="AV60" s="75"/>
      <c r="AW60" s="75"/>
      <c r="AX60" s="75"/>
      <c r="AY60" s="75"/>
      <c r="AZ60" s="81"/>
      <c r="BA60" s="75">
        <f>ROUND((0.1/BA47*(BA46+0.6)+BA45),3)</f>
        <v>0.68899999999999995</v>
      </c>
      <c r="BB60" s="75"/>
      <c r="BC60" s="75"/>
      <c r="BD60" s="75"/>
      <c r="BE60" s="75"/>
      <c r="BF60" s="75"/>
      <c r="BG60" s="81"/>
      <c r="BH60" s="75">
        <f>ROUND((0.1/BH47*(BH46+0.6)+BH45),3)</f>
        <v>0.69</v>
      </c>
      <c r="BI60" s="75"/>
      <c r="BJ60" s="75"/>
      <c r="BK60" s="75"/>
      <c r="BL60" s="75"/>
      <c r="BM60" s="75"/>
      <c r="BN60" s="81"/>
      <c r="BO60" s="33"/>
      <c r="BP60" s="36"/>
      <c r="BQ60" s="36"/>
      <c r="BR60" s="36"/>
      <c r="BS60" s="36"/>
      <c r="BT60" s="36"/>
      <c r="BU60" s="32"/>
    </row>
    <row r="61" spans="2:73" s="14" customFormat="1" ht="20.149999999999999" customHeight="1" x14ac:dyDescent="0.15">
      <c r="W61" s="75">
        <f>ROUND((0.1/W47*W46+W45),3)</f>
        <v>0.624</v>
      </c>
      <c r="X61" s="75"/>
      <c r="Y61" s="75"/>
      <c r="Z61" s="75"/>
      <c r="AA61" s="75"/>
      <c r="AB61" s="75"/>
      <c r="AC61" s="81"/>
      <c r="AD61" s="75">
        <f>ROUND((0.1/AD47*AD46+AD45),3)</f>
        <v>0.624</v>
      </c>
      <c r="AE61" s="75"/>
      <c r="AF61" s="75"/>
      <c r="AG61" s="75"/>
      <c r="AH61" s="75"/>
      <c r="AI61" s="75"/>
      <c r="AJ61" s="81"/>
      <c r="AL61" s="75">
        <f>ROUND((0.1/AL47*AL46+AL45),3)</f>
        <v>0.625</v>
      </c>
      <c r="AM61" s="75"/>
      <c r="AN61" s="75"/>
      <c r="AO61" s="75"/>
      <c r="AP61" s="75"/>
      <c r="AQ61" s="75"/>
      <c r="AR61" s="81"/>
      <c r="AT61" s="75">
        <f>ROUND((0.1/AT47*AT46+AT45),3)</f>
        <v>0.625</v>
      </c>
      <c r="AU61" s="75"/>
      <c r="AV61" s="75"/>
      <c r="AW61" s="75"/>
      <c r="AX61" s="75"/>
      <c r="AY61" s="75"/>
      <c r="AZ61" s="81"/>
      <c r="BA61" s="75">
        <f>ROUND((0.1/BA47*BA46+BA45),3)</f>
        <v>0.626</v>
      </c>
      <c r="BB61" s="75"/>
      <c r="BC61" s="75"/>
      <c r="BD61" s="75"/>
      <c r="BE61" s="75"/>
      <c r="BF61" s="75"/>
      <c r="BG61" s="81"/>
      <c r="BH61" s="75">
        <f>ROUND((0.1/BH47*BH46+BH45),3)</f>
        <v>0.627</v>
      </c>
      <c r="BI61" s="75"/>
      <c r="BJ61" s="75"/>
      <c r="BK61" s="75"/>
      <c r="BL61" s="75"/>
      <c r="BM61" s="75"/>
      <c r="BN61" s="81"/>
      <c r="BO61" s="33"/>
      <c r="BP61" s="36"/>
      <c r="BQ61" s="36"/>
      <c r="BR61" s="36"/>
      <c r="BS61" s="36"/>
      <c r="BT61" s="36"/>
      <c r="BU61" s="32"/>
    </row>
    <row r="62" spans="2:73" s="14" customFormat="1" ht="20.149999999999999" customHeight="1" x14ac:dyDescent="0.15">
      <c r="BH62" s="25"/>
      <c r="BI62" s="25"/>
      <c r="BJ62" s="25"/>
      <c r="BK62" s="25"/>
      <c r="BL62" s="25"/>
      <c r="BM62" s="25"/>
      <c r="BN62" s="25"/>
    </row>
    <row r="63" spans="2:73" s="14" customFormat="1" ht="20.149999999999999" customHeight="1" x14ac:dyDescent="0.15"/>
    <row r="64" spans="2:73" s="14" customFormat="1" ht="20.149999999999999" customHeight="1" x14ac:dyDescent="0.15"/>
    <row r="65" s="14" customFormat="1" ht="20.149999999999999" customHeight="1" x14ac:dyDescent="0.15"/>
    <row r="66" s="14" customFormat="1" ht="20.149999999999999" customHeight="1" x14ac:dyDescent="0.15"/>
    <row r="67" s="14" customFormat="1" ht="20.149999999999999" customHeight="1" x14ac:dyDescent="0.15"/>
    <row r="68" s="14" customFormat="1" ht="20.149999999999999" customHeight="1" x14ac:dyDescent="0.15"/>
    <row r="69" s="14" customFormat="1" ht="15" customHeight="1" x14ac:dyDescent="0.15"/>
    <row r="70" s="14" customFormat="1" ht="15" customHeight="1" x14ac:dyDescent="0.15"/>
    <row r="71" s="14" customFormat="1" ht="15" customHeight="1" x14ac:dyDescent="0.15"/>
    <row r="72" s="14" customFormat="1" ht="15" customHeight="1" x14ac:dyDescent="0.15"/>
    <row r="73" s="14" customFormat="1" ht="15" customHeight="1" x14ac:dyDescent="0.15"/>
    <row r="74" s="14" customFormat="1" ht="15" customHeight="1" x14ac:dyDescent="0.15"/>
    <row r="75" s="14" customFormat="1" ht="15" customHeight="1" x14ac:dyDescent="0.15"/>
    <row r="76" s="14" customFormat="1" ht="15" customHeight="1" x14ac:dyDescent="0.15"/>
    <row r="77" s="14" customFormat="1" ht="15" customHeight="1" x14ac:dyDescent="0.15"/>
    <row r="78" s="14" customFormat="1" ht="15" customHeight="1" x14ac:dyDescent="0.15"/>
    <row r="79" ht="15" customHeight="1" x14ac:dyDescent="0.15"/>
  </sheetData>
  <mergeCells count="159">
    <mergeCell ref="H6:H7"/>
    <mergeCell ref="I6:N7"/>
    <mergeCell ref="O6:P7"/>
    <mergeCell ref="AX9:AX11"/>
    <mergeCell ref="AH14:AO15"/>
    <mergeCell ref="AX12:AX13"/>
    <mergeCell ref="AT8:AW8"/>
    <mergeCell ref="AX14:AX15"/>
    <mergeCell ref="BA44:BG44"/>
    <mergeCell ref="AH20:AO20"/>
    <mergeCell ref="AG10:AO10"/>
    <mergeCell ref="BH44:BN44"/>
    <mergeCell ref="AT44:AZ44"/>
    <mergeCell ref="AV30:AV31"/>
    <mergeCell ref="AH6:AO6"/>
    <mergeCell ref="B1:BV1"/>
    <mergeCell ref="W42:AC42"/>
    <mergeCell ref="AD42:AK42"/>
    <mergeCell ref="AL42:AS42"/>
    <mergeCell ref="B2:BV2"/>
    <mergeCell ref="U18:U24"/>
    <mergeCell ref="AT42:AZ42"/>
    <mergeCell ref="BA42:BG42"/>
    <mergeCell ref="AV26:AV27"/>
    <mergeCell ref="BH42:BN42"/>
    <mergeCell ref="AZ20:AZ23"/>
    <mergeCell ref="AG18:AP18"/>
    <mergeCell ref="AV28:AV29"/>
    <mergeCell ref="AX26:AX31"/>
    <mergeCell ref="AJ33:AM33"/>
    <mergeCell ref="AJ34:AM34"/>
    <mergeCell ref="Z8:AC8"/>
    <mergeCell ref="AH19:AO19"/>
    <mergeCell ref="E6:G7"/>
    <mergeCell ref="AJ32:AM32"/>
    <mergeCell ref="B44:D48"/>
    <mergeCell ref="E46:V46"/>
    <mergeCell ref="W44:AC44"/>
    <mergeCell ref="W45:AC45"/>
    <mergeCell ref="X15:X24"/>
    <mergeCell ref="AJ8:AM8"/>
    <mergeCell ref="E47:V47"/>
    <mergeCell ref="E48:V48"/>
    <mergeCell ref="W48:AC48"/>
    <mergeCell ref="AD48:AK48"/>
    <mergeCell ref="AL48:AS48"/>
    <mergeCell ref="B42:V42"/>
    <mergeCell ref="E44:V44"/>
    <mergeCell ref="E45:V45"/>
    <mergeCell ref="AD44:AK44"/>
    <mergeCell ref="AD45:AK45"/>
    <mergeCell ref="AG27:AP27"/>
    <mergeCell ref="AL56:AS57"/>
    <mergeCell ref="K57:S57"/>
    <mergeCell ref="B56:J57"/>
    <mergeCell ref="T56:V57"/>
    <mergeCell ref="K56:S56"/>
    <mergeCell ref="BA46:BG46"/>
    <mergeCell ref="AT46:AZ46"/>
    <mergeCell ref="AL44:AS44"/>
    <mergeCell ref="W46:AC46"/>
    <mergeCell ref="AD46:AK46"/>
    <mergeCell ref="B53:J53"/>
    <mergeCell ref="K53:S53"/>
    <mergeCell ref="T53:V53"/>
    <mergeCell ref="W53:AC53"/>
    <mergeCell ref="B52:J52"/>
    <mergeCell ref="K52:S52"/>
    <mergeCell ref="T52:V52"/>
    <mergeCell ref="AT47:AZ47"/>
    <mergeCell ref="AT51:AZ51"/>
    <mergeCell ref="B51:J51"/>
    <mergeCell ref="K51:S51"/>
    <mergeCell ref="T51:V51"/>
    <mergeCell ref="W47:AC47"/>
    <mergeCell ref="AD47:AK47"/>
    <mergeCell ref="B49:D49"/>
    <mergeCell ref="E49:V49"/>
    <mergeCell ref="W49:AC49"/>
    <mergeCell ref="AD49:AK49"/>
    <mergeCell ref="W60:AC60"/>
    <mergeCell ref="AD60:AJ60"/>
    <mergeCell ref="W59:AC59"/>
    <mergeCell ref="AD59:AJ59"/>
    <mergeCell ref="W56:AC57"/>
    <mergeCell ref="AD56:AK57"/>
    <mergeCell ref="AD61:AJ61"/>
    <mergeCell ref="AL61:AR61"/>
    <mergeCell ref="BH60:BN60"/>
    <mergeCell ref="BH61:BN61"/>
    <mergeCell ref="BA60:BG60"/>
    <mergeCell ref="AT59:AZ59"/>
    <mergeCell ref="BA59:BG59"/>
    <mergeCell ref="AL60:AR60"/>
    <mergeCell ref="AL59:AR59"/>
    <mergeCell ref="AT60:AZ60"/>
    <mergeCell ref="AT61:AZ61"/>
    <mergeCell ref="BA61:BG61"/>
    <mergeCell ref="W61:AC61"/>
    <mergeCell ref="BH59:BN59"/>
    <mergeCell ref="W51:AC51"/>
    <mergeCell ref="BA52:BG52"/>
    <mergeCell ref="BA53:BG53"/>
    <mergeCell ref="BH54:BN54"/>
    <mergeCell ref="BH56:BN57"/>
    <mergeCell ref="BA56:BG57"/>
    <mergeCell ref="AL54:AS54"/>
    <mergeCell ref="AT56:AZ57"/>
    <mergeCell ref="AD51:AK51"/>
    <mergeCell ref="AD52:AK52"/>
    <mergeCell ref="AL52:AS52"/>
    <mergeCell ref="AL53:AS53"/>
    <mergeCell ref="AT53:AZ53"/>
    <mergeCell ref="AT54:AZ54"/>
    <mergeCell ref="AT52:AZ52"/>
    <mergeCell ref="AD54:AK54"/>
    <mergeCell ref="W54:AC54"/>
    <mergeCell ref="AD53:AK53"/>
    <mergeCell ref="W52:AC52"/>
    <mergeCell ref="BH51:BN51"/>
    <mergeCell ref="AL51:AS51"/>
    <mergeCell ref="BA51:BG51"/>
    <mergeCell ref="BO50:BU50"/>
    <mergeCell ref="AH12:AO13"/>
    <mergeCell ref="AX17:AX22"/>
    <mergeCell ref="B55:J55"/>
    <mergeCell ref="K55:S55"/>
    <mergeCell ref="T55:V55"/>
    <mergeCell ref="W55:AC55"/>
    <mergeCell ref="AD55:AK55"/>
    <mergeCell ref="AL55:AS55"/>
    <mergeCell ref="BA55:BG55"/>
    <mergeCell ref="BH46:BN46"/>
    <mergeCell ref="BA47:BG47"/>
    <mergeCell ref="AL46:AS46"/>
    <mergeCell ref="B41:BV41"/>
    <mergeCell ref="B54:J54"/>
    <mergeCell ref="K54:S54"/>
    <mergeCell ref="T54:V54"/>
    <mergeCell ref="AL47:AS47"/>
    <mergeCell ref="BH45:BN45"/>
    <mergeCell ref="BA45:BG45"/>
    <mergeCell ref="AT45:AZ45"/>
    <mergeCell ref="AL45:AS45"/>
    <mergeCell ref="AT55:AZ55"/>
    <mergeCell ref="BH55:BN55"/>
    <mergeCell ref="BA50:BG50"/>
    <mergeCell ref="BH50:BN50"/>
    <mergeCell ref="BA54:BG54"/>
    <mergeCell ref="BH52:BN52"/>
    <mergeCell ref="BH53:BN53"/>
    <mergeCell ref="BH47:BN47"/>
    <mergeCell ref="BA48:BG48"/>
    <mergeCell ref="BH48:BN48"/>
    <mergeCell ref="AL49:AS49"/>
    <mergeCell ref="AT49:AZ49"/>
    <mergeCell ref="BA49:BG49"/>
    <mergeCell ref="BH49:BN49"/>
    <mergeCell ref="AT48:AZ48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/>
  <dimension ref="A1:BV77"/>
  <sheetViews>
    <sheetView view="pageBreakPreview" topLeftCell="A40" zoomScaleSheetLayoutView="100" workbookViewId="0">
      <selection activeCell="CC57" sqref="CC57"/>
    </sheetView>
  </sheetViews>
  <sheetFormatPr defaultRowHeight="10" x14ac:dyDescent="0.15"/>
  <cols>
    <col min="1" max="1" width="0.125" style="3" customWidth="1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79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393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/>
    <row r="6" spans="2:74" ht="9.1" customHeight="1" x14ac:dyDescent="0.15">
      <c r="E6" s="73" t="s">
        <v>337</v>
      </c>
      <c r="F6" s="73"/>
      <c r="G6" s="73"/>
      <c r="H6" s="73" t="s">
        <v>338</v>
      </c>
      <c r="I6" s="72">
        <v>0.8</v>
      </c>
      <c r="J6" s="72"/>
      <c r="K6" s="72"/>
      <c r="L6" s="72"/>
      <c r="M6" s="72"/>
      <c r="N6" s="72"/>
      <c r="O6" s="73" t="s">
        <v>339</v>
      </c>
      <c r="P6" s="73"/>
      <c r="AH6" s="73"/>
      <c r="AI6" s="73"/>
      <c r="AJ6" s="73"/>
      <c r="AK6" s="73"/>
      <c r="AL6" s="73"/>
      <c r="AM6" s="73"/>
      <c r="AN6" s="73"/>
      <c r="AO6" s="73"/>
    </row>
    <row r="7" spans="2:74" ht="9.1" customHeight="1" x14ac:dyDescent="0.15">
      <c r="E7" s="73"/>
      <c r="F7" s="73"/>
      <c r="G7" s="73"/>
      <c r="H7" s="73"/>
      <c r="I7" s="72"/>
      <c r="J7" s="72"/>
      <c r="K7" s="72"/>
      <c r="L7" s="72"/>
      <c r="M7" s="72"/>
      <c r="N7" s="72"/>
      <c r="O7" s="73"/>
      <c r="P7" s="73"/>
    </row>
    <row r="8" spans="2:74" ht="9.1" customHeight="1" x14ac:dyDescent="0.15">
      <c r="Z8" s="98"/>
      <c r="AA8" s="98"/>
      <c r="AB8" s="98"/>
      <c r="AC8" s="98"/>
      <c r="AI8" s="28"/>
      <c r="AJ8" s="73"/>
      <c r="AK8" s="73"/>
      <c r="AL8" s="73"/>
      <c r="AM8" s="73"/>
      <c r="AN8" s="28"/>
      <c r="AT8" s="98"/>
      <c r="AU8" s="98"/>
      <c r="AV8" s="98"/>
      <c r="AW8" s="98"/>
    </row>
    <row r="9" spans="2:74" ht="9.1" customHeight="1" x14ac:dyDescent="0.15">
      <c r="AV9" s="5"/>
      <c r="AW9" s="5"/>
      <c r="AX9" s="85"/>
    </row>
    <row r="10" spans="2:74" ht="9.1" customHeight="1" x14ac:dyDescent="0.15">
      <c r="AG10" s="137"/>
      <c r="AH10" s="137"/>
      <c r="AI10" s="137"/>
      <c r="AJ10" s="137"/>
      <c r="AK10" s="137"/>
      <c r="AL10" s="137"/>
      <c r="AM10" s="137"/>
      <c r="AN10" s="137"/>
      <c r="AO10" s="137"/>
      <c r="AV10" s="5"/>
      <c r="AW10" s="5"/>
      <c r="AX10" s="85"/>
    </row>
    <row r="11" spans="2:74" ht="9.1" customHeight="1" x14ac:dyDescent="0.15">
      <c r="AV11" s="5"/>
      <c r="AW11" s="5"/>
      <c r="AX11" s="85"/>
    </row>
    <row r="12" spans="2:74" ht="9.1" customHeight="1" x14ac:dyDescent="0.15">
      <c r="Y12" s="6"/>
      <c r="Z12" s="6"/>
      <c r="AA12" s="6"/>
      <c r="AB12" s="6"/>
      <c r="AC12" s="6"/>
      <c r="AD12" s="6"/>
      <c r="AE12" s="6"/>
      <c r="AF12" s="6"/>
      <c r="AG12" s="6"/>
      <c r="AH12" s="73" t="s">
        <v>4</v>
      </c>
      <c r="AI12" s="73"/>
      <c r="AJ12" s="73"/>
      <c r="AK12" s="73"/>
      <c r="AL12" s="73"/>
      <c r="AM12" s="73"/>
      <c r="AN12" s="73"/>
      <c r="AO12" s="73"/>
      <c r="AP12" s="6"/>
      <c r="AQ12" s="6"/>
      <c r="AR12" s="6"/>
      <c r="AS12" s="6"/>
      <c r="AT12" s="6"/>
      <c r="AU12" s="6"/>
      <c r="AV12" s="5"/>
      <c r="AW12" s="5"/>
      <c r="AX12" s="85">
        <v>0.1</v>
      </c>
    </row>
    <row r="13" spans="2:74" ht="9.1" customHeight="1" x14ac:dyDescent="0.15">
      <c r="AE13" s="6"/>
      <c r="AF13" s="6"/>
      <c r="AG13" s="6"/>
      <c r="AH13" s="73"/>
      <c r="AI13" s="73"/>
      <c r="AJ13" s="73"/>
      <c r="AK13" s="73"/>
      <c r="AL13" s="73"/>
      <c r="AM13" s="73"/>
      <c r="AN13" s="73"/>
      <c r="AO13" s="73"/>
      <c r="AP13" s="6"/>
      <c r="AQ13" s="6"/>
      <c r="AR13" s="6"/>
      <c r="AV13" s="5"/>
      <c r="AW13" s="5"/>
      <c r="AX13" s="85"/>
    </row>
    <row r="14" spans="2:74" ht="9.1" customHeight="1" x14ac:dyDescent="0.15">
      <c r="AH14" s="73"/>
      <c r="AI14" s="73"/>
      <c r="AJ14" s="73"/>
      <c r="AK14" s="73"/>
      <c r="AL14" s="73"/>
      <c r="AM14" s="73"/>
      <c r="AN14" s="73"/>
      <c r="AO14" s="73"/>
      <c r="AV14" s="5"/>
      <c r="AW14" s="5"/>
      <c r="AX14" s="85"/>
    </row>
    <row r="15" spans="2:74" ht="9.1" customHeight="1" x14ac:dyDescent="0.15">
      <c r="X15" s="86" t="s">
        <v>351</v>
      </c>
      <c r="AH15" s="73"/>
      <c r="AI15" s="73"/>
      <c r="AJ15" s="73"/>
      <c r="AK15" s="73"/>
      <c r="AL15" s="73"/>
      <c r="AM15" s="73"/>
      <c r="AN15" s="73"/>
      <c r="AO15" s="73"/>
      <c r="AV15" s="5"/>
      <c r="AW15" s="5"/>
      <c r="AX15" s="85"/>
    </row>
    <row r="16" spans="2:74" ht="9.1" customHeight="1" x14ac:dyDescent="0.15">
      <c r="X16" s="86"/>
      <c r="AV16" s="5"/>
      <c r="AW16" s="5"/>
      <c r="AX16" s="5"/>
    </row>
    <row r="17" spans="21:52" ht="9.1" customHeight="1" x14ac:dyDescent="0.15">
      <c r="X17" s="86"/>
      <c r="AV17" s="5"/>
      <c r="AW17" s="5"/>
      <c r="AX17" s="85" t="s">
        <v>356</v>
      </c>
    </row>
    <row r="18" spans="21:52" ht="9.1" customHeight="1" x14ac:dyDescent="0.15">
      <c r="U18" s="86"/>
      <c r="X18" s="86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V18" s="5"/>
      <c r="AW18" s="5"/>
      <c r="AX18" s="85"/>
    </row>
    <row r="19" spans="21:52" ht="9.1" customHeight="1" x14ac:dyDescent="0.15">
      <c r="U19" s="86"/>
      <c r="X19" s="86"/>
      <c r="AH19" s="73"/>
      <c r="AI19" s="73"/>
      <c r="AJ19" s="73"/>
      <c r="AK19" s="73"/>
      <c r="AL19" s="73"/>
      <c r="AM19" s="73"/>
      <c r="AN19" s="73"/>
      <c r="AO19" s="73"/>
      <c r="AS19" s="28"/>
      <c r="AT19" s="28"/>
      <c r="AU19" s="28"/>
      <c r="AV19" s="5"/>
      <c r="AW19" s="5"/>
      <c r="AX19" s="85"/>
    </row>
    <row r="20" spans="21:52" ht="9.1" customHeight="1" x14ac:dyDescent="0.15">
      <c r="U20" s="86"/>
      <c r="X20" s="86"/>
      <c r="AH20" s="73" t="s">
        <v>5</v>
      </c>
      <c r="AI20" s="73"/>
      <c r="AJ20" s="73"/>
      <c r="AK20" s="73"/>
      <c r="AL20" s="73"/>
      <c r="AM20" s="73"/>
      <c r="AN20" s="73"/>
      <c r="AO20" s="73"/>
      <c r="AV20" s="5"/>
      <c r="AW20" s="5"/>
      <c r="AX20" s="85"/>
      <c r="AZ20" s="86" t="s">
        <v>7</v>
      </c>
    </row>
    <row r="21" spans="21:52" ht="9.1" customHeight="1" x14ac:dyDescent="0.15">
      <c r="U21" s="86"/>
      <c r="X21" s="86"/>
      <c r="AV21" s="5"/>
      <c r="AW21" s="5"/>
      <c r="AX21" s="85"/>
      <c r="AZ21" s="86"/>
    </row>
    <row r="22" spans="21:52" ht="9.1" customHeight="1" x14ac:dyDescent="0.15">
      <c r="U22" s="86"/>
      <c r="X22" s="86"/>
      <c r="AV22" s="5"/>
      <c r="AW22" s="5"/>
      <c r="AX22" s="85"/>
      <c r="AZ22" s="86"/>
    </row>
    <row r="23" spans="21:52" ht="9.1" customHeight="1" x14ac:dyDescent="0.15">
      <c r="U23" s="86"/>
      <c r="X23" s="86"/>
      <c r="AV23" s="5"/>
      <c r="AW23" s="5"/>
      <c r="AX23" s="5"/>
      <c r="AZ23" s="86"/>
    </row>
    <row r="24" spans="21:52" ht="9.1" customHeight="1" x14ac:dyDescent="0.15">
      <c r="U24" s="86"/>
      <c r="X24" s="86"/>
      <c r="AV24" s="5"/>
      <c r="AW24" s="5"/>
      <c r="AX24" s="5"/>
    </row>
    <row r="25" spans="21:52" ht="9.1" customHeight="1" x14ac:dyDescent="0.15">
      <c r="AV25" s="5"/>
      <c r="AW25" s="5"/>
      <c r="AX25" s="5"/>
    </row>
    <row r="26" spans="21:52" ht="9.1" customHeight="1" x14ac:dyDescent="0.15">
      <c r="AV26" s="85">
        <v>0.1</v>
      </c>
      <c r="AW26" s="5"/>
      <c r="AX26" s="85" t="s">
        <v>88</v>
      </c>
    </row>
    <row r="27" spans="21:52" ht="9.1" customHeight="1" x14ac:dyDescent="0.15">
      <c r="AG27" s="73" t="s">
        <v>441</v>
      </c>
      <c r="AH27" s="73"/>
      <c r="AI27" s="73"/>
      <c r="AJ27" s="73"/>
      <c r="AK27" s="73"/>
      <c r="AL27" s="73"/>
      <c r="AM27" s="73"/>
      <c r="AN27" s="73"/>
      <c r="AO27" s="73"/>
      <c r="AP27" s="73"/>
      <c r="AV27" s="85"/>
      <c r="AW27" s="5"/>
      <c r="AX27" s="85"/>
    </row>
    <row r="28" spans="21:52" ht="4.45" customHeight="1" x14ac:dyDescent="0.15">
      <c r="AV28" s="85" t="s">
        <v>0</v>
      </c>
      <c r="AW28" s="5"/>
      <c r="AX28" s="85"/>
    </row>
    <row r="29" spans="21:52" ht="4.45" customHeight="1" x14ac:dyDescent="0.15">
      <c r="AV29" s="85"/>
      <c r="AW29" s="5"/>
      <c r="AX29" s="85"/>
    </row>
    <row r="30" spans="21:52" ht="9.1" customHeight="1" x14ac:dyDescent="0.15">
      <c r="AV30" s="85">
        <v>0.1</v>
      </c>
      <c r="AX30" s="85"/>
    </row>
    <row r="31" spans="21:52" ht="9.1" customHeight="1" x14ac:dyDescent="0.15">
      <c r="AV31" s="85"/>
      <c r="AX31" s="85"/>
    </row>
    <row r="32" spans="21:52" ht="9.1" customHeight="1" x14ac:dyDescent="0.15">
      <c r="AJ32" s="73"/>
      <c r="AK32" s="73"/>
      <c r="AL32" s="73"/>
      <c r="AM32" s="73"/>
      <c r="AV32" s="29"/>
    </row>
    <row r="33" spans="1:74" ht="9.1" customHeight="1" x14ac:dyDescent="0.15">
      <c r="AJ33" s="73"/>
      <c r="AK33" s="73"/>
      <c r="AL33" s="73"/>
      <c r="AM33" s="73"/>
    </row>
    <row r="34" spans="1:74" ht="9.1" customHeight="1" x14ac:dyDescent="0.15">
      <c r="AJ34" s="73" t="s">
        <v>6</v>
      </c>
      <c r="AK34" s="73"/>
      <c r="AL34" s="73"/>
      <c r="AM34" s="73"/>
    </row>
    <row r="35" spans="1:74" ht="9.1" customHeight="1" x14ac:dyDescent="0.15">
      <c r="AJ35" s="28"/>
      <c r="AK35" s="28"/>
      <c r="AL35" s="28"/>
      <c r="AM35" s="28"/>
    </row>
    <row r="36" spans="1:74" ht="9.1" customHeight="1" x14ac:dyDescent="0.15"/>
    <row r="37" spans="1:74" ht="9.1" customHeight="1" x14ac:dyDescent="0.15"/>
    <row r="38" spans="1:74" ht="54" customHeight="1" x14ac:dyDescent="0.15"/>
    <row r="39" spans="1:74" ht="43.5" customHeight="1" x14ac:dyDescent="0.15">
      <c r="B39" s="88" t="s">
        <v>31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</row>
    <row r="40" spans="1:74" s="14" customFormat="1" ht="24.95" customHeight="1" x14ac:dyDescent="0.15">
      <c r="B40" s="78" t="s">
        <v>105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87" t="s">
        <v>111</v>
      </c>
      <c r="X40" s="87"/>
      <c r="Y40" s="87"/>
      <c r="Z40" s="87"/>
      <c r="AA40" s="87"/>
      <c r="AB40" s="87"/>
      <c r="AC40" s="87"/>
      <c r="AD40" s="78" t="s">
        <v>106</v>
      </c>
      <c r="AE40" s="79"/>
      <c r="AF40" s="79"/>
      <c r="AG40" s="79"/>
      <c r="AH40" s="79"/>
      <c r="AI40" s="79"/>
      <c r="AJ40" s="79"/>
      <c r="AK40" s="80"/>
      <c r="AL40" s="78" t="s">
        <v>107</v>
      </c>
      <c r="AM40" s="79"/>
      <c r="AN40" s="79"/>
      <c r="AO40" s="79"/>
      <c r="AP40" s="79"/>
      <c r="AQ40" s="79"/>
      <c r="AR40" s="79"/>
      <c r="AS40" s="80"/>
      <c r="AT40" s="87" t="s">
        <v>108</v>
      </c>
      <c r="AU40" s="87"/>
      <c r="AV40" s="87"/>
      <c r="AW40" s="87"/>
      <c r="AX40" s="87"/>
      <c r="AY40" s="87"/>
      <c r="AZ40" s="87"/>
      <c r="BA40" s="87" t="s">
        <v>109</v>
      </c>
      <c r="BB40" s="87"/>
      <c r="BC40" s="87"/>
      <c r="BD40" s="87"/>
      <c r="BE40" s="87"/>
      <c r="BF40" s="87"/>
      <c r="BG40" s="87"/>
      <c r="BH40" s="87" t="s">
        <v>110</v>
      </c>
      <c r="BI40" s="87"/>
      <c r="BJ40" s="87"/>
      <c r="BK40" s="87"/>
      <c r="BL40" s="87"/>
      <c r="BM40" s="87"/>
      <c r="BN40" s="87"/>
      <c r="BO40" s="25"/>
      <c r="BP40" s="25"/>
      <c r="BQ40" s="25"/>
      <c r="BR40" s="25"/>
      <c r="BS40" s="25"/>
      <c r="BT40" s="25"/>
      <c r="BU40" s="25"/>
    </row>
    <row r="41" spans="1:74" s="14" customFormat="1" ht="6.95" customHeight="1" x14ac:dyDescent="0.15"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5"/>
      <c r="BP41" s="35"/>
      <c r="BQ41" s="35"/>
      <c r="BR41" s="35"/>
      <c r="BS41" s="35"/>
      <c r="BT41" s="35"/>
      <c r="BU41" s="35"/>
    </row>
    <row r="42" spans="1:74" s="14" customFormat="1" ht="20.149999999999999" customHeight="1" x14ac:dyDescent="0.15">
      <c r="A42" s="16"/>
      <c r="B42" s="91" t="s">
        <v>353</v>
      </c>
      <c r="C42" s="91"/>
      <c r="D42" s="92"/>
      <c r="E42" s="78" t="s">
        <v>36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75">
        <v>2.1999999999999999E-2</v>
      </c>
      <c r="X42" s="75"/>
      <c r="Y42" s="75"/>
      <c r="Z42" s="75"/>
      <c r="AA42" s="75"/>
      <c r="AB42" s="75"/>
      <c r="AC42" s="75"/>
      <c r="AD42" s="81">
        <v>2.7E-2</v>
      </c>
      <c r="AE42" s="82"/>
      <c r="AF42" s="82"/>
      <c r="AG42" s="82"/>
      <c r="AH42" s="82"/>
      <c r="AI42" s="82"/>
      <c r="AJ42" s="82"/>
      <c r="AK42" s="83"/>
      <c r="AL42" s="81">
        <v>3.4000000000000002E-2</v>
      </c>
      <c r="AM42" s="82"/>
      <c r="AN42" s="82"/>
      <c r="AO42" s="82"/>
      <c r="AP42" s="82"/>
      <c r="AQ42" s="82"/>
      <c r="AR42" s="82"/>
      <c r="AS42" s="83"/>
      <c r="AT42" s="81">
        <v>4.2000000000000003E-2</v>
      </c>
      <c r="AU42" s="82"/>
      <c r="AV42" s="82"/>
      <c r="AW42" s="82"/>
      <c r="AX42" s="82"/>
      <c r="AY42" s="82"/>
      <c r="AZ42" s="83"/>
      <c r="BA42" s="81">
        <v>4.8000000000000001E-2</v>
      </c>
      <c r="BB42" s="82"/>
      <c r="BC42" s="82"/>
      <c r="BD42" s="82"/>
      <c r="BE42" s="82"/>
      <c r="BF42" s="82"/>
      <c r="BG42" s="83"/>
      <c r="BH42" s="81">
        <v>0.06</v>
      </c>
      <c r="BI42" s="82"/>
      <c r="BJ42" s="82"/>
      <c r="BK42" s="82"/>
      <c r="BL42" s="82"/>
      <c r="BM42" s="82"/>
      <c r="BN42" s="83"/>
      <c r="BO42" s="18"/>
      <c r="BP42" s="18"/>
      <c r="BQ42" s="18"/>
      <c r="BR42" s="18"/>
      <c r="BS42" s="18"/>
      <c r="BT42" s="18"/>
      <c r="BU42" s="18"/>
    </row>
    <row r="43" spans="1:74" s="14" customFormat="1" ht="20.149999999999999" customHeight="1" x14ac:dyDescent="0.15">
      <c r="A43" s="16"/>
      <c r="B43" s="94"/>
      <c r="C43" s="94"/>
      <c r="D43" s="95"/>
      <c r="E43" s="78" t="s">
        <v>208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75">
        <v>0.6</v>
      </c>
      <c r="X43" s="75"/>
      <c r="Y43" s="75"/>
      <c r="Z43" s="75"/>
      <c r="AA43" s="75"/>
      <c r="AB43" s="75"/>
      <c r="AC43" s="75"/>
      <c r="AD43" s="75">
        <v>0.6</v>
      </c>
      <c r="AE43" s="75"/>
      <c r="AF43" s="75"/>
      <c r="AG43" s="75"/>
      <c r="AH43" s="75"/>
      <c r="AI43" s="75"/>
      <c r="AJ43" s="75"/>
      <c r="AK43" s="75"/>
      <c r="AL43" s="75">
        <v>0.6</v>
      </c>
      <c r="AM43" s="75"/>
      <c r="AN43" s="75"/>
      <c r="AO43" s="75"/>
      <c r="AP43" s="75"/>
      <c r="AQ43" s="75"/>
      <c r="AR43" s="75"/>
      <c r="AS43" s="75"/>
      <c r="AT43" s="75">
        <v>0.6</v>
      </c>
      <c r="AU43" s="75"/>
      <c r="AV43" s="75"/>
      <c r="AW43" s="75"/>
      <c r="AX43" s="75"/>
      <c r="AY43" s="75"/>
      <c r="AZ43" s="75"/>
      <c r="BA43" s="75">
        <v>0.6</v>
      </c>
      <c r="BB43" s="75"/>
      <c r="BC43" s="75"/>
      <c r="BD43" s="75"/>
      <c r="BE43" s="75"/>
      <c r="BF43" s="75"/>
      <c r="BG43" s="75"/>
      <c r="BH43" s="75">
        <v>0.6</v>
      </c>
      <c r="BI43" s="75"/>
      <c r="BJ43" s="75"/>
      <c r="BK43" s="75"/>
      <c r="BL43" s="75"/>
      <c r="BM43" s="75"/>
      <c r="BN43" s="75"/>
      <c r="BO43" s="18"/>
      <c r="BP43" s="18"/>
      <c r="BQ43" s="18"/>
      <c r="BR43" s="18"/>
      <c r="BS43" s="18"/>
      <c r="BT43" s="18"/>
      <c r="BU43" s="18"/>
    </row>
    <row r="44" spans="1:74" s="14" customFormat="1" ht="20.149999999999999" customHeight="1" x14ac:dyDescent="0.15">
      <c r="A44" s="16"/>
      <c r="B44" s="94"/>
      <c r="C44" s="94"/>
      <c r="D44" s="95"/>
      <c r="E44" s="78" t="s">
        <v>46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75">
        <f>W42+0.2</f>
        <v>0.222</v>
      </c>
      <c r="X44" s="75"/>
      <c r="Y44" s="75"/>
      <c r="Z44" s="75"/>
      <c r="AA44" s="75"/>
      <c r="AB44" s="75"/>
      <c r="AC44" s="75"/>
      <c r="AD44" s="75">
        <f>AD42+0.2</f>
        <v>0.22700000000000001</v>
      </c>
      <c r="AE44" s="75"/>
      <c r="AF44" s="75"/>
      <c r="AG44" s="75"/>
      <c r="AH44" s="75"/>
      <c r="AI44" s="75"/>
      <c r="AJ44" s="75"/>
      <c r="AK44" s="75"/>
      <c r="AL44" s="75">
        <f>AL42+0.2</f>
        <v>0.23400000000000001</v>
      </c>
      <c r="AM44" s="75"/>
      <c r="AN44" s="75"/>
      <c r="AO44" s="75"/>
      <c r="AP44" s="75"/>
      <c r="AQ44" s="75"/>
      <c r="AR44" s="75"/>
      <c r="AS44" s="75"/>
      <c r="AT44" s="75">
        <f>AT42+0.2</f>
        <v>0.24200000000000002</v>
      </c>
      <c r="AU44" s="75"/>
      <c r="AV44" s="75"/>
      <c r="AW44" s="75"/>
      <c r="AX44" s="75"/>
      <c r="AY44" s="75"/>
      <c r="AZ44" s="75"/>
      <c r="BA44" s="75">
        <f>BA42+0.2</f>
        <v>0.248</v>
      </c>
      <c r="BB44" s="75"/>
      <c r="BC44" s="75"/>
      <c r="BD44" s="75"/>
      <c r="BE44" s="75"/>
      <c r="BF44" s="75"/>
      <c r="BG44" s="75"/>
      <c r="BH44" s="75">
        <f>BH42+0.2</f>
        <v>0.26</v>
      </c>
      <c r="BI44" s="75"/>
      <c r="BJ44" s="75"/>
      <c r="BK44" s="75"/>
      <c r="BL44" s="75"/>
      <c r="BM44" s="75"/>
      <c r="BN44" s="75"/>
      <c r="BO44" s="18"/>
      <c r="BP44" s="18"/>
      <c r="BQ44" s="18"/>
      <c r="BR44" s="18"/>
      <c r="BS44" s="18"/>
      <c r="BT44" s="18"/>
      <c r="BU44" s="18"/>
    </row>
    <row r="45" spans="1:74" s="14" customFormat="1" ht="20.149999999999999" customHeight="1" x14ac:dyDescent="0.15">
      <c r="A45" s="16"/>
      <c r="B45" s="94"/>
      <c r="C45" s="94"/>
      <c r="D45" s="95"/>
      <c r="E45" s="78" t="s">
        <v>48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75">
        <f>W42+W46+0.1</f>
        <v>0.92200000000000004</v>
      </c>
      <c r="X45" s="75"/>
      <c r="Y45" s="75"/>
      <c r="Z45" s="75"/>
      <c r="AA45" s="75"/>
      <c r="AB45" s="75"/>
      <c r="AC45" s="75"/>
      <c r="AD45" s="75">
        <f>AD42+AD46+0.1</f>
        <v>0.92700000000000005</v>
      </c>
      <c r="AE45" s="75"/>
      <c r="AF45" s="75"/>
      <c r="AG45" s="75"/>
      <c r="AH45" s="75"/>
      <c r="AI45" s="75"/>
      <c r="AJ45" s="75"/>
      <c r="AK45" s="75"/>
      <c r="AL45" s="75">
        <f>AL42+AL46+0.1</f>
        <v>0.93400000000000005</v>
      </c>
      <c r="AM45" s="75"/>
      <c r="AN45" s="75"/>
      <c r="AO45" s="75"/>
      <c r="AP45" s="75"/>
      <c r="AQ45" s="75"/>
      <c r="AR45" s="75"/>
      <c r="AS45" s="75"/>
      <c r="AT45" s="75">
        <f>AT42+AT46+0.1</f>
        <v>0.94200000000000006</v>
      </c>
      <c r="AU45" s="75"/>
      <c r="AV45" s="75"/>
      <c r="AW45" s="75"/>
      <c r="AX45" s="75"/>
      <c r="AY45" s="75"/>
      <c r="AZ45" s="75"/>
      <c r="BA45" s="75">
        <f>BA42+BA46+0.1</f>
        <v>0.94800000000000006</v>
      </c>
      <c r="BB45" s="75"/>
      <c r="BC45" s="75"/>
      <c r="BD45" s="75"/>
      <c r="BE45" s="75"/>
      <c r="BF45" s="75"/>
      <c r="BG45" s="75"/>
      <c r="BH45" s="75">
        <f>BH42+BH46+0.1</f>
        <v>0.96000000000000008</v>
      </c>
      <c r="BI45" s="75"/>
      <c r="BJ45" s="75"/>
      <c r="BK45" s="75"/>
      <c r="BL45" s="75"/>
      <c r="BM45" s="75"/>
      <c r="BN45" s="75"/>
      <c r="BO45" s="18"/>
      <c r="BP45" s="18"/>
      <c r="BQ45" s="18"/>
      <c r="BR45" s="18"/>
      <c r="BS45" s="18"/>
      <c r="BT45" s="18"/>
      <c r="BU45" s="18"/>
    </row>
    <row r="46" spans="1:74" s="14" customFormat="1" ht="20.149999999999999" customHeight="1" x14ac:dyDescent="0.15">
      <c r="A46" s="16"/>
      <c r="B46" s="94"/>
      <c r="C46" s="94"/>
      <c r="D46" s="95"/>
      <c r="E46" s="78" t="s">
        <v>341</v>
      </c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80"/>
      <c r="W46" s="75">
        <f>$I$6</f>
        <v>0.8</v>
      </c>
      <c r="X46" s="75"/>
      <c r="Y46" s="75"/>
      <c r="Z46" s="75"/>
      <c r="AA46" s="75"/>
      <c r="AB46" s="75"/>
      <c r="AC46" s="75"/>
      <c r="AD46" s="81">
        <f>$I$6</f>
        <v>0.8</v>
      </c>
      <c r="AE46" s="82"/>
      <c r="AF46" s="82"/>
      <c r="AG46" s="82"/>
      <c r="AH46" s="82"/>
      <c r="AI46" s="82"/>
      <c r="AJ46" s="82"/>
      <c r="AK46" s="83"/>
      <c r="AL46" s="81">
        <f>$I$6</f>
        <v>0.8</v>
      </c>
      <c r="AM46" s="82"/>
      <c r="AN46" s="82"/>
      <c r="AO46" s="82"/>
      <c r="AP46" s="82"/>
      <c r="AQ46" s="82"/>
      <c r="AR46" s="82"/>
      <c r="AS46" s="83"/>
      <c r="AT46" s="75">
        <f>$I$6</f>
        <v>0.8</v>
      </c>
      <c r="AU46" s="75"/>
      <c r="AV46" s="75"/>
      <c r="AW46" s="75"/>
      <c r="AX46" s="75"/>
      <c r="AY46" s="75"/>
      <c r="AZ46" s="75"/>
      <c r="BA46" s="75">
        <f>$I$6</f>
        <v>0.8</v>
      </c>
      <c r="BB46" s="75"/>
      <c r="BC46" s="75"/>
      <c r="BD46" s="75"/>
      <c r="BE46" s="75"/>
      <c r="BF46" s="75"/>
      <c r="BG46" s="75"/>
      <c r="BH46" s="75">
        <f>$I$6</f>
        <v>0.8</v>
      </c>
      <c r="BI46" s="75"/>
      <c r="BJ46" s="75"/>
      <c r="BK46" s="75"/>
      <c r="BL46" s="75"/>
      <c r="BM46" s="75"/>
      <c r="BN46" s="75"/>
    </row>
    <row r="47" spans="1:74" s="14" customFormat="1" ht="20.149999999999999" customHeight="1" x14ac:dyDescent="0.15">
      <c r="B47" s="100" t="s">
        <v>33</v>
      </c>
      <c r="C47" s="101"/>
      <c r="D47" s="102"/>
      <c r="E47" s="78" t="s">
        <v>335</v>
      </c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80"/>
      <c r="W47" s="75">
        <f>W45-W44-0.1</f>
        <v>0.60000000000000009</v>
      </c>
      <c r="X47" s="75"/>
      <c r="Y47" s="75"/>
      <c r="Z47" s="75"/>
      <c r="AA47" s="75"/>
      <c r="AB47" s="75"/>
      <c r="AC47" s="75"/>
      <c r="AD47" s="81">
        <f>AD45-AD44-0.1</f>
        <v>0.60000000000000009</v>
      </c>
      <c r="AE47" s="82"/>
      <c r="AF47" s="82"/>
      <c r="AG47" s="82"/>
      <c r="AH47" s="82"/>
      <c r="AI47" s="82"/>
      <c r="AJ47" s="82"/>
      <c r="AK47" s="83"/>
      <c r="AL47" s="81">
        <f>AL45-AL44-0.1</f>
        <v>0.60000000000000009</v>
      </c>
      <c r="AM47" s="82"/>
      <c r="AN47" s="82"/>
      <c r="AO47" s="82"/>
      <c r="AP47" s="82"/>
      <c r="AQ47" s="82"/>
      <c r="AR47" s="82"/>
      <c r="AS47" s="83"/>
      <c r="AT47" s="75">
        <f>AT45-AT44-0.1</f>
        <v>0.60000000000000009</v>
      </c>
      <c r="AU47" s="75"/>
      <c r="AV47" s="75"/>
      <c r="AW47" s="75"/>
      <c r="AX47" s="75"/>
      <c r="AY47" s="75"/>
      <c r="AZ47" s="75"/>
      <c r="BA47" s="75">
        <f>BA45-BA44-0.1</f>
        <v>0.60000000000000009</v>
      </c>
      <c r="BB47" s="75"/>
      <c r="BC47" s="75"/>
      <c r="BD47" s="75"/>
      <c r="BE47" s="75"/>
      <c r="BF47" s="75"/>
      <c r="BG47" s="75"/>
      <c r="BH47" s="75">
        <f>BH45-BH44-0.1</f>
        <v>0.60000000000000009</v>
      </c>
      <c r="BI47" s="75"/>
      <c r="BJ47" s="75"/>
      <c r="BK47" s="75"/>
      <c r="BL47" s="75"/>
      <c r="BM47" s="75"/>
      <c r="BN47" s="75"/>
    </row>
    <row r="48" spans="1:74" s="14" customFormat="1" ht="20.149999999999999" customHeight="1" x14ac:dyDescent="0.15">
      <c r="BA48" s="141"/>
      <c r="BB48" s="141"/>
      <c r="BC48" s="141"/>
      <c r="BD48" s="141"/>
      <c r="BE48" s="141"/>
      <c r="BF48" s="141"/>
      <c r="BG48" s="141"/>
      <c r="BH48" s="141" t="s">
        <v>103</v>
      </c>
      <c r="BI48" s="141"/>
      <c r="BJ48" s="141"/>
      <c r="BK48" s="141"/>
      <c r="BL48" s="141"/>
      <c r="BM48" s="141"/>
      <c r="BN48" s="141"/>
      <c r="BO48" s="271"/>
      <c r="BP48" s="271"/>
      <c r="BQ48" s="271"/>
      <c r="BR48" s="271"/>
      <c r="BS48" s="271"/>
      <c r="BT48" s="271"/>
      <c r="BU48" s="271"/>
    </row>
    <row r="49" spans="2:73" s="14" customFormat="1" ht="28" customHeight="1" x14ac:dyDescent="0.15">
      <c r="B49" s="87" t="s">
        <v>13</v>
      </c>
      <c r="C49" s="87"/>
      <c r="D49" s="87"/>
      <c r="E49" s="87"/>
      <c r="F49" s="87"/>
      <c r="G49" s="87"/>
      <c r="H49" s="87"/>
      <c r="I49" s="87"/>
      <c r="J49" s="87"/>
      <c r="K49" s="87" t="s">
        <v>14</v>
      </c>
      <c r="L49" s="87"/>
      <c r="M49" s="87"/>
      <c r="N49" s="87"/>
      <c r="O49" s="87"/>
      <c r="P49" s="87"/>
      <c r="Q49" s="87"/>
      <c r="R49" s="87"/>
      <c r="S49" s="87"/>
      <c r="T49" s="87" t="s">
        <v>12</v>
      </c>
      <c r="U49" s="87"/>
      <c r="V49" s="87"/>
      <c r="W49" s="87" t="s">
        <v>98</v>
      </c>
      <c r="X49" s="87"/>
      <c r="Y49" s="87"/>
      <c r="Z49" s="87"/>
      <c r="AA49" s="87"/>
      <c r="AB49" s="87"/>
      <c r="AC49" s="87"/>
      <c r="AD49" s="78" t="s">
        <v>82</v>
      </c>
      <c r="AE49" s="79"/>
      <c r="AF49" s="79"/>
      <c r="AG49" s="79"/>
      <c r="AH49" s="79"/>
      <c r="AI49" s="79"/>
      <c r="AJ49" s="79"/>
      <c r="AK49" s="80"/>
      <c r="AL49" s="78" t="s">
        <v>83</v>
      </c>
      <c r="AM49" s="79"/>
      <c r="AN49" s="79"/>
      <c r="AO49" s="79"/>
      <c r="AP49" s="79"/>
      <c r="AQ49" s="79"/>
      <c r="AR49" s="79"/>
      <c r="AS49" s="80"/>
      <c r="AT49" s="87" t="s">
        <v>84</v>
      </c>
      <c r="AU49" s="87"/>
      <c r="AV49" s="87"/>
      <c r="AW49" s="87"/>
      <c r="AX49" s="87"/>
      <c r="AY49" s="87"/>
      <c r="AZ49" s="87"/>
      <c r="BA49" s="87" t="s">
        <v>85</v>
      </c>
      <c r="BB49" s="87"/>
      <c r="BC49" s="87"/>
      <c r="BD49" s="87"/>
      <c r="BE49" s="87"/>
      <c r="BF49" s="87"/>
      <c r="BG49" s="87"/>
      <c r="BH49" s="87" t="s">
        <v>86</v>
      </c>
      <c r="BI49" s="87"/>
      <c r="BJ49" s="87"/>
      <c r="BK49" s="87"/>
      <c r="BL49" s="87"/>
      <c r="BM49" s="87"/>
      <c r="BN49" s="87"/>
      <c r="BO49" s="25"/>
      <c r="BP49" s="25"/>
      <c r="BQ49" s="25"/>
      <c r="BR49" s="25"/>
      <c r="BS49" s="25"/>
      <c r="BT49" s="25"/>
      <c r="BU49" s="25"/>
    </row>
    <row r="50" spans="2:73" s="14" customFormat="1" ht="28" customHeight="1" x14ac:dyDescent="0.15">
      <c r="B50" s="119" t="s">
        <v>25</v>
      </c>
      <c r="C50" s="120"/>
      <c r="D50" s="120"/>
      <c r="E50" s="120"/>
      <c r="F50" s="120"/>
      <c r="G50" s="120"/>
      <c r="H50" s="120"/>
      <c r="I50" s="120"/>
      <c r="J50" s="121"/>
      <c r="K50" s="110" t="s">
        <v>436</v>
      </c>
      <c r="L50" s="111"/>
      <c r="M50" s="111"/>
      <c r="N50" s="111"/>
      <c r="O50" s="111"/>
      <c r="P50" s="111"/>
      <c r="Q50" s="111"/>
      <c r="R50" s="111"/>
      <c r="S50" s="112"/>
      <c r="T50" s="78" t="s">
        <v>435</v>
      </c>
      <c r="U50" s="79"/>
      <c r="V50" s="80"/>
      <c r="W50" s="75">
        <f>ROUND(W43*W45,3)</f>
        <v>0.55300000000000005</v>
      </c>
      <c r="X50" s="75"/>
      <c r="Y50" s="75"/>
      <c r="Z50" s="75"/>
      <c r="AA50" s="75"/>
      <c r="AB50" s="75"/>
      <c r="AC50" s="81"/>
      <c r="AD50" s="81">
        <f>ROUND(AD43*AD45,3)</f>
        <v>0.55600000000000005</v>
      </c>
      <c r="AE50" s="82"/>
      <c r="AF50" s="82"/>
      <c r="AG50" s="82"/>
      <c r="AH50" s="82"/>
      <c r="AI50" s="82"/>
      <c r="AJ50" s="82"/>
      <c r="AK50" s="83"/>
      <c r="AL50" s="81">
        <f>ROUND(AL43*AL45,3)</f>
        <v>0.56000000000000005</v>
      </c>
      <c r="AM50" s="82"/>
      <c r="AN50" s="82"/>
      <c r="AO50" s="82"/>
      <c r="AP50" s="82"/>
      <c r="AQ50" s="82"/>
      <c r="AR50" s="82"/>
      <c r="AS50" s="83"/>
      <c r="AT50" s="75">
        <f>ROUND(AT43*AT45,3)</f>
        <v>0.56499999999999995</v>
      </c>
      <c r="AU50" s="75"/>
      <c r="AV50" s="75"/>
      <c r="AW50" s="75"/>
      <c r="AX50" s="75"/>
      <c r="AY50" s="75"/>
      <c r="AZ50" s="81"/>
      <c r="BA50" s="75">
        <f>ROUND(BA43*BA45,3)</f>
        <v>0.56899999999999995</v>
      </c>
      <c r="BB50" s="75"/>
      <c r="BC50" s="75"/>
      <c r="BD50" s="75"/>
      <c r="BE50" s="75"/>
      <c r="BF50" s="75"/>
      <c r="BG50" s="81"/>
      <c r="BH50" s="75">
        <f>ROUND(BH43*BH45,3)</f>
        <v>0.57599999999999996</v>
      </c>
      <c r="BI50" s="75"/>
      <c r="BJ50" s="75"/>
      <c r="BK50" s="75"/>
      <c r="BL50" s="75"/>
      <c r="BM50" s="75"/>
      <c r="BN50" s="75"/>
      <c r="BO50" s="18"/>
      <c r="BP50" s="18"/>
      <c r="BQ50" s="18"/>
      <c r="BR50" s="18"/>
      <c r="BS50" s="18"/>
      <c r="BT50" s="18"/>
      <c r="BU50" s="18"/>
    </row>
    <row r="51" spans="2:73" s="14" customFormat="1" ht="28" customHeight="1" x14ac:dyDescent="0.15">
      <c r="B51" s="119" t="s">
        <v>24</v>
      </c>
      <c r="C51" s="120"/>
      <c r="D51" s="120"/>
      <c r="E51" s="120"/>
      <c r="F51" s="120"/>
      <c r="G51" s="120"/>
      <c r="H51" s="120"/>
      <c r="I51" s="120"/>
      <c r="J51" s="121"/>
      <c r="K51" s="110" t="s">
        <v>436</v>
      </c>
      <c r="L51" s="111"/>
      <c r="M51" s="111"/>
      <c r="N51" s="111"/>
      <c r="O51" s="111"/>
      <c r="P51" s="111"/>
      <c r="Q51" s="111"/>
      <c r="R51" s="111"/>
      <c r="S51" s="112"/>
      <c r="T51" s="78" t="s">
        <v>435</v>
      </c>
      <c r="U51" s="79"/>
      <c r="V51" s="80"/>
      <c r="W51" s="75">
        <f>ROUND(W43*W44-W42*W42*PI()/4,3)</f>
        <v>0.13300000000000001</v>
      </c>
      <c r="X51" s="75"/>
      <c r="Y51" s="75"/>
      <c r="Z51" s="75"/>
      <c r="AA51" s="75"/>
      <c r="AB51" s="75"/>
      <c r="AC51" s="81"/>
      <c r="AD51" s="81">
        <f>ROUND(AD43*AD44-AD42*AD42*PI()/4,3)</f>
        <v>0.13600000000000001</v>
      </c>
      <c r="AE51" s="82"/>
      <c r="AF51" s="82"/>
      <c r="AG51" s="82"/>
      <c r="AH51" s="82"/>
      <c r="AI51" s="82"/>
      <c r="AJ51" s="82"/>
      <c r="AK51" s="83"/>
      <c r="AL51" s="81">
        <f>ROUND(AL43*AL44-AL42*AL42*PI()/4,3)</f>
        <v>0.13900000000000001</v>
      </c>
      <c r="AM51" s="82"/>
      <c r="AN51" s="82"/>
      <c r="AO51" s="82"/>
      <c r="AP51" s="82"/>
      <c r="AQ51" s="82"/>
      <c r="AR51" s="82"/>
      <c r="AS51" s="83"/>
      <c r="AT51" s="75">
        <f>ROUND(AT43*AT44-AT42*AT42*PI()/4,3)</f>
        <v>0.14399999999999999</v>
      </c>
      <c r="AU51" s="75"/>
      <c r="AV51" s="75"/>
      <c r="AW51" s="75"/>
      <c r="AX51" s="75"/>
      <c r="AY51" s="75"/>
      <c r="AZ51" s="81"/>
      <c r="BA51" s="75">
        <f>ROUND(BA43*BA44-BA42*BA42*PI()/4,3)</f>
        <v>0.14699999999999999</v>
      </c>
      <c r="BB51" s="75"/>
      <c r="BC51" s="75"/>
      <c r="BD51" s="75"/>
      <c r="BE51" s="75"/>
      <c r="BF51" s="75"/>
      <c r="BG51" s="81"/>
      <c r="BH51" s="75">
        <f>ROUND(BH43*BH44-BH42*BH42*PI()/4,3)</f>
        <v>0.153</v>
      </c>
      <c r="BI51" s="75"/>
      <c r="BJ51" s="75"/>
      <c r="BK51" s="75"/>
      <c r="BL51" s="75"/>
      <c r="BM51" s="75"/>
      <c r="BN51" s="75"/>
      <c r="BO51" s="18"/>
      <c r="BP51" s="18"/>
      <c r="BQ51" s="18"/>
      <c r="BR51" s="18"/>
      <c r="BS51" s="18"/>
      <c r="BT51" s="18"/>
      <c r="BU51" s="18"/>
    </row>
    <row r="52" spans="2:73" s="14" customFormat="1" ht="28" customHeight="1" x14ac:dyDescent="0.15">
      <c r="B52" s="138" t="s">
        <v>26</v>
      </c>
      <c r="C52" s="139"/>
      <c r="D52" s="139"/>
      <c r="E52" s="139"/>
      <c r="F52" s="139"/>
      <c r="G52" s="139"/>
      <c r="H52" s="139"/>
      <c r="I52" s="139"/>
      <c r="J52" s="140"/>
      <c r="K52" s="110" t="s">
        <v>436</v>
      </c>
      <c r="L52" s="111"/>
      <c r="M52" s="111"/>
      <c r="N52" s="111"/>
      <c r="O52" s="111"/>
      <c r="P52" s="111"/>
      <c r="Q52" s="111"/>
      <c r="R52" s="111"/>
      <c r="S52" s="112"/>
      <c r="T52" s="78" t="s">
        <v>435</v>
      </c>
      <c r="U52" s="79"/>
      <c r="V52" s="80"/>
      <c r="W52" s="75">
        <f>ROUND(W43*W47,3)</f>
        <v>0.36</v>
      </c>
      <c r="X52" s="75"/>
      <c r="Y52" s="75"/>
      <c r="Z52" s="75"/>
      <c r="AA52" s="75"/>
      <c r="AB52" s="75"/>
      <c r="AC52" s="81"/>
      <c r="AD52" s="81">
        <f>ROUND(AD43*AD47,3)</f>
        <v>0.36</v>
      </c>
      <c r="AE52" s="82"/>
      <c r="AF52" s="82"/>
      <c r="AG52" s="82"/>
      <c r="AH52" s="82"/>
      <c r="AI52" s="82"/>
      <c r="AJ52" s="82"/>
      <c r="AK52" s="83"/>
      <c r="AL52" s="81">
        <f>ROUND(AL43*AL47,3)</f>
        <v>0.36</v>
      </c>
      <c r="AM52" s="82"/>
      <c r="AN52" s="82"/>
      <c r="AO52" s="82"/>
      <c r="AP52" s="82"/>
      <c r="AQ52" s="82"/>
      <c r="AR52" s="82"/>
      <c r="AS52" s="83"/>
      <c r="AT52" s="75">
        <f>ROUND(AT43*AT47,3)</f>
        <v>0.36</v>
      </c>
      <c r="AU52" s="75"/>
      <c r="AV52" s="75"/>
      <c r="AW52" s="75"/>
      <c r="AX52" s="75"/>
      <c r="AY52" s="75"/>
      <c r="AZ52" s="81"/>
      <c r="BA52" s="75">
        <f>ROUND(BA43*BA47,3)</f>
        <v>0.36</v>
      </c>
      <c r="BB52" s="75"/>
      <c r="BC52" s="75"/>
      <c r="BD52" s="75"/>
      <c r="BE52" s="75"/>
      <c r="BF52" s="75"/>
      <c r="BG52" s="81"/>
      <c r="BH52" s="75">
        <f>ROUND(BH43*BH47,3)</f>
        <v>0.36</v>
      </c>
      <c r="BI52" s="75"/>
      <c r="BJ52" s="75"/>
      <c r="BK52" s="75"/>
      <c r="BL52" s="75"/>
      <c r="BM52" s="75"/>
      <c r="BN52" s="75"/>
      <c r="BO52" s="18"/>
      <c r="BP52" s="18"/>
      <c r="BQ52" s="18"/>
      <c r="BR52" s="18"/>
      <c r="BS52" s="18"/>
      <c r="BT52" s="18"/>
      <c r="BU52" s="18"/>
    </row>
    <row r="53" spans="2:73" s="14" customFormat="1" ht="28" customHeight="1" x14ac:dyDescent="0.15">
      <c r="B53" s="119" t="s">
        <v>387</v>
      </c>
      <c r="C53" s="120"/>
      <c r="D53" s="120"/>
      <c r="E53" s="120"/>
      <c r="F53" s="120"/>
      <c r="G53" s="120"/>
      <c r="H53" s="120"/>
      <c r="I53" s="120"/>
      <c r="J53" s="121"/>
      <c r="K53" s="110" t="s">
        <v>49</v>
      </c>
      <c r="L53" s="111"/>
      <c r="M53" s="111"/>
      <c r="N53" s="111"/>
      <c r="O53" s="111"/>
      <c r="P53" s="111"/>
      <c r="Q53" s="111"/>
      <c r="R53" s="111"/>
      <c r="S53" s="112"/>
      <c r="T53" s="78" t="s">
        <v>390</v>
      </c>
      <c r="U53" s="79"/>
      <c r="V53" s="80"/>
      <c r="W53" s="75">
        <v>0.6</v>
      </c>
      <c r="X53" s="75"/>
      <c r="Y53" s="75"/>
      <c r="Z53" s="75"/>
      <c r="AA53" s="75"/>
      <c r="AB53" s="75"/>
      <c r="AC53" s="81"/>
      <c r="AD53" s="81">
        <v>0.6</v>
      </c>
      <c r="AE53" s="82"/>
      <c r="AF53" s="82"/>
      <c r="AG53" s="82"/>
      <c r="AH53" s="82"/>
      <c r="AI53" s="82"/>
      <c r="AJ53" s="82"/>
      <c r="AK53" s="83"/>
      <c r="AL53" s="81">
        <v>0.6</v>
      </c>
      <c r="AM53" s="82"/>
      <c r="AN53" s="82"/>
      <c r="AO53" s="82"/>
      <c r="AP53" s="82"/>
      <c r="AQ53" s="82"/>
      <c r="AR53" s="82"/>
      <c r="AS53" s="83"/>
      <c r="AT53" s="75">
        <v>0.6</v>
      </c>
      <c r="AU53" s="75"/>
      <c r="AV53" s="75"/>
      <c r="AW53" s="75"/>
      <c r="AX53" s="75"/>
      <c r="AY53" s="75"/>
      <c r="AZ53" s="81"/>
      <c r="BA53" s="75">
        <v>0.6</v>
      </c>
      <c r="BB53" s="75"/>
      <c r="BC53" s="75"/>
      <c r="BD53" s="75"/>
      <c r="BE53" s="75"/>
      <c r="BF53" s="75"/>
      <c r="BG53" s="81"/>
      <c r="BH53" s="75">
        <v>0.6</v>
      </c>
      <c r="BI53" s="75"/>
      <c r="BJ53" s="75"/>
      <c r="BK53" s="75"/>
      <c r="BL53" s="75"/>
      <c r="BM53" s="75"/>
      <c r="BN53" s="75"/>
      <c r="BO53" s="37"/>
      <c r="BP53" s="37"/>
      <c r="BQ53" s="37"/>
      <c r="BR53" s="37"/>
      <c r="BS53" s="37"/>
      <c r="BT53" s="37"/>
      <c r="BU53" s="37"/>
    </row>
    <row r="54" spans="2:73" s="14" customFormat="1" ht="14.1" customHeight="1" x14ac:dyDescent="0.15">
      <c r="B54" s="125" t="s">
        <v>53</v>
      </c>
      <c r="C54" s="126"/>
      <c r="D54" s="126"/>
      <c r="E54" s="126"/>
      <c r="F54" s="126"/>
      <c r="G54" s="126"/>
      <c r="H54" s="126"/>
      <c r="I54" s="126"/>
      <c r="J54" s="127"/>
      <c r="K54" s="116" t="s">
        <v>434</v>
      </c>
      <c r="L54" s="117"/>
      <c r="M54" s="117"/>
      <c r="N54" s="117"/>
      <c r="O54" s="117"/>
      <c r="P54" s="117"/>
      <c r="Q54" s="117"/>
      <c r="R54" s="117"/>
      <c r="S54" s="118"/>
      <c r="T54" s="113" t="s">
        <v>435</v>
      </c>
      <c r="U54" s="114"/>
      <c r="V54" s="115"/>
      <c r="W54" s="104">
        <f>ROUND(W50-W52/0.9,3)</f>
        <v>0.153</v>
      </c>
      <c r="X54" s="105"/>
      <c r="Y54" s="105"/>
      <c r="Z54" s="105"/>
      <c r="AA54" s="105"/>
      <c r="AB54" s="105"/>
      <c r="AC54" s="106"/>
      <c r="AD54" s="104">
        <f>ROUND(AD50-AD52/0.9,3)</f>
        <v>0.156</v>
      </c>
      <c r="AE54" s="105"/>
      <c r="AF54" s="105"/>
      <c r="AG54" s="105"/>
      <c r="AH54" s="105"/>
      <c r="AI54" s="105"/>
      <c r="AJ54" s="105"/>
      <c r="AK54" s="106"/>
      <c r="AL54" s="104">
        <f>ROUND(AL50-AL52/0.9,3)</f>
        <v>0.16</v>
      </c>
      <c r="AM54" s="105"/>
      <c r="AN54" s="105"/>
      <c r="AO54" s="105"/>
      <c r="AP54" s="105"/>
      <c r="AQ54" s="105"/>
      <c r="AR54" s="105"/>
      <c r="AS54" s="106"/>
      <c r="AT54" s="104">
        <f>ROUND(AT50-AT52/0.9,3)</f>
        <v>0.16500000000000001</v>
      </c>
      <c r="AU54" s="105"/>
      <c r="AV54" s="105"/>
      <c r="AW54" s="105"/>
      <c r="AX54" s="105"/>
      <c r="AY54" s="105"/>
      <c r="AZ54" s="106"/>
      <c r="BA54" s="104">
        <f>ROUND(BA50-BA52/0.9,3)</f>
        <v>0.16900000000000001</v>
      </c>
      <c r="BB54" s="105"/>
      <c r="BC54" s="105"/>
      <c r="BD54" s="105"/>
      <c r="BE54" s="105"/>
      <c r="BF54" s="105"/>
      <c r="BG54" s="106"/>
      <c r="BH54" s="104">
        <f>ROUND(BH50-BH52/0.9,3)</f>
        <v>0.17599999999999999</v>
      </c>
      <c r="BI54" s="105"/>
      <c r="BJ54" s="105"/>
      <c r="BK54" s="105"/>
      <c r="BL54" s="105"/>
      <c r="BM54" s="105"/>
      <c r="BN54" s="106"/>
      <c r="BO54" s="18"/>
      <c r="BP54" s="18"/>
      <c r="BQ54" s="18"/>
      <c r="BR54" s="18"/>
      <c r="BS54" s="18"/>
      <c r="BT54" s="18"/>
      <c r="BU54" s="18"/>
    </row>
    <row r="55" spans="2:73" s="14" customFormat="1" ht="14.1" customHeight="1" x14ac:dyDescent="0.15">
      <c r="B55" s="128"/>
      <c r="C55" s="129"/>
      <c r="D55" s="129"/>
      <c r="E55" s="129"/>
      <c r="F55" s="129"/>
      <c r="G55" s="129"/>
      <c r="H55" s="129"/>
      <c r="I55" s="129"/>
      <c r="J55" s="130"/>
      <c r="K55" s="122" t="s">
        <v>323</v>
      </c>
      <c r="L55" s="123"/>
      <c r="M55" s="123"/>
      <c r="N55" s="123"/>
      <c r="O55" s="123"/>
      <c r="P55" s="123"/>
      <c r="Q55" s="123"/>
      <c r="R55" s="123"/>
      <c r="S55" s="124"/>
      <c r="T55" s="100"/>
      <c r="U55" s="101"/>
      <c r="V55" s="102"/>
      <c r="W55" s="107"/>
      <c r="X55" s="108"/>
      <c r="Y55" s="108"/>
      <c r="Z55" s="108"/>
      <c r="AA55" s="108"/>
      <c r="AB55" s="108"/>
      <c r="AC55" s="109"/>
      <c r="AD55" s="107"/>
      <c r="AE55" s="108"/>
      <c r="AF55" s="108"/>
      <c r="AG55" s="108"/>
      <c r="AH55" s="108"/>
      <c r="AI55" s="108"/>
      <c r="AJ55" s="108"/>
      <c r="AK55" s="109"/>
      <c r="AL55" s="107"/>
      <c r="AM55" s="108"/>
      <c r="AN55" s="108"/>
      <c r="AO55" s="108"/>
      <c r="AP55" s="108"/>
      <c r="AQ55" s="108"/>
      <c r="AR55" s="108"/>
      <c r="AS55" s="109"/>
      <c r="AT55" s="107"/>
      <c r="AU55" s="108"/>
      <c r="AV55" s="108"/>
      <c r="AW55" s="108"/>
      <c r="AX55" s="108"/>
      <c r="AY55" s="108"/>
      <c r="AZ55" s="109"/>
      <c r="BA55" s="107"/>
      <c r="BB55" s="108"/>
      <c r="BC55" s="108"/>
      <c r="BD55" s="108"/>
      <c r="BE55" s="108"/>
      <c r="BF55" s="108"/>
      <c r="BG55" s="109"/>
      <c r="BH55" s="107"/>
      <c r="BI55" s="108"/>
      <c r="BJ55" s="108"/>
      <c r="BK55" s="108"/>
      <c r="BL55" s="108"/>
      <c r="BM55" s="108"/>
      <c r="BN55" s="109"/>
      <c r="BO55" s="18"/>
      <c r="BP55" s="18"/>
      <c r="BQ55" s="18"/>
      <c r="BR55" s="18"/>
      <c r="BS55" s="18"/>
      <c r="BT55" s="18"/>
      <c r="BU55" s="18"/>
    </row>
    <row r="56" spans="2:73" s="14" customFormat="1" ht="20.149999999999999" customHeight="1" x14ac:dyDescent="0.15"/>
    <row r="57" spans="2:73" s="14" customFormat="1" ht="20.149999999999999" customHeight="1" x14ac:dyDescent="0.15">
      <c r="W57" s="75"/>
      <c r="X57" s="75"/>
      <c r="Y57" s="75"/>
      <c r="Z57" s="75"/>
      <c r="AA57" s="75"/>
      <c r="AB57" s="75"/>
      <c r="AC57" s="81"/>
      <c r="AD57" s="75"/>
      <c r="AE57" s="75"/>
      <c r="AF57" s="75"/>
      <c r="AG57" s="75"/>
      <c r="AH57" s="75"/>
      <c r="AI57" s="75"/>
      <c r="AJ57" s="81"/>
      <c r="AL57" s="75"/>
      <c r="AM57" s="75"/>
      <c r="AN57" s="75"/>
      <c r="AO57" s="75"/>
      <c r="AP57" s="75"/>
      <c r="AQ57" s="75"/>
      <c r="AR57" s="81"/>
      <c r="AT57" s="75"/>
      <c r="AU57" s="75"/>
      <c r="AV57" s="75"/>
      <c r="AW57" s="75"/>
      <c r="AX57" s="75"/>
      <c r="AY57" s="75"/>
      <c r="AZ57" s="81"/>
      <c r="BA57" s="75"/>
      <c r="BB57" s="75"/>
      <c r="BC57" s="75"/>
      <c r="BD57" s="75"/>
      <c r="BE57" s="75"/>
      <c r="BF57" s="75"/>
      <c r="BG57" s="81"/>
      <c r="BH57" s="75"/>
      <c r="BI57" s="75"/>
      <c r="BJ57" s="75"/>
      <c r="BK57" s="75"/>
      <c r="BL57" s="75"/>
      <c r="BM57" s="75"/>
      <c r="BN57" s="81"/>
    </row>
    <row r="58" spans="2:73" s="14" customFormat="1" ht="20.149999999999999" customHeight="1" x14ac:dyDescent="0.15">
      <c r="W58" s="75">
        <f>ROUND((0.1/W45*(W44+0.6)+W43),3)</f>
        <v>0.68899999999999995</v>
      </c>
      <c r="X58" s="75"/>
      <c r="Y58" s="75"/>
      <c r="Z58" s="75"/>
      <c r="AA58" s="75"/>
      <c r="AB58" s="75"/>
      <c r="AC58" s="81"/>
      <c r="AD58" s="75">
        <f>ROUND((0.1/AD45*(AD44+0.6)+AD43),3)</f>
        <v>0.68899999999999995</v>
      </c>
      <c r="AE58" s="75"/>
      <c r="AF58" s="75"/>
      <c r="AG58" s="75"/>
      <c r="AH58" s="75"/>
      <c r="AI58" s="75"/>
      <c r="AJ58" s="81"/>
      <c r="AL58" s="75">
        <f>ROUND((0.1/AL45*(AL44+0.6)+AL43),3)</f>
        <v>0.68899999999999995</v>
      </c>
      <c r="AM58" s="75"/>
      <c r="AN58" s="75"/>
      <c r="AO58" s="75"/>
      <c r="AP58" s="75"/>
      <c r="AQ58" s="75"/>
      <c r="AR58" s="81"/>
      <c r="AT58" s="75">
        <f>ROUND((0.1/AT45*(AT44+0.6)+AT43),3)</f>
        <v>0.68899999999999995</v>
      </c>
      <c r="AU58" s="75"/>
      <c r="AV58" s="75"/>
      <c r="AW58" s="75"/>
      <c r="AX58" s="75"/>
      <c r="AY58" s="75"/>
      <c r="AZ58" s="81"/>
      <c r="BA58" s="75">
        <f>ROUND((0.1/BA45*(BA44+0.6)+BA43),3)</f>
        <v>0.68899999999999995</v>
      </c>
      <c r="BB58" s="75"/>
      <c r="BC58" s="75"/>
      <c r="BD58" s="75"/>
      <c r="BE58" s="75"/>
      <c r="BF58" s="75"/>
      <c r="BG58" s="81"/>
      <c r="BH58" s="75">
        <f>ROUND((0.1/BH45*(BH44+0.6)+BH43),3)</f>
        <v>0.69</v>
      </c>
      <c r="BI58" s="75"/>
      <c r="BJ58" s="75"/>
      <c r="BK58" s="75"/>
      <c r="BL58" s="75"/>
      <c r="BM58" s="75"/>
      <c r="BN58" s="81"/>
      <c r="BO58" s="33"/>
      <c r="BP58" s="36"/>
      <c r="BQ58" s="36"/>
      <c r="BR58" s="36"/>
      <c r="BS58" s="36"/>
      <c r="BT58" s="36"/>
      <c r="BU58" s="32"/>
    </row>
    <row r="59" spans="2:73" s="14" customFormat="1" ht="20.149999999999999" customHeight="1" x14ac:dyDescent="0.15">
      <c r="W59" s="75">
        <f>ROUND((0.1/W45*W44+W43),3)</f>
        <v>0.624</v>
      </c>
      <c r="X59" s="75"/>
      <c r="Y59" s="75"/>
      <c r="Z59" s="75"/>
      <c r="AA59" s="75"/>
      <c r="AB59" s="75"/>
      <c r="AC59" s="81"/>
      <c r="AD59" s="75">
        <f>ROUND((0.1/AD45*AD44+AD43),3)</f>
        <v>0.624</v>
      </c>
      <c r="AE59" s="75"/>
      <c r="AF59" s="75"/>
      <c r="AG59" s="75"/>
      <c r="AH59" s="75"/>
      <c r="AI59" s="75"/>
      <c r="AJ59" s="81"/>
      <c r="AL59" s="75">
        <f>ROUND((0.1/AL45*AL44+AL43),3)</f>
        <v>0.625</v>
      </c>
      <c r="AM59" s="75"/>
      <c r="AN59" s="75"/>
      <c r="AO59" s="75"/>
      <c r="AP59" s="75"/>
      <c r="AQ59" s="75"/>
      <c r="AR59" s="81"/>
      <c r="AT59" s="75">
        <f>ROUND((0.1/AT45*AT44+AT43),3)</f>
        <v>0.626</v>
      </c>
      <c r="AU59" s="75"/>
      <c r="AV59" s="75"/>
      <c r="AW59" s="75"/>
      <c r="AX59" s="75"/>
      <c r="AY59" s="75"/>
      <c r="AZ59" s="81"/>
      <c r="BA59" s="75">
        <f>ROUND((0.1/BA45*BA44+BA43),3)</f>
        <v>0.626</v>
      </c>
      <c r="BB59" s="75"/>
      <c r="BC59" s="75"/>
      <c r="BD59" s="75"/>
      <c r="BE59" s="75"/>
      <c r="BF59" s="75"/>
      <c r="BG59" s="81"/>
      <c r="BH59" s="75">
        <f>ROUND((0.1/BH45*BH44+BH43),3)</f>
        <v>0.627</v>
      </c>
      <c r="BI59" s="75"/>
      <c r="BJ59" s="75"/>
      <c r="BK59" s="75"/>
      <c r="BL59" s="75"/>
      <c r="BM59" s="75"/>
      <c r="BN59" s="81"/>
      <c r="BO59" s="33"/>
      <c r="BP59" s="36"/>
      <c r="BQ59" s="36"/>
      <c r="BR59" s="36"/>
      <c r="BS59" s="36"/>
      <c r="BT59" s="36"/>
      <c r="BU59" s="32"/>
    </row>
    <row r="60" spans="2:73" s="14" customFormat="1" ht="20.149999999999999" customHeight="1" x14ac:dyDescent="0.15">
      <c r="BH60" s="25"/>
      <c r="BI60" s="25"/>
      <c r="BJ60" s="25"/>
      <c r="BK60" s="25"/>
      <c r="BL60" s="25"/>
      <c r="BM60" s="25"/>
      <c r="BN60" s="25"/>
    </row>
    <row r="61" spans="2:73" s="14" customFormat="1" ht="20.149999999999999" customHeight="1" x14ac:dyDescent="0.15"/>
    <row r="62" spans="2:73" s="14" customFormat="1" ht="20.149999999999999" customHeight="1" x14ac:dyDescent="0.15"/>
    <row r="63" spans="2:73" s="14" customFormat="1" ht="20.149999999999999" customHeight="1" x14ac:dyDescent="0.15"/>
    <row r="64" spans="2:73" s="14" customFormat="1" ht="20.149999999999999" customHeight="1" x14ac:dyDescent="0.15"/>
    <row r="65" s="14" customFormat="1" ht="20.149999999999999" customHeight="1" x14ac:dyDescent="0.15"/>
    <row r="66" s="14" customFormat="1" ht="20.149999999999999" customHeight="1" x14ac:dyDescent="0.15"/>
    <row r="67" s="14" customFormat="1" ht="15" customHeight="1" x14ac:dyDescent="0.15"/>
    <row r="68" s="14" customFormat="1" ht="15" customHeight="1" x14ac:dyDescent="0.15"/>
    <row r="69" s="14" customFormat="1" ht="15" customHeight="1" x14ac:dyDescent="0.15"/>
    <row r="70" s="14" customFormat="1" ht="15" customHeight="1" x14ac:dyDescent="0.15"/>
    <row r="71" s="14" customFormat="1" ht="15" customHeight="1" x14ac:dyDescent="0.15"/>
    <row r="72" s="14" customFormat="1" ht="15" customHeight="1" x14ac:dyDescent="0.15"/>
    <row r="73" s="14" customFormat="1" ht="15" customHeight="1" x14ac:dyDescent="0.15"/>
    <row r="74" s="14" customFormat="1" ht="15" customHeight="1" x14ac:dyDescent="0.15"/>
    <row r="75" s="14" customFormat="1" ht="15" customHeight="1" x14ac:dyDescent="0.15"/>
    <row r="76" s="14" customFormat="1" ht="15" customHeight="1" x14ac:dyDescent="0.15"/>
    <row r="77" ht="15" customHeight="1" x14ac:dyDescent="0.15"/>
  </sheetData>
  <mergeCells count="159">
    <mergeCell ref="BH43:BN43"/>
    <mergeCell ref="BA43:BG43"/>
    <mergeCell ref="BA42:BG42"/>
    <mergeCell ref="BA44:BG44"/>
    <mergeCell ref="AD44:AK44"/>
    <mergeCell ref="AL44:AS44"/>
    <mergeCell ref="BH45:BN45"/>
    <mergeCell ref="AL42:AS42"/>
    <mergeCell ref="BH42:BN42"/>
    <mergeCell ref="BO48:BU48"/>
    <mergeCell ref="AH12:AO13"/>
    <mergeCell ref="AX17:AX22"/>
    <mergeCell ref="BA50:BG50"/>
    <mergeCell ref="BH44:BN44"/>
    <mergeCell ref="BA45:BG45"/>
    <mergeCell ref="AL43:AS43"/>
    <mergeCell ref="BA48:BG48"/>
    <mergeCell ref="BH48:BN48"/>
    <mergeCell ref="BH50:BN50"/>
    <mergeCell ref="BA46:BG46"/>
    <mergeCell ref="BH46:BN46"/>
    <mergeCell ref="AH19:AO19"/>
    <mergeCell ref="AT42:AZ42"/>
    <mergeCell ref="AJ32:AM32"/>
    <mergeCell ref="AV26:AV27"/>
    <mergeCell ref="AV28:AV29"/>
    <mergeCell ref="AD45:AK45"/>
    <mergeCell ref="AX26:AX31"/>
    <mergeCell ref="AJ33:AM33"/>
    <mergeCell ref="AJ34:AM34"/>
    <mergeCell ref="AD46:AK46"/>
    <mergeCell ref="AL46:AS46"/>
    <mergeCell ref="AT46:AZ46"/>
    <mergeCell ref="AD57:AJ57"/>
    <mergeCell ref="BH57:BN57"/>
    <mergeCell ref="W52:AC52"/>
    <mergeCell ref="AD51:AK51"/>
    <mergeCell ref="BH54:BN55"/>
    <mergeCell ref="BA54:BG55"/>
    <mergeCell ref="AL54:AS55"/>
    <mergeCell ref="BA53:BG53"/>
    <mergeCell ref="AT52:AZ52"/>
    <mergeCell ref="BH53:BN53"/>
    <mergeCell ref="BA52:BG52"/>
    <mergeCell ref="BH52:BN52"/>
    <mergeCell ref="AL51:AS51"/>
    <mergeCell ref="AT51:AZ51"/>
    <mergeCell ref="AD53:AK53"/>
    <mergeCell ref="AL53:AS53"/>
    <mergeCell ref="AT53:AZ53"/>
    <mergeCell ref="AL52:AS52"/>
    <mergeCell ref="AD52:AK52"/>
    <mergeCell ref="W53:AC53"/>
    <mergeCell ref="W51:AC51"/>
    <mergeCell ref="AT59:AZ59"/>
    <mergeCell ref="B39:BV39"/>
    <mergeCell ref="K55:S55"/>
    <mergeCell ref="BA59:BG59"/>
    <mergeCell ref="W59:AC59"/>
    <mergeCell ref="AD59:AJ59"/>
    <mergeCell ref="AL59:AR59"/>
    <mergeCell ref="BH58:BN58"/>
    <mergeCell ref="BH59:BN59"/>
    <mergeCell ref="W54:AC55"/>
    <mergeCell ref="AD54:AK55"/>
    <mergeCell ref="BA58:BG58"/>
    <mergeCell ref="AT57:AZ57"/>
    <mergeCell ref="BA57:BG57"/>
    <mergeCell ref="AL58:AR58"/>
    <mergeCell ref="AL57:AR57"/>
    <mergeCell ref="AT58:AZ58"/>
    <mergeCell ref="W58:AC58"/>
    <mergeCell ref="AT54:AZ55"/>
    <mergeCell ref="BH51:BN51"/>
    <mergeCell ref="BA51:BG51"/>
    <mergeCell ref="AD58:AJ58"/>
    <mergeCell ref="W57:AC57"/>
    <mergeCell ref="AT43:AZ43"/>
    <mergeCell ref="AT50:AZ50"/>
    <mergeCell ref="AD49:AK49"/>
    <mergeCell ref="B51:J51"/>
    <mergeCell ref="K51:S51"/>
    <mergeCell ref="T51:V51"/>
    <mergeCell ref="AL50:AS50"/>
    <mergeCell ref="B50:J50"/>
    <mergeCell ref="AD50:AK50"/>
    <mergeCell ref="AT45:AZ45"/>
    <mergeCell ref="AT49:AZ49"/>
    <mergeCell ref="K50:S50"/>
    <mergeCell ref="T50:V50"/>
    <mergeCell ref="W50:AC50"/>
    <mergeCell ref="T49:V49"/>
    <mergeCell ref="W45:AC45"/>
    <mergeCell ref="E46:V46"/>
    <mergeCell ref="W46:AC46"/>
    <mergeCell ref="E45:V45"/>
    <mergeCell ref="B49:J49"/>
    <mergeCell ref="K49:S49"/>
    <mergeCell ref="B47:D47"/>
    <mergeCell ref="E47:V47"/>
    <mergeCell ref="W47:AC47"/>
    <mergeCell ref="AD47:AK47"/>
    <mergeCell ref="B54:J55"/>
    <mergeCell ref="T54:V55"/>
    <mergeCell ref="B52:J52"/>
    <mergeCell ref="K52:S52"/>
    <mergeCell ref="T52:V52"/>
    <mergeCell ref="K54:S54"/>
    <mergeCell ref="B53:J53"/>
    <mergeCell ref="K53:S53"/>
    <mergeCell ref="T53:V53"/>
    <mergeCell ref="AX14:AX15"/>
    <mergeCell ref="AH20:AO20"/>
    <mergeCell ref="B40:V40"/>
    <mergeCell ref="E42:V42"/>
    <mergeCell ref="BA40:BG40"/>
    <mergeCell ref="BH49:BN49"/>
    <mergeCell ref="AL45:AS45"/>
    <mergeCell ref="W49:AC49"/>
    <mergeCell ref="AL49:AS49"/>
    <mergeCell ref="BA49:BG49"/>
    <mergeCell ref="X15:X24"/>
    <mergeCell ref="E43:V43"/>
    <mergeCell ref="E44:V44"/>
    <mergeCell ref="AD43:AK43"/>
    <mergeCell ref="AD42:AK42"/>
    <mergeCell ref="W42:AC42"/>
    <mergeCell ref="W43:AC43"/>
    <mergeCell ref="AT44:AZ44"/>
    <mergeCell ref="W44:AC44"/>
    <mergeCell ref="AL47:AS47"/>
    <mergeCell ref="AT47:AZ47"/>
    <mergeCell ref="BA47:BG47"/>
    <mergeCell ref="BH47:BN47"/>
    <mergeCell ref="B42:D46"/>
    <mergeCell ref="AG27:AP27"/>
    <mergeCell ref="B1:BV1"/>
    <mergeCell ref="W40:AC40"/>
    <mergeCell ref="AD40:AK40"/>
    <mergeCell ref="AL40:AS40"/>
    <mergeCell ref="U18:U24"/>
    <mergeCell ref="AT40:AZ40"/>
    <mergeCell ref="BH40:BN40"/>
    <mergeCell ref="AV30:AV31"/>
    <mergeCell ref="B2:BV2"/>
    <mergeCell ref="AH6:AO6"/>
    <mergeCell ref="AZ20:AZ23"/>
    <mergeCell ref="AG18:AP18"/>
    <mergeCell ref="AG10:AO10"/>
    <mergeCell ref="AX9:AX11"/>
    <mergeCell ref="AH14:AO15"/>
    <mergeCell ref="E6:G7"/>
    <mergeCell ref="H6:H7"/>
    <mergeCell ref="I6:N7"/>
    <mergeCell ref="O6:P7"/>
    <mergeCell ref="Z8:AC8"/>
    <mergeCell ref="AT8:AW8"/>
    <mergeCell ref="AJ8:AM8"/>
    <mergeCell ref="AX12:AX13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  <legacyDrawing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CD72"/>
  <sheetViews>
    <sheetView view="pageBreakPreview" topLeftCell="A37" workbookViewId="0">
      <selection activeCell="CC57" sqref="CC57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211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394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/>
    <row r="6" spans="2:74" ht="9.1" customHeight="1" x14ac:dyDescent="0.15">
      <c r="AH6" s="28"/>
      <c r="AI6" s="28"/>
      <c r="AJ6" s="28"/>
      <c r="AK6" s="28"/>
      <c r="AL6" s="28"/>
      <c r="AM6" s="28"/>
      <c r="AN6" s="28"/>
      <c r="AO6" s="28"/>
    </row>
    <row r="7" spans="2:74" ht="9.1" customHeight="1" x14ac:dyDescent="0.15"/>
    <row r="8" spans="2:74" ht="9.1" customHeight="1" x14ac:dyDescent="0.15">
      <c r="Z8" s="98"/>
      <c r="AA8" s="98"/>
      <c r="AB8" s="98"/>
      <c r="AC8" s="98"/>
      <c r="AI8" s="28"/>
      <c r="AJ8" s="73"/>
      <c r="AK8" s="73"/>
      <c r="AL8" s="73"/>
      <c r="AM8" s="73"/>
      <c r="AN8" s="28"/>
      <c r="AT8" s="98"/>
      <c r="AU8" s="98"/>
      <c r="AV8" s="98"/>
      <c r="AW8" s="98"/>
    </row>
    <row r="9" spans="2:74" ht="9.1" customHeight="1" x14ac:dyDescent="0.15">
      <c r="AV9" s="5"/>
      <c r="AW9" s="5"/>
      <c r="AX9" s="29"/>
    </row>
    <row r="10" spans="2:74" ht="9.1" customHeight="1" x14ac:dyDescent="0.15">
      <c r="AG10" s="30"/>
      <c r="AH10" s="30"/>
      <c r="AI10" s="30"/>
      <c r="AJ10" s="30"/>
      <c r="AK10" s="30"/>
      <c r="AL10" s="30"/>
      <c r="AM10" s="30"/>
      <c r="AN10" s="30"/>
      <c r="AO10" s="30"/>
      <c r="AV10" s="5"/>
      <c r="AW10" s="5"/>
      <c r="AX10" s="29"/>
    </row>
    <row r="11" spans="2:74" ht="9.1" customHeight="1" x14ac:dyDescent="0.15">
      <c r="AV11" s="5"/>
      <c r="AW11" s="5"/>
      <c r="AX11" s="29"/>
    </row>
    <row r="12" spans="2:74" ht="9.1" customHeight="1" x14ac:dyDescent="0.15"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5"/>
      <c r="AW12" s="5"/>
      <c r="AX12" s="85"/>
    </row>
    <row r="13" spans="2:74" ht="9.1" customHeight="1" x14ac:dyDescent="0.15">
      <c r="AH13" s="28"/>
      <c r="AI13" s="28"/>
      <c r="AJ13" s="28"/>
      <c r="AK13" s="28"/>
      <c r="AL13" s="28"/>
      <c r="AM13" s="28"/>
      <c r="AN13" s="28"/>
      <c r="AO13" s="28"/>
      <c r="AV13" s="5"/>
      <c r="AW13" s="5"/>
      <c r="AX13" s="85"/>
    </row>
    <row r="14" spans="2:74" ht="9.1" customHeight="1" x14ac:dyDescent="0.15">
      <c r="AH14" s="28"/>
      <c r="AI14" s="28"/>
      <c r="AJ14" s="28"/>
      <c r="AK14" s="28"/>
      <c r="AL14" s="28"/>
      <c r="AM14" s="28"/>
      <c r="AN14" s="28"/>
      <c r="AO14" s="28"/>
      <c r="AV14" s="5"/>
      <c r="AW14" s="5"/>
      <c r="AX14" s="85"/>
    </row>
    <row r="15" spans="2:74" ht="9.1" customHeight="1" x14ac:dyDescent="0.15">
      <c r="AV15" s="5"/>
      <c r="AW15" s="5"/>
      <c r="AX15" s="29"/>
    </row>
    <row r="16" spans="2:74" ht="9.1" customHeight="1" x14ac:dyDescent="0.15">
      <c r="AV16" s="5"/>
      <c r="AW16" s="5"/>
      <c r="AX16" s="5"/>
    </row>
    <row r="17" spans="21:52" ht="9.1" customHeight="1" x14ac:dyDescent="0.15">
      <c r="AV17" s="5"/>
      <c r="AW17" s="5"/>
      <c r="AX17" s="5"/>
    </row>
    <row r="18" spans="21:52" ht="9.1" customHeight="1" x14ac:dyDescent="0.15">
      <c r="U18" s="86"/>
      <c r="X18" s="86" t="s">
        <v>230</v>
      </c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V18" s="5"/>
      <c r="AW18" s="5"/>
      <c r="AX18" s="85">
        <v>0.9</v>
      </c>
    </row>
    <row r="19" spans="21:52" ht="9.1" customHeight="1" x14ac:dyDescent="0.15">
      <c r="U19" s="86"/>
      <c r="X19" s="86"/>
      <c r="AS19" s="28"/>
      <c r="AT19" s="28"/>
      <c r="AU19" s="28"/>
      <c r="AV19" s="5"/>
      <c r="AW19" s="5"/>
      <c r="AX19" s="85"/>
    </row>
    <row r="20" spans="21:52" ht="9.1" customHeight="1" x14ac:dyDescent="0.15">
      <c r="U20" s="86"/>
      <c r="X20" s="86"/>
      <c r="AH20" s="73" t="s">
        <v>5</v>
      </c>
      <c r="AI20" s="73"/>
      <c r="AJ20" s="73"/>
      <c r="AK20" s="73"/>
      <c r="AL20" s="73"/>
      <c r="AM20" s="73"/>
      <c r="AN20" s="73"/>
      <c r="AO20" s="73"/>
      <c r="AV20" s="5"/>
      <c r="AW20" s="5"/>
      <c r="AX20" s="85"/>
      <c r="AZ20" s="86" t="s">
        <v>7</v>
      </c>
    </row>
    <row r="21" spans="21:52" ht="9.1" customHeight="1" x14ac:dyDescent="0.15">
      <c r="U21" s="86"/>
      <c r="X21" s="86"/>
      <c r="AV21" s="5"/>
      <c r="AW21" s="5"/>
      <c r="AX21" s="85"/>
      <c r="AZ21" s="86"/>
    </row>
    <row r="22" spans="21:52" ht="9.1" customHeight="1" x14ac:dyDescent="0.15">
      <c r="U22" s="86"/>
      <c r="X22" s="86"/>
      <c r="AV22" s="5"/>
      <c r="AW22" s="5"/>
      <c r="AX22" s="85"/>
      <c r="AZ22" s="86"/>
    </row>
    <row r="23" spans="21:52" ht="9.1" customHeight="1" x14ac:dyDescent="0.15">
      <c r="U23" s="86"/>
      <c r="X23" s="86"/>
      <c r="AV23" s="5"/>
      <c r="AW23" s="5"/>
      <c r="AX23" s="85"/>
      <c r="AZ23" s="86"/>
    </row>
    <row r="24" spans="21:52" ht="9.1" customHeight="1" x14ac:dyDescent="0.15">
      <c r="U24" s="86"/>
      <c r="X24" s="86"/>
      <c r="AV24" s="5"/>
      <c r="AW24" s="5"/>
      <c r="AX24" s="5"/>
    </row>
    <row r="25" spans="21:52" ht="9.1" customHeight="1" x14ac:dyDescent="0.15">
      <c r="U25" s="40"/>
      <c r="AV25" s="5"/>
      <c r="AW25" s="5"/>
      <c r="AX25" s="5"/>
    </row>
    <row r="26" spans="21:52" ht="9.1" customHeight="1" x14ac:dyDescent="0.15">
      <c r="AS26" s="28"/>
      <c r="AT26" s="28"/>
      <c r="AU26" s="28"/>
      <c r="AV26" s="5"/>
      <c r="AW26" s="5"/>
      <c r="AX26" s="85"/>
    </row>
    <row r="27" spans="21:52" ht="9.1" customHeight="1" x14ac:dyDescent="0.15">
      <c r="AV27" s="5"/>
      <c r="AW27" s="5"/>
      <c r="AX27" s="85"/>
    </row>
    <row r="28" spans="21:52" ht="9.1" customHeight="1" x14ac:dyDescent="0.15">
      <c r="AH28" s="28"/>
      <c r="AI28" s="28"/>
      <c r="AJ28" s="28"/>
      <c r="AK28" s="28"/>
      <c r="AL28" s="28"/>
      <c r="AM28" s="28"/>
      <c r="AN28" s="28"/>
      <c r="AO28" s="28"/>
      <c r="AV28" s="5"/>
      <c r="AW28" s="5"/>
      <c r="AX28" s="85"/>
    </row>
    <row r="29" spans="21:52" ht="9.1" customHeight="1" x14ac:dyDescent="0.15">
      <c r="AV29" s="5"/>
      <c r="AW29" s="5"/>
      <c r="AX29" s="5"/>
    </row>
    <row r="30" spans="21:52" ht="9.1" customHeight="1" x14ac:dyDescent="0.15">
      <c r="AV30" s="85">
        <v>0.1</v>
      </c>
      <c r="AW30" s="5"/>
      <c r="AX30" s="85" t="s">
        <v>80</v>
      </c>
    </row>
    <row r="31" spans="21:52" ht="9.1" customHeight="1" x14ac:dyDescent="0.15">
      <c r="AG31" s="73" t="s">
        <v>441</v>
      </c>
      <c r="AH31" s="73"/>
      <c r="AI31" s="73"/>
      <c r="AJ31" s="73"/>
      <c r="AK31" s="73"/>
      <c r="AL31" s="73"/>
      <c r="AM31" s="73"/>
      <c r="AN31" s="73"/>
      <c r="AO31" s="73"/>
      <c r="AP31" s="73"/>
      <c r="AV31" s="85"/>
      <c r="AW31" s="5"/>
      <c r="AX31" s="85"/>
    </row>
    <row r="32" spans="21:52" ht="9.1" customHeight="1" x14ac:dyDescent="0.15">
      <c r="AV32" s="85" t="s">
        <v>179</v>
      </c>
      <c r="AW32" s="5"/>
      <c r="AX32" s="85"/>
    </row>
    <row r="33" spans="1:82" ht="9.1" customHeight="1" x14ac:dyDescent="0.15">
      <c r="AV33" s="85"/>
      <c r="AW33" s="5"/>
      <c r="AX33" s="85"/>
    </row>
    <row r="34" spans="1:82" ht="9.1" customHeight="1" x14ac:dyDescent="0.15">
      <c r="AV34" s="29"/>
    </row>
    <row r="35" spans="1:82" ht="9.1" customHeight="1" x14ac:dyDescent="0.15">
      <c r="AY35" s="29"/>
    </row>
    <row r="36" spans="1:82" ht="9.1" customHeight="1" x14ac:dyDescent="0.15">
      <c r="AJ36" s="73" t="s">
        <v>6</v>
      </c>
      <c r="AK36" s="73"/>
      <c r="AL36" s="73"/>
      <c r="AM36" s="73"/>
      <c r="AY36" s="29"/>
    </row>
    <row r="37" spans="1:82" ht="9.1" customHeight="1" x14ac:dyDescent="0.15"/>
    <row r="38" spans="1:82" ht="24.95" customHeight="1" x14ac:dyDescent="0.15"/>
    <row r="39" spans="1:82" ht="43.5" customHeight="1" x14ac:dyDescent="0.15">
      <c r="B39" s="88" t="s">
        <v>31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43"/>
      <c r="BX39" s="43"/>
      <c r="BY39" s="43"/>
      <c r="BZ39" s="43"/>
    </row>
    <row r="40" spans="1:82" s="14" customFormat="1" ht="24.95" customHeight="1" x14ac:dyDescent="0.15">
      <c r="A40" s="25"/>
      <c r="B40" s="78" t="s">
        <v>118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113" t="s">
        <v>125</v>
      </c>
      <c r="X40" s="114"/>
      <c r="Y40" s="114"/>
      <c r="Z40" s="114"/>
      <c r="AA40" s="114"/>
      <c r="AB40" s="114"/>
      <c r="AC40" s="115"/>
      <c r="AD40" s="113" t="s">
        <v>126</v>
      </c>
      <c r="AE40" s="114"/>
      <c r="AF40" s="114"/>
      <c r="AG40" s="114"/>
      <c r="AH40" s="114"/>
      <c r="AI40" s="114"/>
      <c r="AJ40" s="114"/>
      <c r="AK40" s="115"/>
      <c r="AL40" s="113" t="s">
        <v>127</v>
      </c>
      <c r="AM40" s="114"/>
      <c r="AN40" s="114"/>
      <c r="AO40" s="114"/>
      <c r="AP40" s="114"/>
      <c r="AQ40" s="114"/>
      <c r="AR40" s="114"/>
      <c r="AS40" s="115"/>
      <c r="AT40" s="113" t="s">
        <v>128</v>
      </c>
      <c r="AU40" s="114"/>
      <c r="AV40" s="114"/>
      <c r="AW40" s="114"/>
      <c r="AX40" s="114"/>
      <c r="AY40" s="114"/>
      <c r="AZ40" s="115"/>
      <c r="BA40" s="113" t="s">
        <v>129</v>
      </c>
      <c r="BB40" s="114"/>
      <c r="BC40" s="114"/>
      <c r="BD40" s="114"/>
      <c r="BE40" s="114"/>
      <c r="BF40" s="114"/>
      <c r="BG40" s="11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</row>
    <row r="41" spans="1:82" s="14" customFormat="1" ht="6.95" customHeight="1" x14ac:dyDescent="0.15">
      <c r="A41" s="35"/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</row>
    <row r="42" spans="1:82" s="14" customFormat="1" ht="20.149999999999999" customHeight="1" x14ac:dyDescent="0.15">
      <c r="A42" s="18"/>
      <c r="B42" s="113" t="s">
        <v>10</v>
      </c>
      <c r="C42" s="114"/>
      <c r="D42" s="115"/>
      <c r="E42" s="78" t="s">
        <v>179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104">
        <v>8.8999999999999996E-2</v>
      </c>
      <c r="X42" s="105"/>
      <c r="Y42" s="105"/>
      <c r="Z42" s="105"/>
      <c r="AA42" s="105"/>
      <c r="AB42" s="105"/>
      <c r="AC42" s="106"/>
      <c r="AD42" s="104">
        <v>0.114</v>
      </c>
      <c r="AE42" s="105"/>
      <c r="AF42" s="105"/>
      <c r="AG42" s="105"/>
      <c r="AH42" s="105"/>
      <c r="AI42" s="105"/>
      <c r="AJ42" s="105"/>
      <c r="AK42" s="106"/>
      <c r="AL42" s="104">
        <v>0.16500000000000001</v>
      </c>
      <c r="AM42" s="105"/>
      <c r="AN42" s="105"/>
      <c r="AO42" s="105"/>
      <c r="AP42" s="105"/>
      <c r="AQ42" s="105"/>
      <c r="AR42" s="105"/>
      <c r="AS42" s="106"/>
      <c r="AT42" s="104">
        <v>0.216</v>
      </c>
      <c r="AU42" s="105"/>
      <c r="AV42" s="105"/>
      <c r="AW42" s="105"/>
      <c r="AX42" s="105"/>
      <c r="AY42" s="105"/>
      <c r="AZ42" s="106"/>
      <c r="BA42" s="81">
        <v>0.318</v>
      </c>
      <c r="BB42" s="82"/>
      <c r="BC42" s="82"/>
      <c r="BD42" s="82"/>
      <c r="BE42" s="82"/>
      <c r="BF42" s="82"/>
      <c r="BG42" s="83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</row>
    <row r="43" spans="1:82" s="14" customFormat="1" ht="20.149999999999999" customHeight="1" x14ac:dyDescent="0.15">
      <c r="A43" s="18"/>
      <c r="B43" s="89"/>
      <c r="C43" s="84"/>
      <c r="D43" s="247"/>
      <c r="E43" s="78" t="s">
        <v>209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104">
        <v>0.6</v>
      </c>
      <c r="X43" s="105"/>
      <c r="Y43" s="105"/>
      <c r="Z43" s="105"/>
      <c r="AA43" s="105"/>
      <c r="AB43" s="105"/>
      <c r="AC43" s="106"/>
      <c r="AD43" s="104">
        <v>0.6</v>
      </c>
      <c r="AE43" s="105"/>
      <c r="AF43" s="105"/>
      <c r="AG43" s="105"/>
      <c r="AH43" s="105"/>
      <c r="AI43" s="105"/>
      <c r="AJ43" s="105"/>
      <c r="AK43" s="106"/>
      <c r="AL43" s="104">
        <v>0.65</v>
      </c>
      <c r="AM43" s="105"/>
      <c r="AN43" s="105"/>
      <c r="AO43" s="105"/>
      <c r="AP43" s="105"/>
      <c r="AQ43" s="105"/>
      <c r="AR43" s="105"/>
      <c r="AS43" s="106"/>
      <c r="AT43" s="104">
        <v>0.7</v>
      </c>
      <c r="AU43" s="105"/>
      <c r="AV43" s="105"/>
      <c r="AW43" s="105"/>
      <c r="AX43" s="105"/>
      <c r="AY43" s="105"/>
      <c r="AZ43" s="106"/>
      <c r="BA43" s="81">
        <v>0.75</v>
      </c>
      <c r="BB43" s="82"/>
      <c r="BC43" s="82"/>
      <c r="BD43" s="82"/>
      <c r="BE43" s="82"/>
      <c r="BF43" s="82"/>
      <c r="BG43" s="83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</row>
    <row r="44" spans="1:82" s="14" customFormat="1" ht="20.149999999999999" customHeight="1" x14ac:dyDescent="0.15">
      <c r="A44" s="18"/>
      <c r="B44" s="89"/>
      <c r="C44" s="84"/>
      <c r="D44" s="247"/>
      <c r="E44" s="78" t="s">
        <v>181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104">
        <f>W42+0.1</f>
        <v>0.189</v>
      </c>
      <c r="X44" s="105"/>
      <c r="Y44" s="105"/>
      <c r="Z44" s="105"/>
      <c r="AA44" s="105"/>
      <c r="AB44" s="105"/>
      <c r="AC44" s="106"/>
      <c r="AD44" s="104">
        <f>AD42+0.1</f>
        <v>0.21400000000000002</v>
      </c>
      <c r="AE44" s="105"/>
      <c r="AF44" s="105"/>
      <c r="AG44" s="105"/>
      <c r="AH44" s="105"/>
      <c r="AI44" s="105"/>
      <c r="AJ44" s="105"/>
      <c r="AK44" s="106"/>
      <c r="AL44" s="104">
        <f>AL42+0.1</f>
        <v>0.26500000000000001</v>
      </c>
      <c r="AM44" s="105"/>
      <c r="AN44" s="105"/>
      <c r="AO44" s="105"/>
      <c r="AP44" s="105"/>
      <c r="AQ44" s="105"/>
      <c r="AR44" s="105"/>
      <c r="AS44" s="106"/>
      <c r="AT44" s="104">
        <f>AT42+0.1</f>
        <v>0.316</v>
      </c>
      <c r="AU44" s="105"/>
      <c r="AV44" s="105"/>
      <c r="AW44" s="105"/>
      <c r="AX44" s="105"/>
      <c r="AY44" s="105"/>
      <c r="AZ44" s="106"/>
      <c r="BA44" s="81">
        <f>BA42+0.1</f>
        <v>0.41800000000000004</v>
      </c>
      <c r="BB44" s="82"/>
      <c r="BC44" s="82"/>
      <c r="BD44" s="82"/>
      <c r="BE44" s="82"/>
      <c r="BF44" s="82"/>
      <c r="BG44" s="83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</row>
    <row r="45" spans="1:82" s="14" customFormat="1" ht="20.149999999999999" customHeight="1" x14ac:dyDescent="0.15">
      <c r="A45" s="18"/>
      <c r="B45" s="100" t="s">
        <v>182</v>
      </c>
      <c r="C45" s="101"/>
      <c r="D45" s="102"/>
      <c r="E45" s="78" t="s">
        <v>183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81">
        <f>W42+1</f>
        <v>1.089</v>
      </c>
      <c r="X45" s="82"/>
      <c r="Y45" s="82"/>
      <c r="Z45" s="82"/>
      <c r="AA45" s="82"/>
      <c r="AB45" s="82"/>
      <c r="AC45" s="83"/>
      <c r="AD45" s="104">
        <f>AD42+1</f>
        <v>1.1140000000000001</v>
      </c>
      <c r="AE45" s="105"/>
      <c r="AF45" s="105"/>
      <c r="AG45" s="105"/>
      <c r="AH45" s="105"/>
      <c r="AI45" s="105"/>
      <c r="AJ45" s="105"/>
      <c r="AK45" s="106"/>
      <c r="AL45" s="104">
        <f>AL42+1</f>
        <v>1.165</v>
      </c>
      <c r="AM45" s="105"/>
      <c r="AN45" s="105"/>
      <c r="AO45" s="105"/>
      <c r="AP45" s="105"/>
      <c r="AQ45" s="105"/>
      <c r="AR45" s="105"/>
      <c r="AS45" s="106"/>
      <c r="AT45" s="104">
        <f>AT42+1</f>
        <v>1.216</v>
      </c>
      <c r="AU45" s="105"/>
      <c r="AV45" s="105"/>
      <c r="AW45" s="105"/>
      <c r="AX45" s="105"/>
      <c r="AY45" s="105"/>
      <c r="AZ45" s="106"/>
      <c r="BA45" s="81">
        <f>BA42+1</f>
        <v>1.3180000000000001</v>
      </c>
      <c r="BB45" s="82"/>
      <c r="BC45" s="82"/>
      <c r="BD45" s="82"/>
      <c r="BE45" s="82"/>
      <c r="BF45" s="82"/>
      <c r="BG45" s="83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</row>
    <row r="46" spans="1:82" s="14" customFormat="1" ht="20.149999999999999" customHeight="1" x14ac:dyDescent="0.15">
      <c r="A46" s="44"/>
      <c r="X46" s="25"/>
      <c r="Y46" s="2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79" t="s">
        <v>210</v>
      </c>
      <c r="BB46" s="79"/>
      <c r="BC46" s="79"/>
      <c r="BD46" s="79"/>
      <c r="BE46" s="79"/>
      <c r="BF46" s="79"/>
      <c r="BG46" s="79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44"/>
      <c r="BV46" s="44"/>
      <c r="BW46" s="44"/>
      <c r="BX46" s="44"/>
      <c r="BY46" s="44"/>
      <c r="BZ46" s="44"/>
      <c r="CA46" s="44"/>
      <c r="CB46" s="44"/>
      <c r="CC46" s="44"/>
      <c r="CD46" s="44"/>
    </row>
    <row r="47" spans="1:82" s="14" customFormat="1" ht="28" customHeight="1" x14ac:dyDescent="0.15">
      <c r="A47" s="25"/>
      <c r="B47" s="87" t="s">
        <v>13</v>
      </c>
      <c r="C47" s="87"/>
      <c r="D47" s="87"/>
      <c r="E47" s="87"/>
      <c r="F47" s="87"/>
      <c r="G47" s="87"/>
      <c r="H47" s="87"/>
      <c r="I47" s="87"/>
      <c r="J47" s="87"/>
      <c r="K47" s="87" t="s">
        <v>14</v>
      </c>
      <c r="L47" s="87"/>
      <c r="M47" s="87"/>
      <c r="N47" s="87"/>
      <c r="O47" s="87"/>
      <c r="P47" s="87"/>
      <c r="Q47" s="87"/>
      <c r="R47" s="87"/>
      <c r="S47" s="87"/>
      <c r="T47" s="87" t="s">
        <v>12</v>
      </c>
      <c r="U47" s="87"/>
      <c r="V47" s="87"/>
      <c r="W47" s="81" t="s">
        <v>125</v>
      </c>
      <c r="X47" s="82"/>
      <c r="Y47" s="82"/>
      <c r="Z47" s="82"/>
      <c r="AA47" s="82"/>
      <c r="AB47" s="82"/>
      <c r="AC47" s="83"/>
      <c r="AD47" s="104" t="s">
        <v>126</v>
      </c>
      <c r="AE47" s="105"/>
      <c r="AF47" s="105"/>
      <c r="AG47" s="105"/>
      <c r="AH47" s="105"/>
      <c r="AI47" s="105"/>
      <c r="AJ47" s="105"/>
      <c r="AK47" s="106"/>
      <c r="AL47" s="104" t="s">
        <v>127</v>
      </c>
      <c r="AM47" s="105"/>
      <c r="AN47" s="105"/>
      <c r="AO47" s="105"/>
      <c r="AP47" s="105"/>
      <c r="AQ47" s="105"/>
      <c r="AR47" s="105"/>
      <c r="AS47" s="106"/>
      <c r="AT47" s="104" t="s">
        <v>128</v>
      </c>
      <c r="AU47" s="105"/>
      <c r="AV47" s="105"/>
      <c r="AW47" s="105"/>
      <c r="AX47" s="105"/>
      <c r="AY47" s="105"/>
      <c r="AZ47" s="106"/>
      <c r="BA47" s="81" t="s">
        <v>129</v>
      </c>
      <c r="BB47" s="82"/>
      <c r="BC47" s="82"/>
      <c r="BD47" s="82"/>
      <c r="BE47" s="82"/>
      <c r="BF47" s="82"/>
      <c r="BG47" s="83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</row>
    <row r="48" spans="1:82" s="14" customFormat="1" ht="28" customHeight="1" x14ac:dyDescent="0.15">
      <c r="A48" s="18"/>
      <c r="B48" s="119" t="s">
        <v>25</v>
      </c>
      <c r="C48" s="120"/>
      <c r="D48" s="120"/>
      <c r="E48" s="120"/>
      <c r="F48" s="120"/>
      <c r="G48" s="120"/>
      <c r="H48" s="120"/>
      <c r="I48" s="120"/>
      <c r="J48" s="121"/>
      <c r="K48" s="110" t="s">
        <v>436</v>
      </c>
      <c r="L48" s="111"/>
      <c r="M48" s="111"/>
      <c r="N48" s="111"/>
      <c r="O48" s="111"/>
      <c r="P48" s="111"/>
      <c r="Q48" s="111"/>
      <c r="R48" s="111"/>
      <c r="S48" s="112"/>
      <c r="T48" s="78" t="s">
        <v>435</v>
      </c>
      <c r="U48" s="79"/>
      <c r="V48" s="80"/>
      <c r="W48" s="81">
        <f>ROUND(W43*W45,3)</f>
        <v>0.65300000000000002</v>
      </c>
      <c r="X48" s="82"/>
      <c r="Y48" s="82"/>
      <c r="Z48" s="82"/>
      <c r="AA48" s="82"/>
      <c r="AB48" s="82"/>
      <c r="AC48" s="83"/>
      <c r="AD48" s="104">
        <f>ROUND(AD43*AD45,3)</f>
        <v>0.66800000000000004</v>
      </c>
      <c r="AE48" s="105"/>
      <c r="AF48" s="105"/>
      <c r="AG48" s="105"/>
      <c r="AH48" s="105"/>
      <c r="AI48" s="105"/>
      <c r="AJ48" s="105"/>
      <c r="AK48" s="106"/>
      <c r="AL48" s="104">
        <f>ROUND(AL43*AL45,3)</f>
        <v>0.75700000000000001</v>
      </c>
      <c r="AM48" s="105"/>
      <c r="AN48" s="105"/>
      <c r="AO48" s="105"/>
      <c r="AP48" s="105"/>
      <c r="AQ48" s="105"/>
      <c r="AR48" s="105"/>
      <c r="AS48" s="106"/>
      <c r="AT48" s="104">
        <f>ROUND(AT43*AT45,3)</f>
        <v>0.85099999999999998</v>
      </c>
      <c r="AU48" s="105"/>
      <c r="AV48" s="105"/>
      <c r="AW48" s="105"/>
      <c r="AX48" s="105"/>
      <c r="AY48" s="105"/>
      <c r="AZ48" s="106"/>
      <c r="BA48" s="81">
        <f>ROUND(BA43*BA45,3)</f>
        <v>0.98899999999999999</v>
      </c>
      <c r="BB48" s="82"/>
      <c r="BC48" s="82"/>
      <c r="BD48" s="82"/>
      <c r="BE48" s="82"/>
      <c r="BF48" s="82"/>
      <c r="BG48" s="83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</row>
    <row r="49" spans="1:82" s="14" customFormat="1" ht="28" customHeight="1" x14ac:dyDescent="0.15">
      <c r="A49" s="18"/>
      <c r="B49" s="119" t="s">
        <v>24</v>
      </c>
      <c r="C49" s="120"/>
      <c r="D49" s="120"/>
      <c r="E49" s="120"/>
      <c r="F49" s="120"/>
      <c r="G49" s="120"/>
      <c r="H49" s="120"/>
      <c r="I49" s="120"/>
      <c r="J49" s="121"/>
      <c r="K49" s="110" t="s">
        <v>436</v>
      </c>
      <c r="L49" s="111"/>
      <c r="M49" s="111"/>
      <c r="N49" s="111"/>
      <c r="O49" s="111"/>
      <c r="P49" s="111"/>
      <c r="Q49" s="111"/>
      <c r="R49" s="111"/>
      <c r="S49" s="112"/>
      <c r="T49" s="78" t="s">
        <v>435</v>
      </c>
      <c r="U49" s="79"/>
      <c r="V49" s="80"/>
      <c r="W49" s="81">
        <f>ROUND(W43*W44-W42*W42*PI()/4,3)</f>
        <v>0.107</v>
      </c>
      <c r="X49" s="82"/>
      <c r="Y49" s="82"/>
      <c r="Z49" s="82"/>
      <c r="AA49" s="82"/>
      <c r="AB49" s="82"/>
      <c r="AC49" s="83"/>
      <c r="AD49" s="104">
        <f>ROUND(AD43*AD44-AD42*AD42*PI()/4,3)</f>
        <v>0.11799999999999999</v>
      </c>
      <c r="AE49" s="105"/>
      <c r="AF49" s="105"/>
      <c r="AG49" s="105"/>
      <c r="AH49" s="105"/>
      <c r="AI49" s="105"/>
      <c r="AJ49" s="105"/>
      <c r="AK49" s="106"/>
      <c r="AL49" s="104">
        <f>ROUND(AL43*AL44-AL42*AL42*PI()/4,3)</f>
        <v>0.151</v>
      </c>
      <c r="AM49" s="105"/>
      <c r="AN49" s="105"/>
      <c r="AO49" s="105"/>
      <c r="AP49" s="105"/>
      <c r="AQ49" s="105"/>
      <c r="AR49" s="105"/>
      <c r="AS49" s="106"/>
      <c r="AT49" s="104">
        <f>ROUND(AT43*AT44-AT42*AT42*PI()/4,3)</f>
        <v>0.185</v>
      </c>
      <c r="AU49" s="105"/>
      <c r="AV49" s="105"/>
      <c r="AW49" s="105"/>
      <c r="AX49" s="105"/>
      <c r="AY49" s="105"/>
      <c r="AZ49" s="106"/>
      <c r="BA49" s="81">
        <f>ROUND(BA43*BA44-BA42*BA42*PI()/4,3)</f>
        <v>0.23400000000000001</v>
      </c>
      <c r="BB49" s="82"/>
      <c r="BC49" s="82"/>
      <c r="BD49" s="82"/>
      <c r="BE49" s="82"/>
      <c r="BF49" s="82"/>
      <c r="BG49" s="83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</row>
    <row r="50" spans="1:82" s="14" customFormat="1" ht="28" customHeight="1" x14ac:dyDescent="0.15">
      <c r="A50" s="18"/>
      <c r="B50" s="138" t="s">
        <v>26</v>
      </c>
      <c r="C50" s="139"/>
      <c r="D50" s="139"/>
      <c r="E50" s="139"/>
      <c r="F50" s="139"/>
      <c r="G50" s="139"/>
      <c r="H50" s="139"/>
      <c r="I50" s="139"/>
      <c r="J50" s="140"/>
      <c r="K50" s="110" t="s">
        <v>436</v>
      </c>
      <c r="L50" s="111"/>
      <c r="M50" s="111"/>
      <c r="N50" s="111"/>
      <c r="O50" s="111"/>
      <c r="P50" s="111"/>
      <c r="Q50" s="111"/>
      <c r="R50" s="111"/>
      <c r="S50" s="112"/>
      <c r="T50" s="78" t="s">
        <v>435</v>
      </c>
      <c r="U50" s="79"/>
      <c r="V50" s="80"/>
      <c r="W50" s="81">
        <f>ROUND(W43*0.9,3)</f>
        <v>0.54</v>
      </c>
      <c r="X50" s="82"/>
      <c r="Y50" s="82"/>
      <c r="Z50" s="82"/>
      <c r="AA50" s="82"/>
      <c r="AB50" s="82"/>
      <c r="AC50" s="83"/>
      <c r="AD50" s="104">
        <f>ROUND(AD43*0.9,3)</f>
        <v>0.54</v>
      </c>
      <c r="AE50" s="105"/>
      <c r="AF50" s="105"/>
      <c r="AG50" s="105"/>
      <c r="AH50" s="105"/>
      <c r="AI50" s="105"/>
      <c r="AJ50" s="105"/>
      <c r="AK50" s="106"/>
      <c r="AL50" s="104">
        <f>ROUND(AL43*0.9,3)</f>
        <v>0.58499999999999996</v>
      </c>
      <c r="AM50" s="105"/>
      <c r="AN50" s="105"/>
      <c r="AO50" s="105"/>
      <c r="AP50" s="105"/>
      <c r="AQ50" s="105"/>
      <c r="AR50" s="105"/>
      <c r="AS50" s="106"/>
      <c r="AT50" s="104">
        <f>ROUND(AT43*0.9,3)</f>
        <v>0.63</v>
      </c>
      <c r="AU50" s="105"/>
      <c r="AV50" s="105"/>
      <c r="AW50" s="105"/>
      <c r="AX50" s="105"/>
      <c r="AY50" s="105"/>
      <c r="AZ50" s="106"/>
      <c r="BA50" s="81">
        <f>ROUND(BA43*0.9,3)</f>
        <v>0.67500000000000004</v>
      </c>
      <c r="BB50" s="82"/>
      <c r="BC50" s="82"/>
      <c r="BD50" s="82"/>
      <c r="BE50" s="82"/>
      <c r="BF50" s="82"/>
      <c r="BG50" s="83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</row>
    <row r="51" spans="1:82" s="14" customFormat="1" ht="14.1" customHeight="1" x14ac:dyDescent="0.15">
      <c r="A51" s="18"/>
      <c r="B51" s="125" t="s">
        <v>53</v>
      </c>
      <c r="C51" s="126"/>
      <c r="D51" s="126"/>
      <c r="E51" s="126"/>
      <c r="F51" s="126"/>
      <c r="G51" s="126"/>
      <c r="H51" s="126"/>
      <c r="I51" s="126"/>
      <c r="J51" s="127"/>
      <c r="K51" s="116" t="s">
        <v>434</v>
      </c>
      <c r="L51" s="117"/>
      <c r="M51" s="117"/>
      <c r="N51" s="117"/>
      <c r="O51" s="117"/>
      <c r="P51" s="117"/>
      <c r="Q51" s="117"/>
      <c r="R51" s="117"/>
      <c r="S51" s="118"/>
      <c r="T51" s="113" t="s">
        <v>435</v>
      </c>
      <c r="U51" s="114"/>
      <c r="V51" s="115"/>
      <c r="W51" s="104">
        <f>ROUND(W48-W50/0.9,3)</f>
        <v>5.2999999999999999E-2</v>
      </c>
      <c r="X51" s="105"/>
      <c r="Y51" s="105"/>
      <c r="Z51" s="105"/>
      <c r="AA51" s="105"/>
      <c r="AB51" s="105"/>
      <c r="AC51" s="106"/>
      <c r="AD51" s="104">
        <f>ROUND(AD48-AD50/0.9,3)</f>
        <v>6.8000000000000005E-2</v>
      </c>
      <c r="AE51" s="105"/>
      <c r="AF51" s="105"/>
      <c r="AG51" s="105"/>
      <c r="AH51" s="105"/>
      <c r="AI51" s="105"/>
      <c r="AJ51" s="105"/>
      <c r="AK51" s="106"/>
      <c r="AL51" s="104">
        <f>ROUND(AL48-AL50/0.9,3)</f>
        <v>0.107</v>
      </c>
      <c r="AM51" s="105"/>
      <c r="AN51" s="105"/>
      <c r="AO51" s="105"/>
      <c r="AP51" s="105"/>
      <c r="AQ51" s="105"/>
      <c r="AR51" s="105"/>
      <c r="AS51" s="106"/>
      <c r="AT51" s="104">
        <f>ROUND(AT48-AT50/0.9,3)</f>
        <v>0.151</v>
      </c>
      <c r="AU51" s="105"/>
      <c r="AV51" s="105"/>
      <c r="AW51" s="105"/>
      <c r="AX51" s="105"/>
      <c r="AY51" s="105"/>
      <c r="AZ51" s="106"/>
      <c r="BA51" s="104">
        <f>ROUND(BA48-BA50/0.9,3)</f>
        <v>0.23899999999999999</v>
      </c>
      <c r="BB51" s="105"/>
      <c r="BC51" s="105"/>
      <c r="BD51" s="105"/>
      <c r="BE51" s="105"/>
      <c r="BF51" s="105"/>
      <c r="BG51" s="106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</row>
    <row r="52" spans="1:82" s="14" customFormat="1" ht="14.1" customHeight="1" x14ac:dyDescent="0.15">
      <c r="A52" s="18"/>
      <c r="B52" s="128"/>
      <c r="C52" s="129"/>
      <c r="D52" s="129"/>
      <c r="E52" s="129"/>
      <c r="F52" s="129"/>
      <c r="G52" s="129"/>
      <c r="H52" s="129"/>
      <c r="I52" s="129"/>
      <c r="J52" s="130"/>
      <c r="K52" s="122" t="s">
        <v>323</v>
      </c>
      <c r="L52" s="123"/>
      <c r="M52" s="123"/>
      <c r="N52" s="123"/>
      <c r="O52" s="123"/>
      <c r="P52" s="123"/>
      <c r="Q52" s="123"/>
      <c r="R52" s="123"/>
      <c r="S52" s="124"/>
      <c r="T52" s="100"/>
      <c r="U52" s="101"/>
      <c r="V52" s="102"/>
      <c r="W52" s="107"/>
      <c r="X52" s="108"/>
      <c r="Y52" s="108"/>
      <c r="Z52" s="108"/>
      <c r="AA52" s="108"/>
      <c r="AB52" s="108"/>
      <c r="AC52" s="109"/>
      <c r="AD52" s="107"/>
      <c r="AE52" s="108"/>
      <c r="AF52" s="108"/>
      <c r="AG52" s="108"/>
      <c r="AH52" s="108"/>
      <c r="AI52" s="108"/>
      <c r="AJ52" s="108"/>
      <c r="AK52" s="109"/>
      <c r="AL52" s="107"/>
      <c r="AM52" s="108"/>
      <c r="AN52" s="108"/>
      <c r="AO52" s="108"/>
      <c r="AP52" s="108"/>
      <c r="AQ52" s="108"/>
      <c r="AR52" s="108"/>
      <c r="AS52" s="109"/>
      <c r="AT52" s="107"/>
      <c r="AU52" s="108"/>
      <c r="AV52" s="108"/>
      <c r="AW52" s="108"/>
      <c r="AX52" s="108"/>
      <c r="AY52" s="108"/>
      <c r="AZ52" s="109"/>
      <c r="BA52" s="107"/>
      <c r="BB52" s="108"/>
      <c r="BC52" s="108"/>
      <c r="BD52" s="108"/>
      <c r="BE52" s="108"/>
      <c r="BF52" s="108"/>
      <c r="BG52" s="109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</row>
    <row r="53" spans="1:82" s="14" customFormat="1" ht="20.149999999999999" customHeight="1" x14ac:dyDescent="0.15">
      <c r="A53" s="25"/>
      <c r="X53" s="25"/>
      <c r="Y53" s="25"/>
      <c r="AE53" s="25"/>
      <c r="AF53" s="25"/>
      <c r="AK53" s="25"/>
      <c r="AO53" s="25"/>
      <c r="AP53" s="25"/>
      <c r="AU53" s="25"/>
      <c r="AV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</row>
    <row r="54" spans="1:82" s="14" customFormat="1" ht="20.149999999999999" customHeight="1" x14ac:dyDescent="0.15">
      <c r="A54" s="18"/>
      <c r="W54" s="77"/>
      <c r="X54" s="74"/>
      <c r="Y54" s="74"/>
      <c r="Z54" s="74"/>
      <c r="AA54" s="74"/>
      <c r="AB54" s="74"/>
      <c r="AC54" s="162"/>
      <c r="AD54" s="77"/>
      <c r="AE54" s="74"/>
      <c r="AF54" s="74"/>
      <c r="AG54" s="74"/>
      <c r="AH54" s="74"/>
      <c r="AI54" s="74"/>
      <c r="AJ54" s="74"/>
      <c r="AK54" s="162"/>
      <c r="AL54" s="77"/>
      <c r="AM54" s="74"/>
      <c r="AN54" s="74"/>
      <c r="AO54" s="74"/>
      <c r="AP54" s="74"/>
      <c r="AQ54" s="74"/>
      <c r="AR54" s="74"/>
      <c r="AS54" s="162"/>
      <c r="AT54" s="77"/>
      <c r="AU54" s="74"/>
      <c r="AV54" s="74"/>
      <c r="AW54" s="74"/>
      <c r="AX54" s="74"/>
      <c r="AY54" s="74"/>
      <c r="AZ54" s="162"/>
      <c r="BA54" s="77"/>
      <c r="BB54" s="74"/>
      <c r="BC54" s="74"/>
      <c r="BD54" s="74"/>
      <c r="BE54" s="74"/>
      <c r="BF54" s="74"/>
      <c r="BG54" s="74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</row>
    <row r="55" spans="1:82" s="14" customFormat="1" ht="20.149999999999999" customHeight="1" x14ac:dyDescent="0.15">
      <c r="BH55" s="25"/>
      <c r="BI55" s="25"/>
      <c r="BJ55" s="25"/>
      <c r="BK55" s="25"/>
      <c r="BL55" s="25"/>
      <c r="BM55" s="25"/>
      <c r="BN55" s="25"/>
    </row>
    <row r="56" spans="1:82" s="14" customFormat="1" ht="20.149999999999999" customHeight="1" x14ac:dyDescent="0.15"/>
    <row r="57" spans="1:82" s="14" customFormat="1" ht="20.149999999999999" customHeight="1" x14ac:dyDescent="0.15"/>
    <row r="58" spans="1:82" s="14" customFormat="1" ht="20.149999999999999" customHeight="1" x14ac:dyDescent="0.15"/>
    <row r="59" spans="1:82" s="14" customFormat="1" ht="20.149999999999999" customHeight="1" x14ac:dyDescent="0.15"/>
    <row r="60" spans="1:82" s="14" customFormat="1" ht="20.149999999999999" customHeight="1" x14ac:dyDescent="0.15"/>
    <row r="61" spans="1:82" s="14" customFormat="1" ht="20.149999999999999" customHeight="1" x14ac:dyDescent="0.15"/>
    <row r="62" spans="1:82" s="14" customFormat="1" ht="15" customHeight="1" x14ac:dyDescent="0.15"/>
    <row r="63" spans="1:82" s="14" customFormat="1" ht="15" customHeight="1" x14ac:dyDescent="0.15"/>
    <row r="64" spans="1:82" s="14" customFormat="1" ht="15" customHeight="1" x14ac:dyDescent="0.15"/>
    <row r="65" s="14" customFormat="1" ht="15" customHeight="1" x14ac:dyDescent="0.15"/>
    <row r="66" s="14" customFormat="1" ht="15" customHeight="1" x14ac:dyDescent="0.15"/>
    <row r="67" s="14" customFormat="1" ht="15" customHeight="1" x14ac:dyDescent="0.15"/>
    <row r="68" s="14" customFormat="1" ht="15" customHeight="1" x14ac:dyDescent="0.15"/>
    <row r="69" s="14" customFormat="1" ht="15" customHeight="1" x14ac:dyDescent="0.15"/>
    <row r="70" s="14" customFormat="1" ht="15" customHeight="1" x14ac:dyDescent="0.15"/>
    <row r="71" s="14" customFormat="1" ht="15" customHeight="1" x14ac:dyDescent="0.15"/>
    <row r="72" ht="15" customHeight="1" x14ac:dyDescent="0.15"/>
  </sheetData>
  <mergeCells count="98">
    <mergeCell ref="E45:V45"/>
    <mergeCell ref="B48:J48"/>
    <mergeCell ref="K48:S48"/>
    <mergeCell ref="AT40:AZ40"/>
    <mergeCell ref="AT42:AZ42"/>
    <mergeCell ref="AL42:AS42"/>
    <mergeCell ref="B45:D45"/>
    <mergeCell ref="W42:AC42"/>
    <mergeCell ref="B40:V40"/>
    <mergeCell ref="B44:D44"/>
    <mergeCell ref="E44:V44"/>
    <mergeCell ref="AL44:AS44"/>
    <mergeCell ref="AL45:AS45"/>
    <mergeCell ref="AT43:AZ43"/>
    <mergeCell ref="AD44:AK44"/>
    <mergeCell ref="AL43:AS43"/>
    <mergeCell ref="B1:BV1"/>
    <mergeCell ref="U18:U24"/>
    <mergeCell ref="Z8:AC8"/>
    <mergeCell ref="AT8:AW8"/>
    <mergeCell ref="AX12:AX14"/>
    <mergeCell ref="AH20:AO20"/>
    <mergeCell ref="AZ20:AZ23"/>
    <mergeCell ref="AX18:AX23"/>
    <mergeCell ref="B2:BV2"/>
    <mergeCell ref="AJ8:AM8"/>
    <mergeCell ref="X18:X24"/>
    <mergeCell ref="B42:D43"/>
    <mergeCell ref="B39:BV39"/>
    <mergeCell ref="E42:V42"/>
    <mergeCell ref="E43:V43"/>
    <mergeCell ref="BA40:BG40"/>
    <mergeCell ref="W43:AC43"/>
    <mergeCell ref="W40:AC40"/>
    <mergeCell ref="AJ36:AM36"/>
    <mergeCell ref="BA42:BG42"/>
    <mergeCell ref="BA43:BG43"/>
    <mergeCell ref="AD43:AK43"/>
    <mergeCell ref="AX26:AX28"/>
    <mergeCell ref="AX30:AX33"/>
    <mergeCell ref="AV30:AV31"/>
    <mergeCell ref="AV32:AV33"/>
    <mergeCell ref="AG31:AP31"/>
    <mergeCell ref="AD42:AK42"/>
    <mergeCell ref="BA45:BG45"/>
    <mergeCell ref="AT44:AZ44"/>
    <mergeCell ref="BA44:BG44"/>
    <mergeCell ref="AT47:AZ47"/>
    <mergeCell ref="BA47:BG47"/>
    <mergeCell ref="BA46:BG46"/>
    <mergeCell ref="AT45:AZ45"/>
    <mergeCell ref="AT48:AZ48"/>
    <mergeCell ref="BA48:BG48"/>
    <mergeCell ref="W49:AC49"/>
    <mergeCell ref="AD49:AK49"/>
    <mergeCell ref="AL49:AS49"/>
    <mergeCell ref="AT49:AZ49"/>
    <mergeCell ref="BA49:BG49"/>
    <mergeCell ref="AD48:AK48"/>
    <mergeCell ref="AL48:AS48"/>
    <mergeCell ref="W48:AC48"/>
    <mergeCell ref="BA50:BG50"/>
    <mergeCell ref="W51:AC52"/>
    <mergeCell ref="AD51:AK52"/>
    <mergeCell ref="AL51:AS52"/>
    <mergeCell ref="AT51:AZ52"/>
    <mergeCell ref="W50:AC50"/>
    <mergeCell ref="AD50:AK50"/>
    <mergeCell ref="AL50:AS50"/>
    <mergeCell ref="AT50:AZ50"/>
    <mergeCell ref="BA54:BG54"/>
    <mergeCell ref="BA51:BG52"/>
    <mergeCell ref="W54:AC54"/>
    <mergeCell ref="AD54:AK54"/>
    <mergeCell ref="AL54:AS54"/>
    <mergeCell ref="AT54:AZ54"/>
    <mergeCell ref="B51:J52"/>
    <mergeCell ref="K51:S51"/>
    <mergeCell ref="T51:V52"/>
    <mergeCell ref="K52:S52"/>
    <mergeCell ref="W44:AC44"/>
    <mergeCell ref="W45:AC45"/>
    <mergeCell ref="B50:J50"/>
    <mergeCell ref="K50:S50"/>
    <mergeCell ref="T50:V50"/>
    <mergeCell ref="T48:V48"/>
    <mergeCell ref="B47:J47"/>
    <mergeCell ref="K47:S47"/>
    <mergeCell ref="T47:V47"/>
    <mergeCell ref="B49:J49"/>
    <mergeCell ref="K49:S49"/>
    <mergeCell ref="T49:V49"/>
    <mergeCell ref="AD45:AK45"/>
    <mergeCell ref="AD40:AK40"/>
    <mergeCell ref="AL40:AS40"/>
    <mergeCell ref="W47:AC47"/>
    <mergeCell ref="AD47:AK47"/>
    <mergeCell ref="AL47:AS47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B1:CD72"/>
  <sheetViews>
    <sheetView view="pageBreakPreview" zoomScaleSheetLayoutView="100" workbookViewId="0">
      <selection activeCell="CC57" sqref="CC57"/>
    </sheetView>
  </sheetViews>
  <sheetFormatPr defaultRowHeight="10" x14ac:dyDescent="0.15"/>
  <cols>
    <col min="1" max="1" width="9" style="3"/>
    <col min="2" max="4" width="1.625" style="3" customWidth="1"/>
    <col min="5" max="35" width="1.5" style="3" customWidth="1"/>
    <col min="36" max="39" width="0.75" style="3" customWidth="1"/>
    <col min="40" max="78" width="1.5" style="3" customWidth="1"/>
    <col min="79" max="16384" width="9" style="3"/>
  </cols>
  <sheetData>
    <row r="1" spans="2:74" s="1" customFormat="1" ht="50.1" customHeight="1" x14ac:dyDescent="0.15">
      <c r="B1" s="97" t="s">
        <v>130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</row>
    <row r="2" spans="2:74" s="2" customFormat="1" ht="29.95" customHeight="1" x14ac:dyDescent="0.15">
      <c r="B2" s="96" t="s">
        <v>395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2:74" ht="9.1" customHeight="1" x14ac:dyDescent="0.15"/>
    <row r="4" spans="2:74" ht="9.1" customHeight="1" x14ac:dyDescent="0.15"/>
    <row r="5" spans="2:74" ht="9.1" customHeight="1" x14ac:dyDescent="0.15"/>
    <row r="6" spans="2:74" ht="9.1" customHeight="1" x14ac:dyDescent="0.15">
      <c r="AH6" s="28"/>
      <c r="AI6" s="28"/>
      <c r="AJ6" s="28"/>
      <c r="AK6" s="28"/>
      <c r="AL6" s="28"/>
      <c r="AM6" s="28"/>
      <c r="AN6" s="28"/>
      <c r="AO6" s="28"/>
    </row>
    <row r="7" spans="2:74" ht="9.1" customHeight="1" x14ac:dyDescent="0.15"/>
    <row r="8" spans="2:74" ht="9.1" customHeight="1" x14ac:dyDescent="0.15">
      <c r="Z8" s="98"/>
      <c r="AA8" s="98"/>
      <c r="AB8" s="98"/>
      <c r="AC8" s="98"/>
      <c r="AI8" s="28"/>
      <c r="AJ8" s="73"/>
      <c r="AK8" s="73"/>
      <c r="AL8" s="73"/>
      <c r="AM8" s="73"/>
      <c r="AN8" s="28"/>
      <c r="AT8" s="98"/>
      <c r="AU8" s="98"/>
      <c r="AV8" s="98"/>
      <c r="AW8" s="98"/>
    </row>
    <row r="9" spans="2:74" ht="9.1" customHeight="1" x14ac:dyDescent="0.15">
      <c r="AV9" s="5"/>
      <c r="AW9" s="5"/>
      <c r="AX9" s="29"/>
    </row>
    <row r="10" spans="2:74" ht="9.1" customHeight="1" x14ac:dyDescent="0.15">
      <c r="AG10" s="30"/>
      <c r="AH10" s="30"/>
      <c r="AI10" s="30"/>
      <c r="AJ10" s="30"/>
      <c r="AK10" s="30"/>
      <c r="AL10" s="30"/>
      <c r="AM10" s="30"/>
      <c r="AN10" s="30"/>
      <c r="AO10" s="30"/>
      <c r="AV10" s="5"/>
      <c r="AW10" s="5"/>
      <c r="AX10" s="29"/>
    </row>
    <row r="11" spans="2:74" ht="9.1" customHeight="1" x14ac:dyDescent="0.15">
      <c r="AV11" s="5"/>
      <c r="AW11" s="5"/>
      <c r="AX11" s="29"/>
    </row>
    <row r="12" spans="2:74" ht="9.1" customHeight="1" x14ac:dyDescent="0.15"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5"/>
      <c r="AW12" s="5"/>
      <c r="AX12" s="85"/>
    </row>
    <row r="13" spans="2:74" ht="9.1" customHeight="1" x14ac:dyDescent="0.15">
      <c r="AH13" s="28"/>
      <c r="AI13" s="28"/>
      <c r="AJ13" s="28"/>
      <c r="AK13" s="28"/>
      <c r="AL13" s="28"/>
      <c r="AM13" s="28"/>
      <c r="AN13" s="28"/>
      <c r="AO13" s="28"/>
      <c r="AV13" s="5"/>
      <c r="AW13" s="5"/>
      <c r="AX13" s="85"/>
    </row>
    <row r="14" spans="2:74" ht="9.1" customHeight="1" x14ac:dyDescent="0.15">
      <c r="AH14" s="28"/>
      <c r="AI14" s="28"/>
      <c r="AJ14" s="28"/>
      <c r="AK14" s="28"/>
      <c r="AL14" s="28"/>
      <c r="AM14" s="28"/>
      <c r="AN14" s="28"/>
      <c r="AO14" s="28"/>
      <c r="AV14" s="5"/>
      <c r="AW14" s="5"/>
      <c r="AX14" s="85"/>
    </row>
    <row r="15" spans="2:74" ht="9.1" customHeight="1" x14ac:dyDescent="0.15">
      <c r="AV15" s="5"/>
      <c r="AW15" s="5"/>
      <c r="AX15" s="29"/>
    </row>
    <row r="16" spans="2:74" ht="9.1" customHeight="1" x14ac:dyDescent="0.15">
      <c r="AV16" s="5"/>
      <c r="AW16" s="5"/>
      <c r="AX16" s="5"/>
    </row>
    <row r="17" spans="21:52" ht="9.1" customHeight="1" x14ac:dyDescent="0.15">
      <c r="AV17" s="5"/>
      <c r="AW17" s="5"/>
      <c r="AX17" s="5"/>
    </row>
    <row r="18" spans="21:52" ht="9.1" customHeight="1" x14ac:dyDescent="0.15">
      <c r="U18" s="86"/>
      <c r="X18" s="86" t="s">
        <v>230</v>
      </c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V18" s="5"/>
      <c r="AW18" s="5"/>
      <c r="AX18" s="85">
        <v>0.9</v>
      </c>
    </row>
    <row r="19" spans="21:52" ht="9.1" customHeight="1" x14ac:dyDescent="0.15">
      <c r="U19" s="86"/>
      <c r="X19" s="86"/>
      <c r="AS19" s="28"/>
      <c r="AT19" s="28"/>
      <c r="AU19" s="28"/>
      <c r="AV19" s="5"/>
      <c r="AW19" s="5"/>
      <c r="AX19" s="85"/>
    </row>
    <row r="20" spans="21:52" ht="9.1" customHeight="1" x14ac:dyDescent="0.15">
      <c r="U20" s="86"/>
      <c r="X20" s="86"/>
      <c r="AH20" s="73" t="s">
        <v>5</v>
      </c>
      <c r="AI20" s="73"/>
      <c r="AJ20" s="73"/>
      <c r="AK20" s="73"/>
      <c r="AL20" s="73"/>
      <c r="AM20" s="73"/>
      <c r="AN20" s="73"/>
      <c r="AO20" s="73"/>
      <c r="AV20" s="5"/>
      <c r="AW20" s="5"/>
      <c r="AX20" s="85"/>
      <c r="AZ20" s="86" t="s">
        <v>72</v>
      </c>
    </row>
    <row r="21" spans="21:52" ht="9.1" customHeight="1" x14ac:dyDescent="0.15">
      <c r="U21" s="86"/>
      <c r="X21" s="86"/>
      <c r="AV21" s="5"/>
      <c r="AW21" s="5"/>
      <c r="AX21" s="85"/>
      <c r="AZ21" s="86"/>
    </row>
    <row r="22" spans="21:52" ht="9.1" customHeight="1" x14ac:dyDescent="0.15">
      <c r="U22" s="86"/>
      <c r="X22" s="86"/>
      <c r="AV22" s="5"/>
      <c r="AW22" s="5"/>
      <c r="AX22" s="85"/>
      <c r="AZ22" s="86"/>
    </row>
    <row r="23" spans="21:52" ht="9.1" customHeight="1" x14ac:dyDescent="0.15">
      <c r="U23" s="86"/>
      <c r="X23" s="86"/>
      <c r="AV23" s="5"/>
      <c r="AW23" s="5"/>
      <c r="AX23" s="85"/>
      <c r="AZ23" s="86"/>
    </row>
    <row r="24" spans="21:52" ht="9.1" customHeight="1" x14ac:dyDescent="0.15">
      <c r="U24" s="86"/>
      <c r="X24" s="86"/>
      <c r="AV24" s="5"/>
      <c r="AW24" s="5"/>
      <c r="AX24" s="5"/>
    </row>
    <row r="25" spans="21:52" ht="9.1" customHeight="1" x14ac:dyDescent="0.15">
      <c r="U25" s="40"/>
      <c r="AV25" s="5"/>
      <c r="AW25" s="5"/>
      <c r="AX25" s="5"/>
    </row>
    <row r="26" spans="21:52" ht="9.1" customHeight="1" x14ac:dyDescent="0.15">
      <c r="AS26" s="28"/>
      <c r="AT26" s="28"/>
      <c r="AU26" s="28"/>
      <c r="AV26" s="5"/>
      <c r="AW26" s="5"/>
      <c r="AX26" s="85"/>
    </row>
    <row r="27" spans="21:52" ht="9.1" customHeight="1" x14ac:dyDescent="0.15">
      <c r="AV27" s="5"/>
      <c r="AW27" s="5"/>
      <c r="AX27" s="85"/>
    </row>
    <row r="28" spans="21:52" ht="9.1" customHeight="1" x14ac:dyDescent="0.15">
      <c r="AH28" s="28"/>
      <c r="AI28" s="28"/>
      <c r="AJ28" s="28"/>
      <c r="AK28" s="28"/>
      <c r="AL28" s="28"/>
      <c r="AM28" s="28"/>
      <c r="AN28" s="28"/>
      <c r="AO28" s="28"/>
      <c r="AV28" s="5"/>
      <c r="AW28" s="5"/>
      <c r="AX28" s="85"/>
    </row>
    <row r="29" spans="21:52" ht="9.1" customHeight="1" x14ac:dyDescent="0.15">
      <c r="AV29" s="5"/>
      <c r="AW29" s="5"/>
      <c r="AX29" s="5"/>
    </row>
    <row r="30" spans="21:52" ht="9.1" customHeight="1" x14ac:dyDescent="0.15">
      <c r="AV30" s="85">
        <v>0.1</v>
      </c>
      <c r="AW30" s="5"/>
      <c r="AX30" s="85" t="s">
        <v>88</v>
      </c>
    </row>
    <row r="31" spans="21:52" ht="9.1" customHeight="1" x14ac:dyDescent="0.15">
      <c r="AG31" s="73" t="s">
        <v>441</v>
      </c>
      <c r="AH31" s="73"/>
      <c r="AI31" s="73"/>
      <c r="AJ31" s="73"/>
      <c r="AK31" s="73"/>
      <c r="AL31" s="73"/>
      <c r="AM31" s="73"/>
      <c r="AN31" s="73"/>
      <c r="AO31" s="73"/>
      <c r="AP31" s="73"/>
      <c r="AV31" s="85"/>
      <c r="AW31" s="5"/>
      <c r="AX31" s="85"/>
    </row>
    <row r="32" spans="21:52" ht="9.1" customHeight="1" x14ac:dyDescent="0.15">
      <c r="AV32" s="85" t="s">
        <v>36</v>
      </c>
      <c r="AW32" s="5"/>
      <c r="AX32" s="85"/>
    </row>
    <row r="33" spans="2:82" ht="9.1" customHeight="1" x14ac:dyDescent="0.15">
      <c r="AV33" s="85"/>
      <c r="AW33" s="5"/>
      <c r="AX33" s="85"/>
    </row>
    <row r="34" spans="2:82" ht="9.1" customHeight="1" x14ac:dyDescent="0.15">
      <c r="AV34" s="29"/>
    </row>
    <row r="35" spans="2:82" ht="9.1" customHeight="1" x14ac:dyDescent="0.15">
      <c r="AY35" s="29"/>
    </row>
    <row r="36" spans="2:82" ht="9.1" customHeight="1" x14ac:dyDescent="0.15">
      <c r="AJ36" s="73" t="s">
        <v>6</v>
      </c>
      <c r="AK36" s="73"/>
      <c r="AL36" s="73"/>
      <c r="AM36" s="73"/>
      <c r="AY36" s="29"/>
    </row>
    <row r="37" spans="2:82" ht="9.1" customHeight="1" x14ac:dyDescent="0.15"/>
    <row r="38" spans="2:82" ht="24.95" customHeight="1" x14ac:dyDescent="0.15"/>
    <row r="39" spans="2:82" ht="43.5" customHeight="1" x14ac:dyDescent="0.15">
      <c r="B39" s="88" t="s">
        <v>31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43"/>
      <c r="BX39" s="43"/>
      <c r="BY39" s="43"/>
      <c r="BZ39" s="43"/>
    </row>
    <row r="40" spans="2:82" s="14" customFormat="1" ht="24.95" customHeight="1" x14ac:dyDescent="0.15">
      <c r="B40" s="78" t="s">
        <v>118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80"/>
      <c r="W40" s="113" t="s">
        <v>120</v>
      </c>
      <c r="X40" s="114"/>
      <c r="Y40" s="114"/>
      <c r="Z40" s="114"/>
      <c r="AA40" s="114"/>
      <c r="AB40" s="114"/>
      <c r="AC40" s="115"/>
      <c r="AD40" s="113" t="s">
        <v>121</v>
      </c>
      <c r="AE40" s="114"/>
      <c r="AF40" s="114"/>
      <c r="AG40" s="114"/>
      <c r="AH40" s="114"/>
      <c r="AI40" s="114"/>
      <c r="AJ40" s="114"/>
      <c r="AK40" s="115"/>
      <c r="AL40" s="113" t="s">
        <v>122</v>
      </c>
      <c r="AM40" s="114"/>
      <c r="AN40" s="114"/>
      <c r="AO40" s="114"/>
      <c r="AP40" s="114"/>
      <c r="AQ40" s="114"/>
      <c r="AR40" s="114"/>
      <c r="AS40" s="115"/>
      <c r="AT40" s="113" t="s">
        <v>123</v>
      </c>
      <c r="AU40" s="114"/>
      <c r="AV40" s="114"/>
      <c r="AW40" s="114"/>
      <c r="AX40" s="114"/>
      <c r="AY40" s="114"/>
      <c r="AZ40" s="115"/>
      <c r="BA40" s="113" t="s">
        <v>124</v>
      </c>
      <c r="BB40" s="114"/>
      <c r="BC40" s="114"/>
      <c r="BD40" s="114"/>
      <c r="BE40" s="114"/>
      <c r="BF40" s="114"/>
      <c r="BG40" s="11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</row>
    <row r="41" spans="2:82" s="14" customFormat="1" ht="6.95" customHeight="1" x14ac:dyDescent="0.15">
      <c r="B41" s="39"/>
      <c r="C41" s="39"/>
      <c r="D41" s="39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</row>
    <row r="42" spans="2:82" s="14" customFormat="1" ht="20.149999999999999" customHeight="1" x14ac:dyDescent="0.15">
      <c r="B42" s="113" t="s">
        <v>10</v>
      </c>
      <c r="C42" s="114"/>
      <c r="D42" s="115"/>
      <c r="E42" s="78" t="s">
        <v>36</v>
      </c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80"/>
      <c r="W42" s="104">
        <v>2.5999999999999999E-2</v>
      </c>
      <c r="X42" s="105"/>
      <c r="Y42" s="105"/>
      <c r="Z42" s="105"/>
      <c r="AA42" s="105"/>
      <c r="AB42" s="105"/>
      <c r="AC42" s="106"/>
      <c r="AD42" s="104">
        <v>3.2000000000000001E-2</v>
      </c>
      <c r="AE42" s="105"/>
      <c r="AF42" s="105"/>
      <c r="AG42" s="105"/>
      <c r="AH42" s="105"/>
      <c r="AI42" s="105"/>
      <c r="AJ42" s="105"/>
      <c r="AK42" s="106"/>
      <c r="AL42" s="104">
        <v>3.7999999999999999E-2</v>
      </c>
      <c r="AM42" s="105"/>
      <c r="AN42" s="105"/>
      <c r="AO42" s="105"/>
      <c r="AP42" s="105"/>
      <c r="AQ42" s="105"/>
      <c r="AR42" s="105"/>
      <c r="AS42" s="106"/>
      <c r="AT42" s="104">
        <v>4.8000000000000001E-2</v>
      </c>
      <c r="AU42" s="105"/>
      <c r="AV42" s="105"/>
      <c r="AW42" s="105"/>
      <c r="AX42" s="105"/>
      <c r="AY42" s="105"/>
      <c r="AZ42" s="106"/>
      <c r="BA42" s="81">
        <v>0.06</v>
      </c>
      <c r="BB42" s="82"/>
      <c r="BC42" s="82"/>
      <c r="BD42" s="82"/>
      <c r="BE42" s="82"/>
      <c r="BF42" s="82"/>
      <c r="BG42" s="83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</row>
    <row r="43" spans="2:82" s="14" customFormat="1" ht="20.149999999999999" customHeight="1" x14ac:dyDescent="0.15">
      <c r="B43" s="89"/>
      <c r="C43" s="84"/>
      <c r="D43" s="247"/>
      <c r="E43" s="78" t="s">
        <v>37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80"/>
      <c r="W43" s="104">
        <v>0.6</v>
      </c>
      <c r="X43" s="105"/>
      <c r="Y43" s="105"/>
      <c r="Z43" s="105"/>
      <c r="AA43" s="105"/>
      <c r="AB43" s="105"/>
      <c r="AC43" s="106"/>
      <c r="AD43" s="104">
        <v>0.6</v>
      </c>
      <c r="AE43" s="105"/>
      <c r="AF43" s="105"/>
      <c r="AG43" s="105"/>
      <c r="AH43" s="105"/>
      <c r="AI43" s="105"/>
      <c r="AJ43" s="105"/>
      <c r="AK43" s="106"/>
      <c r="AL43" s="104">
        <v>0.6</v>
      </c>
      <c r="AM43" s="105"/>
      <c r="AN43" s="105"/>
      <c r="AO43" s="105"/>
      <c r="AP43" s="105"/>
      <c r="AQ43" s="105"/>
      <c r="AR43" s="105"/>
      <c r="AS43" s="106"/>
      <c r="AT43" s="104">
        <v>0.6</v>
      </c>
      <c r="AU43" s="105"/>
      <c r="AV43" s="105"/>
      <c r="AW43" s="105"/>
      <c r="AX43" s="105"/>
      <c r="AY43" s="105"/>
      <c r="AZ43" s="106"/>
      <c r="BA43" s="81">
        <v>0.6</v>
      </c>
      <c r="BB43" s="82"/>
      <c r="BC43" s="82"/>
      <c r="BD43" s="82"/>
      <c r="BE43" s="82"/>
      <c r="BF43" s="82"/>
      <c r="BG43" s="83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</row>
    <row r="44" spans="2:82" s="14" customFormat="1" ht="20.149999999999999" customHeight="1" x14ac:dyDescent="0.15">
      <c r="B44" s="89"/>
      <c r="C44" s="84"/>
      <c r="D44" s="247"/>
      <c r="E44" s="78" t="s">
        <v>46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80"/>
      <c r="W44" s="104">
        <f>W42+0.1</f>
        <v>0.126</v>
      </c>
      <c r="X44" s="105"/>
      <c r="Y44" s="105"/>
      <c r="Z44" s="105"/>
      <c r="AA44" s="105"/>
      <c r="AB44" s="105"/>
      <c r="AC44" s="106"/>
      <c r="AD44" s="104">
        <f>AD42+0.1</f>
        <v>0.13200000000000001</v>
      </c>
      <c r="AE44" s="105"/>
      <c r="AF44" s="105"/>
      <c r="AG44" s="105"/>
      <c r="AH44" s="105"/>
      <c r="AI44" s="105"/>
      <c r="AJ44" s="105"/>
      <c r="AK44" s="106"/>
      <c r="AL44" s="104">
        <f>AL42+0.1</f>
        <v>0.13800000000000001</v>
      </c>
      <c r="AM44" s="105"/>
      <c r="AN44" s="105"/>
      <c r="AO44" s="105"/>
      <c r="AP44" s="105"/>
      <c r="AQ44" s="105"/>
      <c r="AR44" s="105"/>
      <c r="AS44" s="106"/>
      <c r="AT44" s="104">
        <f>AT42+0.1</f>
        <v>0.14800000000000002</v>
      </c>
      <c r="AU44" s="105"/>
      <c r="AV44" s="105"/>
      <c r="AW44" s="105"/>
      <c r="AX44" s="105"/>
      <c r="AY44" s="105"/>
      <c r="AZ44" s="106"/>
      <c r="BA44" s="81">
        <f>BA42+0.1</f>
        <v>0.16</v>
      </c>
      <c r="BB44" s="82"/>
      <c r="BC44" s="82"/>
      <c r="BD44" s="82"/>
      <c r="BE44" s="82"/>
      <c r="BF44" s="82"/>
      <c r="BG44" s="83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</row>
    <row r="45" spans="2:82" s="14" customFormat="1" ht="20.149999999999999" customHeight="1" x14ac:dyDescent="0.15">
      <c r="B45" s="100" t="s">
        <v>47</v>
      </c>
      <c r="C45" s="101"/>
      <c r="D45" s="102"/>
      <c r="E45" s="78" t="s">
        <v>48</v>
      </c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80"/>
      <c r="W45" s="81">
        <f>W42+1</f>
        <v>1.026</v>
      </c>
      <c r="X45" s="82"/>
      <c r="Y45" s="82"/>
      <c r="Z45" s="82"/>
      <c r="AA45" s="82"/>
      <c r="AB45" s="82"/>
      <c r="AC45" s="83"/>
      <c r="AD45" s="104">
        <f>AD42+1</f>
        <v>1.032</v>
      </c>
      <c r="AE45" s="105"/>
      <c r="AF45" s="105"/>
      <c r="AG45" s="105"/>
      <c r="AH45" s="105"/>
      <c r="AI45" s="105"/>
      <c r="AJ45" s="105"/>
      <c r="AK45" s="106"/>
      <c r="AL45" s="104">
        <f>AL42+1</f>
        <v>1.038</v>
      </c>
      <c r="AM45" s="105"/>
      <c r="AN45" s="105"/>
      <c r="AO45" s="105"/>
      <c r="AP45" s="105"/>
      <c r="AQ45" s="105"/>
      <c r="AR45" s="105"/>
      <c r="AS45" s="106"/>
      <c r="AT45" s="104">
        <f>AT42+1</f>
        <v>1.048</v>
      </c>
      <c r="AU45" s="105"/>
      <c r="AV45" s="105"/>
      <c r="AW45" s="105"/>
      <c r="AX45" s="105"/>
      <c r="AY45" s="105"/>
      <c r="AZ45" s="106"/>
      <c r="BA45" s="81">
        <f>BA42+1</f>
        <v>1.06</v>
      </c>
      <c r="BB45" s="82"/>
      <c r="BC45" s="82"/>
      <c r="BD45" s="82"/>
      <c r="BE45" s="82"/>
      <c r="BF45" s="82"/>
      <c r="BG45" s="83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</row>
    <row r="46" spans="2:82" s="14" customFormat="1" ht="20.149999999999999" customHeight="1" x14ac:dyDescent="0.15">
      <c r="X46" s="25"/>
      <c r="Y46" s="2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79" t="s">
        <v>131</v>
      </c>
      <c r="BB46" s="79"/>
      <c r="BC46" s="79"/>
      <c r="BD46" s="79"/>
      <c r="BE46" s="79"/>
      <c r="BF46" s="79"/>
      <c r="BG46" s="79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44"/>
      <c r="BV46" s="44"/>
      <c r="BW46" s="44"/>
      <c r="BX46" s="44"/>
      <c r="BY46" s="44"/>
      <c r="BZ46" s="44"/>
      <c r="CA46" s="44"/>
      <c r="CB46" s="44"/>
      <c r="CC46" s="44"/>
      <c r="CD46" s="44"/>
    </row>
    <row r="47" spans="2:82" s="14" customFormat="1" ht="28" customHeight="1" x14ac:dyDescent="0.15">
      <c r="B47" s="87" t="s">
        <v>13</v>
      </c>
      <c r="C47" s="87"/>
      <c r="D47" s="87"/>
      <c r="E47" s="87"/>
      <c r="F47" s="87"/>
      <c r="G47" s="87"/>
      <c r="H47" s="87"/>
      <c r="I47" s="87"/>
      <c r="J47" s="87"/>
      <c r="K47" s="87" t="s">
        <v>14</v>
      </c>
      <c r="L47" s="87"/>
      <c r="M47" s="87"/>
      <c r="N47" s="87"/>
      <c r="O47" s="87"/>
      <c r="P47" s="87"/>
      <c r="Q47" s="87"/>
      <c r="R47" s="87"/>
      <c r="S47" s="87"/>
      <c r="T47" s="87" t="s">
        <v>12</v>
      </c>
      <c r="U47" s="87"/>
      <c r="V47" s="87"/>
      <c r="W47" s="81" t="s">
        <v>82</v>
      </c>
      <c r="X47" s="82"/>
      <c r="Y47" s="82"/>
      <c r="Z47" s="82"/>
      <c r="AA47" s="82"/>
      <c r="AB47" s="82"/>
      <c r="AC47" s="83"/>
      <c r="AD47" s="104" t="s">
        <v>83</v>
      </c>
      <c r="AE47" s="105"/>
      <c r="AF47" s="105"/>
      <c r="AG47" s="105"/>
      <c r="AH47" s="105"/>
      <c r="AI47" s="105"/>
      <c r="AJ47" s="105"/>
      <c r="AK47" s="106"/>
      <c r="AL47" s="104" t="s">
        <v>84</v>
      </c>
      <c r="AM47" s="105"/>
      <c r="AN47" s="105"/>
      <c r="AO47" s="105"/>
      <c r="AP47" s="105"/>
      <c r="AQ47" s="105"/>
      <c r="AR47" s="105"/>
      <c r="AS47" s="106"/>
      <c r="AT47" s="104" t="s">
        <v>85</v>
      </c>
      <c r="AU47" s="105"/>
      <c r="AV47" s="105"/>
      <c r="AW47" s="105"/>
      <c r="AX47" s="105"/>
      <c r="AY47" s="105"/>
      <c r="AZ47" s="106"/>
      <c r="BA47" s="81" t="s">
        <v>86</v>
      </c>
      <c r="BB47" s="82"/>
      <c r="BC47" s="82"/>
      <c r="BD47" s="82"/>
      <c r="BE47" s="82"/>
      <c r="BF47" s="82"/>
      <c r="BG47" s="83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</row>
    <row r="48" spans="2:82" s="14" customFormat="1" ht="28" customHeight="1" x14ac:dyDescent="0.15">
      <c r="B48" s="119" t="s">
        <v>25</v>
      </c>
      <c r="C48" s="120"/>
      <c r="D48" s="120"/>
      <c r="E48" s="120"/>
      <c r="F48" s="120"/>
      <c r="G48" s="120"/>
      <c r="H48" s="120"/>
      <c r="I48" s="120"/>
      <c r="J48" s="121"/>
      <c r="K48" s="110" t="s">
        <v>436</v>
      </c>
      <c r="L48" s="111"/>
      <c r="M48" s="111"/>
      <c r="N48" s="111"/>
      <c r="O48" s="111"/>
      <c r="P48" s="111"/>
      <c r="Q48" s="111"/>
      <c r="R48" s="111"/>
      <c r="S48" s="112"/>
      <c r="T48" s="78" t="s">
        <v>435</v>
      </c>
      <c r="U48" s="79"/>
      <c r="V48" s="80"/>
      <c r="W48" s="81">
        <f>ROUND(W43*W45,3)</f>
        <v>0.61599999999999999</v>
      </c>
      <c r="X48" s="82"/>
      <c r="Y48" s="82"/>
      <c r="Z48" s="82"/>
      <c r="AA48" s="82"/>
      <c r="AB48" s="82"/>
      <c r="AC48" s="83"/>
      <c r="AD48" s="104">
        <f>ROUND(AD43*AD45,3)</f>
        <v>0.61899999999999999</v>
      </c>
      <c r="AE48" s="105"/>
      <c r="AF48" s="105"/>
      <c r="AG48" s="105"/>
      <c r="AH48" s="105"/>
      <c r="AI48" s="105"/>
      <c r="AJ48" s="105"/>
      <c r="AK48" s="106"/>
      <c r="AL48" s="104">
        <f>ROUND(AL43*AL45,3)</f>
        <v>0.623</v>
      </c>
      <c r="AM48" s="105"/>
      <c r="AN48" s="105"/>
      <c r="AO48" s="105"/>
      <c r="AP48" s="105"/>
      <c r="AQ48" s="105"/>
      <c r="AR48" s="105"/>
      <c r="AS48" s="106"/>
      <c r="AT48" s="104">
        <f>ROUND(AT43*AT45,3)</f>
        <v>0.629</v>
      </c>
      <c r="AU48" s="105"/>
      <c r="AV48" s="105"/>
      <c r="AW48" s="105"/>
      <c r="AX48" s="105"/>
      <c r="AY48" s="105"/>
      <c r="AZ48" s="106"/>
      <c r="BA48" s="81">
        <f>ROUND(BA43*BA45,3)</f>
        <v>0.63600000000000001</v>
      </c>
      <c r="BB48" s="82"/>
      <c r="BC48" s="82"/>
      <c r="BD48" s="82"/>
      <c r="BE48" s="82"/>
      <c r="BF48" s="82"/>
      <c r="BG48" s="83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</row>
    <row r="49" spans="2:82" s="14" customFormat="1" ht="28" customHeight="1" x14ac:dyDescent="0.15">
      <c r="B49" s="119" t="s">
        <v>24</v>
      </c>
      <c r="C49" s="120"/>
      <c r="D49" s="120"/>
      <c r="E49" s="120"/>
      <c r="F49" s="120"/>
      <c r="G49" s="120"/>
      <c r="H49" s="120"/>
      <c r="I49" s="120"/>
      <c r="J49" s="121"/>
      <c r="K49" s="110" t="s">
        <v>436</v>
      </c>
      <c r="L49" s="111"/>
      <c r="M49" s="111"/>
      <c r="N49" s="111"/>
      <c r="O49" s="111"/>
      <c r="P49" s="111"/>
      <c r="Q49" s="111"/>
      <c r="R49" s="111"/>
      <c r="S49" s="112"/>
      <c r="T49" s="78" t="s">
        <v>435</v>
      </c>
      <c r="U49" s="79"/>
      <c r="V49" s="80"/>
      <c r="W49" s="81">
        <f>ROUND(W43*W44-W42*W42*PI()/4,3)</f>
        <v>7.4999999999999997E-2</v>
      </c>
      <c r="X49" s="82"/>
      <c r="Y49" s="82"/>
      <c r="Z49" s="82"/>
      <c r="AA49" s="82"/>
      <c r="AB49" s="82"/>
      <c r="AC49" s="83"/>
      <c r="AD49" s="104">
        <f>ROUND(AD43*AD44-AD42*AD42*PI()/4,3)</f>
        <v>7.8E-2</v>
      </c>
      <c r="AE49" s="105"/>
      <c r="AF49" s="105"/>
      <c r="AG49" s="105"/>
      <c r="AH49" s="105"/>
      <c r="AI49" s="105"/>
      <c r="AJ49" s="105"/>
      <c r="AK49" s="106"/>
      <c r="AL49" s="104">
        <f>ROUND(AL43*AL44-AL42*AL42*PI()/4,3)</f>
        <v>8.2000000000000003E-2</v>
      </c>
      <c r="AM49" s="105"/>
      <c r="AN49" s="105"/>
      <c r="AO49" s="105"/>
      <c r="AP49" s="105"/>
      <c r="AQ49" s="105"/>
      <c r="AR49" s="105"/>
      <c r="AS49" s="106"/>
      <c r="AT49" s="104">
        <f>ROUND(AT43*AT44-AT42*AT42*PI()/4,3)</f>
        <v>8.6999999999999994E-2</v>
      </c>
      <c r="AU49" s="105"/>
      <c r="AV49" s="105"/>
      <c r="AW49" s="105"/>
      <c r="AX49" s="105"/>
      <c r="AY49" s="105"/>
      <c r="AZ49" s="106"/>
      <c r="BA49" s="81">
        <f>ROUND(BA43*BA44-BA42*BA42*PI()/4,3)</f>
        <v>9.2999999999999999E-2</v>
      </c>
      <c r="BB49" s="82"/>
      <c r="BC49" s="82"/>
      <c r="BD49" s="82"/>
      <c r="BE49" s="82"/>
      <c r="BF49" s="82"/>
      <c r="BG49" s="83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</row>
    <row r="50" spans="2:82" s="14" customFormat="1" ht="28" customHeight="1" x14ac:dyDescent="0.15">
      <c r="B50" s="119" t="s">
        <v>26</v>
      </c>
      <c r="C50" s="120"/>
      <c r="D50" s="120"/>
      <c r="E50" s="120"/>
      <c r="F50" s="120"/>
      <c r="G50" s="120"/>
      <c r="H50" s="120"/>
      <c r="I50" s="120"/>
      <c r="J50" s="121"/>
      <c r="K50" s="110" t="s">
        <v>436</v>
      </c>
      <c r="L50" s="111"/>
      <c r="M50" s="111"/>
      <c r="N50" s="111"/>
      <c r="O50" s="111"/>
      <c r="P50" s="111"/>
      <c r="Q50" s="111"/>
      <c r="R50" s="111"/>
      <c r="S50" s="112"/>
      <c r="T50" s="78" t="s">
        <v>435</v>
      </c>
      <c r="U50" s="79"/>
      <c r="V50" s="80"/>
      <c r="W50" s="81">
        <f>ROUND(W43*0.9,3)</f>
        <v>0.54</v>
      </c>
      <c r="X50" s="82"/>
      <c r="Y50" s="82"/>
      <c r="Z50" s="82"/>
      <c r="AA50" s="82"/>
      <c r="AB50" s="82"/>
      <c r="AC50" s="83"/>
      <c r="AD50" s="104">
        <f>ROUND(AD43*0.9,3)</f>
        <v>0.54</v>
      </c>
      <c r="AE50" s="105"/>
      <c r="AF50" s="105"/>
      <c r="AG50" s="105"/>
      <c r="AH50" s="105"/>
      <c r="AI50" s="105"/>
      <c r="AJ50" s="105"/>
      <c r="AK50" s="106"/>
      <c r="AL50" s="104">
        <f>ROUND(AL43*0.9,3)</f>
        <v>0.54</v>
      </c>
      <c r="AM50" s="105"/>
      <c r="AN50" s="105"/>
      <c r="AO50" s="105"/>
      <c r="AP50" s="105"/>
      <c r="AQ50" s="105"/>
      <c r="AR50" s="105"/>
      <c r="AS50" s="106"/>
      <c r="AT50" s="104">
        <f>ROUND(AT43*0.9,3)</f>
        <v>0.54</v>
      </c>
      <c r="AU50" s="105"/>
      <c r="AV50" s="105"/>
      <c r="AW50" s="105"/>
      <c r="AX50" s="105"/>
      <c r="AY50" s="105"/>
      <c r="AZ50" s="106"/>
      <c r="BA50" s="81">
        <f>ROUND(BA43*0.9,3)</f>
        <v>0.54</v>
      </c>
      <c r="BB50" s="82"/>
      <c r="BC50" s="82"/>
      <c r="BD50" s="82"/>
      <c r="BE50" s="82"/>
      <c r="BF50" s="82"/>
      <c r="BG50" s="83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</row>
    <row r="51" spans="2:82" s="14" customFormat="1" ht="14.1" customHeight="1" x14ac:dyDescent="0.15">
      <c r="B51" s="125" t="s">
        <v>53</v>
      </c>
      <c r="C51" s="126"/>
      <c r="D51" s="126"/>
      <c r="E51" s="126"/>
      <c r="F51" s="126"/>
      <c r="G51" s="126"/>
      <c r="H51" s="126"/>
      <c r="I51" s="126"/>
      <c r="J51" s="127"/>
      <c r="K51" s="116" t="s">
        <v>434</v>
      </c>
      <c r="L51" s="117"/>
      <c r="M51" s="117"/>
      <c r="N51" s="117"/>
      <c r="O51" s="117"/>
      <c r="P51" s="117"/>
      <c r="Q51" s="117"/>
      <c r="R51" s="117"/>
      <c r="S51" s="118"/>
      <c r="T51" s="113" t="s">
        <v>435</v>
      </c>
      <c r="U51" s="114"/>
      <c r="V51" s="115"/>
      <c r="W51" s="104">
        <f>ROUND(W48-W50/0.9,3)</f>
        <v>1.6E-2</v>
      </c>
      <c r="X51" s="105"/>
      <c r="Y51" s="105"/>
      <c r="Z51" s="105"/>
      <c r="AA51" s="105"/>
      <c r="AB51" s="105"/>
      <c r="AC51" s="106"/>
      <c r="AD51" s="104">
        <f>ROUND(AD48-AD50/0.9,3)</f>
        <v>1.9E-2</v>
      </c>
      <c r="AE51" s="105"/>
      <c r="AF51" s="105"/>
      <c r="AG51" s="105"/>
      <c r="AH51" s="105"/>
      <c r="AI51" s="105"/>
      <c r="AJ51" s="105"/>
      <c r="AK51" s="106"/>
      <c r="AL51" s="104">
        <f>ROUND(AL48-AL50/0.9,3)</f>
        <v>2.3E-2</v>
      </c>
      <c r="AM51" s="105"/>
      <c r="AN51" s="105"/>
      <c r="AO51" s="105"/>
      <c r="AP51" s="105"/>
      <c r="AQ51" s="105"/>
      <c r="AR51" s="105"/>
      <c r="AS51" s="106"/>
      <c r="AT51" s="104">
        <f>ROUND(AT48-AT50/0.9,3)</f>
        <v>2.9000000000000001E-2</v>
      </c>
      <c r="AU51" s="105"/>
      <c r="AV51" s="105"/>
      <c r="AW51" s="105"/>
      <c r="AX51" s="105"/>
      <c r="AY51" s="105"/>
      <c r="AZ51" s="106"/>
      <c r="BA51" s="104">
        <f>ROUND(BA48-BA50/0.9,3)</f>
        <v>3.5999999999999997E-2</v>
      </c>
      <c r="BB51" s="105"/>
      <c r="BC51" s="105"/>
      <c r="BD51" s="105"/>
      <c r="BE51" s="105"/>
      <c r="BF51" s="105"/>
      <c r="BG51" s="106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</row>
    <row r="52" spans="2:82" s="14" customFormat="1" ht="14.1" customHeight="1" x14ac:dyDescent="0.15">
      <c r="B52" s="128"/>
      <c r="C52" s="129"/>
      <c r="D52" s="129"/>
      <c r="E52" s="129"/>
      <c r="F52" s="129"/>
      <c r="G52" s="129"/>
      <c r="H52" s="129"/>
      <c r="I52" s="129"/>
      <c r="J52" s="130"/>
      <c r="K52" s="122" t="s">
        <v>323</v>
      </c>
      <c r="L52" s="123"/>
      <c r="M52" s="123"/>
      <c r="N52" s="123"/>
      <c r="O52" s="123"/>
      <c r="P52" s="123"/>
      <c r="Q52" s="123"/>
      <c r="R52" s="123"/>
      <c r="S52" s="124"/>
      <c r="T52" s="100"/>
      <c r="U52" s="101"/>
      <c r="V52" s="102"/>
      <c r="W52" s="107"/>
      <c r="X52" s="108"/>
      <c r="Y52" s="108"/>
      <c r="Z52" s="108"/>
      <c r="AA52" s="108"/>
      <c r="AB52" s="108"/>
      <c r="AC52" s="109"/>
      <c r="AD52" s="107"/>
      <c r="AE52" s="108"/>
      <c r="AF52" s="108"/>
      <c r="AG52" s="108"/>
      <c r="AH52" s="108"/>
      <c r="AI52" s="108"/>
      <c r="AJ52" s="108"/>
      <c r="AK52" s="109"/>
      <c r="AL52" s="107"/>
      <c r="AM52" s="108"/>
      <c r="AN52" s="108"/>
      <c r="AO52" s="108"/>
      <c r="AP52" s="108"/>
      <c r="AQ52" s="108"/>
      <c r="AR52" s="108"/>
      <c r="AS52" s="109"/>
      <c r="AT52" s="107"/>
      <c r="AU52" s="108"/>
      <c r="AV52" s="108"/>
      <c r="AW52" s="108"/>
      <c r="AX52" s="108"/>
      <c r="AY52" s="108"/>
      <c r="AZ52" s="109"/>
      <c r="BA52" s="107"/>
      <c r="BB52" s="108"/>
      <c r="BC52" s="108"/>
      <c r="BD52" s="108"/>
      <c r="BE52" s="108"/>
      <c r="BF52" s="108"/>
      <c r="BG52" s="109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</row>
    <row r="53" spans="2:82" s="14" customFormat="1" ht="20.149999999999999" customHeight="1" x14ac:dyDescent="0.15">
      <c r="X53" s="25"/>
      <c r="Y53" s="25"/>
      <c r="AE53" s="25"/>
      <c r="AF53" s="25"/>
      <c r="AK53" s="25"/>
      <c r="AO53" s="25"/>
      <c r="AP53" s="25"/>
      <c r="AU53" s="25"/>
      <c r="AV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</row>
    <row r="54" spans="2:82" s="14" customFormat="1" ht="20.149999999999999" customHeight="1" x14ac:dyDescent="0.15">
      <c r="W54" s="77"/>
      <c r="X54" s="74"/>
      <c r="Y54" s="74"/>
      <c r="Z54" s="74"/>
      <c r="AA54" s="74"/>
      <c r="AB54" s="74"/>
      <c r="AC54" s="162"/>
      <c r="AD54" s="77"/>
      <c r="AE54" s="74"/>
      <c r="AF54" s="74"/>
      <c r="AG54" s="74"/>
      <c r="AH54" s="74"/>
      <c r="AI54" s="74"/>
      <c r="AJ54" s="74"/>
      <c r="AK54" s="162"/>
      <c r="AL54" s="77"/>
      <c r="AM54" s="74"/>
      <c r="AN54" s="74"/>
      <c r="AO54" s="74"/>
      <c r="AP54" s="74"/>
      <c r="AQ54" s="74"/>
      <c r="AR54" s="74"/>
      <c r="AS54" s="162"/>
      <c r="AT54" s="77"/>
      <c r="AU54" s="74"/>
      <c r="AV54" s="74"/>
      <c r="AW54" s="74"/>
      <c r="AX54" s="74"/>
      <c r="AY54" s="74"/>
      <c r="AZ54" s="162"/>
      <c r="BA54" s="77"/>
      <c r="BB54" s="74"/>
      <c r="BC54" s="74"/>
      <c r="BD54" s="74"/>
      <c r="BE54" s="74"/>
      <c r="BF54" s="74"/>
      <c r="BG54" s="74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</row>
    <row r="55" spans="2:82" s="14" customFormat="1" ht="20.149999999999999" customHeight="1" x14ac:dyDescent="0.15">
      <c r="BH55" s="25"/>
      <c r="BI55" s="25"/>
      <c r="BJ55" s="25"/>
      <c r="BK55" s="25"/>
      <c r="BL55" s="25"/>
      <c r="BM55" s="25"/>
      <c r="BN55" s="25"/>
    </row>
    <row r="56" spans="2:82" s="14" customFormat="1" ht="20.149999999999999" customHeight="1" x14ac:dyDescent="0.15"/>
    <row r="57" spans="2:82" s="14" customFormat="1" ht="20.149999999999999" customHeight="1" x14ac:dyDescent="0.15"/>
    <row r="58" spans="2:82" s="14" customFormat="1" ht="20.149999999999999" customHeight="1" x14ac:dyDescent="0.15"/>
    <row r="59" spans="2:82" s="14" customFormat="1" ht="20.149999999999999" customHeight="1" x14ac:dyDescent="0.15"/>
    <row r="60" spans="2:82" s="14" customFormat="1" ht="20.149999999999999" customHeight="1" x14ac:dyDescent="0.15"/>
    <row r="61" spans="2:82" s="14" customFormat="1" ht="20.149999999999999" customHeight="1" x14ac:dyDescent="0.15"/>
    <row r="62" spans="2:82" s="14" customFormat="1" ht="15" customHeight="1" x14ac:dyDescent="0.15"/>
    <row r="63" spans="2:82" s="14" customFormat="1" ht="15" customHeight="1" x14ac:dyDescent="0.15"/>
    <row r="64" spans="2:82" s="14" customFormat="1" ht="15" customHeight="1" x14ac:dyDescent="0.15"/>
    <row r="65" s="14" customFormat="1" ht="15" customHeight="1" x14ac:dyDescent="0.15"/>
    <row r="66" s="14" customFormat="1" ht="15" customHeight="1" x14ac:dyDescent="0.15"/>
    <row r="67" s="14" customFormat="1" ht="15" customHeight="1" x14ac:dyDescent="0.15"/>
    <row r="68" s="14" customFormat="1" ht="15" customHeight="1" x14ac:dyDescent="0.15"/>
    <row r="69" s="14" customFormat="1" ht="15" customHeight="1" x14ac:dyDescent="0.15"/>
    <row r="70" s="14" customFormat="1" ht="15" customHeight="1" x14ac:dyDescent="0.15"/>
    <row r="71" s="14" customFormat="1" ht="15" customHeight="1" x14ac:dyDescent="0.15"/>
    <row r="72" ht="15" customHeight="1" x14ac:dyDescent="0.15"/>
  </sheetData>
  <mergeCells count="98">
    <mergeCell ref="B51:J52"/>
    <mergeCell ref="K51:S51"/>
    <mergeCell ref="T51:V52"/>
    <mergeCell ref="K52:S52"/>
    <mergeCell ref="BA54:BG54"/>
    <mergeCell ref="BA51:BG52"/>
    <mergeCell ref="W54:AC54"/>
    <mergeCell ref="AD54:AK54"/>
    <mergeCell ref="AL54:AS54"/>
    <mergeCell ref="AT54:AZ54"/>
    <mergeCell ref="BA50:BG50"/>
    <mergeCell ref="W51:AC52"/>
    <mergeCell ref="AD51:AK52"/>
    <mergeCell ref="AL51:AS52"/>
    <mergeCell ref="AT51:AZ52"/>
    <mergeCell ref="W50:AC50"/>
    <mergeCell ref="AD50:AK50"/>
    <mergeCell ref="AL50:AS50"/>
    <mergeCell ref="AT50:AZ50"/>
    <mergeCell ref="AT48:AZ48"/>
    <mergeCell ref="BA48:BG48"/>
    <mergeCell ref="W49:AC49"/>
    <mergeCell ref="AD49:AK49"/>
    <mergeCell ref="AL49:AS49"/>
    <mergeCell ref="AT49:AZ49"/>
    <mergeCell ref="BA49:BG49"/>
    <mergeCell ref="AL48:AS48"/>
    <mergeCell ref="AX26:AX28"/>
    <mergeCell ref="AX30:AX33"/>
    <mergeCell ref="AV30:AV31"/>
    <mergeCell ref="AV32:AV33"/>
    <mergeCell ref="AT44:AZ44"/>
    <mergeCell ref="B39:BV39"/>
    <mergeCell ref="E42:V42"/>
    <mergeCell ref="E43:V43"/>
    <mergeCell ref="B40:V40"/>
    <mergeCell ref="W40:AC40"/>
    <mergeCell ref="AD42:AK42"/>
    <mergeCell ref="B42:D43"/>
    <mergeCell ref="AG31:AP31"/>
    <mergeCell ref="E45:V45"/>
    <mergeCell ref="B47:J47"/>
    <mergeCell ref="K47:S47"/>
    <mergeCell ref="B44:D44"/>
    <mergeCell ref="E44:V44"/>
    <mergeCell ref="B45:D45"/>
    <mergeCell ref="BA47:BG47"/>
    <mergeCell ref="BA46:BG46"/>
    <mergeCell ref="BA44:BG44"/>
    <mergeCell ref="AT45:AZ45"/>
    <mergeCell ref="BA40:BG40"/>
    <mergeCell ref="AT47:AZ47"/>
    <mergeCell ref="BA45:BG45"/>
    <mergeCell ref="BA42:BG42"/>
    <mergeCell ref="AT43:AZ43"/>
    <mergeCell ref="BA43:BG43"/>
    <mergeCell ref="AT40:AZ40"/>
    <mergeCell ref="AT42:AZ42"/>
    <mergeCell ref="AL45:AS45"/>
    <mergeCell ref="W45:AC45"/>
    <mergeCell ref="AD45:AK45"/>
    <mergeCell ref="X18:X24"/>
    <mergeCell ref="W43:AC43"/>
    <mergeCell ref="AJ36:AM36"/>
    <mergeCell ref="W42:AC42"/>
    <mergeCell ref="AD43:AK43"/>
    <mergeCell ref="AD44:AK44"/>
    <mergeCell ref="AL43:AS43"/>
    <mergeCell ref="AL42:AS42"/>
    <mergeCell ref="AD40:AK40"/>
    <mergeCell ref="AL40:AS40"/>
    <mergeCell ref="AL44:AS44"/>
    <mergeCell ref="W44:AC44"/>
    <mergeCell ref="B1:BV1"/>
    <mergeCell ref="U18:U24"/>
    <mergeCell ref="Z8:AC8"/>
    <mergeCell ref="AT8:AW8"/>
    <mergeCell ref="AX12:AX14"/>
    <mergeCell ref="AH20:AO20"/>
    <mergeCell ref="AX18:AX23"/>
    <mergeCell ref="B2:BV2"/>
    <mergeCell ref="AJ8:AM8"/>
    <mergeCell ref="AZ20:AZ23"/>
    <mergeCell ref="AL47:AS47"/>
    <mergeCell ref="AD48:AK48"/>
    <mergeCell ref="AD47:AK47"/>
    <mergeCell ref="W48:AC48"/>
    <mergeCell ref="B50:J50"/>
    <mergeCell ref="K50:S50"/>
    <mergeCell ref="T50:V50"/>
    <mergeCell ref="B49:J49"/>
    <mergeCell ref="K49:S49"/>
    <mergeCell ref="T49:V49"/>
    <mergeCell ref="B48:J48"/>
    <mergeCell ref="K48:S48"/>
    <mergeCell ref="T48:V48"/>
    <mergeCell ref="T47:V47"/>
    <mergeCell ref="W47:AC47"/>
  </mergeCells>
  <phoneticPr fontId="1"/>
  <pageMargins left="0.62992125984251968" right="0.19685039370078741" top="0.74803149606299213" bottom="0.59055118110236227" header="0.51181102362204722" footer="0.51181102362204722"/>
  <pageSetup paperSize="9" scale="83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56</vt:i4>
      </vt:variant>
    </vt:vector>
  </HeadingPairs>
  <TitlesOfParts>
    <vt:vector size="112" baseType="lpstr">
      <vt:lpstr>1.AS(DCIP-GX)</vt:lpstr>
      <vt:lpstr>2.AS(DCIP)</vt:lpstr>
      <vt:lpstr>3.AS(HI)</vt:lpstr>
      <vt:lpstr>4.AS(PP)</vt:lpstr>
      <vt:lpstr>5.AS(HPPE)</vt:lpstr>
      <vt:lpstr>6.Gr(DCIP-GX)</vt:lpstr>
      <vt:lpstr>7.Gr(DCIP)</vt:lpstr>
      <vt:lpstr>8.Gr(HI)</vt:lpstr>
      <vt:lpstr>9.Gr(PP)</vt:lpstr>
      <vt:lpstr>10.Gr(HPPE)</vt:lpstr>
      <vt:lpstr>11.Co(DCIP-GX)</vt:lpstr>
      <vt:lpstr>12.Co(DCIP)</vt:lpstr>
      <vt:lpstr>13.Co(HI)</vt:lpstr>
      <vt:lpstr>14.Co(PP)</vt:lpstr>
      <vt:lpstr>15.Co(HPPE)</vt:lpstr>
      <vt:lpstr>16.同時(DＣIPｋ、NS、GX)</vt:lpstr>
      <vt:lpstr>17.同時(HI)</vt:lpstr>
      <vt:lpstr>18.同時(PP)</vt:lpstr>
      <vt:lpstr>19.同時(HPPE)</vt:lpstr>
      <vt:lpstr>20.県A(DCIP-GX）</vt:lpstr>
      <vt:lpstr>21.県A(DCIP)</vt:lpstr>
      <vt:lpstr>22.県A(ＨＩ) </vt:lpstr>
      <vt:lpstr>23.県A(PEP)  </vt:lpstr>
      <vt:lpstr>24.県A(HPPE)</vt:lpstr>
      <vt:lpstr>25.県B(DCIP-GX)</vt:lpstr>
      <vt:lpstr>26.県B(DCIP)</vt:lpstr>
      <vt:lpstr>27.県B(ＨＩ)</vt:lpstr>
      <vt:lpstr>28.県B(ＰＥＰ)</vt:lpstr>
      <vt:lpstr>29.県B(HPPE)</vt:lpstr>
      <vt:lpstr>30.県歩(DCIP-GX)</vt:lpstr>
      <vt:lpstr>31.県歩(DCIP)</vt:lpstr>
      <vt:lpstr>32.県歩(ＨＩ)</vt:lpstr>
      <vt:lpstr>33.県歩(ＰＥＰ)</vt:lpstr>
      <vt:lpstr>34.県歩(HPPE)</vt:lpstr>
      <vt:lpstr>35.AS(給HI)</vt:lpstr>
      <vt:lpstr>36.AS(給PP)</vt:lpstr>
      <vt:lpstr>37.Gr(給HI)</vt:lpstr>
      <vt:lpstr>38.Gr(給PP)</vt:lpstr>
      <vt:lpstr>39.Co(給ＨＩ) </vt:lpstr>
      <vt:lpstr>40.Co(給PEP)</vt:lpstr>
      <vt:lpstr>41.同時(給HI)</vt:lpstr>
      <vt:lpstr>42.同時(給PP)</vt:lpstr>
      <vt:lpstr>43.県A(給HＩ)</vt:lpstr>
      <vt:lpstr>44.県A(給PEP)</vt:lpstr>
      <vt:lpstr>45.県B(給HI)</vt:lpstr>
      <vt:lpstr>46.県B(給PEP)</vt:lpstr>
      <vt:lpstr>47.県歩(給HI)</vt:lpstr>
      <vt:lpstr>48.県歩(給PEP) </vt:lpstr>
      <vt:lpstr>49.AS(宅HI)</vt:lpstr>
      <vt:lpstr>50.AS(宅PP)</vt:lpstr>
      <vt:lpstr>51.Co(宅HI)</vt:lpstr>
      <vt:lpstr>52.Co(宅PP)</vt:lpstr>
      <vt:lpstr>53.Gr(宅HI)</vt:lpstr>
      <vt:lpstr>54.Gr(宅PP)</vt:lpstr>
      <vt:lpstr>55.仮配水</vt:lpstr>
      <vt:lpstr>56.仮給水</vt:lpstr>
      <vt:lpstr>'1.AS(DCIP-GX)'!Print_Area</vt:lpstr>
      <vt:lpstr>'10.Gr(HPPE)'!Print_Area</vt:lpstr>
      <vt:lpstr>'11.Co(DCIP-GX)'!Print_Area</vt:lpstr>
      <vt:lpstr>'12.Co(DCIP)'!Print_Area</vt:lpstr>
      <vt:lpstr>'13.Co(HI)'!Print_Area</vt:lpstr>
      <vt:lpstr>'14.Co(PP)'!Print_Area</vt:lpstr>
      <vt:lpstr>'15.Co(HPPE)'!Print_Area</vt:lpstr>
      <vt:lpstr>'16.同時(DＣIPｋ、NS、GX)'!Print_Area</vt:lpstr>
      <vt:lpstr>'17.同時(HI)'!Print_Area</vt:lpstr>
      <vt:lpstr>'18.同時(PP)'!Print_Area</vt:lpstr>
      <vt:lpstr>'19.同時(HPPE)'!Print_Area</vt:lpstr>
      <vt:lpstr>'2.AS(DCIP)'!Print_Area</vt:lpstr>
      <vt:lpstr>'20.県A(DCIP-GX）'!Print_Area</vt:lpstr>
      <vt:lpstr>'21.県A(DCIP)'!Print_Area</vt:lpstr>
      <vt:lpstr>'22.県A(ＨＩ) '!Print_Area</vt:lpstr>
      <vt:lpstr>'23.県A(PEP)  '!Print_Area</vt:lpstr>
      <vt:lpstr>'24.県A(HPPE)'!Print_Area</vt:lpstr>
      <vt:lpstr>'25.県B(DCIP-GX)'!Print_Area</vt:lpstr>
      <vt:lpstr>'26.県B(DCIP)'!Print_Area</vt:lpstr>
      <vt:lpstr>'27.県B(ＨＩ)'!Print_Area</vt:lpstr>
      <vt:lpstr>'28.県B(ＰＥＰ)'!Print_Area</vt:lpstr>
      <vt:lpstr>'29.県B(HPPE)'!Print_Area</vt:lpstr>
      <vt:lpstr>'3.AS(HI)'!Print_Area</vt:lpstr>
      <vt:lpstr>'30.県歩(DCIP-GX)'!Print_Area</vt:lpstr>
      <vt:lpstr>'31.県歩(DCIP)'!Print_Area</vt:lpstr>
      <vt:lpstr>'32.県歩(ＨＩ)'!Print_Area</vt:lpstr>
      <vt:lpstr>'33.県歩(ＰＥＰ)'!Print_Area</vt:lpstr>
      <vt:lpstr>'34.県歩(HPPE)'!Print_Area</vt:lpstr>
      <vt:lpstr>'35.AS(給HI)'!Print_Area</vt:lpstr>
      <vt:lpstr>'36.AS(給PP)'!Print_Area</vt:lpstr>
      <vt:lpstr>'37.Gr(給HI)'!Print_Area</vt:lpstr>
      <vt:lpstr>'38.Gr(給PP)'!Print_Area</vt:lpstr>
      <vt:lpstr>'39.Co(給ＨＩ) '!Print_Area</vt:lpstr>
      <vt:lpstr>'4.AS(PP)'!Print_Area</vt:lpstr>
      <vt:lpstr>'40.Co(給PEP)'!Print_Area</vt:lpstr>
      <vt:lpstr>'41.同時(給HI)'!Print_Area</vt:lpstr>
      <vt:lpstr>'42.同時(給PP)'!Print_Area</vt:lpstr>
      <vt:lpstr>'43.県A(給HＩ)'!Print_Area</vt:lpstr>
      <vt:lpstr>'44.県A(給PEP)'!Print_Area</vt:lpstr>
      <vt:lpstr>'45.県B(給HI)'!Print_Area</vt:lpstr>
      <vt:lpstr>'46.県B(給PEP)'!Print_Area</vt:lpstr>
      <vt:lpstr>'47.県歩(給HI)'!Print_Area</vt:lpstr>
      <vt:lpstr>'48.県歩(給PEP) '!Print_Area</vt:lpstr>
      <vt:lpstr>'49.AS(宅HI)'!Print_Area</vt:lpstr>
      <vt:lpstr>'5.AS(HPPE)'!Print_Area</vt:lpstr>
      <vt:lpstr>'50.AS(宅PP)'!Print_Area</vt:lpstr>
      <vt:lpstr>'51.Co(宅HI)'!Print_Area</vt:lpstr>
      <vt:lpstr>'52.Co(宅PP)'!Print_Area</vt:lpstr>
      <vt:lpstr>'53.Gr(宅HI)'!Print_Area</vt:lpstr>
      <vt:lpstr>'54.Gr(宅PP)'!Print_Area</vt:lpstr>
      <vt:lpstr>'55.仮配水'!Print_Area</vt:lpstr>
      <vt:lpstr>'56.仮給水'!Print_Area</vt:lpstr>
      <vt:lpstr>'6.Gr(DCIP-GX)'!Print_Area</vt:lpstr>
      <vt:lpstr>'7.Gr(DCIP)'!Print_Area</vt:lpstr>
      <vt:lpstr>'8.Gr(HI)'!Print_Area</vt:lpstr>
      <vt:lpstr>'9.Gr(PP)'!Print_Area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宮下　晶弘</dc:creator>
  <cp:lastModifiedBy>宮下　晶弘</cp:lastModifiedBy>
  <cp:lastPrinted>2024-12-10T05:26:45Z</cp:lastPrinted>
  <dcterms:created xsi:type="dcterms:W3CDTF">2003-05-22T09:40:36Z</dcterms:created>
  <dcterms:modified xsi:type="dcterms:W3CDTF">2024-12-11T05:47:31Z</dcterms:modified>
</cp:coreProperties>
</file>