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120" yWindow="15" windowWidth="13170" windowHeight="8385"/>
  </bookViews>
  <sheets>
    <sheet name="統計書" sheetId="31" r:id="rId1"/>
    <sheet name="R5時点" sheetId="30" r:id="rId2"/>
    <sheet name="R4時点" sheetId="29" r:id="rId3"/>
    <sheet name="R3時点 " sheetId="28" r:id="rId4"/>
    <sheet name="R2時点" sheetId="24" r:id="rId5"/>
    <sheet name="R1時点" sheetId="25" r:id="rId6"/>
  </sheets>
  <definedNames>
    <definedName name="_xlnm.Print_Area" localSheetId="4">'R2時点'!$A$1:$I$16</definedName>
    <definedName name="_xlnm.Print_Area" localSheetId="3">'R3時点 '!$A$1:$I$14</definedName>
    <definedName name="_xlnm.Print_Area" localSheetId="2">'R4時点'!$A$1:$I$15</definedName>
    <definedName name="_xlnm.Print_Area" localSheetId="1">'R5時点'!$A$1:$I$15</definedName>
    <definedName name="_xlnm.Print_Area" localSheetId="0">統計書!$A$1:$I$15</definedName>
  </definedNames>
  <calcPr calcId="162913"/>
</workbook>
</file>

<file path=xl/calcChain.xml><?xml version="1.0" encoding="utf-8"?>
<calcChain xmlns="http://schemas.openxmlformats.org/spreadsheetml/2006/main">
  <c r="F6" i="30" l="1"/>
  <c r="D6" i="30"/>
  <c r="F14" i="30" l="1"/>
  <c r="F13" i="30"/>
  <c r="D14" i="30"/>
  <c r="D13" i="30"/>
  <c r="G13" i="30" s="1"/>
  <c r="H13" i="30"/>
  <c r="H14" i="30"/>
  <c r="G14" i="30"/>
  <c r="H12" i="30"/>
  <c r="K14" i="30" s="1"/>
  <c r="F12" i="30"/>
  <c r="D12" i="30"/>
  <c r="G12" i="30" s="1"/>
  <c r="H11" i="30"/>
  <c r="K12" i="30" s="1"/>
  <c r="F11" i="30"/>
  <c r="D11" i="30"/>
  <c r="G11" i="30" s="1"/>
  <c r="H10" i="30"/>
  <c r="K11" i="30" s="1"/>
  <c r="F10" i="30"/>
  <c r="D10" i="30"/>
  <c r="G10" i="30" s="1"/>
  <c r="H9" i="30"/>
  <c r="K10" i="30" s="1"/>
  <c r="F9" i="30"/>
  <c r="D9" i="30"/>
  <c r="G9" i="30" s="1"/>
  <c r="H8" i="30"/>
  <c r="K9" i="30" s="1"/>
  <c r="F8" i="30"/>
  <c r="D8" i="30"/>
  <c r="G8" i="30" s="1"/>
  <c r="H7" i="30"/>
  <c r="K8" i="30" s="1"/>
  <c r="F7" i="30"/>
  <c r="D7" i="30"/>
  <c r="G7" i="30" s="1"/>
  <c r="H6" i="30"/>
  <c r="K7" i="30" s="1"/>
  <c r="G6" i="30"/>
  <c r="K6" i="30"/>
  <c r="H5" i="30"/>
  <c r="G5" i="30"/>
  <c r="K4" i="30"/>
  <c r="I14" i="30" l="1"/>
  <c r="I13" i="30"/>
  <c r="K5" i="30"/>
  <c r="I6" i="30"/>
  <c r="I8" i="30"/>
  <c r="I12" i="30"/>
  <c r="I10" i="30"/>
  <c r="I7" i="30"/>
  <c r="I9" i="30"/>
  <c r="I11" i="30"/>
  <c r="K14" i="29"/>
  <c r="H14" i="29"/>
  <c r="I14" i="29" s="1"/>
  <c r="F14" i="29"/>
  <c r="D14" i="29"/>
  <c r="G14" i="29" s="1"/>
  <c r="H13" i="29"/>
  <c r="I13" i="29" s="1"/>
  <c r="F13" i="29"/>
  <c r="D13" i="29"/>
  <c r="G13" i="29" s="1"/>
  <c r="K12" i="29"/>
  <c r="H12" i="29"/>
  <c r="I12" i="29" s="1"/>
  <c r="F12" i="29"/>
  <c r="D12" i="29"/>
  <c r="G12" i="29" s="1"/>
  <c r="H11" i="29"/>
  <c r="K11" i="29" s="1"/>
  <c r="F11" i="29"/>
  <c r="D11" i="29"/>
  <c r="G11" i="29" s="1"/>
  <c r="K10" i="29"/>
  <c r="H10" i="29"/>
  <c r="I10" i="29" s="1"/>
  <c r="F10" i="29"/>
  <c r="D10" i="29"/>
  <c r="G10" i="29" s="1"/>
  <c r="H9" i="29"/>
  <c r="K9" i="29" s="1"/>
  <c r="F9" i="29"/>
  <c r="D9" i="29"/>
  <c r="G9" i="29" s="1"/>
  <c r="K8" i="29"/>
  <c r="H8" i="29"/>
  <c r="I8" i="29" s="1"/>
  <c r="F8" i="29"/>
  <c r="D8" i="29"/>
  <c r="G8" i="29" s="1"/>
  <c r="H7" i="29"/>
  <c r="K7" i="29" s="1"/>
  <c r="F7" i="29"/>
  <c r="D7" i="29"/>
  <c r="G7" i="29" s="1"/>
  <c r="K6" i="29"/>
  <c r="H6" i="29"/>
  <c r="F6" i="29"/>
  <c r="D6" i="29"/>
  <c r="G6" i="29" s="1"/>
  <c r="H5" i="29"/>
  <c r="K5" i="29" s="1"/>
  <c r="G5" i="29"/>
  <c r="K4" i="29"/>
  <c r="I6" i="29" l="1"/>
  <c r="I7" i="29"/>
  <c r="K13" i="29"/>
  <c r="I9" i="29"/>
  <c r="I11" i="29"/>
  <c r="H13" i="28" l="1"/>
  <c r="I13" i="28" s="1"/>
  <c r="F13" i="28"/>
  <c r="D13" i="28"/>
  <c r="G13" i="28" s="1"/>
  <c r="H12" i="28"/>
  <c r="I12" i="28" s="1"/>
  <c r="G12" i="28"/>
  <c r="F12" i="28"/>
  <c r="D12" i="28"/>
  <c r="K11" i="28"/>
  <c r="H11" i="28"/>
  <c r="F11" i="28"/>
  <c r="D11" i="28"/>
  <c r="G11" i="28" s="1"/>
  <c r="H10" i="28"/>
  <c r="I10" i="28" s="1"/>
  <c r="G10" i="28"/>
  <c r="F10" i="28"/>
  <c r="D10" i="28"/>
  <c r="K9" i="28"/>
  <c r="H9" i="28"/>
  <c r="F9" i="28"/>
  <c r="D9" i="28"/>
  <c r="G9" i="28" s="1"/>
  <c r="H8" i="28"/>
  <c r="I9" i="28" s="1"/>
  <c r="G8" i="28"/>
  <c r="F8" i="28"/>
  <c r="D8" i="28"/>
  <c r="K7" i="28"/>
  <c r="H7" i="28"/>
  <c r="F7" i="28"/>
  <c r="D7" i="28"/>
  <c r="G7" i="28" s="1"/>
  <c r="H6" i="28"/>
  <c r="K6" i="28" s="1"/>
  <c r="G6" i="28"/>
  <c r="F6" i="28"/>
  <c r="D6" i="28"/>
  <c r="K5" i="28"/>
  <c r="H5" i="28"/>
  <c r="G5" i="28"/>
  <c r="K4" i="28"/>
  <c r="K12" i="28" l="1"/>
  <c r="K13" i="28"/>
  <c r="I8" i="28"/>
  <c r="I6" i="28"/>
  <c r="K8" i="28"/>
  <c r="K10" i="28"/>
  <c r="I7" i="28"/>
  <c r="I11" i="28"/>
  <c r="H16" i="24" l="1"/>
  <c r="H15" i="24"/>
  <c r="I16" i="24"/>
  <c r="H14" i="24"/>
  <c r="I15" i="24"/>
  <c r="H13" i="24"/>
  <c r="I14" i="24"/>
  <c r="H12" i="24"/>
  <c r="I13" i="24"/>
  <c r="H11" i="24"/>
  <c r="I12" i="24"/>
  <c r="H10" i="24"/>
  <c r="I11" i="24"/>
  <c r="H9" i="24"/>
  <c r="I10" i="24"/>
  <c r="H8" i="24"/>
  <c r="I9" i="24"/>
  <c r="H7" i="24"/>
  <c r="I8" i="24"/>
  <c r="H6" i="24"/>
  <c r="I7" i="24"/>
  <c r="H5" i="24"/>
  <c r="I6" i="24"/>
  <c r="K4" i="24"/>
  <c r="I5" i="24"/>
  <c r="F16" i="24"/>
  <c r="F15" i="24"/>
  <c r="F14" i="24"/>
  <c r="F13" i="24"/>
  <c r="F12" i="24"/>
  <c r="F11" i="24"/>
  <c r="F10" i="24"/>
  <c r="F9" i="24"/>
  <c r="F8" i="24"/>
  <c r="F7" i="24"/>
  <c r="F6" i="24"/>
  <c r="D16" i="24"/>
  <c r="D15" i="24"/>
  <c r="D14" i="24"/>
  <c r="D13" i="24"/>
  <c r="D12" i="24"/>
  <c r="D11" i="24"/>
  <c r="D10" i="24"/>
  <c r="D9" i="24"/>
  <c r="D8" i="24"/>
  <c r="D7" i="24"/>
  <c r="D6" i="24"/>
  <c r="G15" i="24"/>
  <c r="H15" i="25"/>
  <c r="H14" i="25"/>
  <c r="I15" i="25"/>
  <c r="H13" i="25"/>
  <c r="I14" i="25"/>
  <c r="D15" i="25"/>
  <c r="G15" i="25"/>
  <c r="D14" i="25"/>
  <c r="G14" i="25"/>
  <c r="F15" i="25"/>
  <c r="F14" i="25"/>
  <c r="K15" i="25"/>
  <c r="K14" i="25"/>
  <c r="G16" i="24"/>
  <c r="G14" i="24"/>
  <c r="K13" i="25"/>
  <c r="H12" i="25"/>
  <c r="I13" i="25"/>
  <c r="D13" i="25"/>
  <c r="G13" i="25"/>
  <c r="F13" i="25"/>
  <c r="K12" i="25"/>
  <c r="H11" i="25"/>
  <c r="I12" i="25"/>
  <c r="D12" i="25"/>
  <c r="G12" i="25"/>
  <c r="F12" i="25"/>
  <c r="K11" i="25"/>
  <c r="H10" i="25"/>
  <c r="I11" i="25"/>
  <c r="D11" i="25"/>
  <c r="G11" i="25"/>
  <c r="F11" i="25"/>
  <c r="K10" i="25"/>
  <c r="H9" i="25"/>
  <c r="I10" i="25"/>
  <c r="D10" i="25"/>
  <c r="G10" i="25"/>
  <c r="F10" i="25"/>
  <c r="K9" i="25"/>
  <c r="H8" i="25"/>
  <c r="I9" i="25"/>
  <c r="D9" i="25"/>
  <c r="G9" i="25"/>
  <c r="F9" i="25"/>
  <c r="K8" i="25"/>
  <c r="H7" i="25"/>
  <c r="I8" i="25"/>
  <c r="D8" i="25"/>
  <c r="G8" i="25"/>
  <c r="F8" i="25"/>
  <c r="K7" i="25"/>
  <c r="H6" i="25"/>
  <c r="I7" i="25"/>
  <c r="D7" i="25"/>
  <c r="G7" i="25"/>
  <c r="F7" i="25"/>
  <c r="K6" i="25"/>
  <c r="H5" i="25"/>
  <c r="I6" i="25"/>
  <c r="D6" i="25"/>
  <c r="G6" i="25"/>
  <c r="F6" i="25"/>
  <c r="K5" i="25"/>
  <c r="K4" i="25"/>
  <c r="I5" i="25"/>
  <c r="D5" i="25"/>
  <c r="G5" i="25"/>
  <c r="F5" i="25"/>
  <c r="D5" i="24"/>
  <c r="F5" i="24"/>
  <c r="G5" i="24"/>
  <c r="K6" i="24"/>
  <c r="K7" i="24"/>
  <c r="K8" i="24"/>
  <c r="K9" i="24"/>
  <c r="K10" i="24"/>
  <c r="K11" i="24"/>
  <c r="K12" i="24"/>
  <c r="K13" i="24"/>
  <c r="K5" i="24"/>
  <c r="G6" i="24"/>
  <c r="G7" i="24"/>
  <c r="G8" i="24"/>
  <c r="G9" i="24"/>
  <c r="G10" i="24"/>
  <c r="G11" i="24"/>
  <c r="G12" i="24"/>
  <c r="G13" i="24"/>
</calcChain>
</file>

<file path=xl/sharedStrings.xml><?xml version="1.0" encoding="utf-8"?>
<sst xmlns="http://schemas.openxmlformats.org/spreadsheetml/2006/main" count="166" uniqueCount="30">
  <si>
    <t>★市民所得の推移</t>
  </si>
  <si>
    <t>市内総生産</t>
  </si>
  <si>
    <t>実額</t>
  </si>
  <si>
    <t>１人当たり市民所得</t>
  </si>
  <si>
    <t>千円</t>
  </si>
  <si>
    <t>％</t>
  </si>
  <si>
    <t>対   前
年度比</t>
    <phoneticPr fontId="2"/>
  </si>
  <si>
    <t>百万円</t>
    <rPh sb="0" eb="2">
      <t>ヒャクマン</t>
    </rPh>
    <rPh sb="2" eb="3">
      <t>エン</t>
    </rPh>
    <phoneticPr fontId="7"/>
  </si>
  <si>
    <t>経済
成長率
（名目）</t>
    <phoneticPr fontId="2"/>
  </si>
  <si>
    <t xml:space="preserve">  市民所得（分配）</t>
    <phoneticPr fontId="2"/>
  </si>
  <si>
    <t>区　　分</t>
    <rPh sb="0" eb="1">
      <t>ク</t>
    </rPh>
    <rPh sb="3" eb="4">
      <t>ブン</t>
    </rPh>
    <phoneticPr fontId="2"/>
  </si>
  <si>
    <t>年　　度</t>
    <phoneticPr fontId="2"/>
  </si>
  <si>
    <t>平成19年度</t>
    <phoneticPr fontId="7"/>
  </si>
  <si>
    <t>資料：地域戦略課</t>
    <rPh sb="3" eb="5">
      <t>チイキ</t>
    </rPh>
    <rPh sb="5" eb="7">
      <t>センリャク</t>
    </rPh>
    <phoneticPr fontId="7"/>
  </si>
  <si>
    <t>【茅野市】</t>
    <rPh sb="1" eb="4">
      <t>チノシ</t>
    </rPh>
    <phoneticPr fontId="7"/>
  </si>
  <si>
    <t>推計人口10/1</t>
    <rPh sb="0" eb="2">
      <t>スイケイ</t>
    </rPh>
    <rPh sb="2" eb="4">
      <t>ジンコウ</t>
    </rPh>
    <phoneticPr fontId="7"/>
  </si>
  <si>
    <t>※平成28年度以前の数値は、遡及改定している。</t>
    <rPh sb="1" eb="3">
      <t>ヘイセイ</t>
    </rPh>
    <rPh sb="5" eb="7">
      <t>ネンド</t>
    </rPh>
    <rPh sb="7" eb="9">
      <t>イゼン</t>
    </rPh>
    <rPh sb="10" eb="12">
      <t>スウチ</t>
    </rPh>
    <rPh sb="14" eb="16">
      <t>ソキュウ</t>
    </rPh>
    <rPh sb="16" eb="18">
      <t>カイテイ</t>
    </rPh>
    <phoneticPr fontId="2"/>
  </si>
  <si>
    <t>10/1総人口</t>
    <rPh sb="4" eb="7">
      <t>ソウジンコウ</t>
    </rPh>
    <phoneticPr fontId="7"/>
  </si>
  <si>
    <t>※平成29年度以前の数値は、遡及改定している。</t>
    <rPh sb="1" eb="3">
      <t>ヘイセイ</t>
    </rPh>
    <rPh sb="5" eb="7">
      <t>ネンド</t>
    </rPh>
    <rPh sb="7" eb="9">
      <t>イゼン</t>
    </rPh>
    <rPh sb="10" eb="12">
      <t>スウチ</t>
    </rPh>
    <rPh sb="14" eb="16">
      <t>ソキュウ</t>
    </rPh>
    <rPh sb="16" eb="18">
      <t>カイテイ</t>
    </rPh>
    <phoneticPr fontId="2"/>
  </si>
  <si>
    <t>資料：企画課</t>
    <rPh sb="3" eb="5">
      <t>キカク</t>
    </rPh>
    <rPh sb="5" eb="6">
      <t>カ</t>
    </rPh>
    <phoneticPr fontId="7"/>
  </si>
  <si>
    <t>平成23年度</t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</si>
  <si>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</si>
  <si>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※平成30年度以前の数値は、遡及改定している。</t>
    <rPh sb="1" eb="3">
      <t>ヘイセイ</t>
    </rPh>
    <rPh sb="5" eb="7">
      <t>ネンド</t>
    </rPh>
    <rPh sb="7" eb="9">
      <t>イゼン</t>
    </rPh>
    <rPh sb="10" eb="12">
      <t>スウチ</t>
    </rPh>
    <rPh sb="14" eb="16">
      <t>ソキュウ</t>
    </rPh>
    <rPh sb="16" eb="18">
      <t>カイテイ</t>
    </rPh>
    <phoneticPr fontId="2"/>
  </si>
  <si>
    <t>-</t>
  </si>
  <si>
    <t>-</t>
    <phoneticPr fontId="7"/>
  </si>
  <si>
    <t>平成24年度</t>
    <phoneticPr fontId="7"/>
  </si>
  <si>
    <t>★市民所得の推移</t>
    <phoneticPr fontId="7"/>
  </si>
  <si>
    <t>※令和元年度以前の数値は、遡及改定している。</t>
    <rPh sb="1" eb="3">
      <t>レイワ</t>
    </rPh>
    <rPh sb="3" eb="5">
      <t>ガンネン</t>
    </rPh>
    <rPh sb="4" eb="6">
      <t>ネンド</t>
    </rPh>
    <rPh sb="6" eb="8">
      <t>イゼン</t>
    </rPh>
    <rPh sb="9" eb="11">
      <t>スウチ</t>
    </rPh>
    <rPh sb="13" eb="15">
      <t>ソキュウ</t>
    </rPh>
    <rPh sb="15" eb="17">
      <t>カイテイ</t>
    </rPh>
    <phoneticPr fontId="2"/>
  </si>
  <si>
    <t>平成25年度</t>
    <rPh sb="0" eb="2">
      <t>ヘイセイ</t>
    </rPh>
    <rPh sb="4" eb="5">
      <t>ネン</t>
    </rPh>
    <rPh sb="5" eb="6">
      <t>ド</t>
    </rPh>
    <phoneticPr fontId="7"/>
  </si>
  <si>
    <t>※令和2年度以前の数値は、遡及改定している。</t>
    <rPh sb="1" eb="3">
      <t>レイワ</t>
    </rPh>
    <rPh sb="4" eb="5">
      <t>ネン</t>
    </rPh>
    <rPh sb="5" eb="6">
      <t>ガンネン</t>
    </rPh>
    <rPh sb="6" eb="8">
      <t>イゼン</t>
    </rPh>
    <rPh sb="9" eb="11">
      <t>スウチ</t>
    </rPh>
    <rPh sb="13" eb="15">
      <t>ソキュウ</t>
    </rPh>
    <rPh sb="15" eb="17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</si>
</sst>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\ ;&quot;△ &quot;#,##0\ "/>
    <numFmt numFmtId="178" formatCode="#,##0.0\ ;&quot;△ &quot;#,##0.0\ "/>
  </numFmts>
  <fonts count="8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5" fillId="0" borderId="0" xfId="0" quotePrefix="1" applyFont="1" applyAlignment="1">
      <alignment horizontal="left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1" xfId="0" quotePrefix="1" applyFont="1" applyFill="1" applyBorder="1" applyAlignment="1">
      <alignment horizontal="distributed" vertical="center" indent="1" justifyLastLine="1"/>
    </xf>
    <xf numFmtId="0" fontId="3" fillId="0" borderId="4" xfId="0" applyFont="1" applyFill="1" applyBorder="1" applyAlignment="1">
      <alignment horizontal="distributed" wrapText="1" justifyLastLine="1"/>
    </xf>
    <xf numFmtId="0" fontId="6" fillId="0" borderId="5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right" vertical="top" wrapText="1"/>
    </xf>
    <xf numFmtId="0" fontId="6" fillId="0" borderId="7" xfId="0" applyFont="1" applyFill="1" applyBorder="1" applyAlignment="1">
      <alignment horizontal="right" vertical="top" wrapText="1"/>
    </xf>
    <xf numFmtId="0" fontId="6" fillId="0" borderId="8" xfId="0" quotePrefix="1" applyFont="1" applyFill="1" applyBorder="1" applyAlignment="1">
      <alignment horizontal="right" vertical="top"/>
    </xf>
    <xf numFmtId="0" fontId="6" fillId="0" borderId="9" xfId="0" applyFont="1" applyFill="1" applyBorder="1" applyAlignment="1">
      <alignment horizontal="right" vertical="top" wrapText="1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Alignment="1">
      <alignment horizontal="right" vertical="top"/>
    </xf>
    <xf numFmtId="177" fontId="3" fillId="0" borderId="3" xfId="1" quotePrefix="1" applyNumberFormat="1" applyFont="1" applyFill="1" applyBorder="1" applyAlignment="1">
      <alignment horizontal="right" vertical="center"/>
    </xf>
    <xf numFmtId="178" fontId="3" fillId="0" borderId="11" xfId="1" applyNumberFormat="1" applyFont="1" applyFill="1" applyBorder="1" applyAlignment="1">
      <alignment vertical="center"/>
    </xf>
    <xf numFmtId="38" fontId="3" fillId="0" borderId="0" xfId="1" applyFont="1"/>
    <xf numFmtId="38" fontId="3" fillId="0" borderId="12" xfId="1" applyFont="1" applyBorder="1" applyAlignment="1">
      <alignment vertical="center" justifyLastLine="1"/>
    </xf>
    <xf numFmtId="178" fontId="3" fillId="2" borderId="23" xfId="0" applyNumberFormat="1" applyFont="1" applyFill="1" applyBorder="1" applyAlignment="1">
      <alignment vertical="center"/>
    </xf>
    <xf numFmtId="178" fontId="3" fillId="2" borderId="10" xfId="0" applyNumberFormat="1" applyFont="1" applyFill="1" applyBorder="1" applyAlignment="1">
      <alignment vertical="center"/>
    </xf>
    <xf numFmtId="178" fontId="3" fillId="2" borderId="24" xfId="0" applyNumberFormat="1" applyFont="1" applyFill="1" applyBorder="1" applyAlignment="1">
      <alignment vertical="center"/>
    </xf>
    <xf numFmtId="177" fontId="3" fillId="0" borderId="1" xfId="1" quotePrefix="1" applyNumberFormat="1" applyFont="1" applyFill="1" applyBorder="1" applyAlignment="1">
      <alignment horizontal="right" vertical="center"/>
    </xf>
    <xf numFmtId="177" fontId="3" fillId="0" borderId="25" xfId="1" applyNumberFormat="1" applyFont="1" applyFill="1" applyBorder="1" applyAlignment="1">
      <alignment vertical="center"/>
    </xf>
    <xf numFmtId="177" fontId="3" fillId="2" borderId="25" xfId="1" applyNumberFormat="1" applyFont="1" applyFill="1" applyBorder="1" applyAlignment="1">
      <alignment vertical="center"/>
    </xf>
    <xf numFmtId="176" fontId="3" fillId="0" borderId="25" xfId="1" applyNumberFormat="1" applyFont="1" applyFill="1" applyBorder="1" applyAlignment="1">
      <alignment vertical="center"/>
    </xf>
    <xf numFmtId="176" fontId="3" fillId="2" borderId="25" xfId="1" applyNumberFormat="1" applyFont="1" applyFill="1" applyBorder="1" applyAlignment="1">
      <alignment vertical="center"/>
    </xf>
    <xf numFmtId="178" fontId="3" fillId="2" borderId="25" xfId="1" applyNumberFormat="1" applyFont="1" applyFill="1" applyBorder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horizontal="right"/>
    </xf>
    <xf numFmtId="178" fontId="3" fillId="0" borderId="27" xfId="1" applyNumberFormat="1" applyFont="1" applyFill="1" applyBorder="1" applyAlignment="1">
      <alignment vertical="center"/>
    </xf>
    <xf numFmtId="176" fontId="3" fillId="0" borderId="26" xfId="1" quotePrefix="1" applyNumberFormat="1" applyFont="1" applyFill="1" applyBorder="1" applyAlignment="1">
      <alignment horizontal="right" vertical="center"/>
    </xf>
    <xf numFmtId="178" fontId="3" fillId="0" borderId="26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top"/>
    </xf>
    <xf numFmtId="0" fontId="3" fillId="0" borderId="29" xfId="0" applyNumberFormat="1" applyFont="1" applyFill="1" applyBorder="1" applyAlignment="1">
      <alignment horizontal="center" vertical="center"/>
    </xf>
    <xf numFmtId="177" fontId="3" fillId="0" borderId="1" xfId="1" applyNumberFormat="1" applyFont="1" applyFill="1" applyBorder="1" applyAlignment="1">
      <alignment vertical="center"/>
    </xf>
    <xf numFmtId="177" fontId="3" fillId="0" borderId="30" xfId="1" applyNumberFormat="1" applyFont="1" applyFill="1" applyBorder="1" applyAlignment="1">
      <alignment vertical="center"/>
    </xf>
    <xf numFmtId="176" fontId="3" fillId="0" borderId="30" xfId="1" applyNumberFormat="1" applyFont="1" applyFill="1" applyBorder="1" applyAlignment="1">
      <alignment vertical="center"/>
    </xf>
    <xf numFmtId="177" fontId="3" fillId="0" borderId="2" xfId="1" quotePrefix="1" applyNumberFormat="1" applyFont="1" applyFill="1" applyBorder="1" applyAlignment="1">
      <alignment horizontal="right" vertical="center"/>
    </xf>
    <xf numFmtId="178" fontId="3" fillId="2" borderId="1" xfId="1" applyNumberFormat="1" applyFont="1" applyFill="1" applyBorder="1" applyAlignment="1">
      <alignment vertical="center"/>
    </xf>
    <xf numFmtId="0" fontId="3" fillId="0" borderId="31" xfId="0" applyFont="1" applyBorder="1"/>
    <xf numFmtId="178" fontId="3" fillId="2" borderId="2" xfId="1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>
      <alignment vertical="center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28" xfId="0" applyFont="1" applyFill="1" applyBorder="1"/>
    <xf numFmtId="178" fontId="3" fillId="2" borderId="32" xfId="0" applyNumberFormat="1" applyFont="1" applyFill="1" applyBorder="1" applyAlignment="1">
      <alignment vertical="center"/>
    </xf>
    <xf numFmtId="178" fontId="3" fillId="2" borderId="34" xfId="1" applyNumberFormat="1" applyFont="1" applyFill="1" applyBorder="1" applyAlignment="1">
      <alignment vertical="center"/>
    </xf>
    <xf numFmtId="177" fontId="3" fillId="0" borderId="35" xfId="1" applyNumberFormat="1" applyFont="1" applyFill="1" applyBorder="1" applyAlignment="1">
      <alignment vertical="center"/>
    </xf>
    <xf numFmtId="176" fontId="3" fillId="0" borderId="36" xfId="1" applyNumberFormat="1" applyFont="1" applyFill="1" applyBorder="1" applyAlignment="1">
      <alignment vertical="center"/>
    </xf>
    <xf numFmtId="178" fontId="3" fillId="2" borderId="37" xfId="0" applyNumberFormat="1" applyFont="1" applyFill="1" applyBorder="1" applyAlignment="1">
      <alignment vertical="center"/>
    </xf>
    <xf numFmtId="177" fontId="3" fillId="0" borderId="30" xfId="1" quotePrefix="1" applyNumberFormat="1" applyFont="1" applyFill="1" applyBorder="1" applyAlignment="1">
      <alignment horizontal="right" vertical="center"/>
    </xf>
    <xf numFmtId="177" fontId="3" fillId="0" borderId="25" xfId="1" quotePrefix="1" applyNumberFormat="1" applyFont="1" applyFill="1" applyBorder="1" applyAlignment="1">
      <alignment horizontal="right" vertical="center"/>
    </xf>
    <xf numFmtId="178" fontId="3" fillId="2" borderId="38" xfId="0" applyNumberFormat="1" applyFont="1" applyFill="1" applyBorder="1" applyAlignment="1">
      <alignment vertical="center"/>
    </xf>
    <xf numFmtId="177" fontId="3" fillId="0" borderId="39" xfId="1" quotePrefix="1" applyNumberFormat="1" applyFont="1" applyFill="1" applyBorder="1" applyAlignment="1">
      <alignment horizontal="right" vertical="center"/>
    </xf>
    <xf numFmtId="177" fontId="3" fillId="0" borderId="40" xfId="1" quotePrefix="1" applyNumberFormat="1" applyFont="1" applyFill="1" applyBorder="1" applyAlignment="1">
      <alignment horizontal="right" vertical="center"/>
    </xf>
    <xf numFmtId="178" fontId="3" fillId="0" borderId="32" xfId="0" applyNumberFormat="1" applyFont="1" applyFill="1" applyBorder="1" applyAlignment="1">
      <alignment vertical="center"/>
    </xf>
    <xf numFmtId="176" fontId="3" fillId="0" borderId="34" xfId="1" applyNumberFormat="1" applyFont="1" applyFill="1" applyBorder="1" applyAlignment="1">
      <alignment vertical="center"/>
    </xf>
    <xf numFmtId="38" fontId="3" fillId="0" borderId="0" xfId="1" applyFont="1" applyBorder="1"/>
    <xf numFmtId="0" fontId="3" fillId="0" borderId="0" xfId="0" applyFont="1" applyBorder="1"/>
    <xf numFmtId="178" fontId="3" fillId="0" borderId="41" xfId="0" applyNumberFormat="1" applyFont="1" applyFill="1" applyBorder="1" applyAlignment="1">
      <alignment vertical="center"/>
    </xf>
    <xf numFmtId="178" fontId="3" fillId="2" borderId="42" xfId="0" applyNumberFormat="1" applyFont="1" applyFill="1" applyBorder="1" applyAlignment="1">
      <alignment vertical="center"/>
    </xf>
    <xf numFmtId="178" fontId="3" fillId="2" borderId="43" xfId="1" applyNumberFormat="1" applyFont="1" applyFill="1" applyBorder="1" applyAlignment="1">
      <alignment vertical="center"/>
    </xf>
    <xf numFmtId="178" fontId="3" fillId="0" borderId="10" xfId="0" applyNumberFormat="1" applyFont="1" applyFill="1" applyBorder="1" applyAlignment="1">
      <alignment vertical="center"/>
    </xf>
    <xf numFmtId="178" fontId="3" fillId="2" borderId="36" xfId="1" applyNumberFormat="1" applyFont="1" applyFill="1" applyBorder="1" applyAlignment="1">
      <alignment vertical="center"/>
    </xf>
    <xf numFmtId="0" fontId="3" fillId="0" borderId="0" xfId="0" applyFont="1" applyFill="1" applyBorder="1"/>
    <xf numFmtId="0" fontId="3" fillId="0" borderId="44" xfId="0" applyNumberFormat="1" applyFont="1" applyFill="1" applyBorder="1" applyAlignment="1">
      <alignment horizontal="center" vertical="center"/>
    </xf>
    <xf numFmtId="177" fontId="3" fillId="0" borderId="34" xfId="1" applyNumberFormat="1" applyFont="1" applyFill="1" applyBorder="1" applyAlignment="1">
      <alignment vertical="center"/>
    </xf>
    <xf numFmtId="176" fontId="3" fillId="0" borderId="45" xfId="1" applyNumberFormat="1" applyFont="1" applyFill="1" applyBorder="1" applyAlignment="1">
      <alignment vertical="center"/>
    </xf>
    <xf numFmtId="178" fontId="3" fillId="2" borderId="45" xfId="1" applyNumberFormat="1" applyFont="1" applyFill="1" applyBorder="1" applyAlignment="1">
      <alignment vertical="center"/>
    </xf>
    <xf numFmtId="177" fontId="3" fillId="0" borderId="46" xfId="1" quotePrefix="1" applyNumberFormat="1" applyFont="1" applyFill="1" applyBorder="1" applyAlignment="1">
      <alignment horizontal="right" vertical="center"/>
    </xf>
    <xf numFmtId="178" fontId="3" fillId="0" borderId="27" xfId="1" applyNumberFormat="1" applyFont="1" applyFill="1" applyBorder="1" applyAlignment="1">
      <alignment horizontal="center" vertical="center"/>
    </xf>
    <xf numFmtId="178" fontId="3" fillId="0" borderId="26" xfId="1" applyNumberFormat="1" applyFont="1" applyFill="1" applyBorder="1" applyAlignment="1">
      <alignment horizontal="center" vertical="center"/>
    </xf>
    <xf numFmtId="178" fontId="3" fillId="0" borderId="11" xfId="1" applyNumberFormat="1" applyFont="1" applyFill="1" applyBorder="1" applyAlignment="1">
      <alignment horizontal="center" vertical="center"/>
    </xf>
    <xf numFmtId="0" fontId="3" fillId="0" borderId="47" xfId="0" applyNumberFormat="1" applyFont="1" applyFill="1" applyBorder="1" applyAlignment="1">
      <alignment horizontal="center" vertical="center"/>
    </xf>
    <xf numFmtId="177" fontId="3" fillId="0" borderId="43" xfId="1" applyNumberFormat="1" applyFont="1" applyFill="1" applyBorder="1" applyAlignment="1">
      <alignment vertical="center"/>
    </xf>
    <xf numFmtId="178" fontId="3" fillId="0" borderId="42" xfId="0" applyNumberFormat="1" applyFont="1" applyFill="1" applyBorder="1" applyAlignment="1">
      <alignment vertical="center"/>
    </xf>
    <xf numFmtId="178" fontId="3" fillId="2" borderId="30" xfId="1" applyNumberFormat="1" applyFont="1" applyFill="1" applyBorder="1" applyAlignment="1">
      <alignment vertical="center"/>
    </xf>
    <xf numFmtId="0" fontId="3" fillId="0" borderId="48" xfId="0" applyNumberFormat="1" applyFont="1" applyFill="1" applyBorder="1" applyAlignment="1">
      <alignment horizontal="center" vertical="center"/>
    </xf>
    <xf numFmtId="177" fontId="3" fillId="0" borderId="36" xfId="1" applyNumberFormat="1" applyFont="1" applyFill="1" applyBorder="1" applyAlignment="1">
      <alignment vertical="center"/>
    </xf>
    <xf numFmtId="0" fontId="3" fillId="0" borderId="50" xfId="0" applyNumberFormat="1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center" wrapText="1" justifyLastLine="1"/>
    </xf>
    <xf numFmtId="0" fontId="3" fillId="0" borderId="11" xfId="0" applyFont="1" applyFill="1" applyBorder="1" applyAlignment="1">
      <alignment horizontal="distributed" vertical="center" justifyLastLine="1"/>
    </xf>
    <xf numFmtId="38" fontId="3" fillId="0" borderId="15" xfId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3" fillId="0" borderId="17" xfId="0" applyFont="1" applyFill="1" applyBorder="1" applyAlignment="1">
      <alignment horizontal="distributed" justifyLastLine="1"/>
    </xf>
    <xf numFmtId="0" fontId="1" fillId="0" borderId="18" xfId="0" applyFont="1" applyFill="1" applyBorder="1" applyAlignment="1">
      <alignment horizontal="distributed" justifyLastLine="1"/>
    </xf>
    <xf numFmtId="0" fontId="3" fillId="0" borderId="19" xfId="0" applyFont="1" applyFill="1" applyBorder="1" applyAlignment="1">
      <alignment horizontal="distributed" vertical="center" wrapText="1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20" xfId="0" quotePrefix="1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228600"/>
          <a:ext cx="1104900" cy="685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228600"/>
          <a:ext cx="1104900" cy="685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228600"/>
          <a:ext cx="1104900" cy="685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228600"/>
          <a:ext cx="1104900" cy="685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95250" y="285750"/>
          <a:ext cx="1104900" cy="7048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228600"/>
          <a:ext cx="1104900" cy="685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Normal="100" zoomScaleSheetLayoutView="130" workbookViewId="0">
      <selection activeCell="B4" sqref="B4"/>
    </sheetView>
  </sheetViews>
  <sheetFormatPr defaultRowHeight="13.5"/>
  <cols>
    <col min="1" max="1" width="1.375" style="1" customWidth="1"/>
    <col min="2" max="2" width="14.5" style="19" customWidth="1"/>
    <col min="3" max="3" width="13.875" style="19" customWidth="1"/>
    <col min="4" max="4" width="7.875" style="19" customWidth="1"/>
    <col min="5" max="5" width="13.875" style="19" customWidth="1"/>
    <col min="6" max="6" width="7.875" style="19" customWidth="1"/>
    <col min="7" max="8" width="8.875" style="19" customWidth="1"/>
    <col min="9" max="9" width="9.25" style="19" customWidth="1"/>
    <col min="10" max="10" width="7.875" style="19" customWidth="1"/>
    <col min="11" max="11" width="15.625" style="1" hidden="1" customWidth="1"/>
    <col min="12" max="12" width="6.5" style="1" bestFit="1" customWidth="1"/>
    <col min="13" max="16384" width="9" style="1"/>
  </cols>
  <sheetData>
    <row r="1" spans="2:14" ht="18" thickBot="1">
      <c r="B1" s="2" t="s">
        <v>26</v>
      </c>
    </row>
    <row r="2" spans="2:14">
      <c r="B2" s="87" t="s">
        <v>10</v>
      </c>
      <c r="C2" s="89" t="s">
        <v>1</v>
      </c>
      <c r="D2" s="90"/>
      <c r="E2" s="89" t="s">
        <v>9</v>
      </c>
      <c r="F2" s="90"/>
      <c r="G2" s="91" t="s">
        <v>8</v>
      </c>
      <c r="H2" s="93" t="s">
        <v>3</v>
      </c>
      <c r="I2" s="85" t="s">
        <v>6</v>
      </c>
      <c r="J2" s="1"/>
    </row>
    <row r="3" spans="2:14" ht="27">
      <c r="B3" s="88"/>
      <c r="C3" s="5" t="s">
        <v>2</v>
      </c>
      <c r="D3" s="6" t="s">
        <v>6</v>
      </c>
      <c r="E3" s="5" t="s">
        <v>2</v>
      </c>
      <c r="F3" s="6" t="s">
        <v>6</v>
      </c>
      <c r="G3" s="92"/>
      <c r="H3" s="94"/>
      <c r="I3" s="86"/>
      <c r="J3" s="1"/>
      <c r="K3" s="31" t="s">
        <v>15</v>
      </c>
      <c r="L3" s="1" t="s">
        <v>17</v>
      </c>
    </row>
    <row r="4" spans="2:14">
      <c r="B4" s="20" t="s">
        <v>11</v>
      </c>
      <c r="C4" s="7" t="s">
        <v>7</v>
      </c>
      <c r="D4" s="8" t="s">
        <v>5</v>
      </c>
      <c r="E4" s="7" t="s">
        <v>7</v>
      </c>
      <c r="F4" s="8" t="s">
        <v>5</v>
      </c>
      <c r="G4" s="9" t="s">
        <v>5</v>
      </c>
      <c r="H4" s="10" t="s">
        <v>4</v>
      </c>
      <c r="I4" s="11" t="s">
        <v>5</v>
      </c>
      <c r="J4" s="3"/>
      <c r="K4" s="1" t="e">
        <v>#DIV/0!</v>
      </c>
      <c r="N4" s="1">
        <v>56030</v>
      </c>
    </row>
    <row r="5" spans="2:14" ht="19.5" hidden="1" customHeight="1">
      <c r="B5" s="12" t="s">
        <v>25</v>
      </c>
      <c r="C5" s="24">
        <v>186523</v>
      </c>
      <c r="D5" s="74" t="s">
        <v>24</v>
      </c>
      <c r="E5" s="33">
        <v>152273</v>
      </c>
      <c r="F5" s="74" t="s">
        <v>24</v>
      </c>
      <c r="G5" s="75" t="s">
        <v>23</v>
      </c>
      <c r="H5" s="17">
        <v>2713.2980524224445</v>
      </c>
      <c r="I5" s="76" t="s">
        <v>23</v>
      </c>
      <c r="J5" s="4"/>
      <c r="K5" s="1">
        <v>56121</v>
      </c>
      <c r="L5" s="1">
        <v>56121</v>
      </c>
    </row>
    <row r="6" spans="2:14" ht="19.5" customHeight="1">
      <c r="B6" s="13" t="s">
        <v>28</v>
      </c>
      <c r="C6" s="25">
        <v>200921</v>
      </c>
      <c r="D6" s="22">
        <v>7.7191552784375119</v>
      </c>
      <c r="E6" s="27">
        <v>159276</v>
      </c>
      <c r="F6" s="22">
        <v>4.5989768376534244</v>
      </c>
      <c r="G6" s="29">
        <v>7.7191552784375119</v>
      </c>
      <c r="H6" s="17">
        <v>2860.6117207564789</v>
      </c>
      <c r="I6" s="23">
        <v>5.4293212720405677</v>
      </c>
      <c r="J6" s="1"/>
      <c r="K6" s="1" t="e">
        <v>#REF!</v>
      </c>
      <c r="L6" s="1">
        <v>55679</v>
      </c>
    </row>
    <row r="7" spans="2:14" ht="19.5" customHeight="1">
      <c r="B7" s="13">
        <v>26</v>
      </c>
      <c r="C7" s="25">
        <v>198553</v>
      </c>
      <c r="D7" s="22">
        <v>-1.178572672841554</v>
      </c>
      <c r="E7" s="27">
        <v>159285</v>
      </c>
      <c r="F7" s="22">
        <v>5.6505688239383289E-3</v>
      </c>
      <c r="G7" s="29">
        <v>-1.178572672841554</v>
      </c>
      <c r="H7" s="17">
        <v>2863.9624575219805</v>
      </c>
      <c r="I7" s="23">
        <v>0.11713357465427521</v>
      </c>
      <c r="J7" s="1"/>
      <c r="K7" s="1">
        <v>55679</v>
      </c>
      <c r="L7" s="1">
        <v>55617</v>
      </c>
    </row>
    <row r="8" spans="2:14" ht="19.5" customHeight="1">
      <c r="B8" s="13">
        <v>27</v>
      </c>
      <c r="C8" s="25">
        <v>217284</v>
      </c>
      <c r="D8" s="22">
        <v>9.4337532044340691</v>
      </c>
      <c r="E8" s="27">
        <v>168871</v>
      </c>
      <c r="F8" s="22">
        <v>6.0181435791191831</v>
      </c>
      <c r="G8" s="29">
        <v>9.4337532044340691</v>
      </c>
      <c r="H8" s="17">
        <v>3020.2997567606239</v>
      </c>
      <c r="I8" s="23">
        <v>5.4587761382149296</v>
      </c>
      <c r="J8" s="1"/>
      <c r="K8" s="1">
        <v>55617</v>
      </c>
      <c r="L8" s="1">
        <v>55912</v>
      </c>
    </row>
    <row r="9" spans="2:14" ht="19.5" customHeight="1">
      <c r="B9" s="13">
        <v>28</v>
      </c>
      <c r="C9" s="25">
        <v>204984</v>
      </c>
      <c r="D9" s="22">
        <v>-5.6607941680013312</v>
      </c>
      <c r="E9" s="27">
        <v>168299</v>
      </c>
      <c r="F9" s="22">
        <v>-0.33872008811459864</v>
      </c>
      <c r="G9" s="29">
        <v>-5.6607941680013312</v>
      </c>
      <c r="H9" s="17">
        <v>3016.5435904789219</v>
      </c>
      <c r="I9" s="23">
        <v>-0.12436402291839954</v>
      </c>
      <c r="J9" s="1"/>
      <c r="K9" s="1">
        <v>55912</v>
      </c>
      <c r="L9" s="1">
        <v>55792</v>
      </c>
    </row>
    <row r="10" spans="2:14" ht="19.5" customHeight="1">
      <c r="B10" s="13">
        <v>29</v>
      </c>
      <c r="C10" s="25">
        <v>214470</v>
      </c>
      <c r="D10" s="22">
        <v>4.6276782578152478</v>
      </c>
      <c r="E10" s="27">
        <v>172091</v>
      </c>
      <c r="F10" s="22">
        <v>2.2531328171884581</v>
      </c>
      <c r="G10" s="29">
        <v>4.6276782578152478</v>
      </c>
      <c r="H10" s="17">
        <v>3082.6317486475837</v>
      </c>
      <c r="I10" s="23">
        <v>2.1908570582986044</v>
      </c>
      <c r="J10" s="1"/>
      <c r="K10" s="1">
        <v>55792</v>
      </c>
      <c r="L10" s="1">
        <v>55826</v>
      </c>
    </row>
    <row r="11" spans="2:14" ht="19.5" customHeight="1">
      <c r="B11" s="13">
        <v>30</v>
      </c>
      <c r="C11" s="26">
        <v>219981</v>
      </c>
      <c r="D11" s="22">
        <v>2.5695901524688765</v>
      </c>
      <c r="E11" s="28">
        <v>173614</v>
      </c>
      <c r="F11" s="22">
        <v>0.88499689117966795</v>
      </c>
      <c r="G11" s="29">
        <v>2.5695901524688765</v>
      </c>
      <c r="H11" s="17">
        <v>3111.138986452584</v>
      </c>
      <c r="I11" s="23">
        <v>0.92476948690050165</v>
      </c>
      <c r="J11" s="1"/>
      <c r="K11" s="1">
        <v>55826</v>
      </c>
      <c r="L11" s="1">
        <v>55804</v>
      </c>
    </row>
    <row r="12" spans="2:14" ht="19.5" customHeight="1">
      <c r="B12" s="81" t="s">
        <v>21</v>
      </c>
      <c r="C12" s="82">
        <v>224356</v>
      </c>
      <c r="D12" s="66">
        <v>1.9888081243380213</v>
      </c>
      <c r="E12" s="27">
        <v>170710</v>
      </c>
      <c r="F12" s="22">
        <v>-1.6726761666685803</v>
      </c>
      <c r="G12" s="29">
        <v>1.9888081243380213</v>
      </c>
      <c r="H12" s="58">
        <v>3074.1387693360466</v>
      </c>
      <c r="I12" s="23">
        <v>-1.1892820371463415</v>
      </c>
      <c r="J12" s="1"/>
      <c r="K12" s="1">
        <v>55804</v>
      </c>
      <c r="L12" s="1">
        <v>55531</v>
      </c>
    </row>
    <row r="13" spans="2:14" ht="19.5" customHeight="1">
      <c r="B13" s="83">
        <v>2</v>
      </c>
      <c r="C13" s="82">
        <v>225655</v>
      </c>
      <c r="D13" s="66">
        <v>0.57899053290306313</v>
      </c>
      <c r="E13" s="27">
        <v>162756</v>
      </c>
      <c r="F13" s="22">
        <v>-4.6593638334016703</v>
      </c>
      <c r="G13" s="29">
        <v>0.57899053290306313</v>
      </c>
      <c r="H13" s="58">
        <v>2885.7446808510635</v>
      </c>
      <c r="I13" s="23">
        <v>-6.128353422564345</v>
      </c>
      <c r="J13" s="1"/>
      <c r="L13" s="1">
        <v>56400</v>
      </c>
    </row>
    <row r="14" spans="2:14" ht="19.5" customHeight="1" thickBot="1">
      <c r="B14" s="84">
        <v>3</v>
      </c>
      <c r="C14" s="78">
        <v>226173</v>
      </c>
      <c r="D14" s="79">
        <v>0.22955396512374193</v>
      </c>
      <c r="E14" s="39">
        <v>168202</v>
      </c>
      <c r="F14" s="64">
        <v>3.3461132001278031</v>
      </c>
      <c r="G14" s="80">
        <v>0.22955396512374193</v>
      </c>
      <c r="H14" s="57">
        <v>2995.956753290704</v>
      </c>
      <c r="I14" s="21">
        <v>3.8191900056500145</v>
      </c>
      <c r="J14" s="1"/>
      <c r="K14" s="1">
        <v>55531</v>
      </c>
      <c r="L14" s="1">
        <v>56143</v>
      </c>
    </row>
    <row r="15" spans="2:14">
      <c r="B15" s="35" t="s">
        <v>29</v>
      </c>
      <c r="C15" s="15"/>
      <c r="D15" s="68"/>
      <c r="E15" s="15"/>
      <c r="F15" s="15"/>
      <c r="G15" s="15"/>
      <c r="H15" s="15"/>
      <c r="I15" s="16" t="s">
        <v>19</v>
      </c>
      <c r="J15" s="1"/>
    </row>
    <row r="16" spans="2:14">
      <c r="I16" s="30"/>
    </row>
    <row r="22" spans="1:14" s="19" customFormat="1">
      <c r="A22" s="1"/>
      <c r="C22" s="61"/>
      <c r="K22" s="1"/>
      <c r="L22" s="1"/>
      <c r="M22" s="1"/>
      <c r="N22" s="1"/>
    </row>
    <row r="23" spans="1:14" s="19" customFormat="1">
      <c r="A23" s="1"/>
      <c r="C23" s="61"/>
      <c r="D23" s="61"/>
      <c r="K23" s="1"/>
      <c r="L23" s="1"/>
      <c r="M23" s="1"/>
      <c r="N23" s="1"/>
    </row>
  </sheetData>
  <mergeCells count="6">
    <mergeCell ref="I2:I3"/>
    <mergeCell ref="B2:B3"/>
    <mergeCell ref="C2:D2"/>
    <mergeCell ref="E2:F2"/>
    <mergeCell ref="G2:G3"/>
    <mergeCell ref="H2:H3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orientation="portrait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zoomScaleNormal="100" zoomScaleSheetLayoutView="130" workbookViewId="0">
      <selection activeCell="B6" sqref="B6"/>
    </sheetView>
  </sheetViews>
  <sheetFormatPr defaultRowHeight="13.5"/>
  <cols>
    <col min="1" max="1" width="1.375" style="1" customWidth="1"/>
    <col min="2" max="2" width="14.5" style="19" customWidth="1"/>
    <col min="3" max="3" width="13.875" style="19" customWidth="1"/>
    <col min="4" max="4" width="7.875" style="19" customWidth="1"/>
    <col min="5" max="5" width="13.875" style="19" customWidth="1"/>
    <col min="6" max="6" width="7.875" style="19" customWidth="1"/>
    <col min="7" max="8" width="8.875" style="19" customWidth="1"/>
    <col min="9" max="9" width="9.25" style="19" customWidth="1"/>
    <col min="10" max="10" width="7.875" style="19" customWidth="1"/>
    <col min="11" max="11" width="15.625" style="1" hidden="1" customWidth="1"/>
    <col min="12" max="12" width="6.5" style="1" bestFit="1" customWidth="1"/>
    <col min="13" max="16384" width="9" style="1"/>
  </cols>
  <sheetData>
    <row r="1" spans="2:14" ht="18" thickBot="1">
      <c r="B1" s="2" t="s">
        <v>26</v>
      </c>
    </row>
    <row r="2" spans="2:14">
      <c r="B2" s="87" t="s">
        <v>10</v>
      </c>
      <c r="C2" s="89" t="s">
        <v>1</v>
      </c>
      <c r="D2" s="90"/>
      <c r="E2" s="89" t="s">
        <v>9</v>
      </c>
      <c r="F2" s="90"/>
      <c r="G2" s="91" t="s">
        <v>8</v>
      </c>
      <c r="H2" s="93" t="s">
        <v>3</v>
      </c>
      <c r="I2" s="85" t="s">
        <v>6</v>
      </c>
      <c r="J2" s="1"/>
    </row>
    <row r="3" spans="2:14" ht="27">
      <c r="B3" s="88"/>
      <c r="C3" s="5" t="s">
        <v>2</v>
      </c>
      <c r="D3" s="6" t="s">
        <v>6</v>
      </c>
      <c r="E3" s="5" t="s">
        <v>2</v>
      </c>
      <c r="F3" s="6" t="s">
        <v>6</v>
      </c>
      <c r="G3" s="92"/>
      <c r="H3" s="94"/>
      <c r="I3" s="86"/>
      <c r="J3" s="1"/>
      <c r="K3" s="31" t="s">
        <v>15</v>
      </c>
      <c r="L3" s="1" t="s">
        <v>17</v>
      </c>
    </row>
    <row r="4" spans="2:14">
      <c r="B4" s="20" t="s">
        <v>11</v>
      </c>
      <c r="C4" s="7" t="s">
        <v>7</v>
      </c>
      <c r="D4" s="8" t="s">
        <v>5</v>
      </c>
      <c r="E4" s="7" t="s">
        <v>7</v>
      </c>
      <c r="F4" s="8" t="s">
        <v>5</v>
      </c>
      <c r="G4" s="9" t="s">
        <v>5</v>
      </c>
      <c r="H4" s="10" t="s">
        <v>4</v>
      </c>
      <c r="I4" s="11" t="s">
        <v>5</v>
      </c>
      <c r="J4" s="3"/>
      <c r="K4" s="1" t="e">
        <f>((169397*1000000)/L4)/1000</f>
        <v>#DIV/0!</v>
      </c>
      <c r="N4" s="1">
        <v>56030</v>
      </c>
    </row>
    <row r="5" spans="2:14" ht="19.5" hidden="1" customHeight="1">
      <c r="B5" s="12" t="s">
        <v>25</v>
      </c>
      <c r="C5" s="24">
        <v>186523</v>
      </c>
      <c r="D5" s="74" t="s">
        <v>24</v>
      </c>
      <c r="E5" s="33">
        <v>152273</v>
      </c>
      <c r="F5" s="74" t="s">
        <v>24</v>
      </c>
      <c r="G5" s="75" t="str">
        <f t="shared" ref="G5:G14" si="0">D5</f>
        <v>-</v>
      </c>
      <c r="H5" s="17">
        <f t="shared" ref="H5:H14" si="1">((E5*1000000)/L5)/1000</f>
        <v>2713.2980524224445</v>
      </c>
      <c r="I5" s="76" t="s">
        <v>23</v>
      </c>
      <c r="J5" s="4"/>
      <c r="K5" s="1">
        <f>(E5*1000000)/(H5*1000)</f>
        <v>56121</v>
      </c>
      <c r="L5" s="1">
        <v>56121</v>
      </c>
    </row>
    <row r="6" spans="2:14" ht="19.5" customHeight="1">
      <c r="B6" s="13" t="s">
        <v>28</v>
      </c>
      <c r="C6" s="25">
        <v>200921</v>
      </c>
      <c r="D6" s="22">
        <f t="shared" ref="D6:D14" si="2">(C6/C5*100)-100</f>
        <v>7.7191552784375119</v>
      </c>
      <c r="E6" s="27">
        <v>159276</v>
      </c>
      <c r="F6" s="22">
        <f t="shared" ref="F6:F14" si="3">(E6/E5*100)-100</f>
        <v>4.5989768376534244</v>
      </c>
      <c r="G6" s="29">
        <f t="shared" si="0"/>
        <v>7.7191552784375119</v>
      </c>
      <c r="H6" s="17">
        <f t="shared" si="1"/>
        <v>2860.6117207564789</v>
      </c>
      <c r="I6" s="23">
        <f t="shared" ref="I6:I14" si="4">(H6/H5*100)-100</f>
        <v>5.4293212720405677</v>
      </c>
      <c r="J6" s="1"/>
      <c r="K6" s="1" t="e">
        <f>(#REF!*1000000)/(#REF!*1000)</f>
        <v>#REF!</v>
      </c>
      <c r="L6" s="1">
        <v>55679</v>
      </c>
    </row>
    <row r="7" spans="2:14" ht="19.5" customHeight="1">
      <c r="B7" s="13">
        <v>26</v>
      </c>
      <c r="C7" s="25">
        <v>198553</v>
      </c>
      <c r="D7" s="22">
        <f t="shared" si="2"/>
        <v>-1.178572672841554</v>
      </c>
      <c r="E7" s="27">
        <v>159285</v>
      </c>
      <c r="F7" s="22">
        <f t="shared" si="3"/>
        <v>5.6505688239383289E-3</v>
      </c>
      <c r="G7" s="29">
        <f t="shared" si="0"/>
        <v>-1.178572672841554</v>
      </c>
      <c r="H7" s="17">
        <f t="shared" si="1"/>
        <v>2863.9624575219805</v>
      </c>
      <c r="I7" s="23">
        <f t="shared" si="4"/>
        <v>0.11713357465427521</v>
      </c>
      <c r="J7" s="1"/>
      <c r="K7" s="1">
        <f t="shared" ref="K7:K12" si="5">(E6*1000000)/(H6*1000)</f>
        <v>55679</v>
      </c>
      <c r="L7" s="1">
        <v>55617</v>
      </c>
    </row>
    <row r="8" spans="2:14" ht="19.5" customHeight="1">
      <c r="B8" s="13">
        <v>27</v>
      </c>
      <c r="C8" s="25">
        <v>217284</v>
      </c>
      <c r="D8" s="22">
        <f t="shared" si="2"/>
        <v>9.4337532044340691</v>
      </c>
      <c r="E8" s="27">
        <v>168871</v>
      </c>
      <c r="F8" s="22">
        <f t="shared" si="3"/>
        <v>6.0181435791191831</v>
      </c>
      <c r="G8" s="29">
        <f t="shared" si="0"/>
        <v>9.4337532044340691</v>
      </c>
      <c r="H8" s="17">
        <f t="shared" si="1"/>
        <v>3020.2997567606239</v>
      </c>
      <c r="I8" s="23">
        <f t="shared" si="4"/>
        <v>5.4587761382149296</v>
      </c>
      <c r="J8" s="1"/>
      <c r="K8" s="1">
        <f t="shared" si="5"/>
        <v>55617</v>
      </c>
      <c r="L8" s="1">
        <v>55912</v>
      </c>
    </row>
    <row r="9" spans="2:14" ht="19.5" customHeight="1">
      <c r="B9" s="13">
        <v>28</v>
      </c>
      <c r="C9" s="25">
        <v>204984</v>
      </c>
      <c r="D9" s="22">
        <f t="shared" si="2"/>
        <v>-5.6607941680013312</v>
      </c>
      <c r="E9" s="27">
        <v>168299</v>
      </c>
      <c r="F9" s="22">
        <f t="shared" si="3"/>
        <v>-0.33872008811459864</v>
      </c>
      <c r="G9" s="29">
        <f t="shared" si="0"/>
        <v>-5.6607941680013312</v>
      </c>
      <c r="H9" s="17">
        <f t="shared" si="1"/>
        <v>3016.5435904789219</v>
      </c>
      <c r="I9" s="23">
        <f t="shared" si="4"/>
        <v>-0.12436402291839954</v>
      </c>
      <c r="J9" s="1"/>
      <c r="K9" s="1">
        <f t="shared" si="5"/>
        <v>55912</v>
      </c>
      <c r="L9" s="1">
        <v>55792</v>
      </c>
    </row>
    <row r="10" spans="2:14" ht="19.5" customHeight="1">
      <c r="B10" s="13">
        <v>29</v>
      </c>
      <c r="C10" s="25">
        <v>214470</v>
      </c>
      <c r="D10" s="22">
        <f t="shared" si="2"/>
        <v>4.6276782578152478</v>
      </c>
      <c r="E10" s="27">
        <v>172091</v>
      </c>
      <c r="F10" s="22">
        <f t="shared" si="3"/>
        <v>2.2531328171884581</v>
      </c>
      <c r="G10" s="29">
        <f t="shared" si="0"/>
        <v>4.6276782578152478</v>
      </c>
      <c r="H10" s="17">
        <f t="shared" si="1"/>
        <v>3082.6317486475837</v>
      </c>
      <c r="I10" s="23">
        <f t="shared" si="4"/>
        <v>2.1908570582986044</v>
      </c>
      <c r="J10" s="1"/>
      <c r="K10" s="1">
        <f t="shared" si="5"/>
        <v>55792</v>
      </c>
      <c r="L10" s="1">
        <v>55826</v>
      </c>
    </row>
    <row r="11" spans="2:14" ht="19.5" customHeight="1">
      <c r="B11" s="13">
        <v>30</v>
      </c>
      <c r="C11" s="26">
        <v>219981</v>
      </c>
      <c r="D11" s="22">
        <f t="shared" si="2"/>
        <v>2.5695901524688765</v>
      </c>
      <c r="E11" s="28">
        <v>173614</v>
      </c>
      <c r="F11" s="22">
        <f t="shared" si="3"/>
        <v>0.88499689117966795</v>
      </c>
      <c r="G11" s="29">
        <f t="shared" si="0"/>
        <v>2.5695901524688765</v>
      </c>
      <c r="H11" s="17">
        <f t="shared" si="1"/>
        <v>3111.138986452584</v>
      </c>
      <c r="I11" s="23">
        <f t="shared" si="4"/>
        <v>0.92476948690050165</v>
      </c>
      <c r="J11" s="1"/>
      <c r="K11" s="1">
        <f t="shared" si="5"/>
        <v>55826</v>
      </c>
      <c r="L11" s="1">
        <v>55804</v>
      </c>
    </row>
    <row r="12" spans="2:14" ht="19.5" customHeight="1">
      <c r="B12" s="81" t="s">
        <v>21</v>
      </c>
      <c r="C12" s="82">
        <v>224356</v>
      </c>
      <c r="D12" s="66">
        <f t="shared" si="2"/>
        <v>1.9888081243380213</v>
      </c>
      <c r="E12" s="27">
        <v>170710</v>
      </c>
      <c r="F12" s="22">
        <f t="shared" si="3"/>
        <v>-1.6726761666685803</v>
      </c>
      <c r="G12" s="29">
        <f t="shared" si="0"/>
        <v>1.9888081243380213</v>
      </c>
      <c r="H12" s="58">
        <f t="shared" si="1"/>
        <v>3074.1387693360466</v>
      </c>
      <c r="I12" s="23">
        <f t="shared" si="4"/>
        <v>-1.1892820371463415</v>
      </c>
      <c r="J12" s="1"/>
      <c r="K12" s="1">
        <f t="shared" si="5"/>
        <v>55804</v>
      </c>
      <c r="L12" s="1">
        <v>55531</v>
      </c>
    </row>
    <row r="13" spans="2:14" ht="19.5" customHeight="1">
      <c r="B13" s="83">
        <v>2</v>
      </c>
      <c r="C13" s="82">
        <v>225655</v>
      </c>
      <c r="D13" s="66">
        <f t="shared" si="2"/>
        <v>0.57899053290306313</v>
      </c>
      <c r="E13" s="27">
        <v>162756</v>
      </c>
      <c r="F13" s="22">
        <f t="shared" si="3"/>
        <v>-4.6593638334016703</v>
      </c>
      <c r="G13" s="29">
        <f t="shared" si="0"/>
        <v>0.57899053290306313</v>
      </c>
      <c r="H13" s="58">
        <f t="shared" si="1"/>
        <v>2885.7446808510635</v>
      </c>
      <c r="I13" s="23">
        <f t="shared" si="4"/>
        <v>-6.128353422564345</v>
      </c>
      <c r="J13" s="1"/>
      <c r="L13" s="1">
        <v>56400</v>
      </c>
    </row>
    <row r="14" spans="2:14" ht="19.5" customHeight="1" thickBot="1">
      <c r="B14" s="84">
        <v>3</v>
      </c>
      <c r="C14" s="78">
        <v>226173</v>
      </c>
      <c r="D14" s="79">
        <f t="shared" si="2"/>
        <v>0.22955396512374193</v>
      </c>
      <c r="E14" s="39">
        <v>168202</v>
      </c>
      <c r="F14" s="64">
        <f t="shared" si="3"/>
        <v>3.3461132001278031</v>
      </c>
      <c r="G14" s="80">
        <f t="shared" si="0"/>
        <v>0.22955396512374193</v>
      </c>
      <c r="H14" s="57">
        <f t="shared" si="1"/>
        <v>2995.956753290704</v>
      </c>
      <c r="I14" s="21">
        <f t="shared" si="4"/>
        <v>3.8191900056500145</v>
      </c>
      <c r="J14" s="1"/>
      <c r="K14" s="1">
        <f>(E12*1000000)/(H12*1000)</f>
        <v>55531</v>
      </c>
      <c r="L14" s="1">
        <v>56143</v>
      </c>
    </row>
    <row r="15" spans="2:14">
      <c r="B15" s="35" t="s">
        <v>29</v>
      </c>
      <c r="C15" s="15"/>
      <c r="D15" s="68"/>
      <c r="E15" s="15"/>
      <c r="F15" s="15"/>
      <c r="G15" s="15"/>
      <c r="H15" s="15"/>
      <c r="I15" s="16" t="s">
        <v>19</v>
      </c>
      <c r="J15" s="1"/>
    </row>
    <row r="16" spans="2:14">
      <c r="I16" s="30"/>
    </row>
    <row r="22" spans="1:14" s="19" customFormat="1">
      <c r="A22" s="1"/>
      <c r="C22" s="61"/>
      <c r="K22" s="1"/>
      <c r="L22" s="1"/>
      <c r="M22" s="1"/>
      <c r="N22" s="1"/>
    </row>
    <row r="23" spans="1:14" s="19" customFormat="1">
      <c r="A23" s="1"/>
      <c r="C23" s="61"/>
      <c r="D23" s="61"/>
      <c r="K23" s="1"/>
      <c r="L23" s="1"/>
      <c r="M23" s="1"/>
      <c r="N23" s="1"/>
    </row>
  </sheetData>
  <mergeCells count="6">
    <mergeCell ref="I2:I3"/>
    <mergeCell ref="B2:B3"/>
    <mergeCell ref="C2:D2"/>
    <mergeCell ref="E2:F2"/>
    <mergeCell ref="G2:G3"/>
    <mergeCell ref="H2:H3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orientation="portrait" r:id="rId1"/>
  <headerFooter alignWithMargins="0">
    <oddFooter>&amp;C&amp;"ＭＳ Ｐゴシック,標準"&amp;F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zoomScaleNormal="100" zoomScaleSheetLayoutView="130" workbookViewId="0">
      <selection activeCell="A5" sqref="A5:XFD5"/>
    </sheetView>
  </sheetViews>
  <sheetFormatPr defaultRowHeight="13.5"/>
  <cols>
    <col min="1" max="1" width="1.375" style="1" customWidth="1"/>
    <col min="2" max="2" width="14.5" style="19" customWidth="1"/>
    <col min="3" max="3" width="13.875" style="19" customWidth="1"/>
    <col min="4" max="4" width="7.875" style="19" customWidth="1"/>
    <col min="5" max="5" width="13.875" style="19" customWidth="1"/>
    <col min="6" max="6" width="7.875" style="19" customWidth="1"/>
    <col min="7" max="8" width="8.875" style="19" customWidth="1"/>
    <col min="9" max="9" width="9.25" style="19" customWidth="1"/>
    <col min="10" max="10" width="7.875" style="19" customWidth="1"/>
    <col min="11" max="11" width="15.625" style="1" hidden="1" customWidth="1"/>
    <col min="12" max="12" width="6.5" style="1" bestFit="1" customWidth="1"/>
    <col min="13" max="16384" width="9" style="1"/>
  </cols>
  <sheetData>
    <row r="1" spans="2:12" ht="18" thickBot="1">
      <c r="B1" s="2" t="s">
        <v>26</v>
      </c>
    </row>
    <row r="2" spans="2:12">
      <c r="B2" s="87" t="s">
        <v>10</v>
      </c>
      <c r="C2" s="89" t="s">
        <v>1</v>
      </c>
      <c r="D2" s="90"/>
      <c r="E2" s="89" t="s">
        <v>9</v>
      </c>
      <c r="F2" s="90"/>
      <c r="G2" s="91" t="s">
        <v>8</v>
      </c>
      <c r="H2" s="93" t="s">
        <v>3</v>
      </c>
      <c r="I2" s="85" t="s">
        <v>6</v>
      </c>
      <c r="J2" s="1"/>
    </row>
    <row r="3" spans="2:12" ht="27">
      <c r="B3" s="88"/>
      <c r="C3" s="5" t="s">
        <v>2</v>
      </c>
      <c r="D3" s="6" t="s">
        <v>6</v>
      </c>
      <c r="E3" s="5" t="s">
        <v>2</v>
      </c>
      <c r="F3" s="6" t="s">
        <v>6</v>
      </c>
      <c r="G3" s="92"/>
      <c r="H3" s="94"/>
      <c r="I3" s="86"/>
      <c r="J3" s="1"/>
      <c r="K3" s="31" t="s">
        <v>15</v>
      </c>
      <c r="L3" s="1" t="s">
        <v>17</v>
      </c>
    </row>
    <row r="4" spans="2:12">
      <c r="B4" s="20" t="s">
        <v>11</v>
      </c>
      <c r="C4" s="7" t="s">
        <v>7</v>
      </c>
      <c r="D4" s="8" t="s">
        <v>5</v>
      </c>
      <c r="E4" s="7" t="s">
        <v>7</v>
      </c>
      <c r="F4" s="8" t="s">
        <v>5</v>
      </c>
      <c r="G4" s="9" t="s">
        <v>5</v>
      </c>
      <c r="H4" s="10" t="s">
        <v>4</v>
      </c>
      <c r="I4" s="11" t="s">
        <v>5</v>
      </c>
      <c r="J4" s="3"/>
      <c r="K4" s="1" t="e">
        <f>((169397*1000000)/L4)/1000</f>
        <v>#DIV/0!</v>
      </c>
    </row>
    <row r="5" spans="2:12" ht="19.5" hidden="1" customHeight="1">
      <c r="B5" s="12" t="s">
        <v>20</v>
      </c>
      <c r="C5" s="24">
        <v>186143</v>
      </c>
      <c r="D5" s="74" t="s">
        <v>24</v>
      </c>
      <c r="E5" s="33">
        <v>156456</v>
      </c>
      <c r="F5" s="74" t="s">
        <v>24</v>
      </c>
      <c r="G5" s="75" t="str">
        <f>D5</f>
        <v>-</v>
      </c>
      <c r="H5" s="17">
        <f>((E5*1000000)/L5)/1000</f>
        <v>2787.8334313358637</v>
      </c>
      <c r="I5" s="76" t="s">
        <v>23</v>
      </c>
      <c r="J5" s="4"/>
      <c r="K5" s="1">
        <f>(E5*1000000)/(H5*1000)</f>
        <v>56121</v>
      </c>
      <c r="L5" s="1">
        <v>56121</v>
      </c>
    </row>
    <row r="6" spans="2:12" ht="19.5" customHeight="1">
      <c r="B6" s="13" t="s">
        <v>25</v>
      </c>
      <c r="C6" s="25">
        <v>187892</v>
      </c>
      <c r="D6" s="22">
        <f t="shared" ref="D6:D14" si="0">(C6/C5*100)-100</f>
        <v>0.93960019984635323</v>
      </c>
      <c r="E6" s="27">
        <v>153570</v>
      </c>
      <c r="F6" s="22">
        <f t="shared" ref="F6:F14" si="1">(E6/E5*100)-100</f>
        <v>-1.8446080687221951</v>
      </c>
      <c r="G6" s="29">
        <f t="shared" ref="G6:G12" si="2">D6</f>
        <v>0.93960019984635323</v>
      </c>
      <c r="H6" s="17">
        <f>((E6*1000000)/L6)/1000</f>
        <v>2740.853114402998</v>
      </c>
      <c r="I6" s="23">
        <f t="shared" ref="I6:I14" si="3">(H6/H5*100)-100</f>
        <v>-1.6851909588570351</v>
      </c>
      <c r="J6" s="1"/>
      <c r="K6" s="1">
        <f t="shared" ref="K6:K14" si="4">(E6*1000000)/(H6*1000)</f>
        <v>56030</v>
      </c>
      <c r="L6" s="1">
        <v>56030.000000000007</v>
      </c>
    </row>
    <row r="7" spans="2:12" ht="19.5" customHeight="1">
      <c r="B7" s="13">
        <v>25</v>
      </c>
      <c r="C7" s="25">
        <v>201076</v>
      </c>
      <c r="D7" s="22">
        <f t="shared" si="0"/>
        <v>7.016796883315962</v>
      </c>
      <c r="E7" s="27">
        <v>159611</v>
      </c>
      <c r="F7" s="22">
        <f t="shared" si="1"/>
        <v>3.9337110112652311</v>
      </c>
      <c r="G7" s="29">
        <f t="shared" si="2"/>
        <v>7.016796883315962</v>
      </c>
      <c r="H7" s="17">
        <f t="shared" ref="H7:H12" si="5">((E7*1000000)/L7)/1000</f>
        <v>2866.6283518022951</v>
      </c>
      <c r="I7" s="23">
        <f t="shared" si="3"/>
        <v>4.5889083489500706</v>
      </c>
      <c r="J7" s="1"/>
      <c r="K7" s="1">
        <f t="shared" si="4"/>
        <v>55679.000000000007</v>
      </c>
      <c r="L7" s="1">
        <v>55679</v>
      </c>
    </row>
    <row r="8" spans="2:12" ht="19.5" customHeight="1">
      <c r="B8" s="13">
        <v>26</v>
      </c>
      <c r="C8" s="25">
        <v>198635</v>
      </c>
      <c r="D8" s="22">
        <f t="shared" si="0"/>
        <v>-1.2139688475999151</v>
      </c>
      <c r="E8" s="27">
        <v>159546</v>
      </c>
      <c r="F8" s="22">
        <f t="shared" si="1"/>
        <v>-4.0724010249917342E-2</v>
      </c>
      <c r="G8" s="29">
        <f t="shared" si="2"/>
        <v>-1.2139688475999151</v>
      </c>
      <c r="H8" s="17">
        <f t="shared" si="5"/>
        <v>2868.6552672743946</v>
      </c>
      <c r="I8" s="23">
        <f t="shared" si="3"/>
        <v>7.0707298726915724E-2</v>
      </c>
      <c r="J8" s="1"/>
      <c r="K8" s="1">
        <f t="shared" si="4"/>
        <v>55617</v>
      </c>
      <c r="L8" s="1">
        <v>55617</v>
      </c>
    </row>
    <row r="9" spans="2:12" ht="19.5" customHeight="1">
      <c r="B9" s="13">
        <v>27</v>
      </c>
      <c r="C9" s="25">
        <v>217248</v>
      </c>
      <c r="D9" s="22">
        <f t="shared" si="0"/>
        <v>9.3704533440732973</v>
      </c>
      <c r="E9" s="27">
        <v>168941</v>
      </c>
      <c r="F9" s="22">
        <f t="shared" si="1"/>
        <v>5.8885838566933728</v>
      </c>
      <c r="G9" s="29">
        <f t="shared" si="2"/>
        <v>9.3704533440732973</v>
      </c>
      <c r="H9" s="17">
        <f t="shared" si="5"/>
        <v>3021.5517241379312</v>
      </c>
      <c r="I9" s="23">
        <f t="shared" si="3"/>
        <v>5.3298999920896222</v>
      </c>
      <c r="J9" s="1"/>
      <c r="K9" s="1">
        <f t="shared" si="4"/>
        <v>55912</v>
      </c>
      <c r="L9" s="1">
        <v>55912</v>
      </c>
    </row>
    <row r="10" spans="2:12" ht="19.5" customHeight="1">
      <c r="B10" s="13">
        <v>28</v>
      </c>
      <c r="C10" s="25">
        <v>204502</v>
      </c>
      <c r="D10" s="22">
        <f t="shared" si="0"/>
        <v>-5.8670275445573736</v>
      </c>
      <c r="E10" s="27">
        <v>168297</v>
      </c>
      <c r="F10" s="22">
        <f t="shared" si="1"/>
        <v>-0.38119816977524579</v>
      </c>
      <c r="G10" s="29">
        <f t="shared" si="2"/>
        <v>-5.8670275445573736</v>
      </c>
      <c r="H10" s="17">
        <f t="shared" si="5"/>
        <v>3016.5077430455976</v>
      </c>
      <c r="I10" s="23">
        <f t="shared" si="3"/>
        <v>-0.16693346839106482</v>
      </c>
      <c r="J10" s="1"/>
      <c r="K10" s="1">
        <f t="shared" si="4"/>
        <v>55792</v>
      </c>
      <c r="L10" s="1">
        <v>55792</v>
      </c>
    </row>
    <row r="11" spans="2:12" ht="19.5" customHeight="1">
      <c r="B11" s="13">
        <v>29</v>
      </c>
      <c r="C11" s="25">
        <v>213441</v>
      </c>
      <c r="D11" s="22">
        <f t="shared" si="0"/>
        <v>4.3711063950474767</v>
      </c>
      <c r="E11" s="27">
        <v>171904</v>
      </c>
      <c r="F11" s="22">
        <f t="shared" si="1"/>
        <v>2.143234876438683</v>
      </c>
      <c r="G11" s="29">
        <f t="shared" si="2"/>
        <v>4.3711063950474767</v>
      </c>
      <c r="H11" s="17">
        <f t="shared" si="5"/>
        <v>3079.2820549564722</v>
      </c>
      <c r="I11" s="23">
        <f t="shared" si="3"/>
        <v>2.0810260492649917</v>
      </c>
      <c r="J11" s="1"/>
      <c r="K11" s="1">
        <f t="shared" si="4"/>
        <v>55826</v>
      </c>
      <c r="L11" s="1">
        <v>55826</v>
      </c>
    </row>
    <row r="12" spans="2:12" ht="19.5" customHeight="1">
      <c r="B12" s="13">
        <v>30</v>
      </c>
      <c r="C12" s="26">
        <v>218568</v>
      </c>
      <c r="D12" s="22">
        <f t="shared" si="0"/>
        <v>2.4020689558238644</v>
      </c>
      <c r="E12" s="28">
        <v>173379</v>
      </c>
      <c r="F12" s="22">
        <f t="shared" si="1"/>
        <v>0.85803704393150326</v>
      </c>
      <c r="G12" s="29">
        <f t="shared" si="2"/>
        <v>2.4020689558238644</v>
      </c>
      <c r="H12" s="17">
        <f t="shared" si="5"/>
        <v>3106.9278187943514</v>
      </c>
      <c r="I12" s="23">
        <f>(H12/H11*100)-100</f>
        <v>0.89779901108377658</v>
      </c>
      <c r="J12" s="1"/>
      <c r="K12" s="1">
        <f t="shared" si="4"/>
        <v>55804</v>
      </c>
      <c r="L12" s="1">
        <v>55804</v>
      </c>
    </row>
    <row r="13" spans="2:12" ht="19.5" customHeight="1">
      <c r="B13" s="81" t="s">
        <v>21</v>
      </c>
      <c r="C13" s="82">
        <v>222654</v>
      </c>
      <c r="D13" s="66">
        <f t="shared" si="0"/>
        <v>1.8694410892719873</v>
      </c>
      <c r="E13" s="27">
        <v>170254</v>
      </c>
      <c r="F13" s="22">
        <f t="shared" si="1"/>
        <v>-1.802409749739013</v>
      </c>
      <c r="G13" s="29">
        <f>D13</f>
        <v>1.8694410892719873</v>
      </c>
      <c r="H13" s="58">
        <f>((E13*1000000)/L13)/1000</f>
        <v>3065.92713979579</v>
      </c>
      <c r="I13" s="23">
        <f t="shared" si="3"/>
        <v>-1.3196534129483553</v>
      </c>
      <c r="J13" s="1"/>
      <c r="K13" s="1">
        <f t="shared" si="4"/>
        <v>55530.999999999993</v>
      </c>
      <c r="L13" s="1">
        <v>55531</v>
      </c>
    </row>
    <row r="14" spans="2:12" ht="19.5" customHeight="1" thickBot="1">
      <c r="B14" s="77">
        <v>2</v>
      </c>
      <c r="C14" s="78">
        <v>223138</v>
      </c>
      <c r="D14" s="79">
        <f t="shared" si="0"/>
        <v>0.21737763525469234</v>
      </c>
      <c r="E14" s="39">
        <v>161122</v>
      </c>
      <c r="F14" s="64">
        <f t="shared" si="1"/>
        <v>-5.3637506314095305</v>
      </c>
      <c r="G14" s="80">
        <f>D14</f>
        <v>0.21737763525469234</v>
      </c>
      <c r="H14" s="57">
        <f>((E14*1000000)/L14)/1000</f>
        <v>2856.7730496453901</v>
      </c>
      <c r="I14" s="21">
        <f t="shared" si="3"/>
        <v>-6.8218871686667342</v>
      </c>
      <c r="J14" s="1"/>
      <c r="K14" s="1">
        <f t="shared" si="4"/>
        <v>56400</v>
      </c>
      <c r="L14" s="1">
        <v>56400</v>
      </c>
    </row>
    <row r="15" spans="2:12">
      <c r="B15" s="35" t="s">
        <v>27</v>
      </c>
      <c r="C15" s="15"/>
      <c r="D15" s="68"/>
      <c r="E15" s="15"/>
      <c r="F15" s="15"/>
      <c r="G15" s="15"/>
      <c r="H15" s="15"/>
      <c r="I15" s="16" t="s">
        <v>19</v>
      </c>
      <c r="J15" s="1"/>
    </row>
    <row r="16" spans="2:12">
      <c r="I16" s="30"/>
    </row>
    <row r="22" spans="3:4">
      <c r="C22" s="61"/>
    </row>
    <row r="23" spans="3:4">
      <c r="C23" s="61"/>
      <c r="D23" s="61"/>
    </row>
  </sheetData>
  <mergeCells count="6">
    <mergeCell ref="I2:I3"/>
    <mergeCell ref="B2:B3"/>
    <mergeCell ref="C2:D2"/>
    <mergeCell ref="E2:F2"/>
    <mergeCell ref="G2:G3"/>
    <mergeCell ref="H2:H3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orientation="portrait" r:id="rId1"/>
  <headerFooter alignWithMargins="0">
    <oddFooter>&amp;C&amp;"ＭＳ Ｐゴシック,標準"&amp;F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zoomScaleNormal="100" zoomScaleSheetLayoutView="130" workbookViewId="0">
      <selection activeCell="D7" sqref="D7"/>
    </sheetView>
  </sheetViews>
  <sheetFormatPr defaultRowHeight="13.5"/>
  <cols>
    <col min="1" max="1" width="1.375" style="1" customWidth="1"/>
    <col min="2" max="2" width="14.5" style="19" customWidth="1"/>
    <col min="3" max="3" width="13.875" style="19" customWidth="1"/>
    <col min="4" max="4" width="7.875" style="19" customWidth="1"/>
    <col min="5" max="5" width="13.875" style="19" customWidth="1"/>
    <col min="6" max="6" width="7.875" style="19" customWidth="1"/>
    <col min="7" max="8" width="8.875" style="19" customWidth="1"/>
    <col min="9" max="9" width="9.25" style="19" customWidth="1"/>
    <col min="10" max="10" width="7.875" style="19" customWidth="1"/>
    <col min="11" max="11" width="15.625" style="1" hidden="1" customWidth="1"/>
    <col min="12" max="12" width="6.5" style="1" bestFit="1" customWidth="1"/>
    <col min="13" max="16384" width="9" style="1"/>
  </cols>
  <sheetData>
    <row r="1" spans="2:12" ht="18" thickBot="1">
      <c r="B1" s="2" t="s">
        <v>26</v>
      </c>
    </row>
    <row r="2" spans="2:12">
      <c r="B2" s="87" t="s">
        <v>10</v>
      </c>
      <c r="C2" s="89" t="s">
        <v>1</v>
      </c>
      <c r="D2" s="90"/>
      <c r="E2" s="89" t="s">
        <v>9</v>
      </c>
      <c r="F2" s="90"/>
      <c r="G2" s="91" t="s">
        <v>8</v>
      </c>
      <c r="H2" s="93" t="s">
        <v>3</v>
      </c>
      <c r="I2" s="85" t="s">
        <v>6</v>
      </c>
      <c r="J2" s="1"/>
    </row>
    <row r="3" spans="2:12" ht="27">
      <c r="B3" s="88"/>
      <c r="C3" s="5" t="s">
        <v>2</v>
      </c>
      <c r="D3" s="6" t="s">
        <v>6</v>
      </c>
      <c r="E3" s="5" t="s">
        <v>2</v>
      </c>
      <c r="F3" s="6" t="s">
        <v>6</v>
      </c>
      <c r="G3" s="92"/>
      <c r="H3" s="94"/>
      <c r="I3" s="86"/>
      <c r="J3" s="1"/>
      <c r="K3" s="31" t="s">
        <v>15</v>
      </c>
      <c r="L3" s="1" t="s">
        <v>17</v>
      </c>
    </row>
    <row r="4" spans="2:12">
      <c r="B4" s="20" t="s">
        <v>11</v>
      </c>
      <c r="C4" s="7" t="s">
        <v>7</v>
      </c>
      <c r="D4" s="8" t="s">
        <v>5</v>
      </c>
      <c r="E4" s="7" t="s">
        <v>7</v>
      </c>
      <c r="F4" s="8" t="s">
        <v>5</v>
      </c>
      <c r="G4" s="9" t="s">
        <v>5</v>
      </c>
      <c r="H4" s="10" t="s">
        <v>4</v>
      </c>
      <c r="I4" s="11" t="s">
        <v>5</v>
      </c>
      <c r="J4" s="3"/>
      <c r="K4" s="1" t="e">
        <f>((169397*1000000)/L4)/1000</f>
        <v>#DIV/0!</v>
      </c>
    </row>
    <row r="5" spans="2:12" ht="19.5" hidden="1" customHeight="1">
      <c r="B5" s="12" t="s">
        <v>20</v>
      </c>
      <c r="C5" s="24">
        <v>186123</v>
      </c>
      <c r="D5" s="74" t="s">
        <v>24</v>
      </c>
      <c r="E5" s="33">
        <v>154641</v>
      </c>
      <c r="F5" s="74" t="s">
        <v>24</v>
      </c>
      <c r="G5" s="75" t="str">
        <f>D5</f>
        <v>-</v>
      </c>
      <c r="H5" s="17">
        <f>((E5*1000000)/L5)/1000</f>
        <v>2755.4925963543055</v>
      </c>
      <c r="I5" s="76" t="s">
        <v>23</v>
      </c>
      <c r="J5" s="4"/>
      <c r="K5" s="1">
        <f>(E5*1000000)/(H5*1000)</f>
        <v>56121</v>
      </c>
      <c r="L5" s="1">
        <v>56121</v>
      </c>
    </row>
    <row r="6" spans="2:12" ht="19.5" customHeight="1">
      <c r="B6" s="13" t="s">
        <v>25</v>
      </c>
      <c r="C6" s="25">
        <v>187859</v>
      </c>
      <c r="D6" s="22">
        <f t="shared" ref="D6:D13" si="0">(C6/C5*100)-100</f>
        <v>0.93271653691375889</v>
      </c>
      <c r="E6" s="27">
        <v>152842</v>
      </c>
      <c r="F6" s="22">
        <f t="shared" ref="F6:F13" si="1">(E6/E5*100)-100</f>
        <v>-1.1633396059259837</v>
      </c>
      <c r="G6" s="29">
        <f t="shared" ref="G6:G12" si="2">D6</f>
        <v>0.93271653691375889</v>
      </c>
      <c r="H6" s="17">
        <f>((E6*1000000)/L6)/1000</f>
        <v>2727.8600749598427</v>
      </c>
      <c r="I6" s="23">
        <f t="shared" ref="I6:I13" si="3">(H6/H5*100)-100</f>
        <v>-1.0028160275597315</v>
      </c>
      <c r="J6" s="1"/>
      <c r="K6" s="1">
        <f t="shared" ref="K6:K13" si="4">(E6*1000000)/(H6*1000)</f>
        <v>56030.000000000007</v>
      </c>
      <c r="L6" s="1">
        <v>56030.000000000007</v>
      </c>
    </row>
    <row r="7" spans="2:12" ht="19.5" customHeight="1">
      <c r="B7" s="13">
        <v>25</v>
      </c>
      <c r="C7" s="25">
        <v>201231</v>
      </c>
      <c r="D7" s="22">
        <f t="shared" si="0"/>
        <v>7.118104535848687</v>
      </c>
      <c r="E7" s="27">
        <v>159177</v>
      </c>
      <c r="F7" s="22">
        <f t="shared" si="1"/>
        <v>4.1448031300297004</v>
      </c>
      <c r="G7" s="29">
        <f t="shared" si="2"/>
        <v>7.118104535848687</v>
      </c>
      <c r="H7" s="17">
        <f t="shared" ref="H7:H12" si="5">((E7*1000000)/L7)/1000</f>
        <v>2858.833671581745</v>
      </c>
      <c r="I7" s="23">
        <f t="shared" si="3"/>
        <v>4.8013311908540857</v>
      </c>
      <c r="J7" s="1"/>
      <c r="K7" s="1">
        <f t="shared" si="4"/>
        <v>55679.000000000007</v>
      </c>
      <c r="L7" s="1">
        <v>55679</v>
      </c>
    </row>
    <row r="8" spans="2:12" ht="19.5" customHeight="1">
      <c r="B8" s="13">
        <v>26</v>
      </c>
      <c r="C8" s="25">
        <v>198759</v>
      </c>
      <c r="D8" s="22">
        <f t="shared" si="0"/>
        <v>-1.2284389582122088</v>
      </c>
      <c r="E8" s="27">
        <v>159357</v>
      </c>
      <c r="F8" s="22">
        <f t="shared" si="1"/>
        <v>0.1130816638082166</v>
      </c>
      <c r="G8" s="29">
        <f t="shared" si="2"/>
        <v>-1.2284389582122088</v>
      </c>
      <c r="H8" s="17">
        <f t="shared" si="5"/>
        <v>2865.2570257295429</v>
      </c>
      <c r="I8" s="23">
        <f t="shared" si="3"/>
        <v>0.22468443028532192</v>
      </c>
      <c r="J8" s="1"/>
      <c r="K8" s="1">
        <f t="shared" si="4"/>
        <v>55617</v>
      </c>
      <c r="L8" s="1">
        <v>55617</v>
      </c>
    </row>
    <row r="9" spans="2:12" ht="19.5" customHeight="1">
      <c r="B9" s="13">
        <v>27</v>
      </c>
      <c r="C9" s="25">
        <v>217050</v>
      </c>
      <c r="D9" s="22">
        <f t="shared" si="0"/>
        <v>9.2026021463179006</v>
      </c>
      <c r="E9" s="27">
        <v>168148</v>
      </c>
      <c r="F9" s="22">
        <f t="shared" si="1"/>
        <v>5.51654461366617</v>
      </c>
      <c r="G9" s="29">
        <f t="shared" si="2"/>
        <v>9.2026021463179006</v>
      </c>
      <c r="H9" s="17">
        <f t="shared" si="5"/>
        <v>3007.3687222778653</v>
      </c>
      <c r="I9" s="23">
        <f t="shared" si="3"/>
        <v>4.9598236832571132</v>
      </c>
      <c r="J9" s="1"/>
      <c r="K9" s="1">
        <f t="shared" si="4"/>
        <v>55912</v>
      </c>
      <c r="L9" s="1">
        <v>55912</v>
      </c>
    </row>
    <row r="10" spans="2:12" ht="19.5" customHeight="1">
      <c r="B10" s="13">
        <v>28</v>
      </c>
      <c r="C10" s="25">
        <v>205768</v>
      </c>
      <c r="D10" s="22">
        <f t="shared" si="0"/>
        <v>-5.1978806726560691</v>
      </c>
      <c r="E10" s="27">
        <v>167682</v>
      </c>
      <c r="F10" s="22">
        <f t="shared" si="1"/>
        <v>-0.27713680805004515</v>
      </c>
      <c r="G10" s="29">
        <f t="shared" si="2"/>
        <v>-5.1978806726560691</v>
      </c>
      <c r="H10" s="17">
        <f t="shared" si="5"/>
        <v>3005.4846572985375</v>
      </c>
      <c r="I10" s="23">
        <f t="shared" si="3"/>
        <v>-6.2648286702298606E-2</v>
      </c>
      <c r="J10" s="1"/>
      <c r="K10" s="1">
        <f t="shared" si="4"/>
        <v>55792</v>
      </c>
      <c r="L10" s="1">
        <v>55792</v>
      </c>
    </row>
    <row r="11" spans="2:12" ht="19.5" customHeight="1">
      <c r="B11" s="13">
        <v>29</v>
      </c>
      <c r="C11" s="25">
        <v>216155</v>
      </c>
      <c r="D11" s="22">
        <f t="shared" si="0"/>
        <v>5.047918043621948</v>
      </c>
      <c r="E11" s="27">
        <v>171586</v>
      </c>
      <c r="F11" s="22">
        <f t="shared" si="1"/>
        <v>2.3282165050512162</v>
      </c>
      <c r="G11" s="29">
        <f t="shared" si="2"/>
        <v>5.047918043621948</v>
      </c>
      <c r="H11" s="17">
        <f t="shared" si="5"/>
        <v>3073.5857844015331</v>
      </c>
      <c r="I11" s="23">
        <f t="shared" si="3"/>
        <v>2.2658950175512729</v>
      </c>
      <c r="J11" s="1"/>
      <c r="K11" s="1">
        <f t="shared" si="4"/>
        <v>55826</v>
      </c>
      <c r="L11" s="1">
        <v>55826</v>
      </c>
    </row>
    <row r="12" spans="2:12" ht="19.5" customHeight="1">
      <c r="B12" s="13">
        <v>30</v>
      </c>
      <c r="C12" s="26">
        <v>222658</v>
      </c>
      <c r="D12" s="22">
        <f t="shared" si="0"/>
        <v>3.0084892785269943</v>
      </c>
      <c r="E12" s="28">
        <v>173293</v>
      </c>
      <c r="F12" s="22">
        <f t="shared" si="1"/>
        <v>0.99483640856479383</v>
      </c>
      <c r="G12" s="29">
        <f t="shared" si="2"/>
        <v>3.0084892785269943</v>
      </c>
      <c r="H12" s="17">
        <f t="shared" si="5"/>
        <v>3105.3867106300627</v>
      </c>
      <c r="I12" s="23">
        <f>(H12/H11*100)-100</f>
        <v>1.0346523070844427</v>
      </c>
      <c r="J12" s="1"/>
      <c r="K12" s="1">
        <f t="shared" si="4"/>
        <v>55804</v>
      </c>
      <c r="L12" s="1">
        <v>55804</v>
      </c>
    </row>
    <row r="13" spans="2:12" ht="19.5" customHeight="1" thickBot="1">
      <c r="B13" s="69" t="s">
        <v>21</v>
      </c>
      <c r="C13" s="70">
        <v>227154</v>
      </c>
      <c r="D13" s="59">
        <f t="shared" si="0"/>
        <v>2.019240269830874</v>
      </c>
      <c r="E13" s="71">
        <v>169497</v>
      </c>
      <c r="F13" s="49">
        <f t="shared" si="1"/>
        <v>-2.1905097147605517</v>
      </c>
      <c r="G13" s="72">
        <f>D13</f>
        <v>2.019240269830874</v>
      </c>
      <c r="H13" s="73">
        <f>((E13*1000000)/L13)/1000</f>
        <v>3052.2951144405829</v>
      </c>
      <c r="I13" s="56">
        <f t="shared" si="3"/>
        <v>-1.7096613445192475</v>
      </c>
      <c r="J13" s="1"/>
      <c r="K13" s="1">
        <f t="shared" si="4"/>
        <v>55531</v>
      </c>
      <c r="L13" s="1">
        <v>55531</v>
      </c>
    </row>
    <row r="14" spans="2:12">
      <c r="B14" s="35" t="s">
        <v>22</v>
      </c>
      <c r="C14" s="15"/>
      <c r="D14" s="68"/>
      <c r="E14" s="15"/>
      <c r="F14" s="15"/>
      <c r="G14" s="15"/>
      <c r="H14" s="15"/>
      <c r="I14" s="16" t="s">
        <v>19</v>
      </c>
      <c r="J14" s="1"/>
    </row>
    <row r="15" spans="2:12">
      <c r="I15" s="30"/>
    </row>
    <row r="21" spans="3:4">
      <c r="C21" s="61"/>
    </row>
    <row r="22" spans="3:4">
      <c r="C22" s="61"/>
      <c r="D22" s="61"/>
    </row>
  </sheetData>
  <mergeCells count="6">
    <mergeCell ref="I2:I3"/>
    <mergeCell ref="B2:B3"/>
    <mergeCell ref="C2:D2"/>
    <mergeCell ref="E2:F2"/>
    <mergeCell ref="G2:G3"/>
    <mergeCell ref="H2:H3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orientation="portrait" r:id="rId1"/>
  <headerFooter alignWithMargins="0">
    <oddFooter>&amp;C&amp;"ＭＳ Ｐゴシック,標準"&amp;F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G12" sqref="G12"/>
    </sheetView>
  </sheetViews>
  <sheetFormatPr defaultRowHeight="13.5"/>
  <cols>
    <col min="1" max="1" width="1.375" style="1" customWidth="1"/>
    <col min="2" max="2" width="14.5" style="19" customWidth="1"/>
    <col min="3" max="3" width="13.875" style="19" customWidth="1"/>
    <col min="4" max="4" width="7.875" style="19" customWidth="1"/>
    <col min="5" max="5" width="13.875" style="19" customWidth="1"/>
    <col min="6" max="6" width="7.875" style="19" customWidth="1"/>
    <col min="7" max="8" width="8.875" style="19" customWidth="1"/>
    <col min="9" max="9" width="9.25" style="19" customWidth="1"/>
    <col min="10" max="10" width="7.875" style="19" customWidth="1"/>
    <col min="11" max="11" width="15.625" style="1" customWidth="1"/>
    <col min="12" max="12" width="6.5" style="1" bestFit="1" customWidth="1"/>
    <col min="13" max="16384" width="9" style="1"/>
  </cols>
  <sheetData>
    <row r="1" spans="1:12" ht="18" thickBot="1">
      <c r="B1" s="2" t="s">
        <v>0</v>
      </c>
    </row>
    <row r="2" spans="1:12">
      <c r="B2" s="87" t="s">
        <v>10</v>
      </c>
      <c r="C2" s="89" t="s">
        <v>1</v>
      </c>
      <c r="D2" s="90"/>
      <c r="E2" s="89" t="s">
        <v>9</v>
      </c>
      <c r="F2" s="90"/>
      <c r="G2" s="91" t="s">
        <v>8</v>
      </c>
      <c r="H2" s="93" t="s">
        <v>3</v>
      </c>
      <c r="I2" s="85" t="s">
        <v>6</v>
      </c>
      <c r="J2" s="1"/>
    </row>
    <row r="3" spans="1:12" ht="27">
      <c r="B3" s="88"/>
      <c r="C3" s="5" t="s">
        <v>2</v>
      </c>
      <c r="D3" s="6" t="s">
        <v>6</v>
      </c>
      <c r="E3" s="5" t="s">
        <v>2</v>
      </c>
      <c r="F3" s="6" t="s">
        <v>6</v>
      </c>
      <c r="G3" s="92"/>
      <c r="H3" s="94"/>
      <c r="I3" s="86"/>
      <c r="J3" s="1"/>
      <c r="K3" s="31" t="s">
        <v>15</v>
      </c>
      <c r="L3" s="1" t="s">
        <v>17</v>
      </c>
    </row>
    <row r="4" spans="1:12">
      <c r="B4" s="20" t="s">
        <v>11</v>
      </c>
      <c r="C4" s="7" t="s">
        <v>7</v>
      </c>
      <c r="D4" s="8" t="s">
        <v>5</v>
      </c>
      <c r="E4" s="7" t="s">
        <v>7</v>
      </c>
      <c r="F4" s="8" t="s">
        <v>5</v>
      </c>
      <c r="G4" s="9" t="s">
        <v>5</v>
      </c>
      <c r="H4" s="10" t="s">
        <v>4</v>
      </c>
      <c r="I4" s="11" t="s">
        <v>5</v>
      </c>
      <c r="J4" s="3"/>
      <c r="K4" s="1">
        <f>((169397*1000000)/L4)/1000</f>
        <v>2968.5961130680125</v>
      </c>
      <c r="L4" s="1">
        <v>57063</v>
      </c>
    </row>
    <row r="5" spans="1:12" ht="19.5" customHeight="1">
      <c r="B5" s="12" t="s">
        <v>12</v>
      </c>
      <c r="C5" s="24">
        <v>211945</v>
      </c>
      <c r="D5" s="32">
        <f>100-(240777/C5*100)</f>
        <v>-13.603529217485672</v>
      </c>
      <c r="E5" s="33">
        <v>176912</v>
      </c>
      <c r="F5" s="32">
        <f>100-(169397/E5*100)</f>
        <v>4.2478746495432773</v>
      </c>
      <c r="G5" s="34">
        <f>D5</f>
        <v>-13.603529217485672</v>
      </c>
      <c r="H5" s="17">
        <f>((E5*1000000)/L5)/1000</f>
        <v>3092.8130627086939</v>
      </c>
      <c r="I5" s="18">
        <f>100-(K4/H5*100)</f>
        <v>4.0163096547416899</v>
      </c>
      <c r="J5" s="4"/>
      <c r="K5" s="1">
        <f>(E5*1000000)/(H5*1000)</f>
        <v>57201</v>
      </c>
      <c r="L5" s="1">
        <v>57201</v>
      </c>
    </row>
    <row r="6" spans="1:12" ht="19.5" customHeight="1">
      <c r="B6" s="13">
        <v>20</v>
      </c>
      <c r="C6" s="25">
        <v>184146</v>
      </c>
      <c r="D6" s="22">
        <f t="shared" ref="D6:D16" si="0">(C6/C5*100)-100</f>
        <v>-13.116138620868625</v>
      </c>
      <c r="E6" s="27">
        <v>164549</v>
      </c>
      <c r="F6" s="22">
        <f t="shared" ref="F6:F16" si="1">(E6/E5*100)-100</f>
        <v>-6.9882201320430539</v>
      </c>
      <c r="G6" s="29">
        <f t="shared" ref="G6:G12" si="2">D6</f>
        <v>-13.116138620868625</v>
      </c>
      <c r="H6" s="17">
        <f t="shared" ref="H6:H12" si="3">((E6*1000000)/L6)/1000</f>
        <v>2867.7564962791262</v>
      </c>
      <c r="I6" s="23">
        <f t="shared" ref="I6:I16" si="4">(H6/H5*100)-100</f>
        <v>-7.2767594376513216</v>
      </c>
      <c r="J6" s="1"/>
      <c r="K6" s="1">
        <f t="shared" ref="K6:K13" si="5">(E6*1000000)/(H6*1000)</f>
        <v>57379.000000000007</v>
      </c>
      <c r="L6" s="1">
        <v>57379.000000000007</v>
      </c>
    </row>
    <row r="7" spans="1:12" ht="19.5" customHeight="1">
      <c r="B7" s="13">
        <v>21</v>
      </c>
      <c r="C7" s="25">
        <v>157483</v>
      </c>
      <c r="D7" s="22">
        <f t="shared" si="0"/>
        <v>-14.479271882093556</v>
      </c>
      <c r="E7" s="27">
        <v>156366</v>
      </c>
      <c r="F7" s="22">
        <f t="shared" si="1"/>
        <v>-4.972986769898327</v>
      </c>
      <c r="G7" s="29">
        <f t="shared" si="2"/>
        <v>-14.479271882093556</v>
      </c>
      <c r="H7" s="17">
        <f t="shared" si="3"/>
        <v>2725.0008713533866</v>
      </c>
      <c r="I7" s="23">
        <f t="shared" si="4"/>
        <v>-4.9779548964831122</v>
      </c>
      <c r="J7" s="1"/>
      <c r="K7" s="1">
        <f t="shared" si="5"/>
        <v>57381.999999999993</v>
      </c>
      <c r="L7" s="1">
        <v>57381.999999999993</v>
      </c>
    </row>
    <row r="8" spans="1:12" ht="19.5" customHeight="1">
      <c r="B8" s="13">
        <v>22</v>
      </c>
      <c r="C8" s="25">
        <v>161862</v>
      </c>
      <c r="D8" s="22">
        <f t="shared" si="0"/>
        <v>2.7806175904700865</v>
      </c>
      <c r="E8" s="27">
        <v>159157</v>
      </c>
      <c r="F8" s="22">
        <f t="shared" si="1"/>
        <v>1.7849148791936784</v>
      </c>
      <c r="G8" s="29">
        <f t="shared" si="2"/>
        <v>2.7806175904700865</v>
      </c>
      <c r="H8" s="17">
        <f t="shared" si="3"/>
        <v>2822.3830043801327</v>
      </c>
      <c r="I8" s="23">
        <f t="shared" si="4"/>
        <v>3.573655115140582</v>
      </c>
      <c r="J8" s="1"/>
      <c r="K8" s="1">
        <f t="shared" si="5"/>
        <v>56390.999999999978</v>
      </c>
      <c r="L8" s="1">
        <v>56390.999999999985</v>
      </c>
    </row>
    <row r="9" spans="1:12" ht="19.5" customHeight="1">
      <c r="B9" s="14">
        <v>23</v>
      </c>
      <c r="C9" s="25">
        <v>161315</v>
      </c>
      <c r="D9" s="22">
        <f t="shared" si="0"/>
        <v>-0.33794219767456468</v>
      </c>
      <c r="E9" s="27">
        <v>161148</v>
      </c>
      <c r="F9" s="22">
        <f t="shared" si="1"/>
        <v>1.2509660272560978</v>
      </c>
      <c r="G9" s="29">
        <f t="shared" si="2"/>
        <v>-0.33794219767456468</v>
      </c>
      <c r="H9" s="17">
        <f t="shared" si="3"/>
        <v>2871.4384989576092</v>
      </c>
      <c r="I9" s="23">
        <f t="shared" si="4"/>
        <v>1.7380877967783306</v>
      </c>
      <c r="J9" s="1"/>
      <c r="K9" s="1">
        <f t="shared" si="5"/>
        <v>56121</v>
      </c>
      <c r="L9" s="1">
        <v>56121</v>
      </c>
    </row>
    <row r="10" spans="1:12" ht="19.5" customHeight="1">
      <c r="B10" s="14">
        <v>24</v>
      </c>
      <c r="C10" s="25">
        <v>163628</v>
      </c>
      <c r="D10" s="22">
        <f t="shared" si="0"/>
        <v>1.4338406223847926</v>
      </c>
      <c r="E10" s="27">
        <v>157762</v>
      </c>
      <c r="F10" s="22">
        <f t="shared" si="1"/>
        <v>-2.1011740760046678</v>
      </c>
      <c r="G10" s="29">
        <f t="shared" si="2"/>
        <v>1.4338406223847926</v>
      </c>
      <c r="H10" s="17">
        <f t="shared" si="3"/>
        <v>2815.6701766910583</v>
      </c>
      <c r="I10" s="23">
        <f t="shared" si="4"/>
        <v>-1.9421736626710384</v>
      </c>
      <c r="J10" s="1"/>
      <c r="K10" s="1">
        <f t="shared" si="5"/>
        <v>56030.000000000007</v>
      </c>
      <c r="L10" s="1">
        <v>56030.000000000007</v>
      </c>
    </row>
    <row r="11" spans="1:12" ht="19.5" customHeight="1">
      <c r="B11" s="14">
        <v>25</v>
      </c>
      <c r="C11" s="25">
        <v>176312</v>
      </c>
      <c r="D11" s="22">
        <f t="shared" si="0"/>
        <v>7.751729532842802</v>
      </c>
      <c r="E11" s="27">
        <v>163203</v>
      </c>
      <c r="F11" s="22">
        <f t="shared" si="1"/>
        <v>3.4488660133618936</v>
      </c>
      <c r="G11" s="29">
        <f t="shared" si="2"/>
        <v>7.751729532842802</v>
      </c>
      <c r="H11" s="17">
        <f t="shared" si="3"/>
        <v>2931.141004687584</v>
      </c>
      <c r="I11" s="23">
        <f t="shared" si="4"/>
        <v>4.1010068918024132</v>
      </c>
      <c r="J11" s="1"/>
      <c r="K11" s="1">
        <f t="shared" si="5"/>
        <v>55679</v>
      </c>
      <c r="L11" s="1">
        <v>55679</v>
      </c>
    </row>
    <row r="12" spans="1:12" ht="19.5" customHeight="1">
      <c r="B12" s="13">
        <v>26</v>
      </c>
      <c r="C12" s="26">
        <v>174414</v>
      </c>
      <c r="D12" s="22">
        <f t="shared" si="0"/>
        <v>-1.0765007486727995</v>
      </c>
      <c r="E12" s="28">
        <v>165718</v>
      </c>
      <c r="F12" s="22">
        <f t="shared" si="1"/>
        <v>1.5410255938922717</v>
      </c>
      <c r="G12" s="29">
        <f t="shared" si="2"/>
        <v>-1.0765007486727995</v>
      </c>
      <c r="H12" s="17">
        <f t="shared" si="3"/>
        <v>2979.6285308448855</v>
      </c>
      <c r="I12" s="23">
        <f t="shared" si="4"/>
        <v>1.6542201852370226</v>
      </c>
      <c r="J12" s="1"/>
      <c r="K12" s="1">
        <f t="shared" si="5"/>
        <v>55617</v>
      </c>
      <c r="L12" s="1">
        <v>55617</v>
      </c>
    </row>
    <row r="13" spans="1:12" ht="19.5" customHeight="1">
      <c r="B13" s="36">
        <v>27</v>
      </c>
      <c r="C13" s="37">
        <v>192507</v>
      </c>
      <c r="D13" s="46">
        <f t="shared" si="0"/>
        <v>10.373593862877968</v>
      </c>
      <c r="E13" s="45">
        <v>176253</v>
      </c>
      <c r="F13" s="44">
        <f t="shared" si="1"/>
        <v>6.3571850975753961</v>
      </c>
      <c r="G13" s="43">
        <f>D13</f>
        <v>10.373593862877968</v>
      </c>
      <c r="H13" s="17">
        <f>((E13*1000000)/L13)/1000</f>
        <v>3152.3286593217913</v>
      </c>
      <c r="I13" s="23">
        <f t="shared" si="4"/>
        <v>5.7960288233626329</v>
      </c>
      <c r="J13" s="1"/>
      <c r="K13" s="1">
        <f t="shared" si="5"/>
        <v>55912</v>
      </c>
      <c r="L13" s="1">
        <v>55912</v>
      </c>
    </row>
    <row r="14" spans="1:12" ht="19.5" customHeight="1">
      <c r="A14" s="42"/>
      <c r="B14" s="13">
        <v>28</v>
      </c>
      <c r="C14" s="25">
        <v>180447</v>
      </c>
      <c r="D14" s="46">
        <f t="shared" si="0"/>
        <v>-6.2647072573984275</v>
      </c>
      <c r="E14" s="27">
        <v>174746</v>
      </c>
      <c r="F14" s="44">
        <f t="shared" si="1"/>
        <v>-0.85502090744554948</v>
      </c>
      <c r="G14" s="43">
        <f t="shared" ref="G14:G16" si="6">D14</f>
        <v>-6.2647072573984275</v>
      </c>
      <c r="H14" s="58">
        <f t="shared" ref="H14:H16" si="7">((E14*1000000)/L14)/1000</f>
        <v>3132.0977917981072</v>
      </c>
      <c r="I14" s="53">
        <f t="shared" si="4"/>
        <v>-0.64177532580110608</v>
      </c>
      <c r="J14" s="1"/>
      <c r="L14" s="1">
        <v>55792</v>
      </c>
    </row>
    <row r="15" spans="1:12" ht="19.5" customHeight="1">
      <c r="A15" s="62"/>
      <c r="B15" s="13">
        <v>29</v>
      </c>
      <c r="C15" s="25">
        <v>189346</v>
      </c>
      <c r="D15" s="66">
        <f t="shared" si="0"/>
        <v>4.9316419779769092</v>
      </c>
      <c r="E15" s="27">
        <v>179598</v>
      </c>
      <c r="F15" s="22">
        <f t="shared" si="1"/>
        <v>2.7766014672724992</v>
      </c>
      <c r="G15" s="67">
        <f t="shared" ref="G15" si="8">D15</f>
        <v>4.9316419779769092</v>
      </c>
      <c r="H15" s="58">
        <f t="shared" ref="H15" si="9">((E15*1000000)/L15)/1000</f>
        <v>3217.1031419052051</v>
      </c>
      <c r="I15" s="23">
        <f t="shared" si="4"/>
        <v>2.7140068975399743</v>
      </c>
      <c r="J15" s="1"/>
      <c r="L15" s="1">
        <v>55826</v>
      </c>
    </row>
    <row r="16" spans="1:12" ht="19.5" customHeight="1" thickBot="1">
      <c r="B16" s="47">
        <v>30</v>
      </c>
      <c r="C16" s="38">
        <v>197828</v>
      </c>
      <c r="D16" s="63">
        <f t="shared" si="0"/>
        <v>4.4796298839162176</v>
      </c>
      <c r="E16" s="39">
        <v>184291</v>
      </c>
      <c r="F16" s="64">
        <f t="shared" si="1"/>
        <v>2.6130580518713913</v>
      </c>
      <c r="G16" s="65">
        <f t="shared" si="6"/>
        <v>4.4796298839162176</v>
      </c>
      <c r="H16" s="57">
        <f t="shared" si="7"/>
        <v>3302.4693570353379</v>
      </c>
      <c r="I16" s="21">
        <f t="shared" si="4"/>
        <v>2.6535119131921192</v>
      </c>
      <c r="J16" s="1"/>
      <c r="L16" s="1">
        <v>55804</v>
      </c>
    </row>
    <row r="17" spans="2:10">
      <c r="B17" s="35" t="s">
        <v>18</v>
      </c>
      <c r="C17" s="15"/>
      <c r="D17" s="48"/>
      <c r="E17" s="15"/>
      <c r="F17" s="15"/>
      <c r="G17" s="15"/>
      <c r="H17" s="15"/>
      <c r="I17" s="16" t="s">
        <v>19</v>
      </c>
      <c r="J17" s="1"/>
    </row>
    <row r="18" spans="2:10">
      <c r="I18" s="30" t="s">
        <v>14</v>
      </c>
    </row>
    <row r="24" spans="2:10">
      <c r="C24" s="61"/>
    </row>
    <row r="25" spans="2:10">
      <c r="C25" s="61"/>
      <c r="D25" s="61"/>
    </row>
  </sheetData>
  <mergeCells count="6">
    <mergeCell ref="B2:B3"/>
    <mergeCell ref="I2:I3"/>
    <mergeCell ref="C2:D2"/>
    <mergeCell ref="E2:F2"/>
    <mergeCell ref="G2:G3"/>
    <mergeCell ref="H2:H3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orientation="portrait" r:id="rId1"/>
  <headerFooter alignWithMargins="0">
    <oddFooter>&amp;C&amp;"ＭＳ Ｐゴシック,標準"&amp;F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showGridLines="0" workbookViewId="0">
      <selection activeCell="H5" sqref="H5"/>
    </sheetView>
  </sheetViews>
  <sheetFormatPr defaultRowHeight="13.5"/>
  <cols>
    <col min="1" max="1" width="1.375" style="1" customWidth="1"/>
    <col min="2" max="2" width="14.5" style="19" customWidth="1"/>
    <col min="3" max="3" width="13.875" style="19" customWidth="1"/>
    <col min="4" max="4" width="7.875" style="19" customWidth="1"/>
    <col min="5" max="5" width="13.875" style="19" customWidth="1"/>
    <col min="6" max="6" width="7.875" style="19" customWidth="1"/>
    <col min="7" max="8" width="8.875" style="19" customWidth="1"/>
    <col min="9" max="9" width="9.25" style="19" customWidth="1"/>
    <col min="10" max="10" width="7.875" style="19" customWidth="1"/>
    <col min="11" max="11" width="15.625" style="1" customWidth="1"/>
    <col min="12" max="12" width="6.5" style="1" bestFit="1" customWidth="1"/>
    <col min="13" max="16384" width="9" style="1"/>
  </cols>
  <sheetData>
    <row r="1" spans="2:12" ht="18" thickBot="1">
      <c r="B1" s="2" t="s">
        <v>0</v>
      </c>
    </row>
    <row r="2" spans="2:12">
      <c r="B2" s="87" t="s">
        <v>10</v>
      </c>
      <c r="C2" s="89" t="s">
        <v>1</v>
      </c>
      <c r="D2" s="90"/>
      <c r="E2" s="89" t="s">
        <v>9</v>
      </c>
      <c r="F2" s="90"/>
      <c r="G2" s="91" t="s">
        <v>8</v>
      </c>
      <c r="H2" s="93" t="s">
        <v>3</v>
      </c>
      <c r="I2" s="85" t="s">
        <v>6</v>
      </c>
      <c r="J2" s="1"/>
    </row>
    <row r="3" spans="2:12" ht="27">
      <c r="B3" s="88"/>
      <c r="C3" s="5" t="s">
        <v>2</v>
      </c>
      <c r="D3" s="6" t="s">
        <v>6</v>
      </c>
      <c r="E3" s="5" t="s">
        <v>2</v>
      </c>
      <c r="F3" s="6" t="s">
        <v>6</v>
      </c>
      <c r="G3" s="92"/>
      <c r="H3" s="94"/>
      <c r="I3" s="86"/>
      <c r="J3" s="1"/>
      <c r="K3" s="31" t="s">
        <v>15</v>
      </c>
    </row>
    <row r="4" spans="2:12">
      <c r="B4" s="20" t="s">
        <v>11</v>
      </c>
      <c r="C4" s="7" t="s">
        <v>7</v>
      </c>
      <c r="D4" s="8" t="s">
        <v>5</v>
      </c>
      <c r="E4" s="7" t="s">
        <v>7</v>
      </c>
      <c r="F4" s="8" t="s">
        <v>5</v>
      </c>
      <c r="G4" s="9" t="s">
        <v>5</v>
      </c>
      <c r="H4" s="10" t="s">
        <v>4</v>
      </c>
      <c r="I4" s="11" t="s">
        <v>5</v>
      </c>
      <c r="J4" s="3"/>
      <c r="K4" s="1">
        <f>((169397*1000000)/L4)/1000</f>
        <v>2968.5961130680125</v>
      </c>
      <c r="L4" s="1">
        <v>57063</v>
      </c>
    </row>
    <row r="5" spans="2:12" ht="20.25" customHeight="1">
      <c r="B5" s="12" t="s">
        <v>12</v>
      </c>
      <c r="C5" s="24">
        <v>237995</v>
      </c>
      <c r="D5" s="32">
        <f>100-(240777/C5*100)</f>
        <v>-1.1689321204227099</v>
      </c>
      <c r="E5" s="33">
        <v>180267</v>
      </c>
      <c r="F5" s="32">
        <f>100-(169397/E5*100)</f>
        <v>6.0299444712565275</v>
      </c>
      <c r="G5" s="34">
        <f>D5</f>
        <v>-1.1689321204227099</v>
      </c>
      <c r="H5" s="17">
        <f>((E5*1000000)/L5)/1000</f>
        <v>3151.4658834635761</v>
      </c>
      <c r="I5" s="18">
        <f>100-(K4/H5*100)</f>
        <v>5.8026891979101123</v>
      </c>
      <c r="J5" s="4"/>
      <c r="K5" s="1">
        <f>(E5*1000000)/(H5*1000)</f>
        <v>57201</v>
      </c>
      <c r="L5" s="1">
        <v>57201</v>
      </c>
    </row>
    <row r="6" spans="2:12" ht="20.25" customHeight="1">
      <c r="B6" s="13">
        <v>20</v>
      </c>
      <c r="C6" s="25">
        <v>209301</v>
      </c>
      <c r="D6" s="22">
        <f t="shared" ref="D6:D15" si="0">(C6/C5*100)-100</f>
        <v>-12.056555809996013</v>
      </c>
      <c r="E6" s="27">
        <v>167111</v>
      </c>
      <c r="F6" s="22">
        <f t="shared" ref="F6:F12" si="1">(E6/E5*100)-100</f>
        <v>-7.2980634281371408</v>
      </c>
      <c r="G6" s="29">
        <f t="shared" ref="G6:G12" si="2">D6</f>
        <v>-12.056555809996013</v>
      </c>
      <c r="H6" s="17">
        <f t="shared" ref="H6:H12" si="3">((E6*1000000)/L6)/1000</f>
        <v>2912.4069781627422</v>
      </c>
      <c r="I6" s="23">
        <f>(H6/H5*100)-100</f>
        <v>-7.5856415439947398</v>
      </c>
      <c r="J6" s="1"/>
      <c r="K6" s="1">
        <f t="shared" ref="K6:K15" si="4">(E6*1000000)/(H6*1000)</f>
        <v>57379.000000000007</v>
      </c>
      <c r="L6" s="1">
        <v>57379.000000000007</v>
      </c>
    </row>
    <row r="7" spans="2:12" ht="20.25" customHeight="1">
      <c r="B7" s="13">
        <v>21</v>
      </c>
      <c r="C7" s="25">
        <v>182431</v>
      </c>
      <c r="D7" s="22">
        <f t="shared" si="0"/>
        <v>-12.837970196033467</v>
      </c>
      <c r="E7" s="27">
        <v>158560</v>
      </c>
      <c r="F7" s="22">
        <f t="shared" si="1"/>
        <v>-5.1169581894668852</v>
      </c>
      <c r="G7" s="29">
        <f t="shared" si="2"/>
        <v>-12.837970196033467</v>
      </c>
      <c r="H7" s="17">
        <f t="shared" si="3"/>
        <v>2763.2358579345441</v>
      </c>
      <c r="I7" s="23">
        <f t="shared" ref="I7:I12" si="5">(H7/H6*100)-100</f>
        <v>-5.1219187890526428</v>
      </c>
      <c r="J7" s="1"/>
      <c r="K7" s="1">
        <f t="shared" si="4"/>
        <v>57381.999999999993</v>
      </c>
      <c r="L7" s="1">
        <v>57381.999999999993</v>
      </c>
    </row>
    <row r="8" spans="2:12" ht="20.25" customHeight="1">
      <c r="B8" s="13">
        <v>22</v>
      </c>
      <c r="C8" s="25">
        <v>187197</v>
      </c>
      <c r="D8" s="22">
        <f t="shared" si="0"/>
        <v>2.6124945869945293</v>
      </c>
      <c r="E8" s="27">
        <v>162081</v>
      </c>
      <c r="F8" s="22">
        <f t="shared" si="1"/>
        <v>2.2206104944500566</v>
      </c>
      <c r="G8" s="29">
        <f t="shared" si="2"/>
        <v>2.6124945869945293</v>
      </c>
      <c r="H8" s="17">
        <f t="shared" si="3"/>
        <v>2874.235250305901</v>
      </c>
      <c r="I8" s="23">
        <f t="shared" si="5"/>
        <v>4.0170075258912732</v>
      </c>
      <c r="J8" s="1"/>
      <c r="K8" s="1">
        <f t="shared" si="4"/>
        <v>56390.999999999978</v>
      </c>
      <c r="L8" s="1">
        <v>56390.999999999985</v>
      </c>
    </row>
    <row r="9" spans="2:12" ht="20.25" customHeight="1">
      <c r="B9" s="14">
        <v>23</v>
      </c>
      <c r="C9" s="25">
        <v>186912</v>
      </c>
      <c r="D9" s="22">
        <f t="shared" si="0"/>
        <v>-0.15224602958380729</v>
      </c>
      <c r="E9" s="27">
        <v>164419</v>
      </c>
      <c r="F9" s="22">
        <f t="shared" si="1"/>
        <v>1.4424886322270964</v>
      </c>
      <c r="G9" s="29">
        <f t="shared" si="2"/>
        <v>-0.15224602958380729</v>
      </c>
      <c r="H9" s="17">
        <f t="shared" si="3"/>
        <v>2929.7232764918658</v>
      </c>
      <c r="I9" s="23">
        <f t="shared" si="5"/>
        <v>1.9305318233801216</v>
      </c>
      <c r="J9" s="1"/>
      <c r="K9" s="1">
        <f t="shared" si="4"/>
        <v>56120.999999999993</v>
      </c>
      <c r="L9" s="1">
        <v>56121</v>
      </c>
    </row>
    <row r="10" spans="2:12" ht="20.25" customHeight="1">
      <c r="B10" s="14">
        <v>24</v>
      </c>
      <c r="C10" s="25">
        <v>188282</v>
      </c>
      <c r="D10" s="22">
        <f t="shared" si="0"/>
        <v>0.7329652456771214</v>
      </c>
      <c r="E10" s="27">
        <v>160566</v>
      </c>
      <c r="F10" s="22">
        <f t="shared" si="1"/>
        <v>-2.3434031346742188</v>
      </c>
      <c r="G10" s="29">
        <f t="shared" si="2"/>
        <v>0.7329652456771214</v>
      </c>
      <c r="H10" s="17">
        <f t="shared" si="3"/>
        <v>2865.71479564519</v>
      </c>
      <c r="I10" s="23">
        <f t="shared" si="5"/>
        <v>-2.1847961328047774</v>
      </c>
      <c r="J10" s="1"/>
      <c r="K10" s="1">
        <f t="shared" si="4"/>
        <v>56030</v>
      </c>
      <c r="L10" s="1">
        <v>56030.000000000007</v>
      </c>
    </row>
    <row r="11" spans="2:12" ht="20.25" customHeight="1">
      <c r="B11" s="14">
        <v>25</v>
      </c>
      <c r="C11" s="25">
        <v>200999</v>
      </c>
      <c r="D11" s="22">
        <f t="shared" si="0"/>
        <v>6.754230356592771</v>
      </c>
      <c r="E11" s="27">
        <v>166392</v>
      </c>
      <c r="F11" s="22">
        <f t="shared" si="1"/>
        <v>3.6284144837636774</v>
      </c>
      <c r="G11" s="29">
        <f t="shared" si="2"/>
        <v>6.754230356592771</v>
      </c>
      <c r="H11" s="17">
        <f t="shared" si="3"/>
        <v>2988.4157402252195</v>
      </c>
      <c r="I11" s="23">
        <f t="shared" si="5"/>
        <v>4.2816872344201471</v>
      </c>
      <c r="J11" s="1"/>
      <c r="K11" s="1">
        <f t="shared" si="4"/>
        <v>55679</v>
      </c>
      <c r="L11" s="1">
        <v>55679</v>
      </c>
    </row>
    <row r="12" spans="2:12" ht="20.25" customHeight="1">
      <c r="B12" s="13">
        <v>26</v>
      </c>
      <c r="C12" s="26">
        <v>198864</v>
      </c>
      <c r="D12" s="22">
        <f t="shared" si="0"/>
        <v>-1.0621943392753224</v>
      </c>
      <c r="E12" s="28">
        <v>168553</v>
      </c>
      <c r="F12" s="22">
        <f t="shared" si="1"/>
        <v>1.2987403240540374</v>
      </c>
      <c r="G12" s="29">
        <f t="shared" si="2"/>
        <v>-1.0621943392753224</v>
      </c>
      <c r="H12" s="17">
        <f t="shared" si="3"/>
        <v>3030.6021540176566</v>
      </c>
      <c r="I12" s="23">
        <f t="shared" si="5"/>
        <v>1.4116648237590255</v>
      </c>
      <c r="J12" s="1"/>
      <c r="K12" s="1">
        <f t="shared" si="4"/>
        <v>55617</v>
      </c>
      <c r="L12" s="1">
        <v>55617</v>
      </c>
    </row>
    <row r="13" spans="2:12" ht="20.25" customHeight="1">
      <c r="B13" s="14">
        <v>27</v>
      </c>
      <c r="C13" s="51">
        <v>217153</v>
      </c>
      <c r="D13" s="46">
        <f t="shared" si="0"/>
        <v>9.1967374688229313</v>
      </c>
      <c r="E13" s="52">
        <v>179716</v>
      </c>
      <c r="F13" s="22">
        <f>(E13/E12*100)-100</f>
        <v>6.622842666698304</v>
      </c>
      <c r="G13" s="41">
        <f>D13</f>
        <v>9.1967374688229313</v>
      </c>
      <c r="H13" s="40">
        <f>((E13*1000000)/L13)/1000</f>
        <v>3214.265274002003</v>
      </c>
      <c r="I13" s="53">
        <f>(H13/H12*100)-100</f>
        <v>6.0602847437716321</v>
      </c>
      <c r="J13" s="1"/>
      <c r="K13" s="1">
        <f t="shared" si="4"/>
        <v>55912</v>
      </c>
      <c r="L13" s="1">
        <v>55912</v>
      </c>
    </row>
    <row r="14" spans="2:12" ht="20.25" customHeight="1">
      <c r="B14" s="13">
        <v>28</v>
      </c>
      <c r="C14" s="25">
        <v>204833</v>
      </c>
      <c r="D14" s="46">
        <f t="shared" si="0"/>
        <v>-5.6734192021293666</v>
      </c>
      <c r="E14" s="52">
        <v>177763</v>
      </c>
      <c r="F14" s="22">
        <f t="shared" ref="F14:F15" si="6">(E14/E13*100)-100</f>
        <v>-1.086714594137419</v>
      </c>
      <c r="G14" s="41">
        <f t="shared" ref="G14:G15" si="7">D14</f>
        <v>-5.6734192021293666</v>
      </c>
      <c r="H14" s="55">
        <f>((E14*1000000)/L14)/1000</f>
        <v>3186.1736449670207</v>
      </c>
      <c r="I14" s="53">
        <f t="shared" ref="I14:I15" si="8">(H14/H13*100)-100</f>
        <v>-0.87396734993208725</v>
      </c>
      <c r="J14" s="1"/>
      <c r="K14" s="1">
        <f t="shared" si="4"/>
        <v>55792</v>
      </c>
      <c r="L14" s="1">
        <v>55792</v>
      </c>
    </row>
    <row r="15" spans="2:12" ht="20.25" customHeight="1" thickBot="1">
      <c r="B15" s="47">
        <v>29</v>
      </c>
      <c r="C15" s="38">
        <v>214914</v>
      </c>
      <c r="D15" s="59">
        <f t="shared" si="0"/>
        <v>4.9215702547929396</v>
      </c>
      <c r="E15" s="60">
        <v>183413</v>
      </c>
      <c r="F15" s="49">
        <f t="shared" si="6"/>
        <v>3.178389203602535</v>
      </c>
      <c r="G15" s="50">
        <f t="shared" si="7"/>
        <v>4.9215702547929396</v>
      </c>
      <c r="H15" s="54">
        <f>((E15*1000000)/L15)/1000</f>
        <v>3285.4404757639809</v>
      </c>
      <c r="I15" s="56">
        <f t="shared" si="8"/>
        <v>3.1155499309890189</v>
      </c>
      <c r="J15" s="1"/>
      <c r="K15" s="1">
        <f t="shared" si="4"/>
        <v>55826</v>
      </c>
      <c r="L15" s="1">
        <v>55826</v>
      </c>
    </row>
    <row r="16" spans="2:12">
      <c r="B16" s="35" t="s">
        <v>16</v>
      </c>
      <c r="C16" s="15"/>
      <c r="D16" s="15"/>
      <c r="E16" s="15"/>
      <c r="F16" s="15"/>
      <c r="G16" s="15"/>
      <c r="H16" s="15"/>
      <c r="I16" s="16" t="s">
        <v>13</v>
      </c>
      <c r="J16" s="1"/>
    </row>
    <row r="17" spans="9:9">
      <c r="I17" s="30" t="s">
        <v>14</v>
      </c>
    </row>
  </sheetData>
  <mergeCells count="6">
    <mergeCell ref="I2:I3"/>
    <mergeCell ref="B2:B3"/>
    <mergeCell ref="C2:D2"/>
    <mergeCell ref="E2:F2"/>
    <mergeCell ref="G2:G3"/>
    <mergeCell ref="H2:H3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&amp;C&amp;"ＭＳ Ｐゴシック,標準"&amp;F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統計書</vt:lpstr>
      <vt:lpstr>R5時点</vt:lpstr>
      <vt:lpstr>R4時点</vt:lpstr>
      <vt:lpstr>R3時点 </vt:lpstr>
      <vt:lpstr>R2時点</vt:lpstr>
      <vt:lpstr>R1時点</vt:lpstr>
      <vt:lpstr>'R2時点'!Print_Area</vt:lpstr>
      <vt:lpstr>'R3時点 '!Print_Area</vt:lpstr>
      <vt:lpstr>'R4時点'!Print_Area</vt:lpstr>
      <vt:lpstr>'R5時点'!Print_Area</vt:lpstr>
      <vt:lpstr>統計書!Print_Area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茅野市の統計</dc:title>
  <dc:subject>市民所得推計</dc:subject>
  <dc:creator>茅野市役所</dc:creator>
  <cp:lastModifiedBy>竹内　こずえ</cp:lastModifiedBy>
  <cp:lastPrinted>2024-08-19T08:41:31Z</cp:lastPrinted>
  <dcterms:created xsi:type="dcterms:W3CDTF">2008-05-09T08:15:44Z</dcterms:created>
  <dcterms:modified xsi:type="dcterms:W3CDTF">2024-10-24T00:04:36Z</dcterms:modified>
</cp:coreProperties>
</file>