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8340" windowWidth="9465" windowHeight="4530"/>
  </bookViews>
  <sheets>
    <sheet name="統計書" sheetId="17" r:id="rId1"/>
    <sheet name="R元～" sheetId="19" r:id="rId2"/>
    <sheet name="H元～H30" sheetId="18" r:id="rId3"/>
  </sheets>
  <definedNames>
    <definedName name="_xlnm.Print_Titles" localSheetId="2">'H元～H30'!$B:$B,'H元～H30'!$2:$2</definedName>
    <definedName name="_xlnm.Print_Titles" localSheetId="1">'R元～'!$B:$B,'R元～'!#REF!</definedName>
    <definedName name="_xlnm.Print_Titles" localSheetId="0">統計書!$B:$B,統計書!#REF!</definedName>
  </definedNames>
  <calcPr calcId="162913"/>
</workbook>
</file>

<file path=xl/calcChain.xml><?xml version="1.0" encoding="utf-8"?>
<calcChain xmlns="http://schemas.openxmlformats.org/spreadsheetml/2006/main">
  <c r="K14" i="19" l="1"/>
  <c r="K15" i="19"/>
  <c r="K16" i="19"/>
  <c r="K17" i="19"/>
  <c r="K18" i="19"/>
  <c r="I15" i="19"/>
  <c r="G7" i="19"/>
  <c r="G8" i="19"/>
  <c r="G9" i="19"/>
  <c r="G10" i="19"/>
  <c r="G5" i="19" s="1"/>
  <c r="G11" i="19"/>
  <c r="G12" i="19"/>
  <c r="G13" i="19"/>
  <c r="G14" i="19"/>
  <c r="G15" i="19"/>
  <c r="G16" i="19"/>
  <c r="G17" i="19"/>
  <c r="G18" i="19"/>
  <c r="E13" i="19"/>
  <c r="E14" i="19"/>
  <c r="E15" i="19"/>
  <c r="E16" i="19"/>
  <c r="E17" i="19"/>
  <c r="E18" i="19"/>
  <c r="E12" i="19"/>
  <c r="E6" i="19"/>
  <c r="E7" i="19"/>
  <c r="E8" i="19"/>
  <c r="E9" i="19"/>
  <c r="E10" i="19"/>
  <c r="E11" i="19"/>
  <c r="F5" i="19"/>
  <c r="H5" i="19"/>
  <c r="I7" i="19" s="1"/>
  <c r="J5" i="19"/>
  <c r="K7" i="19" s="1"/>
  <c r="D5" i="19"/>
  <c r="K9" i="19" l="1"/>
  <c r="K13" i="19"/>
  <c r="K12" i="19"/>
  <c r="K8" i="19"/>
  <c r="K11" i="19"/>
  <c r="K10" i="19"/>
  <c r="I10" i="19"/>
  <c r="I9" i="19"/>
  <c r="I17" i="19"/>
  <c r="I11" i="19"/>
  <c r="I8" i="19"/>
  <c r="I18" i="19"/>
  <c r="I16" i="19"/>
  <c r="I14" i="19"/>
  <c r="I13" i="19"/>
  <c r="I12" i="19"/>
  <c r="E5" i="19"/>
  <c r="G6" i="19"/>
  <c r="I6" i="19"/>
  <c r="K6" i="19"/>
  <c r="K5" i="19" l="1"/>
  <c r="I5" i="19"/>
  <c r="F41" i="18"/>
  <c r="T41" i="18" l="1"/>
  <c r="U45" i="18" s="1"/>
  <c r="U49" i="18" l="1"/>
  <c r="U53" i="18"/>
  <c r="U52" i="18"/>
  <c r="U51" i="18"/>
  <c r="U50" i="18"/>
  <c r="U48" i="18"/>
  <c r="U47" i="18"/>
  <c r="U46" i="18"/>
  <c r="W54" i="18"/>
  <c r="W49" i="18"/>
  <c r="W48" i="18"/>
  <c r="U44" i="18"/>
  <c r="U41" i="18" s="1"/>
  <c r="U42" i="18"/>
  <c r="U43" i="18"/>
  <c r="U54" i="18"/>
  <c r="P41" i="18"/>
  <c r="Q44" i="18" s="1"/>
  <c r="W41" i="18" l="1"/>
  <c r="Q50" i="18"/>
  <c r="Q49" i="18"/>
  <c r="Q48" i="18"/>
  <c r="Q47" i="18"/>
  <c r="Q46" i="18"/>
  <c r="Q45" i="18"/>
  <c r="Q54" i="18"/>
  <c r="Q43" i="18"/>
  <c r="Q42" i="18"/>
  <c r="Q53" i="18"/>
  <c r="Q52" i="18"/>
  <c r="Q51" i="18"/>
  <c r="L41" i="18"/>
  <c r="Q41" i="18" l="1"/>
  <c r="R41" i="18"/>
  <c r="J41" i="18"/>
  <c r="E42" i="18"/>
  <c r="H41" i="18"/>
  <c r="I53" i="18" s="1"/>
  <c r="G54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V23" i="18"/>
  <c r="W24" i="18" s="1"/>
  <c r="U36" i="18"/>
  <c r="U35" i="18"/>
  <c r="U34" i="18"/>
  <c r="U33" i="18"/>
  <c r="U32" i="18"/>
  <c r="U31" i="18"/>
  <c r="U30" i="18"/>
  <c r="U29" i="18"/>
  <c r="U28" i="18"/>
  <c r="U27" i="18"/>
  <c r="U26" i="18"/>
  <c r="U25" i="18"/>
  <c r="U24" i="18"/>
  <c r="R23" i="18"/>
  <c r="S35" i="18" s="1"/>
  <c r="P23" i="18"/>
  <c r="Q35" i="18" s="1"/>
  <c r="N23" i="18"/>
  <c r="O36" i="18" s="1"/>
  <c r="J23" i="18"/>
  <c r="K36" i="18" s="1"/>
  <c r="L23" i="18"/>
  <c r="M34" i="18" s="1"/>
  <c r="H23" i="18"/>
  <c r="I30" i="18" s="1"/>
  <c r="I36" i="18"/>
  <c r="F23" i="18"/>
  <c r="G28" i="18" s="1"/>
  <c r="D23" i="18"/>
  <c r="E34" i="18" s="1"/>
  <c r="V5" i="18"/>
  <c r="W14" i="18" s="1"/>
  <c r="T5" i="18"/>
  <c r="U14" i="18" s="1"/>
  <c r="R5" i="18"/>
  <c r="S8" i="18" s="1"/>
  <c r="P5" i="18"/>
  <c r="Q17" i="18" s="1"/>
  <c r="N5" i="18"/>
  <c r="O9" i="18" s="1"/>
  <c r="L5" i="18"/>
  <c r="M14" i="18" s="1"/>
  <c r="J5" i="18"/>
  <c r="K14" i="18" s="1"/>
  <c r="H5" i="18"/>
  <c r="I7" i="18" s="1"/>
  <c r="F5" i="18"/>
  <c r="G11" i="18" s="1"/>
  <c r="D5" i="18"/>
  <c r="E7" i="18" s="1"/>
  <c r="G27" i="18"/>
  <c r="E17" i="18"/>
  <c r="E12" i="18"/>
  <c r="M7" i="18"/>
  <c r="M15" i="18"/>
  <c r="M10" i="18"/>
  <c r="M13" i="18"/>
  <c r="K13" i="18"/>
  <c r="K27" i="18"/>
  <c r="G43" i="18"/>
  <c r="G51" i="18"/>
  <c r="I24" i="18"/>
  <c r="I25" i="18"/>
  <c r="I27" i="18"/>
  <c r="I29" i="18"/>
  <c r="I31" i="18"/>
  <c r="I33" i="18"/>
  <c r="G48" i="18"/>
  <c r="I26" i="18"/>
  <c r="I17" i="18"/>
  <c r="I32" i="18"/>
  <c r="K34" i="18"/>
  <c r="G29" i="18"/>
  <c r="K31" i="18"/>
  <c r="K29" i="18"/>
  <c r="K32" i="18"/>
  <c r="I12" i="18"/>
  <c r="K35" i="18"/>
  <c r="K33" i="18"/>
  <c r="K25" i="18"/>
  <c r="K30" i="18"/>
  <c r="K24" i="18"/>
  <c r="I8" i="18"/>
  <c r="G46" i="18"/>
  <c r="G49" i="18"/>
  <c r="E35" i="18"/>
  <c r="E29" i="18"/>
  <c r="G52" i="18"/>
  <c r="G44" i="18"/>
  <c r="G47" i="18"/>
  <c r="G50" i="18"/>
  <c r="G42" i="18"/>
  <c r="G53" i="18"/>
  <c r="G45" i="18"/>
  <c r="I28" i="18" l="1"/>
  <c r="E33" i="18"/>
  <c r="I35" i="18"/>
  <c r="E32" i="18"/>
  <c r="E30" i="18"/>
  <c r="S11" i="18"/>
  <c r="Q18" i="18"/>
  <c r="S31" i="18"/>
  <c r="S30" i="18"/>
  <c r="Q32" i="18"/>
  <c r="I47" i="18"/>
  <c r="E25" i="18"/>
  <c r="U9" i="18"/>
  <c r="S28" i="18"/>
  <c r="Q26" i="18"/>
  <c r="O12" i="18"/>
  <c r="U12" i="18"/>
  <c r="G24" i="18"/>
  <c r="S14" i="18"/>
  <c r="E26" i="18"/>
  <c r="Q28" i="18"/>
  <c r="Q29" i="18"/>
  <c r="U10" i="18"/>
  <c r="E28" i="18"/>
  <c r="E14" i="18"/>
  <c r="E27" i="18"/>
  <c r="U6" i="18"/>
  <c r="E24" i="18"/>
  <c r="Q36" i="18"/>
  <c r="U15" i="18"/>
  <c r="U11" i="18"/>
  <c r="Q27" i="18"/>
  <c r="Q31" i="18"/>
  <c r="U18" i="18"/>
  <c r="U16" i="18"/>
  <c r="O29" i="18"/>
  <c r="E31" i="18"/>
  <c r="E36" i="18"/>
  <c r="E6" i="18"/>
  <c r="U8" i="18"/>
  <c r="U17" i="18"/>
  <c r="Q7" i="18"/>
  <c r="O17" i="18"/>
  <c r="O35" i="18"/>
  <c r="Q30" i="18"/>
  <c r="S29" i="18"/>
  <c r="U7" i="18"/>
  <c r="S7" i="18"/>
  <c r="S15" i="18"/>
  <c r="I48" i="18"/>
  <c r="G41" i="18"/>
  <c r="O34" i="18"/>
  <c r="O28" i="18"/>
  <c r="O25" i="18"/>
  <c r="I16" i="18"/>
  <c r="S26" i="18"/>
  <c r="S27" i="18"/>
  <c r="W10" i="18"/>
  <c r="I9" i="18"/>
  <c r="S25" i="18"/>
  <c r="S24" i="18"/>
  <c r="U13" i="18"/>
  <c r="Q8" i="18"/>
  <c r="Q6" i="18"/>
  <c r="I11" i="18"/>
  <c r="I14" i="18"/>
  <c r="I13" i="18"/>
  <c r="E13" i="18"/>
  <c r="E15" i="18"/>
  <c r="Q16" i="18"/>
  <c r="W12" i="18"/>
  <c r="S34" i="18"/>
  <c r="I18" i="18"/>
  <c r="W6" i="18"/>
  <c r="Q15" i="18"/>
  <c r="Q13" i="18"/>
  <c r="I10" i="18"/>
  <c r="Q10" i="18"/>
  <c r="Q9" i="18"/>
  <c r="E16" i="18"/>
  <c r="Q14" i="18"/>
  <c r="I15" i="18"/>
  <c r="S36" i="18"/>
  <c r="E9" i="18"/>
  <c r="I6" i="18"/>
  <c r="E18" i="18"/>
  <c r="S33" i="18"/>
  <c r="E11" i="18"/>
  <c r="S32" i="18"/>
  <c r="O24" i="18"/>
  <c r="Q12" i="18"/>
  <c r="Q11" i="18"/>
  <c r="E8" i="18"/>
  <c r="W7" i="18"/>
  <c r="E10" i="18"/>
  <c r="S6" i="18"/>
  <c r="S16" i="18"/>
  <c r="S10" i="18"/>
  <c r="S18" i="18"/>
  <c r="G25" i="18"/>
  <c r="W9" i="18"/>
  <c r="W29" i="18"/>
  <c r="W17" i="18"/>
  <c r="G34" i="18"/>
  <c r="W28" i="18"/>
  <c r="W27" i="18"/>
  <c r="M32" i="18"/>
  <c r="W13" i="18"/>
  <c r="O14" i="18"/>
  <c r="M17" i="18"/>
  <c r="M16" i="18"/>
  <c r="O8" i="18"/>
  <c r="W16" i="18"/>
  <c r="S17" i="18"/>
  <c r="W18" i="18"/>
  <c r="G36" i="18"/>
  <c r="M26" i="18"/>
  <c r="G32" i="18"/>
  <c r="G30" i="18"/>
  <c r="M11" i="18"/>
  <c r="M9" i="18"/>
  <c r="W8" i="18"/>
  <c r="G35" i="18"/>
  <c r="K42" i="18"/>
  <c r="K51" i="18"/>
  <c r="K47" i="18"/>
  <c r="K43" i="18"/>
  <c r="K54" i="18"/>
  <c r="K50" i="18"/>
  <c r="K46" i="18"/>
  <c r="K53" i="18"/>
  <c r="K49" i="18"/>
  <c r="K45" i="18"/>
  <c r="K52" i="18"/>
  <c r="K48" i="18"/>
  <c r="K44" i="18"/>
  <c r="S13" i="18"/>
  <c r="S12" i="18"/>
  <c r="W11" i="18"/>
  <c r="S9" i="18"/>
  <c r="G33" i="18"/>
  <c r="G31" i="18"/>
  <c r="G26" i="18"/>
  <c r="M33" i="18"/>
  <c r="W15" i="18"/>
  <c r="M6" i="18"/>
  <c r="M12" i="18"/>
  <c r="M18" i="18"/>
  <c r="M8" i="18"/>
  <c r="Q25" i="18"/>
  <c r="M29" i="18"/>
  <c r="M30" i="18"/>
  <c r="M31" i="18"/>
  <c r="K26" i="18"/>
  <c r="K23" i="18" s="1"/>
  <c r="E41" i="18"/>
  <c r="M52" i="18"/>
  <c r="M47" i="18"/>
  <c r="M43" i="18"/>
  <c r="M51" i="18"/>
  <c r="M46" i="18"/>
  <c r="M42" i="18"/>
  <c r="M53" i="18"/>
  <c r="M44" i="18"/>
  <c r="M50" i="18"/>
  <c r="M45" i="18"/>
  <c r="M48" i="18"/>
  <c r="Q33" i="18"/>
  <c r="M24" i="18"/>
  <c r="M27" i="18"/>
  <c r="K9" i="18"/>
  <c r="G15" i="18"/>
  <c r="M36" i="18"/>
  <c r="U23" i="18"/>
  <c r="Q24" i="18"/>
  <c r="Q34" i="18"/>
  <c r="M35" i="18"/>
  <c r="M25" i="18"/>
  <c r="G9" i="18"/>
  <c r="G10" i="18"/>
  <c r="I23" i="18"/>
  <c r="O27" i="18"/>
  <c r="O31" i="18"/>
  <c r="O30" i="18"/>
  <c r="W36" i="18"/>
  <c r="O33" i="18"/>
  <c r="I45" i="18"/>
  <c r="I54" i="18"/>
  <c r="I46" i="18"/>
  <c r="K7" i="18"/>
  <c r="G6" i="18"/>
  <c r="O11" i="18"/>
  <c r="O6" i="18"/>
  <c r="G18" i="18"/>
  <c r="K11" i="18"/>
  <c r="O18" i="18"/>
  <c r="O10" i="18"/>
  <c r="O32" i="18"/>
  <c r="W26" i="18"/>
  <c r="W25" i="18"/>
  <c r="I51" i="18"/>
  <c r="I43" i="18"/>
  <c r="W32" i="18"/>
  <c r="I52" i="18"/>
  <c r="I44" i="18"/>
  <c r="G13" i="18"/>
  <c r="G14" i="18"/>
  <c r="G8" i="18"/>
  <c r="G17" i="18"/>
  <c r="K10" i="18"/>
  <c r="G12" i="18"/>
  <c r="K6" i="18"/>
  <c r="O15" i="18"/>
  <c r="O26" i="18"/>
  <c r="W34" i="18"/>
  <c r="W30" i="18"/>
  <c r="O16" i="18"/>
  <c r="W31" i="18"/>
  <c r="W33" i="18"/>
  <c r="W35" i="18"/>
  <c r="I49" i="18"/>
  <c r="I50" i="18"/>
  <c r="I42" i="18"/>
  <c r="K15" i="18"/>
  <c r="G7" i="18"/>
  <c r="G16" i="18"/>
  <c r="K12" i="18"/>
  <c r="O7" i="18"/>
  <c r="O13" i="18"/>
  <c r="K18" i="18"/>
  <c r="K16" i="18"/>
  <c r="K8" i="18"/>
  <c r="K17" i="18"/>
  <c r="E23" i="18" l="1"/>
  <c r="E5" i="18"/>
  <c r="U5" i="18"/>
  <c r="S5" i="18"/>
  <c r="S23" i="18"/>
  <c r="I5" i="18"/>
  <c r="W5" i="18"/>
  <c r="G23" i="18"/>
  <c r="Q5" i="18"/>
  <c r="Q23" i="18"/>
  <c r="M5" i="18"/>
  <c r="K41" i="18"/>
  <c r="M23" i="18"/>
  <c r="W23" i="18"/>
  <c r="M41" i="18"/>
  <c r="S41" i="18"/>
  <c r="O5" i="18"/>
  <c r="K5" i="18"/>
  <c r="I41" i="18"/>
  <c r="O23" i="18"/>
  <c r="G5" i="18"/>
</calcChain>
</file>

<file path=xl/comments1.xml><?xml version="1.0" encoding="utf-8"?>
<comments xmlns="http://schemas.openxmlformats.org/spreadsheetml/2006/main">
  <authors>
    <author>default</author>
    <author>LocalAdmin</author>
  </authors>
  <commentList>
    <comment ref="U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+0.1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+0.1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+0.1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+0.1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+0.1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-0.1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+0.1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計算式値30.4
→30.3（決算統計値）になるよう調整</t>
        </r>
      </text>
    </comment>
  </commentList>
</comments>
</file>

<file path=xl/sharedStrings.xml><?xml version="1.0" encoding="utf-8"?>
<sst xmlns="http://schemas.openxmlformats.org/spreadsheetml/2006/main" count="220" uniqueCount="68">
  <si>
    <t>★普通会計性質別決算額の推移</t>
  </si>
  <si>
    <t>（単位：千円・％）</t>
  </si>
  <si>
    <t>経　費　別</t>
  </si>
  <si>
    <t>　</t>
  </si>
  <si>
    <t>決算額</t>
  </si>
  <si>
    <t>構成比</t>
  </si>
  <si>
    <t>総額</t>
  </si>
  <si>
    <t>人件費</t>
  </si>
  <si>
    <t>物件費</t>
  </si>
  <si>
    <t>維持補修費</t>
  </si>
  <si>
    <t>扶助費</t>
  </si>
  <si>
    <t>補助費等</t>
  </si>
  <si>
    <t>普通建設事業費</t>
  </si>
  <si>
    <t>災害復旧事業費</t>
  </si>
  <si>
    <t>失対事業費</t>
  </si>
  <si>
    <t>公債費</t>
  </si>
  <si>
    <t>積立金</t>
  </si>
  <si>
    <t>投資出資金及貸付金</t>
  </si>
  <si>
    <t>繰出金</t>
  </si>
  <si>
    <t>繰上充用金</t>
  </si>
  <si>
    <t>平成20年度</t>
    <phoneticPr fontId="5"/>
  </si>
  <si>
    <t>平成19年度</t>
    <phoneticPr fontId="5"/>
  </si>
  <si>
    <t>平成21年度</t>
    <phoneticPr fontId="5"/>
  </si>
  <si>
    <t>平成22年度</t>
    <phoneticPr fontId="5"/>
  </si>
  <si>
    <t>平成16年度</t>
  </si>
  <si>
    <t>平成17年度</t>
  </si>
  <si>
    <t>平成18年度</t>
  </si>
  <si>
    <t>平成15年度</t>
  </si>
  <si>
    <t>平成14年度</t>
  </si>
  <si>
    <t>平成9年度</t>
  </si>
  <si>
    <t>平成10年度</t>
  </si>
  <si>
    <t>平成11年度</t>
  </si>
  <si>
    <t>平成12年度</t>
  </si>
  <si>
    <t>平成13年度</t>
  </si>
  <si>
    <t>平成2年度</t>
  </si>
  <si>
    <t>平成3年度</t>
  </si>
  <si>
    <t>平成4年度</t>
  </si>
  <si>
    <t>平成5年度</t>
  </si>
  <si>
    <t>平成6年度</t>
  </si>
  <si>
    <t>平成7年度</t>
  </si>
  <si>
    <t>平成8年度</t>
  </si>
  <si>
    <t>平成元年度</t>
    <rPh sb="2" eb="3">
      <t>ゲン</t>
    </rPh>
    <phoneticPr fontId="13"/>
  </si>
  <si>
    <t>平成23年度</t>
    <phoneticPr fontId="5"/>
  </si>
  <si>
    <t>平成24年度</t>
    <phoneticPr fontId="5"/>
  </si>
  <si>
    <t>平成25年度</t>
    <phoneticPr fontId="5"/>
  </si>
  <si>
    <t>年       度</t>
    <phoneticPr fontId="5"/>
  </si>
  <si>
    <t>区        分</t>
    <phoneticPr fontId="5"/>
  </si>
  <si>
    <t>平成26年度</t>
    <phoneticPr fontId="5"/>
  </si>
  <si>
    <t>平成27年度</t>
    <phoneticPr fontId="5"/>
  </si>
  <si>
    <t>【茅野市】</t>
    <rPh sb="1" eb="4">
      <t>チノシ</t>
    </rPh>
    <phoneticPr fontId="5"/>
  </si>
  <si>
    <t>資料：企画財政課</t>
    <rPh sb="3" eb="5">
      <t>キカク</t>
    </rPh>
    <phoneticPr fontId="13"/>
  </si>
  <si>
    <t>【茅野市】</t>
    <rPh sb="1" eb="4">
      <t>チノシ</t>
    </rPh>
    <phoneticPr fontId="13"/>
  </si>
  <si>
    <t>平成28年度</t>
    <phoneticPr fontId="5"/>
  </si>
  <si>
    <t>-</t>
  </si>
  <si>
    <t>-</t>
    <phoneticPr fontId="5"/>
  </si>
  <si>
    <t>平成29年度</t>
    <phoneticPr fontId="5"/>
  </si>
  <si>
    <t>※上記金額は、地方財政状況調査報告数値に基づいているため、実際の決算額と差異がある。</t>
    <phoneticPr fontId="5"/>
  </si>
  <si>
    <t>注:上記金額は、地方財政状況調査報告数値に基づいているため、実際の決算額と差異がある。</t>
    <phoneticPr fontId="5"/>
  </si>
  <si>
    <t>平成30年度</t>
    <phoneticPr fontId="5"/>
  </si>
  <si>
    <t>経　    費　    別</t>
    <phoneticPr fontId="5"/>
  </si>
  <si>
    <t>令和元年度</t>
    <rPh sb="0" eb="2">
      <t>レイワ</t>
    </rPh>
    <rPh sb="2" eb="3">
      <t>ガン</t>
    </rPh>
    <phoneticPr fontId="5"/>
  </si>
  <si>
    <t>資料：財政課</t>
    <rPh sb="3" eb="5">
      <t>ザイセイ</t>
    </rPh>
    <phoneticPr fontId="13"/>
  </si>
  <si>
    <t>資料：財政課</t>
    <rPh sb="3" eb="5">
      <t>ザイセイ</t>
    </rPh>
    <phoneticPr fontId="5"/>
  </si>
  <si>
    <t>令和2年度</t>
    <rPh sb="0" eb="2">
      <t>レイワ</t>
    </rPh>
    <phoneticPr fontId="5"/>
  </si>
  <si>
    <t>令和3年度</t>
    <rPh sb="0" eb="2">
      <t>レイワ</t>
    </rPh>
    <phoneticPr fontId="5"/>
  </si>
  <si>
    <t>令和3年度</t>
    <phoneticPr fontId="5"/>
  </si>
  <si>
    <t>令和4年度</t>
    <phoneticPr fontId="5"/>
  </si>
  <si>
    <t>令和4年度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</si>
</sst>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\-#,##0;&quot;-&quot;"/>
    <numFmt numFmtId="177" formatCode="_ * #,##0.0_ ;_ * \-#,##0.0_ ;_ * &quot;-&quot;_ ;_ @_ "/>
    <numFmt numFmtId="178" formatCode="_ * #,##0.0_ ;_ * \-#,##0.0_ ;_ * &quot;-&quot;?_ ;_ @_ "/>
    <numFmt numFmtId="179" formatCode="_ * #,##0_ ;_ * \-#,##0_ ;_ * &quot;-&quot;?_ ;_ @_ "/>
    <numFmt numFmtId="180" formatCode="0.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177">
    <xf numFmtId="0" fontId="0" fillId="0" borderId="0" xfId="0"/>
    <xf numFmtId="0" fontId="6" fillId="0" borderId="0" xfId="0" applyFont="1" applyAlignment="1">
      <alignment vertical="center"/>
    </xf>
    <xf numFmtId="49" fontId="8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right"/>
    </xf>
    <xf numFmtId="49" fontId="7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58" fontId="9" fillId="0" borderId="2" xfId="0" applyNumberFormat="1" applyFont="1" applyBorder="1" applyAlignment="1">
      <alignment horizontal="distributed" vertical="center" indent="1"/>
    </xf>
    <xf numFmtId="58" fontId="9" fillId="0" borderId="10" xfId="0" applyNumberFormat="1" applyFont="1" applyBorder="1" applyAlignment="1">
      <alignment horizontal="distributed" vertical="center" indent="1"/>
    </xf>
    <xf numFmtId="3" fontId="9" fillId="0" borderId="11" xfId="0" applyNumberFormat="1" applyFont="1" applyBorder="1" applyAlignment="1">
      <alignment horizontal="right" vertical="center"/>
    </xf>
    <xf numFmtId="41" fontId="9" fillId="0" borderId="11" xfId="0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distributed" vertical="distributed"/>
    </xf>
    <xf numFmtId="0" fontId="9" fillId="0" borderId="14" xfId="0" applyFont="1" applyBorder="1" applyAlignment="1">
      <alignment horizontal="distributed" vertical="distributed" indent="1"/>
    </xf>
    <xf numFmtId="3" fontId="9" fillId="0" borderId="15" xfId="0" applyNumberFormat="1" applyFont="1" applyBorder="1" applyAlignment="1">
      <alignment vertical="center"/>
    </xf>
    <xf numFmtId="41" fontId="9" fillId="0" borderId="15" xfId="0" applyNumberFormat="1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horizontal="distributed" vertical="distributed"/>
    </xf>
    <xf numFmtId="0" fontId="9" fillId="0" borderId="18" xfId="0" applyFont="1" applyBorder="1" applyAlignment="1">
      <alignment horizontal="distributed" vertical="distributed" indent="1"/>
    </xf>
    <xf numFmtId="3" fontId="9" fillId="0" borderId="19" xfId="0" applyNumberFormat="1" applyFont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center" vertical="distributed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horizontal="distributed" vertical="distributed"/>
    </xf>
    <xf numFmtId="0" fontId="9" fillId="0" borderId="22" xfId="0" applyFont="1" applyBorder="1" applyAlignment="1">
      <alignment horizontal="distributed" vertical="distributed" indent="1"/>
    </xf>
    <xf numFmtId="41" fontId="9" fillId="0" borderId="23" xfId="0" applyNumberFormat="1" applyFont="1" applyFill="1" applyBorder="1" applyAlignment="1">
      <alignment horizontal="right" vertical="center"/>
    </xf>
    <xf numFmtId="41" fontId="9" fillId="0" borderId="24" xfId="0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horizontal="right" vertical="center"/>
    </xf>
    <xf numFmtId="177" fontId="9" fillId="0" borderId="26" xfId="0" quotePrefix="1" applyNumberFormat="1" applyFont="1" applyBorder="1" applyAlignment="1">
      <alignment horizontal="right" vertical="center"/>
    </xf>
    <xf numFmtId="177" fontId="9" fillId="0" borderId="27" xfId="0" quotePrefix="1" applyNumberFormat="1" applyFon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41" fontId="9" fillId="0" borderId="19" xfId="0" applyNumberFormat="1" applyFont="1" applyBorder="1" applyAlignment="1">
      <alignment horizontal="right" vertical="center"/>
    </xf>
    <xf numFmtId="41" fontId="9" fillId="0" borderId="27" xfId="0" applyNumberFormat="1" applyFont="1" applyBorder="1" applyAlignment="1">
      <alignment horizontal="right" vertical="center"/>
    </xf>
    <xf numFmtId="41" fontId="9" fillId="0" borderId="28" xfId="0" applyNumberFormat="1" applyFont="1" applyBorder="1" applyAlignment="1">
      <alignment horizontal="right" vertical="center"/>
    </xf>
    <xf numFmtId="41" fontId="9" fillId="0" borderId="23" xfId="0" applyNumberFormat="1" applyFont="1" applyBorder="1" applyAlignment="1">
      <alignment horizontal="right" vertical="center"/>
    </xf>
    <xf numFmtId="41" fontId="9" fillId="0" borderId="29" xfId="0" applyNumberFormat="1" applyFont="1" applyBorder="1" applyAlignment="1">
      <alignment horizontal="right" vertical="center"/>
    </xf>
    <xf numFmtId="41" fontId="9" fillId="0" borderId="3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178" fontId="9" fillId="0" borderId="26" xfId="0" quotePrefix="1" applyNumberFormat="1" applyFont="1" applyBorder="1" applyAlignment="1">
      <alignment horizontal="right" vertical="center"/>
    </xf>
    <xf numFmtId="178" fontId="9" fillId="0" borderId="27" xfId="0" quotePrefix="1" applyNumberFormat="1" applyFont="1" applyBorder="1" applyAlignment="1">
      <alignment horizontal="right" vertical="center"/>
    </xf>
    <xf numFmtId="178" fontId="9" fillId="0" borderId="27" xfId="0" applyNumberFormat="1" applyFont="1" applyBorder="1" applyAlignment="1">
      <alignment horizontal="right" vertical="center"/>
    </xf>
    <xf numFmtId="178" fontId="9" fillId="0" borderId="29" xfId="0" applyNumberFormat="1" applyFont="1" applyBorder="1" applyAlignment="1">
      <alignment horizontal="right" vertical="center"/>
    </xf>
    <xf numFmtId="178" fontId="9" fillId="0" borderId="17" xfId="0" quotePrefix="1" applyNumberFormat="1" applyFont="1" applyBorder="1" applyAlignment="1">
      <alignment horizontal="right" vertical="center"/>
    </xf>
    <xf numFmtId="178" fontId="9" fillId="0" borderId="17" xfId="0" applyNumberFormat="1" applyFont="1" applyBorder="1" applyAlignment="1">
      <alignment horizontal="right" vertical="center"/>
    </xf>
    <xf numFmtId="178" fontId="9" fillId="0" borderId="21" xfId="0" applyNumberFormat="1" applyFont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17" xfId="0" applyNumberFormat="1" applyFont="1" applyFill="1" applyBorder="1" applyAlignment="1">
      <alignment vertical="center"/>
    </xf>
    <xf numFmtId="41" fontId="9" fillId="0" borderId="17" xfId="0" applyNumberFormat="1" applyFont="1" applyFill="1" applyBorder="1" applyAlignment="1">
      <alignment horizontal="right" vertical="center"/>
    </xf>
    <xf numFmtId="41" fontId="9" fillId="0" borderId="21" xfId="0" applyNumberFormat="1" applyFont="1" applyFill="1" applyBorder="1" applyAlignment="1">
      <alignment horizontal="right" vertical="center"/>
    </xf>
    <xf numFmtId="41" fontId="15" fillId="0" borderId="11" xfId="5" applyNumberFormat="1" applyFont="1" applyFill="1" applyBorder="1" applyAlignment="1">
      <alignment horizontal="right" vertical="center"/>
    </xf>
    <xf numFmtId="41" fontId="15" fillId="0" borderId="19" xfId="5" applyNumberFormat="1" applyFont="1" applyFill="1" applyBorder="1" applyAlignment="1">
      <alignment vertical="center"/>
    </xf>
    <xf numFmtId="41" fontId="15" fillId="0" borderId="19" xfId="5" applyNumberFormat="1" applyFont="1" applyFill="1" applyBorder="1" applyAlignment="1">
      <alignment horizontal="right" vertical="center"/>
    </xf>
    <xf numFmtId="41" fontId="15" fillId="0" borderId="23" xfId="5" applyNumberFormat="1" applyFont="1" applyFill="1" applyBorder="1" applyAlignment="1">
      <alignment horizontal="right" vertical="center"/>
    </xf>
    <xf numFmtId="58" fontId="9" fillId="0" borderId="36" xfId="0" applyNumberFormat="1" applyFont="1" applyBorder="1" applyAlignment="1">
      <alignment horizontal="distributed" vertical="center" indent="1"/>
    </xf>
    <xf numFmtId="0" fontId="9" fillId="0" borderId="37" xfId="0" applyFont="1" applyBorder="1" applyAlignment="1">
      <alignment horizontal="distributed" vertical="distributed" indent="1"/>
    </xf>
    <xf numFmtId="0" fontId="9" fillId="0" borderId="38" xfId="0" applyFont="1" applyBorder="1" applyAlignment="1">
      <alignment horizontal="distributed" vertical="distributed" indent="1"/>
    </xf>
    <xf numFmtId="0" fontId="9" fillId="0" borderId="39" xfId="0" applyFont="1" applyBorder="1" applyAlignment="1">
      <alignment horizontal="distributed" vertical="distributed" indent="1"/>
    </xf>
    <xf numFmtId="178" fontId="15" fillId="0" borderId="40" xfId="0" quotePrefix="1" applyNumberFormat="1" applyFont="1" applyFill="1" applyBorder="1" applyAlignment="1">
      <alignment horizontal="right" vertical="center"/>
    </xf>
    <xf numFmtId="178" fontId="15" fillId="0" borderId="28" xfId="0" quotePrefix="1" applyNumberFormat="1" applyFont="1" applyFill="1" applyBorder="1" applyAlignment="1">
      <alignment horizontal="right" vertical="center"/>
    </xf>
    <xf numFmtId="178" fontId="15" fillId="0" borderId="28" xfId="0" applyNumberFormat="1" applyFont="1" applyFill="1" applyBorder="1" applyAlignment="1">
      <alignment horizontal="right" vertical="center"/>
    </xf>
    <xf numFmtId="178" fontId="15" fillId="0" borderId="30" xfId="0" applyNumberFormat="1" applyFont="1" applyFill="1" applyBorder="1" applyAlignment="1">
      <alignment horizontal="right" vertical="center"/>
    </xf>
    <xf numFmtId="179" fontId="15" fillId="0" borderId="2" xfId="0" quotePrefix="1" applyNumberFormat="1" applyFont="1" applyFill="1" applyBorder="1" applyAlignment="1">
      <alignment horizontal="right" vertical="center"/>
    </xf>
    <xf numFmtId="179" fontId="9" fillId="0" borderId="41" xfId="0" quotePrefix="1" applyNumberFormat="1" applyFont="1" applyFill="1" applyBorder="1" applyAlignment="1">
      <alignment horizontal="right" vertical="center"/>
    </xf>
    <xf numFmtId="179" fontId="9" fillId="0" borderId="34" xfId="0" quotePrefix="1" applyNumberFormat="1" applyFont="1" applyFill="1" applyBorder="1" applyAlignment="1">
      <alignment horizontal="right" vertical="center"/>
    </xf>
    <xf numFmtId="179" fontId="9" fillId="0" borderId="2" xfId="0" quotePrefix="1" applyNumberFormat="1" applyFont="1" applyFill="1" applyBorder="1" applyAlignment="1">
      <alignment horizontal="right" vertical="center"/>
    </xf>
    <xf numFmtId="41" fontId="15" fillId="0" borderId="42" xfId="5" applyNumberFormat="1" applyFont="1" applyFill="1" applyBorder="1" applyAlignment="1">
      <alignment vertical="center"/>
    </xf>
    <xf numFmtId="178" fontId="15" fillId="0" borderId="43" xfId="0" quotePrefix="1" applyNumberFormat="1" applyFont="1" applyFill="1" applyBorder="1" applyAlignment="1">
      <alignment horizontal="right" vertical="center"/>
    </xf>
    <xf numFmtId="41" fontId="9" fillId="0" borderId="11" xfId="5" applyNumberFormat="1" applyFont="1" applyFill="1" applyBorder="1" applyAlignment="1">
      <alignment horizontal="right" vertical="center"/>
    </xf>
    <xf numFmtId="41" fontId="9" fillId="0" borderId="15" xfId="5" applyNumberFormat="1" applyFont="1" applyFill="1" applyBorder="1" applyAlignment="1">
      <alignment vertical="center"/>
    </xf>
    <xf numFmtId="41" fontId="9" fillId="0" borderId="19" xfId="5" applyNumberFormat="1" applyFont="1" applyFill="1" applyBorder="1" applyAlignment="1">
      <alignment vertical="center"/>
    </xf>
    <xf numFmtId="41" fontId="9" fillId="0" borderId="19" xfId="5" applyNumberFormat="1" applyFont="1" applyFill="1" applyBorder="1" applyAlignment="1">
      <alignment horizontal="right" vertical="center"/>
    </xf>
    <xf numFmtId="41" fontId="9" fillId="0" borderId="23" xfId="5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9" fontId="15" fillId="0" borderId="10" xfId="0" quotePrefix="1" applyNumberFormat="1" applyFont="1" applyFill="1" applyBorder="1" applyAlignment="1">
      <alignment horizontal="right" vertical="center"/>
    </xf>
    <xf numFmtId="41" fontId="15" fillId="0" borderId="15" xfId="5" applyNumberFormat="1" applyFont="1" applyFill="1" applyBorder="1" applyAlignment="1">
      <alignment vertical="center"/>
    </xf>
    <xf numFmtId="178" fontId="15" fillId="0" borderId="26" xfId="0" quotePrefix="1" applyNumberFormat="1" applyFont="1" applyFill="1" applyBorder="1" applyAlignment="1">
      <alignment horizontal="right" vertical="center"/>
    </xf>
    <xf numFmtId="178" fontId="15" fillId="0" borderId="27" xfId="0" quotePrefix="1" applyNumberFormat="1" applyFont="1" applyFill="1" applyBorder="1" applyAlignment="1">
      <alignment horizontal="right" vertical="center"/>
    </xf>
    <xf numFmtId="178" fontId="15" fillId="0" borderId="29" xfId="0" quotePrefix="1" applyNumberFormat="1" applyFont="1" applyFill="1" applyBorder="1" applyAlignment="1">
      <alignment horizontal="right" vertical="center"/>
    </xf>
    <xf numFmtId="0" fontId="9" fillId="0" borderId="57" xfId="0" applyFont="1" applyBorder="1" applyAlignment="1">
      <alignment horizontal="right" vertical="center" indent="1"/>
    </xf>
    <xf numFmtId="0" fontId="9" fillId="0" borderId="58" xfId="0" quotePrefix="1" applyFont="1" applyBorder="1" applyAlignment="1">
      <alignment horizontal="left" vertical="center" indent="1"/>
    </xf>
    <xf numFmtId="179" fontId="9" fillId="0" borderId="2" xfId="0" quotePrefix="1" applyNumberFormat="1" applyFont="1" applyBorder="1" applyAlignment="1">
      <alignment horizontal="right" vertical="center"/>
    </xf>
    <xf numFmtId="178" fontId="9" fillId="0" borderId="32" xfId="0" quotePrefix="1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41" fontId="9" fillId="0" borderId="35" xfId="5" applyNumberFormat="1" applyFont="1" applyFill="1" applyBorder="1" applyAlignment="1">
      <alignment horizontal="right" vertical="center"/>
    </xf>
    <xf numFmtId="41" fontId="9" fillId="0" borderId="24" xfId="5" applyNumberFormat="1" applyFont="1" applyFill="1" applyBorder="1" applyAlignment="1">
      <alignment vertical="center"/>
    </xf>
    <xf numFmtId="41" fontId="9" fillId="0" borderId="25" xfId="5" applyNumberFormat="1" applyFont="1" applyFill="1" applyBorder="1" applyAlignment="1">
      <alignment vertical="center"/>
    </xf>
    <xf numFmtId="41" fontId="9" fillId="0" borderId="25" xfId="5" applyNumberFormat="1" applyFont="1" applyFill="1" applyBorder="1" applyAlignment="1">
      <alignment horizontal="right" vertical="center"/>
    </xf>
    <xf numFmtId="41" fontId="9" fillId="0" borderId="59" xfId="5" applyNumberFormat="1" applyFont="1" applyFill="1" applyBorder="1" applyAlignment="1">
      <alignment horizontal="right" vertical="center"/>
    </xf>
    <xf numFmtId="179" fontId="9" fillId="0" borderId="10" xfId="0" quotePrefix="1" applyNumberFormat="1" applyFont="1" applyBorder="1" applyAlignment="1">
      <alignment horizontal="right" vertical="center"/>
    </xf>
    <xf numFmtId="178" fontId="9" fillId="0" borderId="60" xfId="0" quotePrefix="1" applyNumberFormat="1" applyFont="1" applyBorder="1" applyAlignment="1">
      <alignment horizontal="right" vertical="center"/>
    </xf>
    <xf numFmtId="178" fontId="9" fillId="0" borderId="18" xfId="0" quotePrefix="1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22" xfId="0" applyNumberFormat="1" applyFont="1" applyBorder="1" applyAlignment="1">
      <alignment horizontal="right" vertical="center"/>
    </xf>
    <xf numFmtId="41" fontId="9" fillId="0" borderId="10" xfId="0" quotePrefix="1" applyNumberFormat="1" applyFont="1" applyFill="1" applyBorder="1" applyAlignment="1">
      <alignment horizontal="right" vertical="center"/>
    </xf>
    <xf numFmtId="177" fontId="9" fillId="0" borderId="60" xfId="0" quotePrefix="1" applyNumberFormat="1" applyFont="1" applyFill="1" applyBorder="1" applyAlignment="1">
      <alignment horizontal="right" vertical="center"/>
    </xf>
    <xf numFmtId="177" fontId="9" fillId="0" borderId="29" xfId="0" quotePrefix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3" fontId="9" fillId="0" borderId="41" xfId="0" quotePrefix="1" applyNumberFormat="1" applyFont="1" applyBorder="1" applyAlignment="1">
      <alignment horizontal="right" vertical="center"/>
    </xf>
    <xf numFmtId="177" fontId="9" fillId="0" borderId="40" xfId="0" quotePrefix="1" applyNumberFormat="1" applyFont="1" applyBorder="1" applyAlignment="1">
      <alignment horizontal="right" vertical="center"/>
    </xf>
    <xf numFmtId="177" fontId="9" fillId="0" borderId="28" xfId="0" quotePrefix="1" applyNumberFormat="1" applyFont="1" applyBorder="1" applyAlignment="1">
      <alignment horizontal="right" vertical="center"/>
    </xf>
    <xf numFmtId="177" fontId="9" fillId="0" borderId="28" xfId="0" applyNumberFormat="1" applyFont="1" applyBorder="1" applyAlignment="1">
      <alignment horizontal="right" vertical="center"/>
    </xf>
    <xf numFmtId="0" fontId="6" fillId="0" borderId="61" xfId="0" applyFont="1" applyBorder="1" applyAlignment="1">
      <alignment vertical="center"/>
    </xf>
    <xf numFmtId="178" fontId="9" fillId="0" borderId="40" xfId="0" quotePrefix="1" applyNumberFormat="1" applyFont="1" applyBorder="1" applyAlignment="1">
      <alignment horizontal="right" vertical="center"/>
    </xf>
    <xf numFmtId="178" fontId="9" fillId="0" borderId="28" xfId="0" quotePrefix="1" applyNumberFormat="1" applyFont="1" applyBorder="1" applyAlignment="1">
      <alignment horizontal="right" vertical="center"/>
    </xf>
    <xf numFmtId="178" fontId="9" fillId="0" borderId="28" xfId="0" applyNumberFormat="1" applyFont="1" applyBorder="1" applyAlignment="1">
      <alignment horizontal="right" vertical="center"/>
    </xf>
    <xf numFmtId="178" fontId="9" fillId="0" borderId="30" xfId="0" applyNumberFormat="1" applyFont="1" applyBorder="1" applyAlignment="1">
      <alignment horizontal="right" vertical="center"/>
    </xf>
    <xf numFmtId="177" fontId="9" fillId="0" borderId="64" xfId="0" quotePrefix="1" applyNumberFormat="1" applyFont="1" applyFill="1" applyBorder="1" applyAlignment="1">
      <alignment horizontal="right" vertical="center"/>
    </xf>
    <xf numFmtId="0" fontId="11" fillId="0" borderId="45" xfId="0" applyFont="1" applyBorder="1" applyAlignment="1">
      <alignment horizontal="right" vertical="center"/>
    </xf>
    <xf numFmtId="41" fontId="9" fillId="0" borderId="35" xfId="0" applyNumberFormat="1" applyFont="1" applyFill="1" applyBorder="1" applyAlignment="1">
      <alignment horizontal="right" vertical="center"/>
    </xf>
    <xf numFmtId="41" fontId="9" fillId="0" borderId="34" xfId="0" quotePrefix="1" applyNumberFormat="1" applyFont="1" applyFill="1" applyBorder="1" applyAlignment="1">
      <alignment horizontal="right" vertical="center"/>
    </xf>
    <xf numFmtId="177" fontId="9" fillId="0" borderId="26" xfId="0" quotePrefix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1" fontId="9" fillId="0" borderId="65" xfId="0" quotePrefix="1" applyNumberFormat="1" applyFont="1" applyFill="1" applyBorder="1" applyAlignment="1">
      <alignment horizontal="right" vertical="center"/>
    </xf>
    <xf numFmtId="177" fontId="9" fillId="0" borderId="66" xfId="0" quotePrefix="1" applyNumberFormat="1" applyFont="1" applyFill="1" applyBorder="1" applyAlignment="1">
      <alignment horizontal="right" vertical="center"/>
    </xf>
    <xf numFmtId="177" fontId="9" fillId="0" borderId="67" xfId="0" quotePrefix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45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center"/>
    </xf>
    <xf numFmtId="177" fontId="9" fillId="0" borderId="62" xfId="0" quotePrefix="1" applyNumberFormat="1" applyFont="1" applyFill="1" applyBorder="1" applyAlignment="1">
      <alignment horizontal="right" vertical="center"/>
    </xf>
    <xf numFmtId="177" fontId="9" fillId="0" borderId="68" xfId="0" quotePrefix="1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79" fontId="9" fillId="0" borderId="10" xfId="0" quotePrefix="1" applyNumberFormat="1" applyFont="1" applyFill="1" applyBorder="1" applyAlignment="1">
      <alignment horizontal="right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7" fontId="9" fillId="0" borderId="69" xfId="0" quotePrefix="1" applyNumberFormat="1" applyFont="1" applyFill="1" applyBorder="1" applyAlignment="1">
      <alignment horizontal="right" vertical="center"/>
    </xf>
    <xf numFmtId="178" fontId="9" fillId="0" borderId="29" xfId="0" quotePrefix="1" applyNumberFormat="1" applyFont="1" applyBorder="1" applyAlignment="1">
      <alignment horizontal="right" vertical="center"/>
    </xf>
    <xf numFmtId="0" fontId="9" fillId="0" borderId="63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" vertical="center"/>
    </xf>
    <xf numFmtId="179" fontId="9" fillId="0" borderId="71" xfId="0" quotePrefix="1" applyNumberFormat="1" applyFont="1" applyFill="1" applyBorder="1" applyAlignment="1">
      <alignment horizontal="right" vertical="center"/>
    </xf>
    <xf numFmtId="178" fontId="9" fillId="0" borderId="66" xfId="0" quotePrefix="1" applyNumberFormat="1" applyFont="1" applyBorder="1" applyAlignment="1">
      <alignment horizontal="right" vertical="center"/>
    </xf>
    <xf numFmtId="178" fontId="9" fillId="0" borderId="62" xfId="0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3" xfId="0" quotePrefix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70" xfId="0" quotePrefix="1" applyFont="1" applyBorder="1" applyAlignment="1">
      <alignment horizontal="center" vertical="center"/>
    </xf>
    <xf numFmtId="0" fontId="9" fillId="0" borderId="44" xfId="0" applyFont="1" applyBorder="1" applyAlignment="1">
      <alignment horizontal="distributed" vertical="center" justifyLastLine="1"/>
    </xf>
    <xf numFmtId="0" fontId="12" fillId="0" borderId="45" xfId="0" applyFont="1" applyBorder="1" applyAlignment="1">
      <alignment horizontal="distributed" vertical="center" justifyLastLine="1"/>
    </xf>
    <xf numFmtId="0" fontId="12" fillId="0" borderId="46" xfId="0" applyFont="1" applyBorder="1" applyAlignment="1">
      <alignment horizontal="distributed" vertical="center" justifyLastLine="1"/>
    </xf>
    <xf numFmtId="0" fontId="12" fillId="0" borderId="47" xfId="0" applyFont="1" applyBorder="1" applyAlignment="1">
      <alignment horizontal="distributed" vertical="center" justifyLastLine="1"/>
    </xf>
    <xf numFmtId="0" fontId="12" fillId="0" borderId="48" xfId="0" applyFont="1" applyBorder="1" applyAlignment="1">
      <alignment horizontal="distributed" vertical="center" justifyLastLine="1"/>
    </xf>
    <xf numFmtId="0" fontId="12" fillId="0" borderId="49" xfId="0" applyFont="1" applyBorder="1" applyAlignment="1">
      <alignment horizontal="distributed" vertical="center" justifyLastLine="1"/>
    </xf>
    <xf numFmtId="0" fontId="9" fillId="0" borderId="54" xfId="0" quotePrefix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5" xfId="0" quotePrefix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400050"/>
          <a:ext cx="2352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tabSelected="1" zoomScaleNormal="75" zoomScaleSheetLayoutView="100" workbookViewId="0">
      <selection activeCell="C4" sqref="C4"/>
    </sheetView>
  </sheetViews>
  <sheetFormatPr defaultRowHeight="26.1" customHeight="1"/>
  <cols>
    <col min="1" max="1" width="0.75" style="1" customWidth="1"/>
    <col min="2" max="2" width="24" style="1" customWidth="1"/>
    <col min="3" max="3" width="12.25" style="1" customWidth="1"/>
    <col min="4" max="4" width="7.125" style="1" customWidth="1"/>
    <col min="5" max="5" width="12.25" style="1" customWidth="1"/>
    <col min="6" max="6" width="7.125" style="1" customWidth="1"/>
    <col min="7" max="7" width="12.25" style="1" customWidth="1"/>
    <col min="8" max="8" width="7.125" style="1" customWidth="1"/>
    <col min="9" max="9" width="12.25" style="138" customWidth="1"/>
    <col min="10" max="10" width="7.25" style="138" customWidth="1"/>
    <col min="11" max="16384" width="9" style="1"/>
  </cols>
  <sheetData>
    <row r="1" spans="2:12" s="9" customFormat="1" ht="18" thickBot="1">
      <c r="B1" s="2" t="s">
        <v>0</v>
      </c>
      <c r="F1" s="3"/>
      <c r="G1" s="145"/>
      <c r="H1" s="145"/>
      <c r="I1" s="129"/>
      <c r="J1" s="129" t="s">
        <v>1</v>
      </c>
    </row>
    <row r="2" spans="2:12" ht="19.5" customHeight="1">
      <c r="B2" s="96" t="s">
        <v>45</v>
      </c>
      <c r="C2" s="143" t="s">
        <v>60</v>
      </c>
      <c r="D2" s="144"/>
      <c r="E2" s="143" t="s">
        <v>63</v>
      </c>
      <c r="F2" s="144"/>
      <c r="G2" s="143" t="s">
        <v>64</v>
      </c>
      <c r="H2" s="144"/>
      <c r="I2" s="143" t="s">
        <v>67</v>
      </c>
      <c r="J2" s="148"/>
    </row>
    <row r="3" spans="2:12" ht="18.75">
      <c r="B3" s="97" t="s">
        <v>46</v>
      </c>
      <c r="C3" s="50" t="s">
        <v>4</v>
      </c>
      <c r="D3" s="11" t="s">
        <v>5</v>
      </c>
      <c r="E3" s="14" t="s">
        <v>4</v>
      </c>
      <c r="F3" s="11" t="s">
        <v>5</v>
      </c>
      <c r="G3" s="14" t="s">
        <v>4</v>
      </c>
      <c r="H3" s="11" t="s">
        <v>5</v>
      </c>
      <c r="I3" s="130" t="s">
        <v>4</v>
      </c>
      <c r="J3" s="131" t="s">
        <v>5</v>
      </c>
    </row>
    <row r="4" spans="2:12" ht="19.5" customHeight="1">
      <c r="B4" s="71" t="s">
        <v>6</v>
      </c>
      <c r="C4" s="19">
        <v>25925912</v>
      </c>
      <c r="D4" s="111">
        <v>99.999999999999972</v>
      </c>
      <c r="E4" s="19">
        <v>30587481</v>
      </c>
      <c r="F4" s="111">
        <v>100.00000000000001</v>
      </c>
      <c r="G4" s="19">
        <v>28357109</v>
      </c>
      <c r="H4" s="127">
        <v>99.999999999999986</v>
      </c>
      <c r="I4" s="126">
        <v>29097068</v>
      </c>
      <c r="J4" s="132">
        <v>100</v>
      </c>
    </row>
    <row r="5" spans="2:12" ht="19.5" customHeight="1">
      <c r="B5" s="72" t="s">
        <v>7</v>
      </c>
      <c r="C5" s="24">
        <v>3619356</v>
      </c>
      <c r="D5" s="112">
        <v>13.960380641575886</v>
      </c>
      <c r="E5" s="102">
        <v>4397928</v>
      </c>
      <c r="F5" s="112">
        <v>14.378196099247271</v>
      </c>
      <c r="G5" s="24">
        <v>4503921</v>
      </c>
      <c r="H5" s="128">
        <v>15.882863799691288</v>
      </c>
      <c r="I5" s="24">
        <v>4651115</v>
      </c>
      <c r="J5" s="133">
        <v>15.984823625528181</v>
      </c>
    </row>
    <row r="6" spans="2:12" ht="19.5" customHeight="1">
      <c r="B6" s="73" t="s">
        <v>8</v>
      </c>
      <c r="C6" s="29">
        <v>3562891</v>
      </c>
      <c r="D6" s="112">
        <v>13.742586953160993</v>
      </c>
      <c r="E6" s="103">
        <v>3307771</v>
      </c>
      <c r="F6" s="112">
        <v>10.814133403139669</v>
      </c>
      <c r="G6" s="29">
        <v>3494244</v>
      </c>
      <c r="H6" s="128">
        <v>12.322285744996078</v>
      </c>
      <c r="I6" s="29">
        <v>3444065</v>
      </c>
      <c r="J6" s="133">
        <v>11.836467509372422</v>
      </c>
    </row>
    <row r="7" spans="2:12" ht="19.5" customHeight="1">
      <c r="B7" s="73" t="s">
        <v>9</v>
      </c>
      <c r="C7" s="29">
        <v>322235</v>
      </c>
      <c r="D7" s="112">
        <v>1.2429070961900974</v>
      </c>
      <c r="E7" s="103">
        <v>320945</v>
      </c>
      <c r="F7" s="112">
        <v>1.0492691438042905</v>
      </c>
      <c r="G7" s="29">
        <v>433792</v>
      </c>
      <c r="H7" s="128">
        <v>1.5297469146096663</v>
      </c>
      <c r="I7" s="29">
        <v>384923</v>
      </c>
      <c r="J7" s="133">
        <v>1.3228927395708736</v>
      </c>
    </row>
    <row r="8" spans="2:12" ht="19.5" customHeight="1">
      <c r="B8" s="73" t="s">
        <v>10</v>
      </c>
      <c r="C8" s="29">
        <v>4051597</v>
      </c>
      <c r="D8" s="112">
        <v>15.627596822823437</v>
      </c>
      <c r="E8" s="103">
        <v>2940641</v>
      </c>
      <c r="F8" s="112">
        <v>9.6138711128255387</v>
      </c>
      <c r="G8" s="29">
        <v>5182518</v>
      </c>
      <c r="H8" s="128">
        <v>18.275903936469685</v>
      </c>
      <c r="I8" s="29">
        <v>4538673</v>
      </c>
      <c r="J8" s="133">
        <v>15.598386064190384</v>
      </c>
    </row>
    <row r="9" spans="2:12" ht="19.5" customHeight="1">
      <c r="B9" s="73" t="s">
        <v>11</v>
      </c>
      <c r="C9" s="29">
        <v>5150175</v>
      </c>
      <c r="D9" s="112">
        <v>19.864971384613199</v>
      </c>
      <c r="E9" s="103">
        <v>11653142</v>
      </c>
      <c r="F9" s="112">
        <v>38.097749860473961</v>
      </c>
      <c r="G9" s="29">
        <v>5853127</v>
      </c>
      <c r="H9" s="128">
        <v>20.640774770093806</v>
      </c>
      <c r="I9" s="29">
        <v>6200838</v>
      </c>
      <c r="J9" s="133">
        <v>21.310868847679085</v>
      </c>
    </row>
    <row r="10" spans="2:12" ht="19.5" customHeight="1">
      <c r="B10" s="73" t="s">
        <v>12</v>
      </c>
      <c r="C10" s="29">
        <v>3544961</v>
      </c>
      <c r="D10" s="112">
        <v>13.673428344584368</v>
      </c>
      <c r="E10" s="103">
        <v>2387903</v>
      </c>
      <c r="F10" s="112">
        <v>7.8067984741862206</v>
      </c>
      <c r="G10" s="29">
        <v>2168806</v>
      </c>
      <c r="H10" s="128">
        <v>7.648191499352067</v>
      </c>
      <c r="I10" s="29">
        <v>3891679</v>
      </c>
      <c r="J10" s="133">
        <v>13.374814946990535</v>
      </c>
    </row>
    <row r="11" spans="2:12" ht="19.5" customHeight="1">
      <c r="B11" s="73" t="s">
        <v>13</v>
      </c>
      <c r="C11" s="30">
        <v>56331</v>
      </c>
      <c r="D11" s="112">
        <v>0.21727683099441208</v>
      </c>
      <c r="E11" s="104">
        <v>13101</v>
      </c>
      <c r="F11" s="112">
        <v>4.2831248509807004E-2</v>
      </c>
      <c r="G11" s="30">
        <v>338322</v>
      </c>
      <c r="H11" s="128">
        <v>1.1930764874515241</v>
      </c>
      <c r="I11" s="30">
        <v>232804</v>
      </c>
      <c r="J11" s="133">
        <v>0.80009436002280376</v>
      </c>
    </row>
    <row r="12" spans="2:12" ht="19.5" customHeight="1">
      <c r="B12" s="73" t="s">
        <v>14</v>
      </c>
      <c r="C12" s="30">
        <v>0</v>
      </c>
      <c r="D12" s="112" t="s">
        <v>54</v>
      </c>
      <c r="E12" s="104">
        <v>0</v>
      </c>
      <c r="F12" s="112" t="s">
        <v>54</v>
      </c>
      <c r="G12" s="104">
        <v>0</v>
      </c>
      <c r="H12" s="112" t="s">
        <v>54</v>
      </c>
      <c r="I12" s="104">
        <v>0</v>
      </c>
      <c r="J12" s="146" t="s">
        <v>54</v>
      </c>
      <c r="K12" s="51"/>
    </row>
    <row r="13" spans="2:12" ht="19.5" customHeight="1">
      <c r="B13" s="73" t="s">
        <v>15</v>
      </c>
      <c r="C13" s="29">
        <v>2631290</v>
      </c>
      <c r="D13" s="112">
        <v>10.149266880177638</v>
      </c>
      <c r="E13" s="103">
        <v>2564468</v>
      </c>
      <c r="F13" s="112">
        <v>8.3840444396189415</v>
      </c>
      <c r="G13" s="29">
        <v>2661101</v>
      </c>
      <c r="H13" s="128">
        <v>9.3842464688484277</v>
      </c>
      <c r="I13" s="29">
        <v>2704301</v>
      </c>
      <c r="J13" s="133">
        <v>9.2940670173365927</v>
      </c>
    </row>
    <row r="14" spans="2:12" ht="19.5" customHeight="1">
      <c r="B14" s="73" t="s">
        <v>16</v>
      </c>
      <c r="C14" s="29">
        <v>81883</v>
      </c>
      <c r="D14" s="112">
        <v>0.31583459821972704</v>
      </c>
      <c r="E14" s="103">
        <v>68445</v>
      </c>
      <c r="F14" s="112">
        <v>0.2237680180332601</v>
      </c>
      <c r="G14" s="29">
        <v>611871</v>
      </c>
      <c r="H14" s="128">
        <v>2.1577340623827346</v>
      </c>
      <c r="I14" s="29">
        <v>85190</v>
      </c>
      <c r="J14" s="133">
        <v>0.29277864010215737</v>
      </c>
      <c r="L14" s="100"/>
    </row>
    <row r="15" spans="2:12" ht="19.5" customHeight="1">
      <c r="B15" s="73" t="s">
        <v>17</v>
      </c>
      <c r="C15" s="29">
        <v>1073606</v>
      </c>
      <c r="D15" s="112">
        <v>4.1410539386232585</v>
      </c>
      <c r="E15" s="103">
        <v>1089792</v>
      </c>
      <c r="F15" s="112">
        <v>3.562869397450545</v>
      </c>
      <c r="G15" s="29">
        <v>1073472</v>
      </c>
      <c r="H15" s="128">
        <v>3.7855480965989869</v>
      </c>
      <c r="I15" s="29">
        <v>1073236</v>
      </c>
      <c r="J15" s="133">
        <v>3.6884678552491952</v>
      </c>
    </row>
    <row r="16" spans="2:12" ht="19.5" customHeight="1">
      <c r="B16" s="73" t="s">
        <v>18</v>
      </c>
      <c r="C16" s="29">
        <v>1831587</v>
      </c>
      <c r="D16" s="112">
        <v>7.0646965090369811</v>
      </c>
      <c r="E16" s="103">
        <v>1843345</v>
      </c>
      <c r="F16" s="112">
        <v>6.0264688027104949</v>
      </c>
      <c r="G16" s="29">
        <v>2035935</v>
      </c>
      <c r="H16" s="128">
        <v>7.1796282195057337</v>
      </c>
      <c r="I16" s="29">
        <v>1890244</v>
      </c>
      <c r="J16" s="133">
        <v>6.4963383939577692</v>
      </c>
    </row>
    <row r="17" spans="2:11" ht="19.5" customHeight="1" thickBot="1">
      <c r="B17" s="74" t="s">
        <v>19</v>
      </c>
      <c r="C17" s="35">
        <v>0</v>
      </c>
      <c r="D17" s="124" t="s">
        <v>54</v>
      </c>
      <c r="E17" s="35">
        <v>0</v>
      </c>
      <c r="F17" s="124" t="s">
        <v>54</v>
      </c>
      <c r="G17" s="105">
        <v>0</v>
      </c>
      <c r="H17" s="140">
        <v>0</v>
      </c>
      <c r="I17" s="105">
        <v>0</v>
      </c>
      <c r="J17" s="134">
        <v>0</v>
      </c>
      <c r="K17" s="51"/>
    </row>
    <row r="18" spans="2:11" s="6" customFormat="1" ht="12">
      <c r="B18" s="7" t="s">
        <v>56</v>
      </c>
      <c r="F18" s="8"/>
      <c r="G18" s="8"/>
      <c r="H18" s="125"/>
      <c r="I18" s="135"/>
      <c r="J18" s="136" t="s">
        <v>62</v>
      </c>
    </row>
    <row r="19" spans="2:11" ht="26.1" customHeight="1">
      <c r="F19" s="114"/>
      <c r="G19" s="114"/>
      <c r="H19" s="114"/>
      <c r="I19" s="137"/>
      <c r="J19" s="137" t="s">
        <v>49</v>
      </c>
    </row>
  </sheetData>
  <phoneticPr fontId="5"/>
  <printOptions gridLinesSet="0"/>
  <pageMargins left="0.33" right="0.39370078740157483" top="0.78740157480314965" bottom="0.98425196850393704" header="0.51181102362204722" footer="0.51181102362204722"/>
  <pageSetup paperSize="9" scale="95" orientation="portrait" horizontalDpi="4294967292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zoomScaleSheetLayoutView="100" workbookViewId="0"/>
  </sheetViews>
  <sheetFormatPr defaultRowHeight="26.1" customHeight="1"/>
  <cols>
    <col min="1" max="1" width="1.875" style="1" customWidth="1"/>
    <col min="2" max="2" width="19.25" style="1" customWidth="1"/>
    <col min="3" max="3" width="1.875" style="1" customWidth="1"/>
    <col min="4" max="4" width="11.5" style="1" customWidth="1"/>
    <col min="5" max="5" width="7.5" style="1" customWidth="1"/>
    <col min="6" max="6" width="11.5" style="1" customWidth="1"/>
    <col min="7" max="7" width="7.5" style="1" customWidth="1"/>
    <col min="8" max="8" width="11.5" style="1" customWidth="1"/>
    <col min="9" max="9" width="7.5" style="1" customWidth="1"/>
    <col min="10" max="10" width="11.5" style="1" customWidth="1"/>
    <col min="11" max="11" width="7.5" style="1" customWidth="1"/>
    <col min="12" max="12" width="11.5" style="1" customWidth="1"/>
    <col min="13" max="13" width="7.5" style="1" customWidth="1"/>
    <col min="14" max="14" width="11.5" style="1" customWidth="1"/>
    <col min="15" max="15" width="7.5" style="1" customWidth="1"/>
    <col min="16" max="16" width="11.5" style="1" customWidth="1"/>
    <col min="17" max="17" width="7.5" style="1" customWidth="1"/>
    <col min="18" max="18" width="11.5" style="1" customWidth="1"/>
    <col min="19" max="19" width="7.5" style="1" customWidth="1"/>
    <col min="20" max="20" width="11.5" style="1" customWidth="1"/>
    <col min="21" max="21" width="7.5" style="1" customWidth="1"/>
    <col min="22" max="22" width="11.5" style="1" customWidth="1"/>
    <col min="23" max="23" width="7.5" style="1" customWidth="1"/>
    <col min="24" max="24" width="11.5" style="1" customWidth="1"/>
    <col min="25" max="25" width="7.5" style="1" customWidth="1"/>
    <col min="26" max="26" width="11.5" style="1" customWidth="1"/>
    <col min="27" max="27" width="7.5" style="1" customWidth="1"/>
    <col min="28" max="28" width="11.5" style="1" customWidth="1"/>
    <col min="29" max="29" width="7.5" style="1" customWidth="1"/>
    <col min="30" max="30" width="11.5" style="1" customWidth="1"/>
    <col min="31" max="31" width="7.5" style="1" customWidth="1"/>
    <col min="32" max="32" width="11.5" style="1" customWidth="1"/>
    <col min="33" max="33" width="7.5" style="1" customWidth="1"/>
    <col min="34" max="34" width="11.5" style="1" customWidth="1"/>
    <col min="35" max="35" width="7.5" style="1" customWidth="1"/>
    <col min="36" max="36" width="11.5" style="1" customWidth="1"/>
    <col min="37" max="37" width="7.5" style="1" customWidth="1"/>
    <col min="38" max="38" width="11.5" style="1" customWidth="1"/>
    <col min="39" max="39" width="7.5" style="1" customWidth="1"/>
    <col min="40" max="40" width="11.5" style="1" customWidth="1"/>
    <col min="41" max="41" width="7.5" style="1" customWidth="1"/>
    <col min="42" max="42" width="11.5" style="1" customWidth="1"/>
    <col min="43" max="43" width="7.5" style="1" customWidth="1"/>
    <col min="44" max="44" width="11.5" style="1" customWidth="1"/>
    <col min="45" max="45" width="7.5" style="1" customWidth="1"/>
    <col min="46" max="46" width="11.5" style="1" customWidth="1"/>
    <col min="47" max="47" width="7.5" style="1" customWidth="1"/>
    <col min="48" max="16384" width="9" style="1"/>
  </cols>
  <sheetData>
    <row r="1" spans="1:23" s="9" customFormat="1" ht="17.25">
      <c r="B1" s="2" t="s">
        <v>0</v>
      </c>
      <c r="C1" s="2"/>
    </row>
    <row r="2" spans="1:23" ht="12" customHeight="1" thickBot="1">
      <c r="G2" s="3"/>
      <c r="K2" s="3" t="s">
        <v>1</v>
      </c>
      <c r="Q2" s="114"/>
      <c r="S2" s="114"/>
      <c r="T2" s="114"/>
      <c r="U2" s="114"/>
      <c r="V2" s="114"/>
      <c r="W2" s="114"/>
    </row>
    <row r="3" spans="1:23" ht="26.1" customHeight="1">
      <c r="A3" s="154" t="s">
        <v>59</v>
      </c>
      <c r="B3" s="155"/>
      <c r="C3" s="156"/>
      <c r="D3" s="160" t="s">
        <v>60</v>
      </c>
      <c r="E3" s="161"/>
      <c r="F3" s="160" t="s">
        <v>63</v>
      </c>
      <c r="G3" s="161"/>
      <c r="H3" s="160" t="s">
        <v>65</v>
      </c>
      <c r="I3" s="161"/>
      <c r="J3" s="162" t="s">
        <v>66</v>
      </c>
      <c r="K3" s="163"/>
    </row>
    <row r="4" spans="1:23" ht="26.1" customHeight="1">
      <c r="A4" s="157"/>
      <c r="B4" s="158"/>
      <c r="C4" s="159"/>
      <c r="D4" s="12" t="s">
        <v>4</v>
      </c>
      <c r="E4" s="11" t="s">
        <v>5</v>
      </c>
      <c r="F4" s="12" t="s">
        <v>4</v>
      </c>
      <c r="G4" s="11" t="s">
        <v>5</v>
      </c>
      <c r="H4" s="12" t="s">
        <v>4</v>
      </c>
      <c r="I4" s="11" t="s">
        <v>5</v>
      </c>
      <c r="J4" s="10" t="s">
        <v>4</v>
      </c>
      <c r="K4" s="149" t="s">
        <v>5</v>
      </c>
    </row>
    <row r="5" spans="1:23" ht="26.1" customHeight="1">
      <c r="A5" s="153"/>
      <c r="B5" s="16" t="s">
        <v>6</v>
      </c>
      <c r="C5" s="141"/>
      <c r="D5" s="54">
        <f t="shared" ref="D5:K5" si="0">SUM(D6:D18)</f>
        <v>25925912</v>
      </c>
      <c r="E5" s="142">
        <f t="shared" si="0"/>
        <v>99.899999999999991</v>
      </c>
      <c r="F5" s="54">
        <f t="shared" si="0"/>
        <v>30587481</v>
      </c>
      <c r="G5" s="142">
        <f t="shared" si="0"/>
        <v>99.9</v>
      </c>
      <c r="H5" s="54">
        <f t="shared" si="0"/>
        <v>28357109</v>
      </c>
      <c r="I5" s="142">
        <f t="shared" si="0"/>
        <v>100</v>
      </c>
      <c r="J5" s="54">
        <f t="shared" si="0"/>
        <v>29097068</v>
      </c>
      <c r="K5" s="150">
        <f t="shared" si="0"/>
        <v>100</v>
      </c>
    </row>
    <row r="6" spans="1:23" ht="26.1" customHeight="1">
      <c r="A6" s="20"/>
      <c r="B6" s="21" t="s">
        <v>7</v>
      </c>
      <c r="C6" s="22"/>
      <c r="D6" s="24">
        <v>3619356</v>
      </c>
      <c r="E6" s="55">
        <f>IF((D6&lt;&gt;""),ROUND(D6/D$5*100,1),"")</f>
        <v>14</v>
      </c>
      <c r="F6" s="24">
        <v>4397928</v>
      </c>
      <c r="G6" s="55">
        <f>IF((F6&lt;&gt;""),ROUND(F6/F$5*100,1),"")</f>
        <v>14.4</v>
      </c>
      <c r="H6" s="24">
        <v>4503921</v>
      </c>
      <c r="I6" s="55">
        <f>IF((H6&lt;&gt;""),ROUND(H6/H$5*100,1),"")</f>
        <v>15.9</v>
      </c>
      <c r="J6" s="24">
        <v>4651115</v>
      </c>
      <c r="K6" s="151">
        <f>IF((J6&lt;&gt;""),ROUND(J6/J$5*100,1),"")</f>
        <v>16</v>
      </c>
    </row>
    <row r="7" spans="1:23" ht="26.1" customHeight="1">
      <c r="A7" s="25"/>
      <c r="B7" s="26" t="s">
        <v>8</v>
      </c>
      <c r="C7" s="27"/>
      <c r="D7" s="29">
        <v>3562891</v>
      </c>
      <c r="E7" s="55">
        <f t="shared" ref="E7:E11" si="1">IF((D7&lt;&gt;""),ROUND(D7/D$5*100,1),"")</f>
        <v>13.7</v>
      </c>
      <c r="F7" s="29">
        <v>3307771</v>
      </c>
      <c r="G7" s="55">
        <f t="shared" ref="G7:G18" si="2">IF((F7&lt;&gt;""),ROUND(F7/F$5*100,1),"")</f>
        <v>10.8</v>
      </c>
      <c r="H7" s="29">
        <v>3494244</v>
      </c>
      <c r="I7" s="55">
        <f t="shared" ref="I7:I18" si="3">IF((H7&lt;&gt;""),ROUND(H7/H$5*100,1),"")</f>
        <v>12.3</v>
      </c>
      <c r="J7" s="29">
        <v>3444065</v>
      </c>
      <c r="K7" s="151">
        <f t="shared" ref="K7:K18" si="4">IF((J7&lt;&gt;""),ROUND(J7/J$5*100,1),"")</f>
        <v>11.8</v>
      </c>
    </row>
    <row r="8" spans="1:23" ht="26.1" customHeight="1">
      <c r="A8" s="25"/>
      <c r="B8" s="26" t="s">
        <v>9</v>
      </c>
      <c r="C8" s="27"/>
      <c r="D8" s="29">
        <v>322235</v>
      </c>
      <c r="E8" s="55">
        <f t="shared" si="1"/>
        <v>1.2</v>
      </c>
      <c r="F8" s="29">
        <v>320945</v>
      </c>
      <c r="G8" s="55">
        <f t="shared" si="2"/>
        <v>1</v>
      </c>
      <c r="H8" s="29">
        <v>433792</v>
      </c>
      <c r="I8" s="55">
        <f t="shared" si="3"/>
        <v>1.5</v>
      </c>
      <c r="J8" s="29">
        <v>384923</v>
      </c>
      <c r="K8" s="151">
        <f t="shared" si="4"/>
        <v>1.3</v>
      </c>
    </row>
    <row r="9" spans="1:23" ht="26.1" customHeight="1">
      <c r="A9" s="25"/>
      <c r="B9" s="26" t="s">
        <v>10</v>
      </c>
      <c r="C9" s="27"/>
      <c r="D9" s="29">
        <v>4051597</v>
      </c>
      <c r="E9" s="55">
        <f t="shared" si="1"/>
        <v>15.6</v>
      </c>
      <c r="F9" s="29">
        <v>2940641</v>
      </c>
      <c r="G9" s="55">
        <f t="shared" si="2"/>
        <v>9.6</v>
      </c>
      <c r="H9" s="29">
        <v>5182518</v>
      </c>
      <c r="I9" s="55">
        <f t="shared" si="3"/>
        <v>18.3</v>
      </c>
      <c r="J9" s="29">
        <v>4538673</v>
      </c>
      <c r="K9" s="151">
        <f t="shared" si="4"/>
        <v>15.6</v>
      </c>
    </row>
    <row r="10" spans="1:23" ht="26.1" customHeight="1">
      <c r="A10" s="25"/>
      <c r="B10" s="26" t="s">
        <v>11</v>
      </c>
      <c r="C10" s="27"/>
      <c r="D10" s="29">
        <v>5150175</v>
      </c>
      <c r="E10" s="55">
        <f t="shared" si="1"/>
        <v>19.899999999999999</v>
      </c>
      <c r="F10" s="29">
        <v>11653142</v>
      </c>
      <c r="G10" s="55">
        <f t="shared" si="2"/>
        <v>38.1</v>
      </c>
      <c r="H10" s="29">
        <v>5853127</v>
      </c>
      <c r="I10" s="55">
        <f t="shared" si="3"/>
        <v>20.6</v>
      </c>
      <c r="J10" s="29">
        <v>6200838</v>
      </c>
      <c r="K10" s="151">
        <f t="shared" si="4"/>
        <v>21.3</v>
      </c>
    </row>
    <row r="11" spans="1:23" ht="26.1" customHeight="1">
      <c r="A11" s="25"/>
      <c r="B11" s="26" t="s">
        <v>12</v>
      </c>
      <c r="C11" s="27"/>
      <c r="D11" s="29">
        <v>3544961</v>
      </c>
      <c r="E11" s="55">
        <f t="shared" si="1"/>
        <v>13.7</v>
      </c>
      <c r="F11" s="29">
        <v>2387903</v>
      </c>
      <c r="G11" s="55">
        <f t="shared" si="2"/>
        <v>7.8</v>
      </c>
      <c r="H11" s="29">
        <v>2168806</v>
      </c>
      <c r="I11" s="55">
        <f t="shared" si="3"/>
        <v>7.6</v>
      </c>
      <c r="J11" s="29">
        <v>3891679</v>
      </c>
      <c r="K11" s="151">
        <f t="shared" si="4"/>
        <v>13.4</v>
      </c>
    </row>
    <row r="12" spans="1:23" ht="26.1" customHeight="1">
      <c r="A12" s="25"/>
      <c r="B12" s="26" t="s">
        <v>13</v>
      </c>
      <c r="C12" s="27"/>
      <c r="D12" s="30">
        <v>56331</v>
      </c>
      <c r="E12" s="55">
        <f>IF((D12&lt;&gt;""),ROUND(D12/D$5*100,1),"")</f>
        <v>0.2</v>
      </c>
      <c r="F12" s="30">
        <v>13101</v>
      </c>
      <c r="G12" s="55">
        <f t="shared" si="2"/>
        <v>0</v>
      </c>
      <c r="H12" s="30">
        <v>338322</v>
      </c>
      <c r="I12" s="55">
        <f t="shared" si="3"/>
        <v>1.2</v>
      </c>
      <c r="J12" s="30">
        <v>232804</v>
      </c>
      <c r="K12" s="151">
        <f t="shared" si="4"/>
        <v>0.8</v>
      </c>
    </row>
    <row r="13" spans="1:23" ht="26.1" customHeight="1">
      <c r="A13" s="25"/>
      <c r="B13" s="26" t="s">
        <v>14</v>
      </c>
      <c r="C13" s="27"/>
      <c r="D13" s="30">
        <v>0</v>
      </c>
      <c r="E13" s="55">
        <f t="shared" ref="E13:E18" si="5">IF((D13&lt;&gt;""),ROUND(D13/D$5*100,1),"")</f>
        <v>0</v>
      </c>
      <c r="F13" s="30">
        <v>0</v>
      </c>
      <c r="G13" s="55">
        <f t="shared" si="2"/>
        <v>0</v>
      </c>
      <c r="H13" s="30">
        <v>0</v>
      </c>
      <c r="I13" s="55">
        <f t="shared" si="3"/>
        <v>0</v>
      </c>
      <c r="J13" s="30">
        <v>0</v>
      </c>
      <c r="K13" s="151">
        <f t="shared" si="4"/>
        <v>0</v>
      </c>
    </row>
    <row r="14" spans="1:23" ht="26.1" customHeight="1">
      <c r="A14" s="25"/>
      <c r="B14" s="26" t="s">
        <v>15</v>
      </c>
      <c r="C14" s="27"/>
      <c r="D14" s="29">
        <v>2631290</v>
      </c>
      <c r="E14" s="55">
        <f t="shared" si="5"/>
        <v>10.1</v>
      </c>
      <c r="F14" s="29">
        <v>2564468</v>
      </c>
      <c r="G14" s="55">
        <f t="shared" si="2"/>
        <v>8.4</v>
      </c>
      <c r="H14" s="29">
        <v>2661101</v>
      </c>
      <c r="I14" s="55">
        <f t="shared" si="3"/>
        <v>9.4</v>
      </c>
      <c r="J14" s="29">
        <v>2704301</v>
      </c>
      <c r="K14" s="151">
        <f t="shared" si="4"/>
        <v>9.3000000000000007</v>
      </c>
    </row>
    <row r="15" spans="1:23" ht="26.1" customHeight="1">
      <c r="A15" s="25"/>
      <c r="B15" s="26" t="s">
        <v>16</v>
      </c>
      <c r="C15" s="27"/>
      <c r="D15" s="29">
        <v>81883</v>
      </c>
      <c r="E15" s="55">
        <f t="shared" si="5"/>
        <v>0.3</v>
      </c>
      <c r="F15" s="29">
        <v>68445</v>
      </c>
      <c r="G15" s="55">
        <f t="shared" si="2"/>
        <v>0.2</v>
      </c>
      <c r="H15" s="29">
        <v>611871</v>
      </c>
      <c r="I15" s="55">
        <f t="shared" si="3"/>
        <v>2.2000000000000002</v>
      </c>
      <c r="J15" s="29">
        <v>85190</v>
      </c>
      <c r="K15" s="151">
        <f t="shared" si="4"/>
        <v>0.3</v>
      </c>
    </row>
    <row r="16" spans="1:23" ht="26.1" customHeight="1">
      <c r="A16" s="25"/>
      <c r="B16" s="26" t="s">
        <v>17</v>
      </c>
      <c r="C16" s="31"/>
      <c r="D16" s="29">
        <v>1073606</v>
      </c>
      <c r="E16" s="55">
        <f t="shared" si="5"/>
        <v>4.0999999999999996</v>
      </c>
      <c r="F16" s="29">
        <v>1089792</v>
      </c>
      <c r="G16" s="55">
        <f t="shared" si="2"/>
        <v>3.6</v>
      </c>
      <c r="H16" s="29">
        <v>1073472</v>
      </c>
      <c r="I16" s="55">
        <f t="shared" si="3"/>
        <v>3.8</v>
      </c>
      <c r="J16" s="29">
        <v>1073236</v>
      </c>
      <c r="K16" s="151">
        <f t="shared" si="4"/>
        <v>3.7</v>
      </c>
    </row>
    <row r="17" spans="1:11" ht="26.1" customHeight="1">
      <c r="A17" s="25"/>
      <c r="B17" s="26" t="s">
        <v>18</v>
      </c>
      <c r="C17" s="27"/>
      <c r="D17" s="29">
        <v>1831587</v>
      </c>
      <c r="E17" s="55">
        <f t="shared" si="5"/>
        <v>7.1</v>
      </c>
      <c r="F17" s="29">
        <v>1843345</v>
      </c>
      <c r="G17" s="55">
        <f t="shared" si="2"/>
        <v>6</v>
      </c>
      <c r="H17" s="29">
        <v>2035935</v>
      </c>
      <c r="I17" s="55">
        <f t="shared" si="3"/>
        <v>7.2</v>
      </c>
      <c r="J17" s="29">
        <v>1890244</v>
      </c>
      <c r="K17" s="151">
        <f t="shared" si="4"/>
        <v>6.5</v>
      </c>
    </row>
    <row r="18" spans="1:11" ht="26.1" customHeight="1" thickBot="1">
      <c r="A18" s="32"/>
      <c r="B18" s="33" t="s">
        <v>19</v>
      </c>
      <c r="C18" s="34"/>
      <c r="D18" s="35">
        <v>0</v>
      </c>
      <c r="E18" s="147">
        <f t="shared" si="5"/>
        <v>0</v>
      </c>
      <c r="F18" s="35">
        <v>0</v>
      </c>
      <c r="G18" s="147">
        <f t="shared" si="2"/>
        <v>0</v>
      </c>
      <c r="H18" s="35">
        <v>0</v>
      </c>
      <c r="I18" s="147">
        <f t="shared" si="3"/>
        <v>0</v>
      </c>
      <c r="J18" s="35">
        <v>0</v>
      </c>
      <c r="K18" s="152">
        <f t="shared" si="4"/>
        <v>0</v>
      </c>
    </row>
    <row r="19" spans="1:11" ht="16.5" customHeight="1">
      <c r="B19" s="5" t="s">
        <v>57</v>
      </c>
      <c r="K19" s="90" t="s">
        <v>61</v>
      </c>
    </row>
    <row r="20" spans="1:11" ht="19.5" customHeight="1">
      <c r="G20" s="90"/>
      <c r="K20" s="114" t="s">
        <v>51</v>
      </c>
    </row>
    <row r="21" spans="1:11" ht="15.75" customHeight="1">
      <c r="G21" s="114"/>
    </row>
  </sheetData>
  <mergeCells count="5">
    <mergeCell ref="A3:C4"/>
    <mergeCell ref="D3:E3"/>
    <mergeCell ref="F3:G3"/>
    <mergeCell ref="H3:I3"/>
    <mergeCell ref="J3:K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5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"/>
  <sheetViews>
    <sheetView topLeftCell="A37" zoomScaleNormal="100" zoomScaleSheetLayoutView="100" workbookViewId="0">
      <selection activeCell="D48" sqref="D48"/>
    </sheetView>
  </sheetViews>
  <sheetFormatPr defaultRowHeight="26.1" customHeight="1"/>
  <cols>
    <col min="1" max="1" width="1.875" style="1" customWidth="1"/>
    <col min="2" max="2" width="19.25" style="1" customWidth="1"/>
    <col min="3" max="3" width="1.875" style="1" customWidth="1"/>
    <col min="4" max="4" width="11.5" style="1" customWidth="1"/>
    <col min="5" max="5" width="7.5" style="1" customWidth="1"/>
    <col min="6" max="6" width="11.5" style="1" customWidth="1"/>
    <col min="7" max="7" width="7.5" style="1" customWidth="1"/>
    <col min="8" max="8" width="11.5" style="1" customWidth="1"/>
    <col min="9" max="9" width="7.5" style="1" customWidth="1"/>
    <col min="10" max="10" width="11.5" style="1" customWidth="1"/>
    <col min="11" max="11" width="7.5" style="1" customWidth="1"/>
    <col min="12" max="12" width="11.5" style="1" customWidth="1"/>
    <col min="13" max="13" width="7.5" style="1" customWidth="1"/>
    <col min="14" max="14" width="11.5" style="1" customWidth="1"/>
    <col min="15" max="15" width="7.5" style="1" customWidth="1"/>
    <col min="16" max="16" width="11.5" style="1" customWidth="1"/>
    <col min="17" max="17" width="7.5" style="1" customWidth="1"/>
    <col min="18" max="18" width="11.5" style="1" customWidth="1"/>
    <col min="19" max="19" width="7.5" style="1" customWidth="1"/>
    <col min="20" max="20" width="11.5" style="1" customWidth="1"/>
    <col min="21" max="21" width="7.5" style="1" customWidth="1"/>
    <col min="22" max="22" width="11.5" style="1" customWidth="1"/>
    <col min="23" max="23" width="7.5" style="1" customWidth="1"/>
    <col min="24" max="24" width="11.5" style="1" customWidth="1"/>
    <col min="25" max="25" width="7.5" style="1" customWidth="1"/>
    <col min="26" max="16384" width="9" style="1"/>
  </cols>
  <sheetData>
    <row r="1" spans="1:24" s="9" customFormat="1" ht="17.25">
      <c r="B1" s="2" t="s">
        <v>0</v>
      </c>
      <c r="C1" s="2"/>
    </row>
    <row r="2" spans="1:24" s="5" customFormat="1" ht="12" thickBot="1">
      <c r="B2" s="4"/>
      <c r="C2" s="4"/>
      <c r="W2" s="3" t="s">
        <v>1</v>
      </c>
    </row>
    <row r="3" spans="1:24" ht="26.1" customHeight="1">
      <c r="A3" s="164" t="s">
        <v>2</v>
      </c>
      <c r="B3" s="165"/>
      <c r="C3" s="166"/>
      <c r="D3" s="174" t="s">
        <v>41</v>
      </c>
      <c r="E3" s="173"/>
      <c r="F3" s="174" t="s">
        <v>34</v>
      </c>
      <c r="G3" s="173"/>
      <c r="H3" s="174" t="s">
        <v>35</v>
      </c>
      <c r="I3" s="173"/>
      <c r="J3" s="174" t="s">
        <v>36</v>
      </c>
      <c r="K3" s="173"/>
      <c r="L3" s="174" t="s">
        <v>37</v>
      </c>
      <c r="M3" s="173"/>
      <c r="N3" s="174" t="s">
        <v>38</v>
      </c>
      <c r="O3" s="173"/>
      <c r="P3" s="174" t="s">
        <v>39</v>
      </c>
      <c r="Q3" s="173"/>
      <c r="R3" s="174" t="s">
        <v>40</v>
      </c>
      <c r="S3" s="173"/>
      <c r="T3" s="174" t="s">
        <v>29</v>
      </c>
      <c r="U3" s="173"/>
      <c r="V3" s="174" t="s">
        <v>30</v>
      </c>
      <c r="W3" s="171"/>
      <c r="X3" s="119"/>
    </row>
    <row r="4" spans="1:24" ht="26.1" customHeight="1">
      <c r="A4" s="167"/>
      <c r="B4" s="168"/>
      <c r="C4" s="169"/>
      <c r="D4" s="10" t="s">
        <v>4</v>
      </c>
      <c r="E4" s="11" t="s">
        <v>5</v>
      </c>
      <c r="F4" s="10" t="s">
        <v>4</v>
      </c>
      <c r="G4" s="11" t="s">
        <v>5</v>
      </c>
      <c r="H4" s="10" t="s">
        <v>4</v>
      </c>
      <c r="I4" s="11" t="s">
        <v>5</v>
      </c>
      <c r="J4" s="10" t="s">
        <v>4</v>
      </c>
      <c r="K4" s="11" t="s">
        <v>5</v>
      </c>
      <c r="L4" s="10" t="s">
        <v>4</v>
      </c>
      <c r="M4" s="11" t="s">
        <v>5</v>
      </c>
      <c r="N4" s="10" t="s">
        <v>4</v>
      </c>
      <c r="O4" s="11" t="s">
        <v>5</v>
      </c>
      <c r="P4" s="10" t="s">
        <v>4</v>
      </c>
      <c r="Q4" s="11" t="s">
        <v>5</v>
      </c>
      <c r="R4" s="10" t="s">
        <v>4</v>
      </c>
      <c r="S4" s="11" t="s">
        <v>5</v>
      </c>
      <c r="T4" s="10" t="s">
        <v>4</v>
      </c>
      <c r="U4" s="11" t="s">
        <v>5</v>
      </c>
      <c r="V4" s="10" t="s">
        <v>4</v>
      </c>
      <c r="W4" s="13" t="s">
        <v>5</v>
      </c>
      <c r="X4" s="119"/>
    </row>
    <row r="5" spans="1:24" ht="26.1" customHeight="1">
      <c r="A5" s="15"/>
      <c r="B5" s="16" t="s">
        <v>6</v>
      </c>
      <c r="C5" s="17"/>
      <c r="D5" s="18">
        <f t="shared" ref="D5:W5" si="0">SUM(D6:D18)</f>
        <v>16687327</v>
      </c>
      <c r="E5" s="52">
        <f t="shared" si="0"/>
        <v>100</v>
      </c>
      <c r="F5" s="18">
        <f t="shared" si="0"/>
        <v>18800683</v>
      </c>
      <c r="G5" s="52">
        <f t="shared" si="0"/>
        <v>100</v>
      </c>
      <c r="H5" s="18">
        <f t="shared" si="0"/>
        <v>20838190</v>
      </c>
      <c r="I5" s="52">
        <f t="shared" si="0"/>
        <v>100.00000000000001</v>
      </c>
      <c r="J5" s="18">
        <f t="shared" si="0"/>
        <v>21275770</v>
      </c>
      <c r="K5" s="52">
        <f t="shared" si="0"/>
        <v>99.999999999999972</v>
      </c>
      <c r="L5" s="18">
        <f t="shared" si="0"/>
        <v>23358786</v>
      </c>
      <c r="M5" s="52">
        <f t="shared" si="0"/>
        <v>100</v>
      </c>
      <c r="N5" s="18">
        <f t="shared" si="0"/>
        <v>21562134</v>
      </c>
      <c r="O5" s="52">
        <f t="shared" si="0"/>
        <v>100.00000000000001</v>
      </c>
      <c r="P5" s="18">
        <f t="shared" si="0"/>
        <v>19720911</v>
      </c>
      <c r="Q5" s="52">
        <f t="shared" si="0"/>
        <v>100</v>
      </c>
      <c r="R5" s="18">
        <f t="shared" si="0"/>
        <v>23918528</v>
      </c>
      <c r="S5" s="52">
        <f t="shared" si="0"/>
        <v>100</v>
      </c>
      <c r="T5" s="18">
        <f t="shared" si="0"/>
        <v>21025923</v>
      </c>
      <c r="U5" s="52">
        <f t="shared" si="0"/>
        <v>99.999999999999986</v>
      </c>
      <c r="V5" s="18">
        <f t="shared" si="0"/>
        <v>20791980</v>
      </c>
      <c r="W5" s="115">
        <f t="shared" si="0"/>
        <v>99.999999999999986</v>
      </c>
      <c r="X5" s="119"/>
    </row>
    <row r="6" spans="1:24" ht="26.1" customHeight="1">
      <c r="A6" s="20"/>
      <c r="B6" s="21" t="s">
        <v>7</v>
      </c>
      <c r="C6" s="22"/>
      <c r="D6" s="23">
        <v>3082079</v>
      </c>
      <c r="E6" s="39">
        <f>IF((D6&lt;&gt;""),ROUND(D6/D$5*100,1),"")</f>
        <v>18.5</v>
      </c>
      <c r="F6" s="23">
        <v>3201096</v>
      </c>
      <c r="G6" s="39">
        <f t="shared" ref="G6:G18" si="1">IF((F6&lt;&gt;""),ROUND(F6/F$5*100,1),"")</f>
        <v>17</v>
      </c>
      <c r="H6" s="23">
        <v>3411914</v>
      </c>
      <c r="I6" s="39">
        <f>IF((H6&lt;&gt;""),ROUND(H6/H$5*100,1),"")</f>
        <v>16.399999999999999</v>
      </c>
      <c r="J6" s="23">
        <v>3520773</v>
      </c>
      <c r="K6" s="39">
        <f>IF((J6&lt;&gt;""),ROUND(J6/J$5*100,1),"")</f>
        <v>16.5</v>
      </c>
      <c r="L6" s="23">
        <v>3798012</v>
      </c>
      <c r="M6" s="39">
        <f t="shared" ref="M6:M18" si="2">IF((L6&lt;&gt;""),ROUND(L6/L$5*100,1),"")</f>
        <v>16.3</v>
      </c>
      <c r="N6" s="23">
        <v>3851538</v>
      </c>
      <c r="O6" s="39">
        <f t="shared" ref="O6:O18" si="3">IF((N6&lt;&gt;""),ROUND(N6/N$5*100,1),"")</f>
        <v>17.899999999999999</v>
      </c>
      <c r="P6" s="23">
        <v>3834296</v>
      </c>
      <c r="Q6" s="39">
        <f t="shared" ref="Q6:Q18" si="4">IF((P6&lt;&gt;""),ROUND(P6/P$5*100,1),"")</f>
        <v>19.399999999999999</v>
      </c>
      <c r="R6" s="23">
        <v>3821864</v>
      </c>
      <c r="S6" s="39">
        <f>IF((R6&lt;&gt;""),ROUND(R6/R$5*100,1),"")</f>
        <v>16</v>
      </c>
      <c r="T6" s="23">
        <v>3873735</v>
      </c>
      <c r="U6" s="39">
        <f>IF((T6&lt;&gt;""),ROUND(T6/T$5*100,1),"")+0.1</f>
        <v>18.5</v>
      </c>
      <c r="V6" s="23">
        <v>4112784</v>
      </c>
      <c r="W6" s="116">
        <f>IF((V6&lt;&gt;""),ROUND(V6/V$5*100,1),"")</f>
        <v>19.8</v>
      </c>
      <c r="X6" s="119"/>
    </row>
    <row r="7" spans="1:24" ht="26.1" customHeight="1">
      <c r="A7" s="25"/>
      <c r="B7" s="26" t="s">
        <v>8</v>
      </c>
      <c r="C7" s="27"/>
      <c r="D7" s="28">
        <v>1174737</v>
      </c>
      <c r="E7" s="40">
        <f>IF((D7&lt;&gt;""),ROUND(D7/D$5*100,1),"")</f>
        <v>7</v>
      </c>
      <c r="F7" s="28">
        <v>1368005</v>
      </c>
      <c r="G7" s="40">
        <f t="shared" si="1"/>
        <v>7.3</v>
      </c>
      <c r="H7" s="28">
        <v>1555145</v>
      </c>
      <c r="I7" s="40">
        <f>IF((H7&lt;&gt;""),ROUND(H7/H$5*100,1),"")-0.1</f>
        <v>7.4</v>
      </c>
      <c r="J7" s="28">
        <v>1818671</v>
      </c>
      <c r="K7" s="40">
        <f>IF((J7&lt;&gt;""),ROUND(J7/J$5*100,1),"")+0.1</f>
        <v>8.6</v>
      </c>
      <c r="L7" s="28">
        <v>1862064</v>
      </c>
      <c r="M7" s="40">
        <f t="shared" si="2"/>
        <v>8</v>
      </c>
      <c r="N7" s="28">
        <v>1778889</v>
      </c>
      <c r="O7" s="40">
        <f t="shared" si="3"/>
        <v>8.3000000000000007</v>
      </c>
      <c r="P7" s="28">
        <v>1872990</v>
      </c>
      <c r="Q7" s="40">
        <f t="shared" si="4"/>
        <v>9.5</v>
      </c>
      <c r="R7" s="28">
        <v>1968685</v>
      </c>
      <c r="S7" s="40">
        <f>IF((R7&lt;&gt;""),ROUND(R7/R$5*100,1),"")</f>
        <v>8.1999999999999993</v>
      </c>
      <c r="T7" s="28">
        <v>2103185</v>
      </c>
      <c r="U7" s="40">
        <f t="shared" ref="U7:U18" si="5">IF((T7&lt;&gt;""),ROUND(T7/T$5*100,1),"")</f>
        <v>10</v>
      </c>
      <c r="V7" s="28">
        <v>2326717</v>
      </c>
      <c r="W7" s="117">
        <f t="shared" ref="W7:W18" si="6">IF((V7&lt;&gt;""),ROUND(V7/V$5*100,1),"")</f>
        <v>11.2</v>
      </c>
      <c r="X7" s="119"/>
    </row>
    <row r="8" spans="1:24" ht="26.1" customHeight="1">
      <c r="A8" s="25"/>
      <c r="B8" s="26" t="s">
        <v>9</v>
      </c>
      <c r="C8" s="27"/>
      <c r="D8" s="28">
        <v>201407</v>
      </c>
      <c r="E8" s="40">
        <f>IF((D8&lt;&gt;""),ROUND(D8/D$5*100,1),"")</f>
        <v>1.2</v>
      </c>
      <c r="F8" s="28">
        <v>231906</v>
      </c>
      <c r="G8" s="40">
        <f t="shared" si="1"/>
        <v>1.2</v>
      </c>
      <c r="H8" s="28">
        <v>316045</v>
      </c>
      <c r="I8" s="40">
        <f t="shared" ref="I8:I14" si="7">IF((H8&lt;&gt;""),ROUND(H8/H$5*100,1),"")</f>
        <v>1.5</v>
      </c>
      <c r="J8" s="28">
        <v>336802</v>
      </c>
      <c r="K8" s="40">
        <f t="shared" ref="K8:K16" si="8">IF((J8&lt;&gt;""),ROUND(J8/J$5*100,1),"")</f>
        <v>1.6</v>
      </c>
      <c r="L8" s="28">
        <v>315148</v>
      </c>
      <c r="M8" s="40">
        <f t="shared" si="2"/>
        <v>1.3</v>
      </c>
      <c r="N8" s="28">
        <v>318480</v>
      </c>
      <c r="O8" s="40">
        <f t="shared" si="3"/>
        <v>1.5</v>
      </c>
      <c r="P8" s="28">
        <v>322606</v>
      </c>
      <c r="Q8" s="40">
        <f t="shared" si="4"/>
        <v>1.6</v>
      </c>
      <c r="R8" s="28">
        <v>304440</v>
      </c>
      <c r="S8" s="40">
        <f>IF((R8&lt;&gt;""),ROUND(R8/R$5*100,1),"")</f>
        <v>1.3</v>
      </c>
      <c r="T8" s="28">
        <v>297916</v>
      </c>
      <c r="U8" s="40">
        <f t="shared" si="5"/>
        <v>1.4</v>
      </c>
      <c r="V8" s="28">
        <v>202117</v>
      </c>
      <c r="W8" s="117">
        <f t="shared" si="6"/>
        <v>1</v>
      </c>
      <c r="X8" s="119"/>
    </row>
    <row r="9" spans="1:24" ht="26.1" customHeight="1">
      <c r="A9" s="25"/>
      <c r="B9" s="26" t="s">
        <v>10</v>
      </c>
      <c r="C9" s="27"/>
      <c r="D9" s="28">
        <v>534509</v>
      </c>
      <c r="E9" s="40">
        <f>IF((D9&lt;&gt;""),ROUND(D9/D$5*100,1),"")</f>
        <v>3.2</v>
      </c>
      <c r="F9" s="28">
        <v>555116</v>
      </c>
      <c r="G9" s="40">
        <f t="shared" si="1"/>
        <v>3</v>
      </c>
      <c r="H9" s="28">
        <v>617773</v>
      </c>
      <c r="I9" s="40">
        <f t="shared" si="7"/>
        <v>3</v>
      </c>
      <c r="J9" s="28">
        <v>748645</v>
      </c>
      <c r="K9" s="40">
        <f t="shared" si="8"/>
        <v>3.5</v>
      </c>
      <c r="L9" s="28">
        <v>790622</v>
      </c>
      <c r="M9" s="40">
        <f t="shared" si="2"/>
        <v>3.4</v>
      </c>
      <c r="N9" s="28">
        <v>850264</v>
      </c>
      <c r="O9" s="40">
        <f t="shared" si="3"/>
        <v>3.9</v>
      </c>
      <c r="P9" s="28">
        <v>886565</v>
      </c>
      <c r="Q9" s="40">
        <f t="shared" si="4"/>
        <v>4.5</v>
      </c>
      <c r="R9" s="28">
        <v>959419</v>
      </c>
      <c r="S9" s="40">
        <f>IF((R9&lt;&gt;""),ROUND(R9/R$5*100,1),"")</f>
        <v>4</v>
      </c>
      <c r="T9" s="28">
        <v>1029790</v>
      </c>
      <c r="U9" s="40">
        <f t="shared" si="5"/>
        <v>4.9000000000000004</v>
      </c>
      <c r="V9" s="28">
        <v>1108096</v>
      </c>
      <c r="W9" s="117">
        <f t="shared" si="6"/>
        <v>5.3</v>
      </c>
      <c r="X9" s="119"/>
    </row>
    <row r="10" spans="1:24" ht="26.1" customHeight="1">
      <c r="A10" s="25"/>
      <c r="B10" s="26" t="s">
        <v>11</v>
      </c>
      <c r="C10" s="27"/>
      <c r="D10" s="28">
        <v>1344008</v>
      </c>
      <c r="E10" s="40">
        <f>IF((D10&lt;&gt;""),ROUND(D10/D$5*100,1),"")-0.1</f>
        <v>8</v>
      </c>
      <c r="F10" s="28">
        <v>1282758</v>
      </c>
      <c r="G10" s="40">
        <f t="shared" si="1"/>
        <v>6.8</v>
      </c>
      <c r="H10" s="28">
        <v>1367941</v>
      </c>
      <c r="I10" s="40">
        <f t="shared" si="7"/>
        <v>6.6</v>
      </c>
      <c r="J10" s="28">
        <v>1605405</v>
      </c>
      <c r="K10" s="40">
        <f t="shared" si="8"/>
        <v>7.5</v>
      </c>
      <c r="L10" s="28">
        <v>1597629</v>
      </c>
      <c r="M10" s="40">
        <f t="shared" si="2"/>
        <v>6.8</v>
      </c>
      <c r="N10" s="28">
        <v>1467123</v>
      </c>
      <c r="O10" s="40">
        <f t="shared" si="3"/>
        <v>6.8</v>
      </c>
      <c r="P10" s="28">
        <v>1531269</v>
      </c>
      <c r="Q10" s="40">
        <f t="shared" si="4"/>
        <v>7.8</v>
      </c>
      <c r="R10" s="28">
        <v>1734105</v>
      </c>
      <c r="S10" s="40">
        <f>IF((R10&lt;&gt;""),ROUND(R10/R$5*100,1),"")-0.1</f>
        <v>7.2</v>
      </c>
      <c r="T10" s="28">
        <v>1763851</v>
      </c>
      <c r="U10" s="40">
        <f t="shared" si="5"/>
        <v>8.4</v>
      </c>
      <c r="V10" s="28">
        <v>1965934</v>
      </c>
      <c r="W10" s="117">
        <f t="shared" si="6"/>
        <v>9.5</v>
      </c>
      <c r="X10" s="119"/>
    </row>
    <row r="11" spans="1:24" ht="26.1" customHeight="1">
      <c r="A11" s="25"/>
      <c r="B11" s="26" t="s">
        <v>12</v>
      </c>
      <c r="C11" s="27"/>
      <c r="D11" s="28">
        <v>6548586</v>
      </c>
      <c r="E11" s="40">
        <f t="shared" ref="E11:E18" si="9">IF((D11&lt;&gt;""),ROUND(D11/D$5*100,1),"")</f>
        <v>39.200000000000003</v>
      </c>
      <c r="F11" s="28">
        <v>8429994</v>
      </c>
      <c r="G11" s="40">
        <f t="shared" si="1"/>
        <v>44.8</v>
      </c>
      <c r="H11" s="28">
        <v>7702461</v>
      </c>
      <c r="I11" s="40">
        <f t="shared" si="7"/>
        <v>37</v>
      </c>
      <c r="J11" s="28">
        <v>8067167</v>
      </c>
      <c r="K11" s="40">
        <f t="shared" si="8"/>
        <v>37.9</v>
      </c>
      <c r="L11" s="28">
        <v>10330166</v>
      </c>
      <c r="M11" s="40">
        <f t="shared" si="2"/>
        <v>44.2</v>
      </c>
      <c r="N11" s="28">
        <v>7648229</v>
      </c>
      <c r="O11" s="40">
        <f t="shared" si="3"/>
        <v>35.5</v>
      </c>
      <c r="P11" s="28">
        <v>5317286</v>
      </c>
      <c r="Q11" s="40">
        <f t="shared" si="4"/>
        <v>27</v>
      </c>
      <c r="R11" s="28">
        <v>9429727</v>
      </c>
      <c r="S11" s="40">
        <f t="shared" ref="S11:S18" si="10">IF((R11&lt;&gt;""),ROUND(R11/R$5*100,1),"")</f>
        <v>39.4</v>
      </c>
      <c r="T11" s="28">
        <v>6250720</v>
      </c>
      <c r="U11" s="40">
        <f t="shared" si="5"/>
        <v>29.7</v>
      </c>
      <c r="V11" s="28">
        <v>5441079</v>
      </c>
      <c r="W11" s="117">
        <f t="shared" si="6"/>
        <v>26.2</v>
      </c>
      <c r="X11" s="119"/>
    </row>
    <row r="12" spans="1:24" ht="26.1" customHeight="1">
      <c r="A12" s="25"/>
      <c r="B12" s="26" t="s">
        <v>13</v>
      </c>
      <c r="C12" s="27"/>
      <c r="D12" s="42">
        <v>62371</v>
      </c>
      <c r="E12" s="43">
        <f t="shared" si="9"/>
        <v>0.4</v>
      </c>
      <c r="F12" s="42">
        <v>0</v>
      </c>
      <c r="G12" s="43">
        <f t="shared" si="1"/>
        <v>0</v>
      </c>
      <c r="H12" s="42">
        <v>0</v>
      </c>
      <c r="I12" s="43">
        <f t="shared" si="7"/>
        <v>0</v>
      </c>
      <c r="J12" s="42">
        <v>0</v>
      </c>
      <c r="K12" s="43">
        <f t="shared" si="8"/>
        <v>0</v>
      </c>
      <c r="L12" s="42">
        <v>0</v>
      </c>
      <c r="M12" s="43">
        <f t="shared" si="2"/>
        <v>0</v>
      </c>
      <c r="N12" s="42">
        <v>4239</v>
      </c>
      <c r="O12" s="43">
        <f t="shared" si="3"/>
        <v>0</v>
      </c>
      <c r="P12" s="42">
        <v>11297</v>
      </c>
      <c r="Q12" s="41">
        <f t="shared" si="4"/>
        <v>0.1</v>
      </c>
      <c r="R12" s="42">
        <v>0</v>
      </c>
      <c r="S12" s="43">
        <f t="shared" si="10"/>
        <v>0</v>
      </c>
      <c r="T12" s="42">
        <v>3097</v>
      </c>
      <c r="U12" s="43">
        <f t="shared" si="5"/>
        <v>0</v>
      </c>
      <c r="V12" s="42">
        <v>4467</v>
      </c>
      <c r="W12" s="118">
        <f t="shared" si="6"/>
        <v>0</v>
      </c>
      <c r="X12" s="119"/>
    </row>
    <row r="13" spans="1:24" ht="26.1" customHeight="1">
      <c r="A13" s="25"/>
      <c r="B13" s="26" t="s">
        <v>14</v>
      </c>
      <c r="C13" s="27"/>
      <c r="D13" s="42">
        <v>0</v>
      </c>
      <c r="E13" s="43">
        <f t="shared" si="9"/>
        <v>0</v>
      </c>
      <c r="F13" s="42">
        <v>0</v>
      </c>
      <c r="G13" s="43">
        <f t="shared" si="1"/>
        <v>0</v>
      </c>
      <c r="H13" s="42">
        <v>0</v>
      </c>
      <c r="I13" s="43">
        <f t="shared" si="7"/>
        <v>0</v>
      </c>
      <c r="J13" s="42">
        <v>0</v>
      </c>
      <c r="K13" s="43">
        <f t="shared" si="8"/>
        <v>0</v>
      </c>
      <c r="L13" s="42">
        <v>0</v>
      </c>
      <c r="M13" s="43">
        <f t="shared" si="2"/>
        <v>0</v>
      </c>
      <c r="N13" s="42">
        <v>0</v>
      </c>
      <c r="O13" s="43">
        <f t="shared" si="3"/>
        <v>0</v>
      </c>
      <c r="P13" s="42">
        <v>0</v>
      </c>
      <c r="Q13" s="43">
        <f t="shared" si="4"/>
        <v>0</v>
      </c>
      <c r="R13" s="42">
        <v>0</v>
      </c>
      <c r="S13" s="43">
        <f t="shared" si="10"/>
        <v>0</v>
      </c>
      <c r="T13" s="42">
        <v>0</v>
      </c>
      <c r="U13" s="43">
        <f t="shared" si="5"/>
        <v>0</v>
      </c>
      <c r="V13" s="42">
        <v>0</v>
      </c>
      <c r="W13" s="44">
        <f t="shared" si="6"/>
        <v>0</v>
      </c>
      <c r="X13" s="119"/>
    </row>
    <row r="14" spans="1:24" ht="26.1" customHeight="1">
      <c r="A14" s="25"/>
      <c r="B14" s="26" t="s">
        <v>15</v>
      </c>
      <c r="C14" s="27"/>
      <c r="D14" s="28">
        <v>1227279</v>
      </c>
      <c r="E14" s="40">
        <f t="shared" si="9"/>
        <v>7.4</v>
      </c>
      <c r="F14" s="28">
        <v>1359015</v>
      </c>
      <c r="G14" s="40">
        <f t="shared" si="1"/>
        <v>7.2</v>
      </c>
      <c r="H14" s="28">
        <v>1921803</v>
      </c>
      <c r="I14" s="40">
        <f t="shared" si="7"/>
        <v>9.1999999999999993</v>
      </c>
      <c r="J14" s="28">
        <v>2138507</v>
      </c>
      <c r="K14" s="40">
        <f t="shared" si="8"/>
        <v>10.1</v>
      </c>
      <c r="L14" s="28">
        <v>2275662</v>
      </c>
      <c r="M14" s="40">
        <f t="shared" si="2"/>
        <v>9.6999999999999993</v>
      </c>
      <c r="N14" s="28">
        <v>2909179</v>
      </c>
      <c r="O14" s="40">
        <f t="shared" si="3"/>
        <v>13.5</v>
      </c>
      <c r="P14" s="28">
        <v>3177677</v>
      </c>
      <c r="Q14" s="40">
        <f t="shared" si="4"/>
        <v>16.100000000000001</v>
      </c>
      <c r="R14" s="28">
        <v>2747015</v>
      </c>
      <c r="S14" s="40">
        <f t="shared" si="10"/>
        <v>11.5</v>
      </c>
      <c r="T14" s="28">
        <v>2799944</v>
      </c>
      <c r="U14" s="40">
        <f t="shared" si="5"/>
        <v>13.3</v>
      </c>
      <c r="V14" s="28">
        <v>2619650</v>
      </c>
      <c r="W14" s="117">
        <f t="shared" si="6"/>
        <v>12.6</v>
      </c>
      <c r="X14" s="119"/>
    </row>
    <row r="15" spans="1:24" ht="26.1" customHeight="1">
      <c r="A15" s="25"/>
      <c r="B15" s="26" t="s">
        <v>16</v>
      </c>
      <c r="C15" s="27"/>
      <c r="D15" s="28">
        <v>1420216</v>
      </c>
      <c r="E15" s="40">
        <f t="shared" si="9"/>
        <v>8.5</v>
      </c>
      <c r="F15" s="28">
        <v>1124749</v>
      </c>
      <c r="G15" s="40">
        <f t="shared" si="1"/>
        <v>6</v>
      </c>
      <c r="H15" s="28">
        <v>2179729</v>
      </c>
      <c r="I15" s="40">
        <f>IF((H15&lt;&gt;""),ROUND(H15/H$5*100,1),"")-0.1</f>
        <v>10.4</v>
      </c>
      <c r="J15" s="28">
        <v>1518318</v>
      </c>
      <c r="K15" s="40">
        <f t="shared" si="8"/>
        <v>7.1</v>
      </c>
      <c r="L15" s="28">
        <v>866071</v>
      </c>
      <c r="M15" s="40">
        <f t="shared" si="2"/>
        <v>3.7</v>
      </c>
      <c r="N15" s="28">
        <v>867598</v>
      </c>
      <c r="O15" s="40">
        <f t="shared" si="3"/>
        <v>4</v>
      </c>
      <c r="P15" s="28">
        <v>810336</v>
      </c>
      <c r="Q15" s="40">
        <f t="shared" si="4"/>
        <v>4.0999999999999996</v>
      </c>
      <c r="R15" s="28">
        <v>880455</v>
      </c>
      <c r="S15" s="40">
        <f t="shared" si="10"/>
        <v>3.7</v>
      </c>
      <c r="T15" s="28">
        <v>862107</v>
      </c>
      <c r="U15" s="40">
        <f t="shared" si="5"/>
        <v>4.0999999999999996</v>
      </c>
      <c r="V15" s="28">
        <v>856136</v>
      </c>
      <c r="W15" s="117">
        <f t="shared" si="6"/>
        <v>4.0999999999999996</v>
      </c>
      <c r="X15" s="119"/>
    </row>
    <row r="16" spans="1:24" ht="26.1" customHeight="1">
      <c r="A16" s="25"/>
      <c r="B16" s="26" t="s">
        <v>17</v>
      </c>
      <c r="C16" s="31"/>
      <c r="D16" s="28">
        <v>326992</v>
      </c>
      <c r="E16" s="40">
        <f t="shared" si="9"/>
        <v>2</v>
      </c>
      <c r="F16" s="28">
        <v>425366</v>
      </c>
      <c r="G16" s="40">
        <f t="shared" si="1"/>
        <v>2.2999999999999998</v>
      </c>
      <c r="H16" s="28">
        <v>687611</v>
      </c>
      <c r="I16" s="40">
        <f>IF((H16&lt;&gt;""),ROUND(H16/H$5*100,1),"")</f>
        <v>3.3</v>
      </c>
      <c r="J16" s="28">
        <v>341735</v>
      </c>
      <c r="K16" s="40">
        <f t="shared" si="8"/>
        <v>1.6</v>
      </c>
      <c r="L16" s="28">
        <v>411619</v>
      </c>
      <c r="M16" s="40">
        <f t="shared" si="2"/>
        <v>1.8</v>
      </c>
      <c r="N16" s="28">
        <v>521000</v>
      </c>
      <c r="O16" s="40">
        <f t="shared" si="3"/>
        <v>2.4</v>
      </c>
      <c r="P16" s="28">
        <v>627619</v>
      </c>
      <c r="Q16" s="40">
        <f t="shared" si="4"/>
        <v>3.2</v>
      </c>
      <c r="R16" s="28">
        <v>708421</v>
      </c>
      <c r="S16" s="40">
        <f t="shared" si="10"/>
        <v>3</v>
      </c>
      <c r="T16" s="28">
        <v>630320</v>
      </c>
      <c r="U16" s="40">
        <f t="shared" si="5"/>
        <v>3</v>
      </c>
      <c r="V16" s="28">
        <v>668329</v>
      </c>
      <c r="W16" s="117">
        <f t="shared" si="6"/>
        <v>3.2</v>
      </c>
      <c r="X16" s="119"/>
    </row>
    <row r="17" spans="1:25" ht="26.1" customHeight="1">
      <c r="A17" s="25"/>
      <c r="B17" s="26" t="s">
        <v>18</v>
      </c>
      <c r="C17" s="27"/>
      <c r="D17" s="28">
        <v>765143</v>
      </c>
      <c r="E17" s="40">
        <f t="shared" si="9"/>
        <v>4.5999999999999996</v>
      </c>
      <c r="F17" s="28">
        <v>822678</v>
      </c>
      <c r="G17" s="40">
        <f t="shared" si="1"/>
        <v>4.4000000000000004</v>
      </c>
      <c r="H17" s="28">
        <v>1077768</v>
      </c>
      <c r="I17" s="40">
        <f>IF((H17&lt;&gt;""),ROUND(H17/H$5*100,1),"")</f>
        <v>5.2</v>
      </c>
      <c r="J17" s="28">
        <v>1179747</v>
      </c>
      <c r="K17" s="40">
        <f>IF((J17&lt;&gt;""),ROUND(J17/J$5*100,1),"")+0.1</f>
        <v>5.6</v>
      </c>
      <c r="L17" s="28">
        <v>1111793</v>
      </c>
      <c r="M17" s="40">
        <f t="shared" si="2"/>
        <v>4.8</v>
      </c>
      <c r="N17" s="28">
        <v>1345595</v>
      </c>
      <c r="O17" s="40">
        <f t="shared" si="3"/>
        <v>6.2</v>
      </c>
      <c r="P17" s="28">
        <v>1328970</v>
      </c>
      <c r="Q17" s="40">
        <f t="shared" si="4"/>
        <v>6.7</v>
      </c>
      <c r="R17" s="28">
        <v>1364397</v>
      </c>
      <c r="S17" s="40">
        <f t="shared" si="10"/>
        <v>5.7</v>
      </c>
      <c r="T17" s="28">
        <v>1411258</v>
      </c>
      <c r="U17" s="40">
        <f t="shared" si="5"/>
        <v>6.7</v>
      </c>
      <c r="V17" s="28">
        <v>1486671</v>
      </c>
      <c r="W17" s="117">
        <f>IF((V17&lt;&gt;""),ROUND(V17/V$5*100,1),"")-0.1</f>
        <v>7.1000000000000005</v>
      </c>
      <c r="X17" s="119"/>
    </row>
    <row r="18" spans="1:25" ht="26.1" customHeight="1" thickBot="1">
      <c r="A18" s="32"/>
      <c r="B18" s="33" t="s">
        <v>19</v>
      </c>
      <c r="C18" s="34"/>
      <c r="D18" s="45">
        <v>0</v>
      </c>
      <c r="E18" s="46">
        <f t="shared" si="9"/>
        <v>0</v>
      </c>
      <c r="F18" s="45">
        <v>0</v>
      </c>
      <c r="G18" s="46">
        <f t="shared" si="1"/>
        <v>0</v>
      </c>
      <c r="H18" s="45">
        <v>0</v>
      </c>
      <c r="I18" s="46">
        <f>IF((H18&lt;&gt;""),ROUND(H18/H$5*100,1),"")</f>
        <v>0</v>
      </c>
      <c r="J18" s="45">
        <v>0</v>
      </c>
      <c r="K18" s="46">
        <f>IF((J18&lt;&gt;""),ROUND(J18/J$5*100,1),"")</f>
        <v>0</v>
      </c>
      <c r="L18" s="45">
        <v>0</v>
      </c>
      <c r="M18" s="46">
        <f t="shared" si="2"/>
        <v>0</v>
      </c>
      <c r="N18" s="45">
        <v>0</v>
      </c>
      <c r="O18" s="46">
        <f t="shared" si="3"/>
        <v>0</v>
      </c>
      <c r="P18" s="45">
        <v>0</v>
      </c>
      <c r="Q18" s="46">
        <f t="shared" si="4"/>
        <v>0</v>
      </c>
      <c r="R18" s="45">
        <v>0</v>
      </c>
      <c r="S18" s="46">
        <f t="shared" si="10"/>
        <v>0</v>
      </c>
      <c r="T18" s="45">
        <v>0</v>
      </c>
      <c r="U18" s="46">
        <f t="shared" si="5"/>
        <v>0</v>
      </c>
      <c r="V18" s="45">
        <v>0</v>
      </c>
      <c r="W18" s="47">
        <f t="shared" si="6"/>
        <v>0</v>
      </c>
      <c r="X18" s="119"/>
    </row>
    <row r="19" spans="1:25" s="6" customFormat="1" ht="12">
      <c r="B19" s="7" t="s">
        <v>3</v>
      </c>
      <c r="C19" s="7"/>
      <c r="E19" s="8"/>
      <c r="G19" s="8"/>
      <c r="I19" s="8"/>
      <c r="K19" s="8"/>
      <c r="M19" s="8"/>
      <c r="O19" s="8"/>
      <c r="Q19" s="8"/>
      <c r="S19" s="8"/>
      <c r="U19" s="8"/>
      <c r="W19" s="8"/>
      <c r="Y19" s="8"/>
    </row>
    <row r="20" spans="1:25" s="5" customFormat="1" ht="12" thickBot="1">
      <c r="B20" s="4"/>
      <c r="C20" s="4"/>
      <c r="U20" s="3"/>
      <c r="V20" s="3"/>
      <c r="W20" s="3" t="s">
        <v>1</v>
      </c>
      <c r="Y20" s="3"/>
    </row>
    <row r="21" spans="1:25" ht="26.1" customHeight="1">
      <c r="A21" s="164" t="s">
        <v>2</v>
      </c>
      <c r="B21" s="165"/>
      <c r="C21" s="166"/>
      <c r="D21" s="174" t="s">
        <v>31</v>
      </c>
      <c r="E21" s="173"/>
      <c r="F21" s="174" t="s">
        <v>32</v>
      </c>
      <c r="G21" s="173"/>
      <c r="H21" s="174" t="s">
        <v>33</v>
      </c>
      <c r="I21" s="173"/>
      <c r="J21" s="174" t="s">
        <v>28</v>
      </c>
      <c r="K21" s="173"/>
      <c r="L21" s="174" t="s">
        <v>27</v>
      </c>
      <c r="M21" s="173"/>
      <c r="N21" s="174" t="s">
        <v>24</v>
      </c>
      <c r="O21" s="173"/>
      <c r="P21" s="174" t="s">
        <v>25</v>
      </c>
      <c r="Q21" s="173"/>
      <c r="R21" s="174" t="s">
        <v>26</v>
      </c>
      <c r="S21" s="173"/>
      <c r="T21" s="174" t="s">
        <v>21</v>
      </c>
      <c r="U21" s="173"/>
      <c r="V21" s="174" t="s">
        <v>20</v>
      </c>
      <c r="W21" s="171"/>
      <c r="X21" s="119"/>
    </row>
    <row r="22" spans="1:25" ht="26.1" customHeight="1">
      <c r="A22" s="167"/>
      <c r="B22" s="168"/>
      <c r="C22" s="169"/>
      <c r="D22" s="10" t="s">
        <v>4</v>
      </c>
      <c r="E22" s="11" t="s">
        <v>5</v>
      </c>
      <c r="F22" s="10" t="s">
        <v>4</v>
      </c>
      <c r="G22" s="11" t="s">
        <v>5</v>
      </c>
      <c r="H22" s="10" t="s">
        <v>4</v>
      </c>
      <c r="I22" s="11" t="s">
        <v>5</v>
      </c>
      <c r="J22" s="10" t="s">
        <v>4</v>
      </c>
      <c r="K22" s="11" t="s">
        <v>5</v>
      </c>
      <c r="L22" s="10" t="s">
        <v>4</v>
      </c>
      <c r="M22" s="11" t="s">
        <v>5</v>
      </c>
      <c r="N22" s="10" t="s">
        <v>4</v>
      </c>
      <c r="O22" s="11" t="s">
        <v>5</v>
      </c>
      <c r="P22" s="10" t="s">
        <v>4</v>
      </c>
      <c r="Q22" s="11" t="s">
        <v>5</v>
      </c>
      <c r="R22" s="10" t="s">
        <v>4</v>
      </c>
      <c r="S22" s="11" t="s">
        <v>5</v>
      </c>
      <c r="T22" s="10" t="s">
        <v>4</v>
      </c>
      <c r="U22" s="11" t="s">
        <v>5</v>
      </c>
      <c r="V22" s="12" t="s">
        <v>4</v>
      </c>
      <c r="W22" s="13" t="s">
        <v>5</v>
      </c>
      <c r="X22" s="119"/>
    </row>
    <row r="23" spans="1:25" ht="26.1" customHeight="1">
      <c r="A23" s="15"/>
      <c r="B23" s="16" t="s">
        <v>6</v>
      </c>
      <c r="C23" s="17"/>
      <c r="D23" s="18">
        <f>SUM(D24:D36)</f>
        <v>23403721</v>
      </c>
      <c r="E23" s="52">
        <f>SUM(E24:E36)</f>
        <v>100</v>
      </c>
      <c r="F23" s="18">
        <f>SUM(F24:F36)</f>
        <v>22690169</v>
      </c>
      <c r="G23" s="52">
        <f>SUM(G24:G36)</f>
        <v>99.999999999999972</v>
      </c>
      <c r="H23" s="18">
        <f t="shared" ref="H23:S23" si="11">SUM(H24:H36)</f>
        <v>28679391</v>
      </c>
      <c r="I23" s="52">
        <f t="shared" si="11"/>
        <v>100</v>
      </c>
      <c r="J23" s="18">
        <f t="shared" si="11"/>
        <v>24240228</v>
      </c>
      <c r="K23" s="52">
        <f>SUM(K24:K36)</f>
        <v>99.999999999999986</v>
      </c>
      <c r="L23" s="18">
        <f t="shared" si="11"/>
        <v>23175912</v>
      </c>
      <c r="M23" s="52">
        <f t="shared" si="11"/>
        <v>100</v>
      </c>
      <c r="N23" s="18">
        <f t="shared" si="11"/>
        <v>25018799</v>
      </c>
      <c r="O23" s="52">
        <f t="shared" si="11"/>
        <v>100</v>
      </c>
      <c r="P23" s="18">
        <f t="shared" si="11"/>
        <v>23552281</v>
      </c>
      <c r="Q23" s="52">
        <f t="shared" si="11"/>
        <v>100.10000000000001</v>
      </c>
      <c r="R23" s="18">
        <f t="shared" si="11"/>
        <v>20548718</v>
      </c>
      <c r="S23" s="52">
        <f t="shared" si="11"/>
        <v>100.00000000000001</v>
      </c>
      <c r="T23" s="18">
        <v>21321192</v>
      </c>
      <c r="U23" s="52">
        <f>SUM(U24:U36)</f>
        <v>100.09999999999998</v>
      </c>
      <c r="V23" s="53">
        <f>SUM(V24:V36)</f>
        <v>20918344</v>
      </c>
      <c r="W23" s="80">
        <f>SUM(W24:W36)</f>
        <v>100.10000000000001</v>
      </c>
      <c r="X23" s="119"/>
    </row>
    <row r="24" spans="1:25" ht="26.1" customHeight="1">
      <c r="A24" s="20"/>
      <c r="B24" s="21" t="s">
        <v>7</v>
      </c>
      <c r="C24" s="22"/>
      <c r="D24" s="23">
        <v>4169482</v>
      </c>
      <c r="E24" s="39">
        <f>IF((D24&lt;&gt;""),ROUND(D24/D$23*100,1),"")</f>
        <v>17.8</v>
      </c>
      <c r="F24" s="23">
        <v>3856472</v>
      </c>
      <c r="G24" s="39">
        <f t="shared" ref="G24:G36" si="12">IF((F24&lt;&gt;""),ROUND(F24/F$23*100,1),"")</f>
        <v>17</v>
      </c>
      <c r="H24" s="23">
        <v>3613703</v>
      </c>
      <c r="I24" s="39">
        <f>IF((H24&lt;&gt;""),ROUND(H24/H$23*100,1),"")</f>
        <v>12.6</v>
      </c>
      <c r="J24" s="23">
        <v>3680479</v>
      </c>
      <c r="K24" s="39">
        <f>IF((J24&lt;&gt;""),ROUND(J24/J$23*100,1),"")</f>
        <v>15.2</v>
      </c>
      <c r="L24" s="23">
        <v>3820325</v>
      </c>
      <c r="M24" s="39">
        <f>IF((L24&lt;&gt;""),ROUND(L24/L$23*100,1),"")</f>
        <v>16.5</v>
      </c>
      <c r="N24" s="23">
        <v>3740342</v>
      </c>
      <c r="O24" s="39">
        <f t="shared" ref="O24:Q36" si="13">IF((N24&lt;&gt;""),ROUND(N24/N$23*100,1),"")</f>
        <v>15</v>
      </c>
      <c r="P24" s="23">
        <v>3677846</v>
      </c>
      <c r="Q24" s="39">
        <f t="shared" si="13"/>
        <v>15.6</v>
      </c>
      <c r="R24" s="23">
        <v>3940946</v>
      </c>
      <c r="S24" s="39">
        <f t="shared" ref="S24:S36" si="14">IF((R24&lt;&gt;""),ROUND(R24/R$23*100,1),"")</f>
        <v>19.2</v>
      </c>
      <c r="T24" s="23">
        <v>3998629</v>
      </c>
      <c r="U24" s="39">
        <f t="shared" ref="U24:U36" si="15">IF((T24&lt;&gt;""),ROUND(T24/T$23*100,1),"")</f>
        <v>18.8</v>
      </c>
      <c r="V24" s="36">
        <v>3734620</v>
      </c>
      <c r="W24" s="120">
        <f>IF((V24&lt;&gt;""),ROUND(V24/V$23*100,1),"")</f>
        <v>17.899999999999999</v>
      </c>
      <c r="X24" s="119"/>
    </row>
    <row r="25" spans="1:25" ht="26.1" customHeight="1">
      <c r="A25" s="25"/>
      <c r="B25" s="26" t="s">
        <v>8</v>
      </c>
      <c r="C25" s="27"/>
      <c r="D25" s="28">
        <v>2160335</v>
      </c>
      <c r="E25" s="40">
        <f>IF((D25&lt;&gt;""),ROUND(D25/D$23*100,1),"")</f>
        <v>9.1999999999999993</v>
      </c>
      <c r="F25" s="28">
        <v>2378330</v>
      </c>
      <c r="G25" s="40">
        <f t="shared" si="12"/>
        <v>10.5</v>
      </c>
      <c r="H25" s="28">
        <v>2630732</v>
      </c>
      <c r="I25" s="40">
        <f t="shared" ref="I25:I36" si="16">IF((H25&lt;&gt;""),ROUND(H25/H$23*100,1),"")</f>
        <v>9.1999999999999993</v>
      </c>
      <c r="J25" s="28">
        <v>2690682</v>
      </c>
      <c r="K25" s="40">
        <f t="shared" ref="K25:K36" si="17">IF((J25&lt;&gt;""),ROUND(J25/J$23*100,1),"")</f>
        <v>11.1</v>
      </c>
      <c r="L25" s="28">
        <v>2711028</v>
      </c>
      <c r="M25" s="40">
        <f>IF((L25&lt;&gt;""),ROUND(L25/L$23*100,1),"")</f>
        <v>11.7</v>
      </c>
      <c r="N25" s="28">
        <v>2826733</v>
      </c>
      <c r="O25" s="40">
        <f t="shared" si="13"/>
        <v>11.3</v>
      </c>
      <c r="P25" s="28">
        <v>2973723</v>
      </c>
      <c r="Q25" s="40">
        <f t="shared" si="13"/>
        <v>12.6</v>
      </c>
      <c r="R25" s="28">
        <v>2707409</v>
      </c>
      <c r="S25" s="40">
        <f t="shared" si="14"/>
        <v>13.2</v>
      </c>
      <c r="T25" s="28">
        <v>2836380</v>
      </c>
      <c r="U25" s="40">
        <f t="shared" si="15"/>
        <v>13.3</v>
      </c>
      <c r="V25" s="37">
        <v>2802008</v>
      </c>
      <c r="W25" s="121">
        <f>IF((V25&lt;&gt;""),ROUND(V25/V$23*100,1),"")</f>
        <v>13.4</v>
      </c>
      <c r="X25" s="119"/>
    </row>
    <row r="26" spans="1:25" ht="26.1" customHeight="1">
      <c r="A26" s="25"/>
      <c r="B26" s="26" t="s">
        <v>9</v>
      </c>
      <c r="C26" s="27"/>
      <c r="D26" s="28">
        <v>252966</v>
      </c>
      <c r="E26" s="40">
        <f>IF((D26&lt;&gt;""),ROUND(D26/D$23*100,1),"")</f>
        <v>1.1000000000000001</v>
      </c>
      <c r="F26" s="28">
        <v>418008</v>
      </c>
      <c r="G26" s="40">
        <f t="shared" si="12"/>
        <v>1.8</v>
      </c>
      <c r="H26" s="28">
        <v>294398</v>
      </c>
      <c r="I26" s="40">
        <f t="shared" si="16"/>
        <v>1</v>
      </c>
      <c r="J26" s="28">
        <v>295309</v>
      </c>
      <c r="K26" s="40">
        <f t="shared" si="17"/>
        <v>1.2</v>
      </c>
      <c r="L26" s="28">
        <v>279818</v>
      </c>
      <c r="M26" s="40">
        <f>IF((L26&lt;&gt;""),ROUND(L26/L$23*100,1),"")</f>
        <v>1.2</v>
      </c>
      <c r="N26" s="28">
        <v>258001</v>
      </c>
      <c r="O26" s="40">
        <f t="shared" si="13"/>
        <v>1</v>
      </c>
      <c r="P26" s="28">
        <v>260789</v>
      </c>
      <c r="Q26" s="40">
        <f t="shared" si="13"/>
        <v>1.1000000000000001</v>
      </c>
      <c r="R26" s="28">
        <v>236077</v>
      </c>
      <c r="S26" s="40">
        <f t="shared" si="14"/>
        <v>1.1000000000000001</v>
      </c>
      <c r="T26" s="28">
        <v>240103</v>
      </c>
      <c r="U26" s="40">
        <f t="shared" si="15"/>
        <v>1.1000000000000001</v>
      </c>
      <c r="V26" s="37">
        <v>221389</v>
      </c>
      <c r="W26" s="121">
        <f t="shared" ref="W26:W36" si="18">IF((V26&lt;&gt;""),ROUND(V26/V$23*100,1),"")</f>
        <v>1.1000000000000001</v>
      </c>
      <c r="X26" s="119"/>
    </row>
    <row r="27" spans="1:25" ht="26.1" customHeight="1">
      <c r="A27" s="25"/>
      <c r="B27" s="26" t="s">
        <v>10</v>
      </c>
      <c r="C27" s="27"/>
      <c r="D27" s="28">
        <v>1141872</v>
      </c>
      <c r="E27" s="40">
        <f>IF((D27&lt;&gt;""),ROUND(D27/D$23*100,1),"")</f>
        <v>4.9000000000000004</v>
      </c>
      <c r="F27" s="28">
        <v>962644</v>
      </c>
      <c r="G27" s="40">
        <f t="shared" si="12"/>
        <v>4.2</v>
      </c>
      <c r="H27" s="28">
        <v>1113748</v>
      </c>
      <c r="I27" s="40">
        <f t="shared" si="16"/>
        <v>3.9</v>
      </c>
      <c r="J27" s="28">
        <v>1287585</v>
      </c>
      <c r="K27" s="40">
        <f t="shared" si="17"/>
        <v>5.3</v>
      </c>
      <c r="L27" s="28">
        <v>1492008</v>
      </c>
      <c r="M27" s="40">
        <f>IF((L27&lt;&gt;""),ROUND(L27/L$23*100,1),"")</f>
        <v>6.4</v>
      </c>
      <c r="N27" s="28">
        <v>1652256</v>
      </c>
      <c r="O27" s="40">
        <f t="shared" si="13"/>
        <v>6.6</v>
      </c>
      <c r="P27" s="28">
        <v>1745273</v>
      </c>
      <c r="Q27" s="40">
        <f t="shared" si="13"/>
        <v>7.4</v>
      </c>
      <c r="R27" s="28">
        <v>1890545</v>
      </c>
      <c r="S27" s="40">
        <f t="shared" si="14"/>
        <v>9.1999999999999993</v>
      </c>
      <c r="T27" s="28">
        <v>2048996</v>
      </c>
      <c r="U27" s="40">
        <f t="shared" si="15"/>
        <v>9.6</v>
      </c>
      <c r="V27" s="37">
        <v>2175795</v>
      </c>
      <c r="W27" s="121">
        <f t="shared" si="18"/>
        <v>10.4</v>
      </c>
      <c r="X27" s="119"/>
    </row>
    <row r="28" spans="1:25" ht="26.1" customHeight="1">
      <c r="A28" s="25"/>
      <c r="B28" s="26" t="s">
        <v>11</v>
      </c>
      <c r="C28" s="27"/>
      <c r="D28" s="28">
        <v>2523030</v>
      </c>
      <c r="E28" s="40">
        <f>IF((D28&lt;&gt;""),ROUND(D28/D$23*100,1),"")</f>
        <v>10.8</v>
      </c>
      <c r="F28" s="28">
        <v>2356200</v>
      </c>
      <c r="G28" s="40">
        <f t="shared" si="12"/>
        <v>10.4</v>
      </c>
      <c r="H28" s="28">
        <v>2961612</v>
      </c>
      <c r="I28" s="40">
        <f t="shared" si="16"/>
        <v>10.3</v>
      </c>
      <c r="J28" s="28">
        <v>2338163</v>
      </c>
      <c r="K28" s="40">
        <v>9.6999999999999993</v>
      </c>
      <c r="L28" s="28">
        <v>2328271</v>
      </c>
      <c r="M28" s="40">
        <v>10.1</v>
      </c>
      <c r="N28" s="28">
        <v>2333755</v>
      </c>
      <c r="O28" s="40">
        <f t="shared" si="13"/>
        <v>9.3000000000000007</v>
      </c>
      <c r="P28" s="28">
        <v>2349834</v>
      </c>
      <c r="Q28" s="40">
        <f t="shared" si="13"/>
        <v>10</v>
      </c>
      <c r="R28" s="28">
        <v>2289539</v>
      </c>
      <c r="S28" s="40">
        <f t="shared" si="14"/>
        <v>11.1</v>
      </c>
      <c r="T28" s="28">
        <v>3883525</v>
      </c>
      <c r="U28" s="40">
        <f t="shared" si="15"/>
        <v>18.2</v>
      </c>
      <c r="V28" s="37">
        <v>3991334</v>
      </c>
      <c r="W28" s="121">
        <f t="shared" si="18"/>
        <v>19.100000000000001</v>
      </c>
      <c r="X28" s="119"/>
    </row>
    <row r="29" spans="1:25" ht="26.1" customHeight="1">
      <c r="A29" s="25"/>
      <c r="B29" s="26" t="s">
        <v>12</v>
      </c>
      <c r="C29" s="27"/>
      <c r="D29" s="28">
        <v>7088514</v>
      </c>
      <c r="E29" s="40">
        <f>IF((D29&lt;&gt;""),ROUND(D29/D$23*100,1),"")-0.1</f>
        <v>30.2</v>
      </c>
      <c r="F29" s="28">
        <v>7319380</v>
      </c>
      <c r="G29" s="40">
        <f t="shared" si="12"/>
        <v>32.299999999999997</v>
      </c>
      <c r="H29" s="28">
        <v>12308623</v>
      </c>
      <c r="I29" s="40">
        <f t="shared" si="16"/>
        <v>42.9</v>
      </c>
      <c r="J29" s="28">
        <v>7945273</v>
      </c>
      <c r="K29" s="40">
        <f t="shared" si="17"/>
        <v>32.799999999999997</v>
      </c>
      <c r="L29" s="28">
        <v>6650399</v>
      </c>
      <c r="M29" s="40">
        <f t="shared" ref="M29:M36" si="19">IF((L29&lt;&gt;""),ROUND(L29/L$23*100,1),"")</f>
        <v>28.7</v>
      </c>
      <c r="N29" s="28">
        <v>7549948</v>
      </c>
      <c r="O29" s="40">
        <f t="shared" si="13"/>
        <v>30.2</v>
      </c>
      <c r="P29" s="28">
        <v>6240321</v>
      </c>
      <c r="Q29" s="40">
        <f t="shared" si="13"/>
        <v>26.5</v>
      </c>
      <c r="R29" s="28">
        <v>2786262</v>
      </c>
      <c r="S29" s="40">
        <f t="shared" si="14"/>
        <v>13.6</v>
      </c>
      <c r="T29" s="28">
        <v>2996256</v>
      </c>
      <c r="U29" s="40">
        <f t="shared" si="15"/>
        <v>14.1</v>
      </c>
      <c r="V29" s="37">
        <v>2569166</v>
      </c>
      <c r="W29" s="121">
        <f t="shared" si="18"/>
        <v>12.3</v>
      </c>
      <c r="X29" s="119"/>
    </row>
    <row r="30" spans="1:25" ht="26.1" customHeight="1">
      <c r="A30" s="25"/>
      <c r="B30" s="26" t="s">
        <v>13</v>
      </c>
      <c r="C30" s="27"/>
      <c r="D30" s="42">
        <v>82883</v>
      </c>
      <c r="E30" s="41">
        <f t="shared" ref="E30:E36" si="20">IF((D30&lt;&gt;""),ROUND(D30/D$23*100,1),"")</f>
        <v>0.4</v>
      </c>
      <c r="F30" s="42">
        <v>19081</v>
      </c>
      <c r="G30" s="41">
        <f t="shared" si="12"/>
        <v>0.1</v>
      </c>
      <c r="H30" s="42">
        <v>0</v>
      </c>
      <c r="I30" s="43">
        <f t="shared" si="16"/>
        <v>0</v>
      </c>
      <c r="J30" s="42">
        <v>0</v>
      </c>
      <c r="K30" s="43">
        <f t="shared" si="17"/>
        <v>0</v>
      </c>
      <c r="L30" s="42">
        <v>0</v>
      </c>
      <c r="M30" s="43">
        <f t="shared" si="19"/>
        <v>0</v>
      </c>
      <c r="N30" s="42">
        <v>0</v>
      </c>
      <c r="O30" s="43">
        <f t="shared" si="13"/>
        <v>0</v>
      </c>
      <c r="P30" s="42">
        <v>0</v>
      </c>
      <c r="Q30" s="43">
        <f t="shared" si="13"/>
        <v>0</v>
      </c>
      <c r="R30" s="48">
        <v>203566</v>
      </c>
      <c r="S30" s="43">
        <f t="shared" si="14"/>
        <v>1</v>
      </c>
      <c r="T30" s="48">
        <v>65833</v>
      </c>
      <c r="U30" s="43">
        <f t="shared" si="15"/>
        <v>0.3</v>
      </c>
      <c r="V30" s="38">
        <v>11174</v>
      </c>
      <c r="W30" s="122">
        <f t="shared" si="18"/>
        <v>0.1</v>
      </c>
      <c r="X30" s="119"/>
    </row>
    <row r="31" spans="1:25" ht="26.1" customHeight="1">
      <c r="A31" s="25"/>
      <c r="B31" s="26" t="s">
        <v>14</v>
      </c>
      <c r="C31" s="27"/>
      <c r="D31" s="42">
        <v>0</v>
      </c>
      <c r="E31" s="43">
        <f t="shared" si="20"/>
        <v>0</v>
      </c>
      <c r="F31" s="42">
        <v>0</v>
      </c>
      <c r="G31" s="43">
        <f t="shared" si="12"/>
        <v>0</v>
      </c>
      <c r="H31" s="42">
        <v>0</v>
      </c>
      <c r="I31" s="43">
        <f t="shared" si="16"/>
        <v>0</v>
      </c>
      <c r="J31" s="42">
        <v>0</v>
      </c>
      <c r="K31" s="43">
        <f t="shared" si="17"/>
        <v>0</v>
      </c>
      <c r="L31" s="42">
        <v>0</v>
      </c>
      <c r="M31" s="43">
        <f t="shared" si="19"/>
        <v>0</v>
      </c>
      <c r="N31" s="42">
        <v>0</v>
      </c>
      <c r="O31" s="43">
        <f t="shared" si="13"/>
        <v>0</v>
      </c>
      <c r="P31" s="42">
        <v>0</v>
      </c>
      <c r="Q31" s="43">
        <f t="shared" si="13"/>
        <v>0</v>
      </c>
      <c r="R31" s="42">
        <v>0</v>
      </c>
      <c r="S31" s="43">
        <f t="shared" si="14"/>
        <v>0</v>
      </c>
      <c r="T31" s="42">
        <v>0</v>
      </c>
      <c r="U31" s="43">
        <f t="shared" si="15"/>
        <v>0</v>
      </c>
      <c r="V31" s="30">
        <v>0</v>
      </c>
      <c r="W31" s="122">
        <f t="shared" si="18"/>
        <v>0</v>
      </c>
      <c r="X31" s="119"/>
    </row>
    <row r="32" spans="1:25" ht="26.1" customHeight="1">
      <c r="A32" s="25"/>
      <c r="B32" s="26" t="s">
        <v>15</v>
      </c>
      <c r="C32" s="27"/>
      <c r="D32" s="28">
        <v>2524476</v>
      </c>
      <c r="E32" s="40">
        <f t="shared" si="20"/>
        <v>10.8</v>
      </c>
      <c r="F32" s="28">
        <v>2200426</v>
      </c>
      <c r="G32" s="40">
        <f t="shared" si="12"/>
        <v>9.6999999999999993</v>
      </c>
      <c r="H32" s="28">
        <v>2442170</v>
      </c>
      <c r="I32" s="40">
        <f t="shared" si="16"/>
        <v>8.5</v>
      </c>
      <c r="J32" s="28">
        <v>2579509</v>
      </c>
      <c r="K32" s="40">
        <f t="shared" si="17"/>
        <v>10.6</v>
      </c>
      <c r="L32" s="28">
        <v>2290080</v>
      </c>
      <c r="M32" s="40">
        <f t="shared" si="19"/>
        <v>9.9</v>
      </c>
      <c r="N32" s="28">
        <v>2931912</v>
      </c>
      <c r="O32" s="40">
        <f t="shared" si="13"/>
        <v>11.7</v>
      </c>
      <c r="P32" s="28">
        <v>2984837</v>
      </c>
      <c r="Q32" s="40">
        <f t="shared" si="13"/>
        <v>12.7</v>
      </c>
      <c r="R32" s="28">
        <v>3049662</v>
      </c>
      <c r="S32" s="40">
        <f t="shared" si="14"/>
        <v>14.8</v>
      </c>
      <c r="T32" s="28">
        <v>2890727</v>
      </c>
      <c r="U32" s="40">
        <f t="shared" si="15"/>
        <v>13.6</v>
      </c>
      <c r="V32" s="37">
        <v>2909892</v>
      </c>
      <c r="W32" s="121">
        <f t="shared" si="18"/>
        <v>13.9</v>
      </c>
      <c r="X32" s="119"/>
    </row>
    <row r="33" spans="1:25" ht="26.1" customHeight="1">
      <c r="A33" s="25"/>
      <c r="B33" s="26" t="s">
        <v>16</v>
      </c>
      <c r="C33" s="27"/>
      <c r="D33" s="28">
        <v>1224090</v>
      </c>
      <c r="E33" s="40">
        <f t="shared" si="20"/>
        <v>5.2</v>
      </c>
      <c r="F33" s="28">
        <v>472640</v>
      </c>
      <c r="G33" s="40">
        <f t="shared" si="12"/>
        <v>2.1</v>
      </c>
      <c r="H33" s="28">
        <v>232775</v>
      </c>
      <c r="I33" s="40">
        <f t="shared" si="16"/>
        <v>0.8</v>
      </c>
      <c r="J33" s="28">
        <v>273397</v>
      </c>
      <c r="K33" s="40">
        <f t="shared" si="17"/>
        <v>1.1000000000000001</v>
      </c>
      <c r="L33" s="28">
        <v>50614</v>
      </c>
      <c r="M33" s="40">
        <f t="shared" si="19"/>
        <v>0.2</v>
      </c>
      <c r="N33" s="28">
        <v>78959</v>
      </c>
      <c r="O33" s="40">
        <f t="shared" si="13"/>
        <v>0.3</v>
      </c>
      <c r="P33" s="28">
        <v>89009</v>
      </c>
      <c r="Q33" s="40">
        <f t="shared" si="13"/>
        <v>0.4</v>
      </c>
      <c r="R33" s="28">
        <v>79159</v>
      </c>
      <c r="S33" s="40">
        <f t="shared" si="14"/>
        <v>0.4</v>
      </c>
      <c r="T33" s="28">
        <v>119708</v>
      </c>
      <c r="U33" s="40">
        <f t="shared" si="15"/>
        <v>0.6</v>
      </c>
      <c r="V33" s="37">
        <v>89076</v>
      </c>
      <c r="W33" s="121">
        <f t="shared" si="18"/>
        <v>0.4</v>
      </c>
      <c r="X33" s="119"/>
    </row>
    <row r="34" spans="1:25" ht="26.1" customHeight="1">
      <c r="A34" s="25"/>
      <c r="B34" s="26" t="s">
        <v>17</v>
      </c>
      <c r="C34" s="31"/>
      <c r="D34" s="28">
        <v>650322</v>
      </c>
      <c r="E34" s="40">
        <f t="shared" si="20"/>
        <v>2.8</v>
      </c>
      <c r="F34" s="28">
        <v>822984</v>
      </c>
      <c r="G34" s="40">
        <f t="shared" si="12"/>
        <v>3.6</v>
      </c>
      <c r="H34" s="28">
        <v>1160548</v>
      </c>
      <c r="I34" s="40">
        <v>4.0999999999999996</v>
      </c>
      <c r="J34" s="28">
        <v>1117239</v>
      </c>
      <c r="K34" s="40">
        <f t="shared" si="17"/>
        <v>4.5999999999999996</v>
      </c>
      <c r="L34" s="28">
        <v>1237920</v>
      </c>
      <c r="M34" s="40">
        <f t="shared" si="19"/>
        <v>5.3</v>
      </c>
      <c r="N34" s="28">
        <v>1405420</v>
      </c>
      <c r="O34" s="40">
        <f t="shared" si="13"/>
        <v>5.6</v>
      </c>
      <c r="P34" s="28">
        <v>1051804</v>
      </c>
      <c r="Q34" s="40">
        <f t="shared" si="13"/>
        <v>4.5</v>
      </c>
      <c r="R34" s="28">
        <v>1001132</v>
      </c>
      <c r="S34" s="40">
        <f t="shared" si="14"/>
        <v>4.9000000000000004</v>
      </c>
      <c r="T34" s="28">
        <v>1001266</v>
      </c>
      <c r="U34" s="40">
        <f t="shared" si="15"/>
        <v>4.7</v>
      </c>
      <c r="V34" s="37">
        <v>1087100</v>
      </c>
      <c r="W34" s="121">
        <f t="shared" si="18"/>
        <v>5.2</v>
      </c>
      <c r="X34" s="119"/>
    </row>
    <row r="35" spans="1:25" ht="26.1" customHeight="1">
      <c r="A35" s="25"/>
      <c r="B35" s="26" t="s">
        <v>18</v>
      </c>
      <c r="C35" s="27"/>
      <c r="D35" s="28">
        <v>1585751</v>
      </c>
      <c r="E35" s="40">
        <f t="shared" si="20"/>
        <v>6.8</v>
      </c>
      <c r="F35" s="28">
        <v>1884004</v>
      </c>
      <c r="G35" s="40">
        <f t="shared" si="12"/>
        <v>8.3000000000000007</v>
      </c>
      <c r="H35" s="28">
        <v>1921082</v>
      </c>
      <c r="I35" s="40">
        <f t="shared" si="16"/>
        <v>6.7</v>
      </c>
      <c r="J35" s="28">
        <v>2032592</v>
      </c>
      <c r="K35" s="40">
        <f t="shared" si="17"/>
        <v>8.4</v>
      </c>
      <c r="L35" s="28">
        <v>2315449</v>
      </c>
      <c r="M35" s="40">
        <f t="shared" si="19"/>
        <v>10</v>
      </c>
      <c r="N35" s="28">
        <v>2241473</v>
      </c>
      <c r="O35" s="40">
        <f t="shared" si="13"/>
        <v>9</v>
      </c>
      <c r="P35" s="28">
        <v>2178845</v>
      </c>
      <c r="Q35" s="40">
        <f t="shared" si="13"/>
        <v>9.3000000000000007</v>
      </c>
      <c r="R35" s="28">
        <v>2364421</v>
      </c>
      <c r="S35" s="40">
        <f t="shared" si="14"/>
        <v>11.5</v>
      </c>
      <c r="T35" s="28">
        <v>1239769</v>
      </c>
      <c r="U35" s="40">
        <f t="shared" si="15"/>
        <v>5.8</v>
      </c>
      <c r="V35" s="37">
        <v>1326790</v>
      </c>
      <c r="W35" s="121">
        <f t="shared" si="18"/>
        <v>6.3</v>
      </c>
      <c r="X35" s="119"/>
    </row>
    <row r="36" spans="1:25" ht="26.1" customHeight="1" thickBot="1">
      <c r="A36" s="32"/>
      <c r="B36" s="33" t="s">
        <v>19</v>
      </c>
      <c r="C36" s="34"/>
      <c r="D36" s="45">
        <v>0</v>
      </c>
      <c r="E36" s="46">
        <f t="shared" si="20"/>
        <v>0</v>
      </c>
      <c r="F36" s="45">
        <v>0</v>
      </c>
      <c r="G36" s="46">
        <f t="shared" si="12"/>
        <v>0</v>
      </c>
      <c r="H36" s="45">
        <v>0</v>
      </c>
      <c r="I36" s="46">
        <f t="shared" si="16"/>
        <v>0</v>
      </c>
      <c r="J36" s="45">
        <v>0</v>
      </c>
      <c r="K36" s="46">
        <f t="shared" si="17"/>
        <v>0</v>
      </c>
      <c r="L36" s="45">
        <v>0</v>
      </c>
      <c r="M36" s="46">
        <f t="shared" si="19"/>
        <v>0</v>
      </c>
      <c r="N36" s="45">
        <v>0</v>
      </c>
      <c r="O36" s="46">
        <f t="shared" si="13"/>
        <v>0</v>
      </c>
      <c r="P36" s="45">
        <v>0</v>
      </c>
      <c r="Q36" s="46">
        <f t="shared" si="13"/>
        <v>0</v>
      </c>
      <c r="R36" s="45">
        <v>0</v>
      </c>
      <c r="S36" s="46">
        <f t="shared" si="14"/>
        <v>0</v>
      </c>
      <c r="T36" s="45">
        <v>0</v>
      </c>
      <c r="U36" s="46">
        <f t="shared" si="15"/>
        <v>0</v>
      </c>
      <c r="V36" s="35">
        <v>0</v>
      </c>
      <c r="W36" s="123">
        <f t="shared" si="18"/>
        <v>0</v>
      </c>
      <c r="X36" s="119"/>
    </row>
    <row r="37" spans="1:25" s="6" customFormat="1" ht="12">
      <c r="B37" s="7" t="s">
        <v>3</v>
      </c>
      <c r="C37" s="7"/>
      <c r="E37" s="8"/>
      <c r="G37" s="8"/>
      <c r="I37" s="8"/>
      <c r="K37" s="8"/>
      <c r="M37" s="8"/>
      <c r="O37" s="8"/>
      <c r="Q37" s="8"/>
      <c r="S37" s="8"/>
      <c r="U37" s="8"/>
      <c r="V37" s="8"/>
      <c r="W37" s="8"/>
      <c r="Y37" s="8"/>
    </row>
    <row r="38" spans="1:25" ht="12" customHeight="1" thickBot="1">
      <c r="M38" s="3"/>
      <c r="O38" s="3"/>
      <c r="Q38" s="3"/>
      <c r="S38" s="3"/>
      <c r="T38" s="3"/>
      <c r="U38" s="3"/>
      <c r="V38" s="3"/>
      <c r="W38" s="3" t="s">
        <v>1</v>
      </c>
    </row>
    <row r="39" spans="1:25" ht="26.1" customHeight="1">
      <c r="A39" s="164" t="s">
        <v>2</v>
      </c>
      <c r="B39" s="165"/>
      <c r="C39" s="166"/>
      <c r="D39" s="162" t="s">
        <v>22</v>
      </c>
      <c r="E39" s="161"/>
      <c r="F39" s="171" t="s">
        <v>23</v>
      </c>
      <c r="G39" s="172"/>
      <c r="H39" s="162" t="s">
        <v>42</v>
      </c>
      <c r="I39" s="170"/>
      <c r="J39" s="162" t="s">
        <v>43</v>
      </c>
      <c r="K39" s="161"/>
      <c r="L39" s="160" t="s">
        <v>44</v>
      </c>
      <c r="M39" s="170"/>
      <c r="N39" s="162" t="s">
        <v>47</v>
      </c>
      <c r="O39" s="161"/>
      <c r="P39" s="162" t="s">
        <v>48</v>
      </c>
      <c r="Q39" s="161"/>
      <c r="R39" s="160" t="s">
        <v>52</v>
      </c>
      <c r="S39" s="161"/>
      <c r="T39" s="171" t="s">
        <v>55</v>
      </c>
      <c r="U39" s="173"/>
      <c r="V39" s="175" t="s">
        <v>58</v>
      </c>
      <c r="W39" s="176"/>
    </row>
    <row r="40" spans="1:25" ht="26.1" customHeight="1">
      <c r="A40" s="167"/>
      <c r="B40" s="168"/>
      <c r="C40" s="169"/>
      <c r="D40" s="10" t="s">
        <v>4</v>
      </c>
      <c r="E40" s="11" t="s">
        <v>5</v>
      </c>
      <c r="F40" s="49" t="s">
        <v>4</v>
      </c>
      <c r="G40" s="49" t="s">
        <v>5</v>
      </c>
      <c r="H40" s="50" t="s">
        <v>4</v>
      </c>
      <c r="I40" s="13" t="s">
        <v>5</v>
      </c>
      <c r="J40" s="50" t="s">
        <v>4</v>
      </c>
      <c r="K40" s="11" t="s">
        <v>5</v>
      </c>
      <c r="L40" s="14" t="s">
        <v>4</v>
      </c>
      <c r="M40" s="13" t="s">
        <v>5</v>
      </c>
      <c r="N40" s="50" t="s">
        <v>4</v>
      </c>
      <c r="O40" s="11" t="s">
        <v>5</v>
      </c>
      <c r="P40" s="50" t="s">
        <v>4</v>
      </c>
      <c r="Q40" s="11" t="s">
        <v>5</v>
      </c>
      <c r="R40" s="14" t="s">
        <v>4</v>
      </c>
      <c r="S40" s="11" t="s">
        <v>5</v>
      </c>
      <c r="T40" s="14" t="s">
        <v>4</v>
      </c>
      <c r="U40" s="11" t="s">
        <v>5</v>
      </c>
      <c r="V40" s="130" t="s">
        <v>4</v>
      </c>
      <c r="W40" s="131" t="s">
        <v>5</v>
      </c>
    </row>
    <row r="41" spans="1:25" ht="26.1" customHeight="1">
      <c r="A41" s="15"/>
      <c r="B41" s="16" t="s">
        <v>6</v>
      </c>
      <c r="C41" s="17"/>
      <c r="D41" s="54">
        <v>22514616</v>
      </c>
      <c r="E41" s="81">
        <f t="shared" ref="E41:I41" si="21">SUM(E42:E54)</f>
        <v>100.00000000000001</v>
      </c>
      <c r="F41" s="62">
        <f>SUM(F42:F54)</f>
        <v>22205729</v>
      </c>
      <c r="G41" s="82">
        <f>SUM(G42:G54)</f>
        <v>100</v>
      </c>
      <c r="H41" s="67">
        <f t="shared" si="21"/>
        <v>23848276</v>
      </c>
      <c r="I41" s="79">
        <f t="shared" si="21"/>
        <v>100</v>
      </c>
      <c r="J41" s="67">
        <f t="shared" ref="J41:S41" si="22">SUM(J42:J54)</f>
        <v>22775329</v>
      </c>
      <c r="K41" s="91">
        <f t="shared" si="22"/>
        <v>100.00000000000003</v>
      </c>
      <c r="L41" s="85">
        <f t="shared" si="22"/>
        <v>29109799</v>
      </c>
      <c r="M41" s="98">
        <f t="shared" si="22"/>
        <v>136.81136533718873</v>
      </c>
      <c r="N41" s="85">
        <v>22300562</v>
      </c>
      <c r="O41" s="106">
        <v>100.00000000000003</v>
      </c>
      <c r="P41" s="19">
        <f>SUM(P42:P54)</f>
        <v>23241151</v>
      </c>
      <c r="Q41" s="111">
        <f>SUM(Q42:Q54)</f>
        <v>99.999999999999986</v>
      </c>
      <c r="R41" s="101">
        <f t="shared" si="22"/>
        <v>22806451</v>
      </c>
      <c r="S41" s="106">
        <f t="shared" si="22"/>
        <v>99.999999999999986</v>
      </c>
      <c r="T41" s="126">
        <f>SUM(T42:T54)</f>
        <v>22339327</v>
      </c>
      <c r="U41" s="127">
        <f>SUM(U42:U54)</f>
        <v>100</v>
      </c>
      <c r="V41" s="126">
        <v>24294121</v>
      </c>
      <c r="W41" s="132">
        <f>SUM(W42:W54)</f>
        <v>100.00403927119201</v>
      </c>
    </row>
    <row r="42" spans="1:25" ht="26.1" customHeight="1">
      <c r="A42" s="20"/>
      <c r="B42" s="21" t="s">
        <v>7</v>
      </c>
      <c r="C42" s="22"/>
      <c r="D42" s="24">
        <v>3612840</v>
      </c>
      <c r="E42" s="55">
        <f t="shared" ref="E42:E54" si="23">IF((D42&lt;&gt;""),ROUND(D42/D$41*100,1),"")</f>
        <v>16</v>
      </c>
      <c r="F42" s="63">
        <v>3245317</v>
      </c>
      <c r="G42" s="75">
        <f t="shared" ref="G42:G54" si="24">IF((F42&lt;&gt;""),F42/$F$41*100,"")</f>
        <v>14.614773511826609</v>
      </c>
      <c r="H42" s="83">
        <v>3558035</v>
      </c>
      <c r="I42" s="84">
        <f t="shared" ref="I42:I54" si="25">IF((H42&lt;&gt;""),H42/$H$41*100,"")</f>
        <v>14.919464199424731</v>
      </c>
      <c r="J42" s="92">
        <v>3866720</v>
      </c>
      <c r="K42" s="93">
        <f>IF((J42&lt;&gt;""),J42/$J$41*100,"")</f>
        <v>16.977669126096927</v>
      </c>
      <c r="L42" s="86">
        <v>3747243</v>
      </c>
      <c r="M42" s="99">
        <f t="shared" ref="M42:M45" si="26">IF((L42&lt;&gt;""),L42/$J$5*100,"")</f>
        <v>17.612725649882471</v>
      </c>
      <c r="N42" s="86">
        <v>3551669</v>
      </c>
      <c r="O42" s="107">
        <v>15.9</v>
      </c>
      <c r="P42" s="24">
        <v>3660343</v>
      </c>
      <c r="Q42" s="112">
        <f>P42/$P$41*100</f>
        <v>15.749405010104706</v>
      </c>
      <c r="R42" s="102">
        <v>3753008</v>
      </c>
      <c r="S42" s="107">
        <v>16.455905392732959</v>
      </c>
      <c r="T42" s="102">
        <v>3724258</v>
      </c>
      <c r="U42" s="128">
        <f>T42/$T$41*100</f>
        <v>16.671307958382094</v>
      </c>
      <c r="V42" s="102">
        <v>3530671</v>
      </c>
      <c r="W42" s="133">
        <v>14.5</v>
      </c>
    </row>
    <row r="43" spans="1:25" ht="26.1" customHeight="1">
      <c r="A43" s="25"/>
      <c r="B43" s="26" t="s">
        <v>8</v>
      </c>
      <c r="C43" s="27"/>
      <c r="D43" s="29">
        <v>2924151</v>
      </c>
      <c r="E43" s="56">
        <f t="shared" si="23"/>
        <v>13</v>
      </c>
      <c r="F43" s="64">
        <v>3086144</v>
      </c>
      <c r="G43" s="59">
        <f t="shared" si="24"/>
        <v>13.897962998647781</v>
      </c>
      <c r="H43" s="68">
        <v>3116329</v>
      </c>
      <c r="I43" s="76">
        <f t="shared" si="25"/>
        <v>13.067313545012645</v>
      </c>
      <c r="J43" s="68">
        <v>3131610</v>
      </c>
      <c r="K43" s="94">
        <f t="shared" ref="K43:K54" si="27">IF((J43&lt;&gt;""),J43/$J$41*100,"")</f>
        <v>13.750009933994805</v>
      </c>
      <c r="L43" s="87">
        <v>3061255</v>
      </c>
      <c r="M43" s="59">
        <f t="shared" si="26"/>
        <v>14.38845691601291</v>
      </c>
      <c r="N43" s="87">
        <v>3090629</v>
      </c>
      <c r="O43" s="108">
        <v>13.9</v>
      </c>
      <c r="P43" s="29">
        <v>3083662</v>
      </c>
      <c r="Q43" s="112">
        <f t="shared" ref="Q43:Q54" si="28">P43/$P$41*100</f>
        <v>13.268112237642619</v>
      </c>
      <c r="R43" s="103">
        <v>3361228</v>
      </c>
      <c r="S43" s="108">
        <v>14.738058104700288</v>
      </c>
      <c r="T43" s="103">
        <v>3368678</v>
      </c>
      <c r="U43" s="128">
        <f t="shared" ref="U43:U54" si="29">T43/$T$41*100</f>
        <v>15.079585880093882</v>
      </c>
      <c r="V43" s="103">
        <v>3539626</v>
      </c>
      <c r="W43" s="133">
        <v>14.6</v>
      </c>
    </row>
    <row r="44" spans="1:25" ht="26.1" customHeight="1">
      <c r="A44" s="25"/>
      <c r="B44" s="26" t="s">
        <v>9</v>
      </c>
      <c r="C44" s="27"/>
      <c r="D44" s="29">
        <v>249299</v>
      </c>
      <c r="E44" s="56">
        <f t="shared" si="23"/>
        <v>1.1000000000000001</v>
      </c>
      <c r="F44" s="64">
        <v>240826</v>
      </c>
      <c r="G44" s="59">
        <f t="shared" si="24"/>
        <v>1.0845219267514254</v>
      </c>
      <c r="H44" s="68">
        <v>308646</v>
      </c>
      <c r="I44" s="76">
        <f t="shared" si="25"/>
        <v>1.2942067594320026</v>
      </c>
      <c r="J44" s="68">
        <v>339694</v>
      </c>
      <c r="K44" s="94">
        <f t="shared" si="27"/>
        <v>1.491499859343415</v>
      </c>
      <c r="L44" s="87">
        <v>444314</v>
      </c>
      <c r="M44" s="59">
        <f t="shared" si="26"/>
        <v>2.0883568491293145</v>
      </c>
      <c r="N44" s="87">
        <v>360593</v>
      </c>
      <c r="O44" s="108">
        <v>1.6</v>
      </c>
      <c r="P44" s="29">
        <v>330887</v>
      </c>
      <c r="Q44" s="112">
        <f t="shared" si="28"/>
        <v>1.4237117602308078</v>
      </c>
      <c r="R44" s="103">
        <v>311695</v>
      </c>
      <c r="S44" s="108">
        <v>1.3666966421035871</v>
      </c>
      <c r="T44" s="103">
        <v>329955</v>
      </c>
      <c r="U44" s="128">
        <f t="shared" si="29"/>
        <v>1.4770140568693051</v>
      </c>
      <c r="V44" s="103">
        <v>365020</v>
      </c>
      <c r="W44" s="133">
        <v>1.5</v>
      </c>
    </row>
    <row r="45" spans="1:25" ht="26.1" customHeight="1">
      <c r="A45" s="25"/>
      <c r="B45" s="26" t="s">
        <v>10</v>
      </c>
      <c r="C45" s="27"/>
      <c r="D45" s="29">
        <v>2283146</v>
      </c>
      <c r="E45" s="56">
        <f t="shared" si="23"/>
        <v>10.1</v>
      </c>
      <c r="F45" s="64">
        <v>3094572</v>
      </c>
      <c r="G45" s="59">
        <f t="shared" si="24"/>
        <v>13.935917168042536</v>
      </c>
      <c r="H45" s="68">
        <v>3332223</v>
      </c>
      <c r="I45" s="76">
        <f t="shared" si="25"/>
        <v>13.972594916294998</v>
      </c>
      <c r="J45" s="68">
        <v>3350458</v>
      </c>
      <c r="K45" s="94">
        <f t="shared" si="27"/>
        <v>14.71090933527239</v>
      </c>
      <c r="L45" s="87">
        <v>3290900</v>
      </c>
      <c r="M45" s="59">
        <f t="shared" si="26"/>
        <v>15.467830306494196</v>
      </c>
      <c r="N45" s="87">
        <v>3561733</v>
      </c>
      <c r="O45" s="108">
        <v>16</v>
      </c>
      <c r="P45" s="29">
        <v>3563792</v>
      </c>
      <c r="Q45" s="112">
        <f t="shared" si="28"/>
        <v>15.333973777804722</v>
      </c>
      <c r="R45" s="103">
        <v>3757963</v>
      </c>
      <c r="S45" s="108">
        <v>16.477631701661956</v>
      </c>
      <c r="T45" s="103">
        <v>3726603</v>
      </c>
      <c r="U45" s="128">
        <f t="shared" si="29"/>
        <v>16.681805141220234</v>
      </c>
      <c r="V45" s="103">
        <v>3810662</v>
      </c>
      <c r="W45" s="133">
        <v>15.7</v>
      </c>
    </row>
    <row r="46" spans="1:25" ht="26.1" customHeight="1">
      <c r="A46" s="25"/>
      <c r="B46" s="26" t="s">
        <v>11</v>
      </c>
      <c r="C46" s="27"/>
      <c r="D46" s="29">
        <v>4699981</v>
      </c>
      <c r="E46" s="56">
        <f t="shared" si="23"/>
        <v>20.9</v>
      </c>
      <c r="F46" s="64">
        <v>3735413</v>
      </c>
      <c r="G46" s="59">
        <f t="shared" si="24"/>
        <v>16.821843588201947</v>
      </c>
      <c r="H46" s="68">
        <v>3839508</v>
      </c>
      <c r="I46" s="76">
        <f t="shared" si="25"/>
        <v>16.099729808561424</v>
      </c>
      <c r="J46" s="68">
        <v>3539399</v>
      </c>
      <c r="K46" s="94">
        <f t="shared" si="27"/>
        <v>15.540495595036191</v>
      </c>
      <c r="L46" s="87">
        <v>8836597</v>
      </c>
      <c r="M46" s="59">
        <f>IF((L46&lt;&gt;""),L46/$J$5*100,"")-0.01</f>
        <v>41.523617819707589</v>
      </c>
      <c r="N46" s="87">
        <v>3568446</v>
      </c>
      <c r="O46" s="108">
        <v>16</v>
      </c>
      <c r="P46" s="29">
        <v>3259013</v>
      </c>
      <c r="Q46" s="112">
        <f t="shared" si="28"/>
        <v>14.022597245721608</v>
      </c>
      <c r="R46" s="103">
        <v>3139159</v>
      </c>
      <c r="S46" s="108">
        <v>13.764346763115402</v>
      </c>
      <c r="T46" s="103">
        <v>3205927</v>
      </c>
      <c r="U46" s="128">
        <f t="shared" si="29"/>
        <v>14.351045579842223</v>
      </c>
      <c r="V46" s="103">
        <v>4625636</v>
      </c>
      <c r="W46" s="133">
        <v>19</v>
      </c>
    </row>
    <row r="47" spans="1:25" ht="26.1" customHeight="1">
      <c r="A47" s="25"/>
      <c r="B47" s="26" t="s">
        <v>12</v>
      </c>
      <c r="C47" s="27"/>
      <c r="D47" s="29">
        <v>2974418</v>
      </c>
      <c r="E47" s="56">
        <f t="shared" si="23"/>
        <v>13.2</v>
      </c>
      <c r="F47" s="64">
        <v>2982163</v>
      </c>
      <c r="G47" s="59">
        <f t="shared" si="24"/>
        <v>13.429700956901709</v>
      </c>
      <c r="H47" s="68">
        <v>3325463</v>
      </c>
      <c r="I47" s="76">
        <f t="shared" si="25"/>
        <v>13.944249051797286</v>
      </c>
      <c r="J47" s="68">
        <v>2694678</v>
      </c>
      <c r="K47" s="94">
        <f t="shared" si="27"/>
        <v>11.831565638415146</v>
      </c>
      <c r="L47" s="87">
        <v>3294350</v>
      </c>
      <c r="M47" s="59">
        <f t="shared" ref="M47:M48" si="30">IF((L47&lt;&gt;""),L47/$J$5*100,"")</f>
        <v>15.484045935822769</v>
      </c>
      <c r="N47" s="87">
        <v>1980924</v>
      </c>
      <c r="O47" s="108">
        <v>8.9</v>
      </c>
      <c r="P47" s="29">
        <v>2954276</v>
      </c>
      <c r="Q47" s="112">
        <f t="shared" si="28"/>
        <v>12.711401427579899</v>
      </c>
      <c r="R47" s="103">
        <v>2533112</v>
      </c>
      <c r="S47" s="108">
        <v>11.106997752521863</v>
      </c>
      <c r="T47" s="103">
        <v>2279895</v>
      </c>
      <c r="U47" s="128">
        <f t="shared" si="29"/>
        <v>10.205746126550725</v>
      </c>
      <c r="V47" s="103">
        <v>2538668</v>
      </c>
      <c r="W47" s="133">
        <v>10.4</v>
      </c>
    </row>
    <row r="48" spans="1:25" ht="26.1" customHeight="1">
      <c r="A48" s="25"/>
      <c r="B48" s="26" t="s">
        <v>13</v>
      </c>
      <c r="C48" s="27"/>
      <c r="D48" s="30">
        <v>46715</v>
      </c>
      <c r="E48" s="57">
        <f t="shared" si="23"/>
        <v>0.2</v>
      </c>
      <c r="F48" s="65">
        <v>52392</v>
      </c>
      <c r="G48" s="60">
        <f t="shared" si="24"/>
        <v>0.23593911282984675</v>
      </c>
      <c r="H48" s="69">
        <v>0</v>
      </c>
      <c r="I48" s="77">
        <f t="shared" si="25"/>
        <v>0</v>
      </c>
      <c r="J48" s="69">
        <v>306500</v>
      </c>
      <c r="K48" s="94">
        <f t="shared" si="27"/>
        <v>1.3457544345462584</v>
      </c>
      <c r="L48" s="88">
        <v>50878</v>
      </c>
      <c r="M48" s="60">
        <f t="shared" si="30"/>
        <v>0.23913588086353632</v>
      </c>
      <c r="N48" s="88">
        <v>6655</v>
      </c>
      <c r="O48" s="109">
        <v>0</v>
      </c>
      <c r="P48" s="30">
        <v>15653</v>
      </c>
      <c r="Q48" s="112">
        <f t="shared" si="28"/>
        <v>6.7350364876507196E-2</v>
      </c>
      <c r="R48" s="104" t="s">
        <v>53</v>
      </c>
      <c r="S48" s="109" t="s">
        <v>53</v>
      </c>
      <c r="T48" s="104">
        <v>12152</v>
      </c>
      <c r="U48" s="128">
        <f t="shared" si="29"/>
        <v>5.4397341513466362E-2</v>
      </c>
      <c r="V48" s="104">
        <v>45581</v>
      </c>
      <c r="W48" s="133">
        <f t="shared" ref="W48:W54" si="31">V48/$T$41*100</f>
        <v>0.20403927119201037</v>
      </c>
    </row>
    <row r="49" spans="1:23" ht="26.1" customHeight="1">
      <c r="A49" s="25"/>
      <c r="B49" s="26" t="s">
        <v>14</v>
      </c>
      <c r="C49" s="27"/>
      <c r="D49" s="30">
        <v>0</v>
      </c>
      <c r="E49" s="57">
        <f t="shared" si="23"/>
        <v>0</v>
      </c>
      <c r="F49" s="65">
        <v>0</v>
      </c>
      <c r="G49" s="60">
        <f t="shared" si="24"/>
        <v>0</v>
      </c>
      <c r="H49" s="69">
        <v>0</v>
      </c>
      <c r="I49" s="77">
        <f t="shared" si="25"/>
        <v>0</v>
      </c>
      <c r="J49" s="69">
        <v>0</v>
      </c>
      <c r="K49" s="94">
        <f t="shared" si="27"/>
        <v>0</v>
      </c>
      <c r="L49" s="88"/>
      <c r="M49" s="60">
        <v>0</v>
      </c>
      <c r="N49" s="88">
        <v>0</v>
      </c>
      <c r="O49" s="109">
        <v>0</v>
      </c>
      <c r="P49" s="30">
        <v>0</v>
      </c>
      <c r="Q49" s="112">
        <f t="shared" si="28"/>
        <v>0</v>
      </c>
      <c r="R49" s="104" t="s">
        <v>53</v>
      </c>
      <c r="S49" s="109" t="s">
        <v>53</v>
      </c>
      <c r="T49" s="104">
        <v>0</v>
      </c>
      <c r="U49" s="128">
        <f t="shared" si="29"/>
        <v>0</v>
      </c>
      <c r="V49" s="104">
        <v>0</v>
      </c>
      <c r="W49" s="133">
        <f t="shared" si="31"/>
        <v>0</v>
      </c>
    </row>
    <row r="50" spans="1:23" ht="26.1" customHeight="1">
      <c r="A50" s="25"/>
      <c r="B50" s="26" t="s">
        <v>15</v>
      </c>
      <c r="C50" s="27"/>
      <c r="D50" s="29">
        <v>2968743</v>
      </c>
      <c r="E50" s="56">
        <f t="shared" si="23"/>
        <v>13.2</v>
      </c>
      <c r="F50" s="64">
        <v>2824055</v>
      </c>
      <c r="G50" s="59">
        <f t="shared" si="24"/>
        <v>12.717686503334342</v>
      </c>
      <c r="H50" s="68">
        <v>2797631</v>
      </c>
      <c r="I50" s="76">
        <f t="shared" si="25"/>
        <v>11.730956988253574</v>
      </c>
      <c r="J50" s="68">
        <v>2565226</v>
      </c>
      <c r="K50" s="94">
        <f t="shared" si="27"/>
        <v>11.263178678999545</v>
      </c>
      <c r="L50" s="87">
        <v>2990068</v>
      </c>
      <c r="M50" s="59">
        <f>IF((L50&lt;&gt;""),L50/$J$5*100,"")</f>
        <v>14.053865030501832</v>
      </c>
      <c r="N50" s="87">
        <v>2950513</v>
      </c>
      <c r="O50" s="108">
        <v>13.2</v>
      </c>
      <c r="P50" s="29">
        <v>2894939</v>
      </c>
      <c r="Q50" s="112">
        <f t="shared" si="28"/>
        <v>12.456091352790574</v>
      </c>
      <c r="R50" s="103">
        <v>2874221</v>
      </c>
      <c r="S50" s="108">
        <v>12.602666675319188</v>
      </c>
      <c r="T50" s="103">
        <v>2801416</v>
      </c>
      <c r="U50" s="128">
        <f t="shared" si="29"/>
        <v>12.54028825487894</v>
      </c>
      <c r="V50" s="103">
        <v>2733198</v>
      </c>
      <c r="W50" s="133">
        <v>11.3</v>
      </c>
    </row>
    <row r="51" spans="1:23" ht="26.1" customHeight="1">
      <c r="A51" s="25"/>
      <c r="B51" s="26" t="s">
        <v>16</v>
      </c>
      <c r="C51" s="27"/>
      <c r="D51" s="29">
        <v>84150</v>
      </c>
      <c r="E51" s="56">
        <f t="shared" si="23"/>
        <v>0.4</v>
      </c>
      <c r="F51" s="64">
        <v>170055</v>
      </c>
      <c r="G51" s="59">
        <f t="shared" si="24"/>
        <v>0.76581588472056017</v>
      </c>
      <c r="H51" s="68">
        <v>775377</v>
      </c>
      <c r="I51" s="76">
        <f t="shared" si="25"/>
        <v>3.2512916237634957</v>
      </c>
      <c r="J51" s="68">
        <v>178512</v>
      </c>
      <c r="K51" s="94">
        <f t="shared" si="27"/>
        <v>0.78379548326173465</v>
      </c>
      <c r="L51" s="87">
        <v>570197</v>
      </c>
      <c r="M51" s="59">
        <f>IF((L51&lt;&gt;""),L51/$J$5*100,"")</f>
        <v>2.6800299119608835</v>
      </c>
      <c r="N51" s="87">
        <v>311995</v>
      </c>
      <c r="O51" s="108">
        <v>1.4</v>
      </c>
      <c r="P51" s="29">
        <v>515353</v>
      </c>
      <c r="Q51" s="112">
        <f t="shared" si="28"/>
        <v>2.2174159963075839</v>
      </c>
      <c r="R51" s="103">
        <v>79176</v>
      </c>
      <c r="S51" s="108">
        <v>0.34716493153625699</v>
      </c>
      <c r="T51" s="103">
        <v>79519</v>
      </c>
      <c r="U51" s="128">
        <f t="shared" si="29"/>
        <v>0.35595969386186072</v>
      </c>
      <c r="V51" s="103">
        <v>269549</v>
      </c>
      <c r="W51" s="133">
        <v>1.1000000000000001</v>
      </c>
    </row>
    <row r="52" spans="1:23" ht="26.1" customHeight="1">
      <c r="A52" s="25"/>
      <c r="B52" s="26" t="s">
        <v>17</v>
      </c>
      <c r="C52" s="31"/>
      <c r="D52" s="29">
        <v>1281200</v>
      </c>
      <c r="E52" s="56">
        <f t="shared" si="23"/>
        <v>5.7</v>
      </c>
      <c r="F52" s="64">
        <v>1281298</v>
      </c>
      <c r="G52" s="59">
        <f t="shared" si="24"/>
        <v>5.7701235568532789</v>
      </c>
      <c r="H52" s="68">
        <v>1280939</v>
      </c>
      <c r="I52" s="76">
        <f t="shared" si="25"/>
        <v>5.3712016751231833</v>
      </c>
      <c r="J52" s="68">
        <v>1281166</v>
      </c>
      <c r="K52" s="94">
        <f t="shared" si="27"/>
        <v>5.6252359735396142</v>
      </c>
      <c r="L52" s="87">
        <v>1271202</v>
      </c>
      <c r="M52" s="59">
        <f>IF((L52&lt;&gt;""),L52/$J$5*100,"")</f>
        <v>5.9748812851426765</v>
      </c>
      <c r="N52" s="87">
        <v>1270765</v>
      </c>
      <c r="O52" s="108">
        <v>5.7</v>
      </c>
      <c r="P52" s="29">
        <v>1270803</v>
      </c>
      <c r="Q52" s="112">
        <f t="shared" si="28"/>
        <v>5.4679004495087185</v>
      </c>
      <c r="R52" s="103">
        <v>1271753</v>
      </c>
      <c r="S52" s="108">
        <v>5.5762862884716258</v>
      </c>
      <c r="T52" s="103">
        <v>1072516</v>
      </c>
      <c r="U52" s="128">
        <f t="shared" si="29"/>
        <v>4.8010219824437863</v>
      </c>
      <c r="V52" s="103">
        <v>1094284</v>
      </c>
      <c r="W52" s="133">
        <v>4.5</v>
      </c>
    </row>
    <row r="53" spans="1:23" ht="26.1" customHeight="1">
      <c r="A53" s="25"/>
      <c r="B53" s="26" t="s">
        <v>18</v>
      </c>
      <c r="C53" s="27"/>
      <c r="D53" s="29">
        <v>1389973</v>
      </c>
      <c r="E53" s="56">
        <f t="shared" si="23"/>
        <v>6.2</v>
      </c>
      <c r="F53" s="64">
        <v>1493494</v>
      </c>
      <c r="G53" s="59">
        <f t="shared" si="24"/>
        <v>6.7257147918899669</v>
      </c>
      <c r="H53" s="68">
        <v>1514125</v>
      </c>
      <c r="I53" s="76">
        <f t="shared" si="25"/>
        <v>6.3489914323366605</v>
      </c>
      <c r="J53" s="68">
        <v>1521366</v>
      </c>
      <c r="K53" s="94">
        <f t="shared" si="27"/>
        <v>6.679885941493974</v>
      </c>
      <c r="L53" s="87">
        <v>1552795</v>
      </c>
      <c r="M53" s="59">
        <f>IF((L53&lt;&gt;""),L53/$J$5*100,"")</f>
        <v>7.2984197516705622</v>
      </c>
      <c r="N53" s="87">
        <v>1646640</v>
      </c>
      <c r="O53" s="108">
        <v>7.4</v>
      </c>
      <c r="P53" s="29">
        <v>1692430</v>
      </c>
      <c r="Q53" s="112">
        <f t="shared" si="28"/>
        <v>7.2820403774322546</v>
      </c>
      <c r="R53" s="103">
        <v>1725136</v>
      </c>
      <c r="S53" s="108">
        <v>7.564245747836873</v>
      </c>
      <c r="T53" s="103">
        <v>1738408</v>
      </c>
      <c r="U53" s="128">
        <f t="shared" si="29"/>
        <v>7.7818279843434857</v>
      </c>
      <c r="V53" s="103">
        <v>1741226</v>
      </c>
      <c r="W53" s="133">
        <v>7.2</v>
      </c>
    </row>
    <row r="54" spans="1:23" ht="26.1" customHeight="1" thickBot="1">
      <c r="A54" s="32"/>
      <c r="B54" s="33" t="s">
        <v>19</v>
      </c>
      <c r="C54" s="34"/>
      <c r="D54" s="35">
        <v>0</v>
      </c>
      <c r="E54" s="58">
        <f t="shared" si="23"/>
        <v>0</v>
      </c>
      <c r="F54" s="66">
        <v>0</v>
      </c>
      <c r="G54" s="61">
        <f t="shared" si="24"/>
        <v>0</v>
      </c>
      <c r="H54" s="70">
        <v>0</v>
      </c>
      <c r="I54" s="78">
        <f t="shared" si="25"/>
        <v>0</v>
      </c>
      <c r="J54" s="70">
        <v>0</v>
      </c>
      <c r="K54" s="95">
        <f t="shared" si="27"/>
        <v>0</v>
      </c>
      <c r="L54" s="89">
        <v>0</v>
      </c>
      <c r="M54" s="61">
        <v>0</v>
      </c>
      <c r="N54" s="89">
        <v>0</v>
      </c>
      <c r="O54" s="110">
        <v>0</v>
      </c>
      <c r="P54" s="35">
        <v>0</v>
      </c>
      <c r="Q54" s="113">
        <f t="shared" si="28"/>
        <v>0</v>
      </c>
      <c r="R54" s="105" t="s">
        <v>53</v>
      </c>
      <c r="S54" s="110" t="s">
        <v>53</v>
      </c>
      <c r="T54" s="105">
        <v>0</v>
      </c>
      <c r="U54" s="113">
        <f t="shared" si="29"/>
        <v>0</v>
      </c>
      <c r="V54" s="105">
        <v>0</v>
      </c>
      <c r="W54" s="139">
        <f t="shared" si="31"/>
        <v>0</v>
      </c>
    </row>
    <row r="55" spans="1:23" s="5" customFormat="1" ht="16.5" customHeight="1">
      <c r="B55" s="5" t="s">
        <v>57</v>
      </c>
      <c r="M55" s="90"/>
      <c r="O55" s="90"/>
      <c r="Q55" s="90"/>
      <c r="S55" s="90"/>
      <c r="T55" s="90"/>
      <c r="U55" s="90"/>
      <c r="V55" s="90"/>
      <c r="W55" s="90" t="s">
        <v>50</v>
      </c>
    </row>
  </sheetData>
  <mergeCells count="33">
    <mergeCell ref="V39:W39"/>
    <mergeCell ref="V3:W3"/>
    <mergeCell ref="A21:C22"/>
    <mergeCell ref="R3:S3"/>
    <mergeCell ref="D3:E3"/>
    <mergeCell ref="T3:U3"/>
    <mergeCell ref="J3:K3"/>
    <mergeCell ref="L3:M3"/>
    <mergeCell ref="P21:Q21"/>
    <mergeCell ref="R21:S21"/>
    <mergeCell ref="T21:U21"/>
    <mergeCell ref="V21:W21"/>
    <mergeCell ref="J21:K21"/>
    <mergeCell ref="L21:M21"/>
    <mergeCell ref="N21:O21"/>
    <mergeCell ref="N3:O3"/>
    <mergeCell ref="P3:Q3"/>
    <mergeCell ref="A3:C4"/>
    <mergeCell ref="F21:G21"/>
    <mergeCell ref="F3:G3"/>
    <mergeCell ref="H3:I3"/>
    <mergeCell ref="D21:E21"/>
    <mergeCell ref="H21:I21"/>
    <mergeCell ref="A39:C40"/>
    <mergeCell ref="D39:E39"/>
    <mergeCell ref="H39:I39"/>
    <mergeCell ref="F39:G39"/>
    <mergeCell ref="T39:U39"/>
    <mergeCell ref="J39:K39"/>
    <mergeCell ref="R39:S39"/>
    <mergeCell ref="L39:M39"/>
    <mergeCell ref="N39:O39"/>
    <mergeCell ref="P39:Q39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scale="95" orientation="portrait" horizontalDpi="4294967292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統計書</vt:lpstr>
      <vt:lpstr>R元～</vt:lpstr>
      <vt:lpstr>H元～H30</vt:lpstr>
      <vt:lpstr>'H元～H30'!Print_Titles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</dc:title>
  <dc:subject>普通会計性質別決算額の推移</dc:subject>
  <dc:creator>茅野市役所</dc:creator>
  <cp:lastModifiedBy>竹内　こずえ</cp:lastModifiedBy>
  <cp:lastPrinted>2021-02-08T02:42:19Z</cp:lastPrinted>
  <dcterms:created xsi:type="dcterms:W3CDTF">2002-02-28T06:43:45Z</dcterms:created>
  <dcterms:modified xsi:type="dcterms:W3CDTF">2024-10-23T08:07:16Z</dcterms:modified>
</cp:coreProperties>
</file>