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2295" yWindow="-45" windowWidth="15735" windowHeight="10440"/>
  </bookViews>
  <sheets>
    <sheet name="統計書 (R2確定値)" sheetId="11" r:id="rId1"/>
    <sheet name="Ｓ30～" sheetId="10" r:id="rId2"/>
  </sheets>
  <definedNames>
    <definedName name="_xlnm.Print_Titles" localSheetId="1">'Ｓ30～'!$2:$4</definedName>
  </definedNames>
  <calcPr calcId="162913"/>
</workbook>
</file>

<file path=xl/calcChain.xml><?xml version="1.0" encoding="utf-8"?>
<calcChain xmlns="http://schemas.openxmlformats.org/spreadsheetml/2006/main">
  <c r="H362" i="10" l="1"/>
  <c r="I333" i="10"/>
  <c r="H333" i="10"/>
  <c r="I300" i="10"/>
  <c r="H300" i="10"/>
  <c r="I267" i="10"/>
  <c r="H267" i="10"/>
  <c r="I234" i="10"/>
  <c r="H234" i="10"/>
  <c r="I201" i="10"/>
  <c r="H201" i="10"/>
  <c r="I168" i="10"/>
  <c r="H168" i="10"/>
  <c r="I135" i="10"/>
  <c r="H135" i="10"/>
  <c r="I103" i="10"/>
  <c r="H103" i="10"/>
  <c r="I102" i="10"/>
  <c r="H102" i="10"/>
  <c r="I69" i="10"/>
  <c r="H69" i="10"/>
  <c r="I361" i="10"/>
  <c r="H361" i="10"/>
  <c r="I362" i="10" l="1"/>
  <c r="I334" i="10"/>
  <c r="H334" i="10"/>
  <c r="I301" i="10"/>
  <c r="H301" i="10"/>
  <c r="I268" i="10"/>
  <c r="H268" i="10"/>
  <c r="I235" i="10"/>
  <c r="H235" i="10"/>
  <c r="I202" i="10"/>
  <c r="H202" i="10"/>
  <c r="I169" i="10"/>
  <c r="H169" i="10"/>
  <c r="I136" i="10"/>
  <c r="H136" i="10"/>
  <c r="H137" i="10" l="1"/>
  <c r="I137" i="10"/>
  <c r="H138" i="10"/>
  <c r="I138" i="10"/>
  <c r="I165" i="10" l="1"/>
  <c r="I164" i="10"/>
  <c r="I163" i="10"/>
  <c r="I162" i="10"/>
  <c r="I161" i="10"/>
  <c r="H165" i="10"/>
  <c r="H164" i="10"/>
  <c r="H163" i="10"/>
  <c r="H162" i="10"/>
  <c r="H161" i="10"/>
  <c r="I132" i="10"/>
  <c r="I131" i="10"/>
  <c r="I130" i="10"/>
  <c r="I129" i="10"/>
  <c r="I128" i="10"/>
  <c r="H132" i="10"/>
  <c r="H131" i="10"/>
  <c r="H130" i="10"/>
  <c r="H129" i="10"/>
  <c r="H128" i="10"/>
  <c r="H99" i="10"/>
  <c r="H98" i="10"/>
  <c r="H97" i="10"/>
  <c r="H96" i="10"/>
  <c r="H95" i="10"/>
  <c r="I99" i="10"/>
  <c r="I98" i="10"/>
  <c r="I97" i="10"/>
  <c r="I96" i="10"/>
  <c r="I95" i="10"/>
  <c r="I358" i="10"/>
  <c r="I357" i="10"/>
  <c r="I356" i="10"/>
  <c r="I355" i="10"/>
  <c r="I354" i="10"/>
  <c r="H358" i="10"/>
  <c r="H357" i="10"/>
  <c r="H356" i="10"/>
  <c r="H355" i="10"/>
  <c r="H354" i="10"/>
  <c r="I330" i="10"/>
  <c r="I329" i="10"/>
  <c r="I328" i="10"/>
  <c r="I327" i="10"/>
  <c r="I326" i="10"/>
  <c r="H330" i="10"/>
  <c r="H329" i="10"/>
  <c r="H328" i="10"/>
  <c r="H327" i="10"/>
  <c r="H326" i="10"/>
  <c r="I297" i="10"/>
  <c r="I296" i="10"/>
  <c r="I295" i="10"/>
  <c r="I294" i="10"/>
  <c r="I293" i="10"/>
  <c r="H297" i="10"/>
  <c r="H296" i="10"/>
  <c r="H295" i="10"/>
  <c r="H294" i="10"/>
  <c r="H293" i="10"/>
  <c r="I264" i="10"/>
  <c r="I263" i="10"/>
  <c r="I262" i="10"/>
  <c r="I261" i="10"/>
  <c r="I260" i="10"/>
  <c r="H264" i="10"/>
  <c r="H263" i="10"/>
  <c r="H262" i="10"/>
  <c r="H261" i="10"/>
  <c r="H260" i="10"/>
  <c r="I231" i="10"/>
  <c r="I230" i="10"/>
  <c r="I229" i="10"/>
  <c r="I228" i="10"/>
  <c r="I227" i="10"/>
  <c r="H231" i="10"/>
  <c r="H230" i="10"/>
  <c r="H229" i="10"/>
  <c r="H228" i="10"/>
  <c r="H227" i="10"/>
  <c r="I198" i="10"/>
  <c r="I197" i="10"/>
  <c r="I196" i="10"/>
  <c r="I195" i="10"/>
  <c r="I194" i="10"/>
  <c r="H198" i="10"/>
  <c r="H197" i="10"/>
  <c r="H196" i="10"/>
  <c r="H195" i="10"/>
  <c r="H194" i="10"/>
  <c r="I33" i="10"/>
  <c r="I32" i="10"/>
  <c r="I31" i="10"/>
  <c r="H33" i="10"/>
  <c r="H32" i="10"/>
  <c r="H31" i="10"/>
  <c r="E30" i="10" l="1"/>
  <c r="D30" i="10"/>
  <c r="F30" i="10"/>
  <c r="G30" i="10"/>
  <c r="E29" i="10"/>
  <c r="D29" i="10"/>
  <c r="F29" i="10"/>
  <c r="G29" i="10"/>
  <c r="D28" i="10"/>
  <c r="I63" i="10"/>
  <c r="H63" i="10"/>
  <c r="G83" i="10"/>
  <c r="H83" i="10" s="1"/>
  <c r="G84" i="10"/>
  <c r="G88" i="10"/>
  <c r="G89" i="10"/>
  <c r="E28" i="10"/>
  <c r="F28" i="10"/>
  <c r="G28" i="10"/>
  <c r="I353" i="10"/>
  <c r="H353" i="10"/>
  <c r="I325" i="10"/>
  <c r="H325" i="10"/>
  <c r="I292" i="10"/>
  <c r="H292" i="10"/>
  <c r="I259" i="10"/>
  <c r="H259" i="10"/>
  <c r="I226" i="10"/>
  <c r="H226" i="10"/>
  <c r="I193" i="10"/>
  <c r="H193" i="10"/>
  <c r="I160" i="10"/>
  <c r="H160" i="10"/>
  <c r="I127" i="10"/>
  <c r="H127" i="10"/>
  <c r="I94" i="10"/>
  <c r="H94" i="10"/>
  <c r="I61" i="10"/>
  <c r="H61" i="10"/>
  <c r="F84" i="10"/>
  <c r="D84" i="10"/>
  <c r="I84" i="10" s="1"/>
  <c r="F83" i="10"/>
  <c r="D83" i="10"/>
  <c r="D17" i="10" s="1"/>
  <c r="D15" i="10"/>
  <c r="E343" i="10"/>
  <c r="I343" i="10" s="1"/>
  <c r="E342" i="10"/>
  <c r="I342" i="10" s="1"/>
  <c r="E341" i="10"/>
  <c r="I341" i="10" s="1"/>
  <c r="E340" i="10"/>
  <c r="I340" i="10" s="1"/>
  <c r="E315" i="10"/>
  <c r="I315" i="10" s="1"/>
  <c r="E314" i="10"/>
  <c r="I314" i="10" s="1"/>
  <c r="E313" i="10"/>
  <c r="I313" i="10" s="1"/>
  <c r="E312" i="10"/>
  <c r="I312" i="10" s="1"/>
  <c r="E282" i="10"/>
  <c r="I282" i="10" s="1"/>
  <c r="E281" i="10"/>
  <c r="I281" i="10" s="1"/>
  <c r="E280" i="10"/>
  <c r="I280" i="10" s="1"/>
  <c r="E279" i="10"/>
  <c r="I279" i="10" s="1"/>
  <c r="E249" i="10"/>
  <c r="I249" i="10" s="1"/>
  <c r="E248" i="10"/>
  <c r="I248" i="10" s="1"/>
  <c r="E247" i="10"/>
  <c r="I247" i="10" s="1"/>
  <c r="E246" i="10"/>
  <c r="I246" i="10" s="1"/>
  <c r="E216" i="10"/>
  <c r="I216" i="10" s="1"/>
  <c r="E215" i="10"/>
  <c r="I215" i="10" s="1"/>
  <c r="E214" i="10"/>
  <c r="I214" i="10" s="1"/>
  <c r="E213" i="10"/>
  <c r="I213" i="10" s="1"/>
  <c r="E183" i="10"/>
  <c r="I183" i="10" s="1"/>
  <c r="E182" i="10"/>
  <c r="I182" i="10" s="1"/>
  <c r="E181" i="10"/>
  <c r="I181" i="10" s="1"/>
  <c r="E180" i="10"/>
  <c r="I180" i="10" s="1"/>
  <c r="E150" i="10"/>
  <c r="I150" i="10" s="1"/>
  <c r="E149" i="10"/>
  <c r="I149" i="10" s="1"/>
  <c r="E148" i="10"/>
  <c r="I148" i="10" s="1"/>
  <c r="E147" i="10"/>
  <c r="I147" i="10" s="1"/>
  <c r="E117" i="10"/>
  <c r="I117" i="10" s="1"/>
  <c r="E116" i="10"/>
  <c r="I116" i="10" s="1"/>
  <c r="E115" i="10"/>
  <c r="I115" i="10" s="1"/>
  <c r="H115" i="10"/>
  <c r="H114" i="10"/>
  <c r="E114" i="10"/>
  <c r="I114" i="10" s="1"/>
  <c r="H84" i="10"/>
  <c r="E84" i="10"/>
  <c r="H82" i="10"/>
  <c r="E82" i="10"/>
  <c r="I82" i="10" s="1"/>
  <c r="H81" i="10"/>
  <c r="E81" i="10"/>
  <c r="I81" i="10" s="1"/>
  <c r="E48" i="10"/>
  <c r="I48" i="10" s="1"/>
  <c r="E49" i="10"/>
  <c r="I49" i="10"/>
  <c r="E50" i="10"/>
  <c r="E51" i="10"/>
  <c r="I51" i="10" s="1"/>
  <c r="G18" i="10"/>
  <c r="F18" i="10"/>
  <c r="F17" i="10"/>
  <c r="G16" i="10"/>
  <c r="F16" i="10"/>
  <c r="D16" i="10"/>
  <c r="G15" i="10"/>
  <c r="F15" i="10"/>
  <c r="H15" i="10" s="1"/>
  <c r="G14" i="10"/>
  <c r="F14" i="10"/>
  <c r="D14" i="10"/>
  <c r="H245" i="10"/>
  <c r="E245" i="10"/>
  <c r="I245" i="10" s="1"/>
  <c r="H343" i="10"/>
  <c r="H342" i="10"/>
  <c r="H341" i="10"/>
  <c r="H340" i="10"/>
  <c r="H315" i="10"/>
  <c r="H314" i="10"/>
  <c r="H313" i="10"/>
  <c r="H312" i="10"/>
  <c r="H282" i="10"/>
  <c r="H281" i="10"/>
  <c r="H280" i="10"/>
  <c r="H279" i="10"/>
  <c r="H249" i="10"/>
  <c r="H248" i="10"/>
  <c r="H247" i="10"/>
  <c r="H246" i="10"/>
  <c r="H216" i="10"/>
  <c r="H215" i="10"/>
  <c r="H214" i="10"/>
  <c r="H213" i="10"/>
  <c r="H183" i="10"/>
  <c r="H182" i="10"/>
  <c r="H181" i="10"/>
  <c r="H180" i="10"/>
  <c r="H150" i="10"/>
  <c r="H149" i="10"/>
  <c r="H148" i="10"/>
  <c r="H147" i="10"/>
  <c r="H117" i="10"/>
  <c r="H116" i="10"/>
  <c r="H51" i="10"/>
  <c r="H50" i="10"/>
  <c r="H49" i="10"/>
  <c r="H48" i="10"/>
  <c r="G23" i="10"/>
  <c r="F89" i="10"/>
  <c r="F23" i="10" s="1"/>
  <c r="D89" i="10"/>
  <c r="D23" i="10" s="1"/>
  <c r="F88" i="10"/>
  <c r="F22" i="10" s="1"/>
  <c r="D88" i="10"/>
  <c r="D22" i="10" s="1"/>
  <c r="G27" i="10"/>
  <c r="F27" i="10"/>
  <c r="E27" i="10"/>
  <c r="D27" i="10"/>
  <c r="G26" i="10"/>
  <c r="F26" i="10"/>
  <c r="E26" i="10"/>
  <c r="D26" i="10"/>
  <c r="G25" i="10"/>
  <c r="F25" i="10"/>
  <c r="E25" i="10"/>
  <c r="D25" i="10"/>
  <c r="G24" i="10"/>
  <c r="F24" i="10"/>
  <c r="E24" i="10"/>
  <c r="D24" i="10"/>
  <c r="G21" i="10"/>
  <c r="F21" i="10"/>
  <c r="D21" i="10"/>
  <c r="G19" i="10"/>
  <c r="F19" i="10"/>
  <c r="E19" i="10"/>
  <c r="D19" i="10"/>
  <c r="G13" i="10"/>
  <c r="F13" i="10"/>
  <c r="D13" i="10"/>
  <c r="G12" i="10"/>
  <c r="F12" i="10"/>
  <c r="D12" i="10"/>
  <c r="G11" i="10"/>
  <c r="F11" i="10"/>
  <c r="D11" i="10"/>
  <c r="G10" i="10"/>
  <c r="F10" i="10"/>
  <c r="D10" i="10"/>
  <c r="D20" i="10"/>
  <c r="F20" i="10"/>
  <c r="G20" i="10"/>
  <c r="G22" i="10"/>
  <c r="H18" i="10"/>
  <c r="I50" i="10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G5" i="10"/>
  <c r="F5" i="10"/>
  <c r="E5" i="10"/>
  <c r="D5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H45" i="10"/>
  <c r="H46" i="10"/>
  <c r="H47" i="10"/>
  <c r="H52" i="10"/>
  <c r="I52" i="10"/>
  <c r="H53" i="10"/>
  <c r="H54" i="10"/>
  <c r="H55" i="10"/>
  <c r="H56" i="10"/>
  <c r="H57" i="10"/>
  <c r="I57" i="10"/>
  <c r="H58" i="10"/>
  <c r="I58" i="10"/>
  <c r="H59" i="10"/>
  <c r="I59" i="10"/>
  <c r="H60" i="10"/>
  <c r="I60" i="10"/>
  <c r="H71" i="10"/>
  <c r="I71" i="10"/>
  <c r="H72" i="10"/>
  <c r="I72" i="10"/>
  <c r="H73" i="10"/>
  <c r="I73" i="10"/>
  <c r="H74" i="10"/>
  <c r="I74" i="10"/>
  <c r="H75" i="10"/>
  <c r="I75" i="10"/>
  <c r="H76" i="10"/>
  <c r="I76" i="10"/>
  <c r="H77" i="10"/>
  <c r="H78" i="10"/>
  <c r="H79" i="10"/>
  <c r="H80" i="10"/>
  <c r="H85" i="10"/>
  <c r="I85" i="10"/>
  <c r="H86" i="10"/>
  <c r="H87" i="10"/>
  <c r="H90" i="10"/>
  <c r="I90" i="10"/>
  <c r="H91" i="10"/>
  <c r="I91" i="10"/>
  <c r="H92" i="10"/>
  <c r="I92" i="10"/>
  <c r="H93" i="10"/>
  <c r="I93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H111" i="10"/>
  <c r="H112" i="10"/>
  <c r="H113" i="10"/>
  <c r="H118" i="10"/>
  <c r="I118" i="10"/>
  <c r="H119" i="10"/>
  <c r="H120" i="10"/>
  <c r="H121" i="10"/>
  <c r="H122" i="10"/>
  <c r="H123" i="10"/>
  <c r="I123" i="10"/>
  <c r="H124" i="10"/>
  <c r="I124" i="10"/>
  <c r="H125" i="10"/>
  <c r="I125" i="10"/>
  <c r="H126" i="10"/>
  <c r="I126" i="10"/>
  <c r="H139" i="10"/>
  <c r="I139" i="10"/>
  <c r="H140" i="10"/>
  <c r="I140" i="10"/>
  <c r="H141" i="10"/>
  <c r="I141" i="10"/>
  <c r="H142" i="10"/>
  <c r="I142" i="10"/>
  <c r="H143" i="10"/>
  <c r="H144" i="10"/>
  <c r="H145" i="10"/>
  <c r="H146" i="10"/>
  <c r="H151" i="10"/>
  <c r="I151" i="10"/>
  <c r="H152" i="10"/>
  <c r="H153" i="10"/>
  <c r="H154" i="10"/>
  <c r="H155" i="10"/>
  <c r="H156" i="10"/>
  <c r="I156" i="10"/>
  <c r="H157" i="10"/>
  <c r="I157" i="10"/>
  <c r="H158" i="10"/>
  <c r="I158" i="10"/>
  <c r="H159" i="10"/>
  <c r="I159" i="10"/>
  <c r="H170" i="10"/>
  <c r="I170" i="10"/>
  <c r="H171" i="10"/>
  <c r="I171" i="10"/>
  <c r="H172" i="10"/>
  <c r="I172" i="10"/>
  <c r="H173" i="10"/>
  <c r="I173" i="10"/>
  <c r="H174" i="10"/>
  <c r="I174" i="10"/>
  <c r="H175" i="10"/>
  <c r="I175" i="10"/>
  <c r="H176" i="10"/>
  <c r="H177" i="10"/>
  <c r="H178" i="10"/>
  <c r="H179" i="10"/>
  <c r="H184" i="10"/>
  <c r="I184" i="10"/>
  <c r="H185" i="10"/>
  <c r="H186" i="10"/>
  <c r="H187" i="10"/>
  <c r="H188" i="10"/>
  <c r="H189" i="10"/>
  <c r="I189" i="10"/>
  <c r="H190" i="10"/>
  <c r="I190" i="10"/>
  <c r="H191" i="10"/>
  <c r="I191" i="10"/>
  <c r="H192" i="10"/>
  <c r="I192" i="10"/>
  <c r="H203" i="10"/>
  <c r="I203" i="10"/>
  <c r="H204" i="10"/>
  <c r="I204" i="10"/>
  <c r="H205" i="10"/>
  <c r="I205" i="10"/>
  <c r="H206" i="10"/>
  <c r="I206" i="10"/>
  <c r="H207" i="10"/>
  <c r="I207" i="10"/>
  <c r="H208" i="10"/>
  <c r="I208" i="10"/>
  <c r="H209" i="10"/>
  <c r="H210" i="10"/>
  <c r="H211" i="10"/>
  <c r="H212" i="10"/>
  <c r="H217" i="10"/>
  <c r="I217" i="10"/>
  <c r="H218" i="10"/>
  <c r="H219" i="10"/>
  <c r="H220" i="10"/>
  <c r="H221" i="10"/>
  <c r="H222" i="10"/>
  <c r="I222" i="10"/>
  <c r="H223" i="10"/>
  <c r="I223" i="10"/>
  <c r="H224" i="10"/>
  <c r="I224" i="10"/>
  <c r="H225" i="10"/>
  <c r="I225" i="10"/>
  <c r="H236" i="10"/>
  <c r="I236" i="10"/>
  <c r="H237" i="10"/>
  <c r="I237" i="10"/>
  <c r="H238" i="10"/>
  <c r="I238" i="10"/>
  <c r="H239" i="10"/>
  <c r="I239" i="10"/>
  <c r="H240" i="10"/>
  <c r="I240" i="10"/>
  <c r="H241" i="10"/>
  <c r="I241" i="10"/>
  <c r="H242" i="10"/>
  <c r="H243" i="10"/>
  <c r="H244" i="10"/>
  <c r="H250" i="10"/>
  <c r="I250" i="10"/>
  <c r="H251" i="10"/>
  <c r="H252" i="10"/>
  <c r="H253" i="10"/>
  <c r="H254" i="10"/>
  <c r="H255" i="10"/>
  <c r="I255" i="10"/>
  <c r="H256" i="10"/>
  <c r="I256" i="10"/>
  <c r="H257" i="10"/>
  <c r="I257" i="10"/>
  <c r="H258" i="10"/>
  <c r="I258" i="10"/>
  <c r="H269" i="10"/>
  <c r="I269" i="10"/>
  <c r="H270" i="10"/>
  <c r="I270" i="10"/>
  <c r="H271" i="10"/>
  <c r="I271" i="10"/>
  <c r="H272" i="10"/>
  <c r="I272" i="10"/>
  <c r="H273" i="10"/>
  <c r="I273" i="10"/>
  <c r="H274" i="10"/>
  <c r="I274" i="10"/>
  <c r="H275" i="10"/>
  <c r="H276" i="10"/>
  <c r="H277" i="10"/>
  <c r="H278" i="10"/>
  <c r="H283" i="10"/>
  <c r="I283" i="10"/>
  <c r="H284" i="10"/>
  <c r="H285" i="10"/>
  <c r="H286" i="10"/>
  <c r="H287" i="10"/>
  <c r="H288" i="10"/>
  <c r="I288" i="10"/>
  <c r="H289" i="10"/>
  <c r="I289" i="10"/>
  <c r="H290" i="10"/>
  <c r="I290" i="10"/>
  <c r="H291" i="10"/>
  <c r="I291" i="10"/>
  <c r="H302" i="10"/>
  <c r="I302" i="10"/>
  <c r="H303" i="10"/>
  <c r="I303" i="10"/>
  <c r="H304" i="10"/>
  <c r="I304" i="10"/>
  <c r="H305" i="10"/>
  <c r="I305" i="10"/>
  <c r="H306" i="10"/>
  <c r="I306" i="10"/>
  <c r="H307" i="10"/>
  <c r="I307" i="10"/>
  <c r="H308" i="10"/>
  <c r="H309" i="10"/>
  <c r="I309" i="10"/>
  <c r="H310" i="10"/>
  <c r="H311" i="10"/>
  <c r="H316" i="10"/>
  <c r="I316" i="10"/>
  <c r="H317" i="10"/>
  <c r="H318" i="10"/>
  <c r="H319" i="10"/>
  <c r="H320" i="10"/>
  <c r="H321" i="10"/>
  <c r="I321" i="10"/>
  <c r="H322" i="10"/>
  <c r="I322" i="10"/>
  <c r="H323" i="10"/>
  <c r="I323" i="10"/>
  <c r="H324" i="10"/>
  <c r="I324" i="10"/>
  <c r="H335" i="10"/>
  <c r="H336" i="10"/>
  <c r="H337" i="10"/>
  <c r="H338" i="10"/>
  <c r="H339" i="10"/>
  <c r="H344" i="10"/>
  <c r="I344" i="10"/>
  <c r="H345" i="10"/>
  <c r="H346" i="10"/>
  <c r="H347" i="10"/>
  <c r="H348" i="10"/>
  <c r="H349" i="10"/>
  <c r="I349" i="10"/>
  <c r="H350" i="10"/>
  <c r="I350" i="10"/>
  <c r="H351" i="10"/>
  <c r="I351" i="10"/>
  <c r="H352" i="10"/>
  <c r="I352" i="10"/>
  <c r="E348" i="10"/>
  <c r="I348" i="10" s="1"/>
  <c r="E347" i="10"/>
  <c r="I347" i="10" s="1"/>
  <c r="E346" i="10"/>
  <c r="I346" i="10" s="1"/>
  <c r="E345" i="10"/>
  <c r="I345" i="10"/>
  <c r="E320" i="10"/>
  <c r="I320" i="10" s="1"/>
  <c r="E319" i="10"/>
  <c r="I319" i="10" s="1"/>
  <c r="E318" i="10"/>
  <c r="I318" i="10" s="1"/>
  <c r="E317" i="10"/>
  <c r="I317" i="10" s="1"/>
  <c r="E287" i="10"/>
  <c r="I287" i="10" s="1"/>
  <c r="E286" i="10"/>
  <c r="I286" i="10"/>
  <c r="E285" i="10"/>
  <c r="I285" i="10" s="1"/>
  <c r="E284" i="10"/>
  <c r="I284" i="10" s="1"/>
  <c r="E254" i="10"/>
  <c r="I254" i="10" s="1"/>
  <c r="E253" i="10"/>
  <c r="I253" i="10" s="1"/>
  <c r="E252" i="10"/>
  <c r="I252" i="10" s="1"/>
  <c r="E251" i="10"/>
  <c r="I251" i="10" s="1"/>
  <c r="E221" i="10"/>
  <c r="I221" i="10" s="1"/>
  <c r="E220" i="10"/>
  <c r="I220" i="10" s="1"/>
  <c r="E219" i="10"/>
  <c r="I219" i="10" s="1"/>
  <c r="E218" i="10"/>
  <c r="I218" i="10" s="1"/>
  <c r="E188" i="10"/>
  <c r="I188" i="10" s="1"/>
  <c r="E187" i="10"/>
  <c r="I187" i="10" s="1"/>
  <c r="E186" i="10"/>
  <c r="I186" i="10" s="1"/>
  <c r="E185" i="10"/>
  <c r="I185" i="10" s="1"/>
  <c r="E155" i="10"/>
  <c r="I155" i="10" s="1"/>
  <c r="E154" i="10"/>
  <c r="I154" i="10" s="1"/>
  <c r="E153" i="10"/>
  <c r="I153" i="10" s="1"/>
  <c r="E152" i="10"/>
  <c r="I152" i="10" s="1"/>
  <c r="E122" i="10"/>
  <c r="I122" i="10" s="1"/>
  <c r="E121" i="10"/>
  <c r="I121" i="10" s="1"/>
  <c r="E120" i="10"/>
  <c r="I120" i="10" s="1"/>
  <c r="E119" i="10"/>
  <c r="I119" i="10" s="1"/>
  <c r="E87" i="10"/>
  <c r="I87" i="10" s="1"/>
  <c r="E86" i="10"/>
  <c r="I86" i="10" s="1"/>
  <c r="E56" i="10"/>
  <c r="I56" i="10" s="1"/>
  <c r="E55" i="10"/>
  <c r="E54" i="10"/>
  <c r="I54" i="10" s="1"/>
  <c r="E53" i="10"/>
  <c r="E339" i="10"/>
  <c r="I339" i="10" s="1"/>
  <c r="E338" i="10"/>
  <c r="I338" i="10" s="1"/>
  <c r="E337" i="10"/>
  <c r="I337" i="10" s="1"/>
  <c r="E336" i="10"/>
  <c r="I336" i="10" s="1"/>
  <c r="E335" i="10"/>
  <c r="E10" i="10" s="1"/>
  <c r="E311" i="10"/>
  <c r="I311" i="10" s="1"/>
  <c r="E310" i="10"/>
  <c r="I310" i="10" s="1"/>
  <c r="E308" i="10"/>
  <c r="I308" i="10" s="1"/>
  <c r="E278" i="10"/>
  <c r="I278" i="10" s="1"/>
  <c r="E277" i="10"/>
  <c r="I277" i="10" s="1"/>
  <c r="E276" i="10"/>
  <c r="I276" i="10" s="1"/>
  <c r="E275" i="10"/>
  <c r="I275" i="10" s="1"/>
  <c r="E244" i="10"/>
  <c r="I244" i="10" s="1"/>
  <c r="E243" i="10"/>
  <c r="I243" i="10" s="1"/>
  <c r="E242" i="10"/>
  <c r="I242" i="10" s="1"/>
  <c r="E212" i="10"/>
  <c r="I212" i="10" s="1"/>
  <c r="E211" i="10"/>
  <c r="I211" i="10" s="1"/>
  <c r="E210" i="10"/>
  <c r="I210" i="10" s="1"/>
  <c r="E209" i="10"/>
  <c r="I209" i="10" s="1"/>
  <c r="E179" i="10"/>
  <c r="I179" i="10" s="1"/>
  <c r="E178" i="10"/>
  <c r="I178" i="10" s="1"/>
  <c r="E177" i="10"/>
  <c r="I177" i="10" s="1"/>
  <c r="E176" i="10"/>
  <c r="I176" i="10" s="1"/>
  <c r="E146" i="10"/>
  <c r="I146" i="10" s="1"/>
  <c r="E145" i="10"/>
  <c r="I145" i="10" s="1"/>
  <c r="E144" i="10"/>
  <c r="I144" i="10" s="1"/>
  <c r="E143" i="10"/>
  <c r="I143" i="10" s="1"/>
  <c r="E113" i="10"/>
  <c r="I113" i="10" s="1"/>
  <c r="E112" i="10"/>
  <c r="I112" i="10" s="1"/>
  <c r="E111" i="10"/>
  <c r="I111" i="10" s="1"/>
  <c r="E110" i="10"/>
  <c r="I110" i="10" s="1"/>
  <c r="E80" i="10"/>
  <c r="I80" i="10" s="1"/>
  <c r="E79" i="10"/>
  <c r="I79" i="10" s="1"/>
  <c r="E78" i="10"/>
  <c r="I78" i="10" s="1"/>
  <c r="E77" i="10"/>
  <c r="I77" i="10" s="1"/>
  <c r="E47" i="10"/>
  <c r="I47" i="10" s="1"/>
  <c r="E46" i="10"/>
  <c r="E45" i="10"/>
  <c r="I45" i="10" s="1"/>
  <c r="E44" i="10"/>
  <c r="I53" i="10"/>
  <c r="I55" i="10"/>
  <c r="D18" i="10" l="1"/>
  <c r="I5" i="10"/>
  <c r="I8" i="10"/>
  <c r="H12" i="10"/>
  <c r="I19" i="10"/>
  <c r="I9" i="10"/>
  <c r="I10" i="10"/>
  <c r="E88" i="10"/>
  <c r="I88" i="10" s="1"/>
  <c r="I26" i="10"/>
  <c r="E11" i="10"/>
  <c r="I11" i="10" s="1"/>
  <c r="H88" i="10"/>
  <c r="E83" i="10"/>
  <c r="I83" i="10" s="1"/>
  <c r="H16" i="10"/>
  <c r="H22" i="10"/>
  <c r="E13" i="10"/>
  <c r="I13" i="10" s="1"/>
  <c r="E89" i="10"/>
  <c r="I89" i="10" s="1"/>
  <c r="I24" i="10"/>
  <c r="H20" i="10"/>
  <c r="H14" i="10"/>
  <c r="E20" i="10"/>
  <c r="I20" i="10" s="1"/>
  <c r="I6" i="10"/>
  <c r="I335" i="10"/>
  <c r="H89" i="10"/>
  <c r="I7" i="10"/>
  <c r="H11" i="10"/>
  <c r="H28" i="10"/>
  <c r="H30" i="10"/>
  <c r="H13" i="10"/>
  <c r="H19" i="10"/>
  <c r="H24" i="10"/>
  <c r="H25" i="10"/>
  <c r="H26" i="10"/>
  <c r="H27" i="10"/>
  <c r="H6" i="10"/>
  <c r="H7" i="10"/>
  <c r="I28" i="10"/>
  <c r="I29" i="10"/>
  <c r="H29" i="10"/>
  <c r="I30" i="10"/>
  <c r="H23" i="10"/>
  <c r="H5" i="10"/>
  <c r="H8" i="10"/>
  <c r="H9" i="10"/>
  <c r="H10" i="10"/>
  <c r="H21" i="10"/>
  <c r="I25" i="10"/>
  <c r="I27" i="10"/>
  <c r="E12" i="10"/>
  <c r="I12" i="10" s="1"/>
  <c r="E15" i="10"/>
  <c r="I15" i="10" s="1"/>
  <c r="E18" i="10"/>
  <c r="I18" i="10" s="1"/>
  <c r="I44" i="10"/>
  <c r="I46" i="10"/>
  <c r="G17" i="10"/>
  <c r="H17" i="10" s="1"/>
  <c r="E16" i="10"/>
  <c r="I16" i="10" s="1"/>
  <c r="E21" i="10"/>
  <c r="I21" i="10" s="1"/>
  <c r="E14" i="10"/>
  <c r="I14" i="10" s="1"/>
  <c r="E23" i="10"/>
  <c r="I23" i="10" s="1"/>
  <c r="E22" i="10" l="1"/>
  <c r="I22" i="10" s="1"/>
  <c r="E17" i="10"/>
  <c r="I17" i="10" s="1"/>
</calcChain>
</file>

<file path=xl/sharedStrings.xml><?xml version="1.0" encoding="utf-8"?>
<sst xmlns="http://schemas.openxmlformats.org/spreadsheetml/2006/main" count="110" uniqueCount="43">
  <si>
    <t>世帯数</t>
  </si>
  <si>
    <t>人　　　　　口</t>
  </si>
  <si>
    <t>女100人</t>
  </si>
  <si>
    <t>１　世　帯</t>
  </si>
  <si>
    <t>総数</t>
  </si>
  <si>
    <t>男</t>
  </si>
  <si>
    <t>女</t>
  </si>
  <si>
    <t>につき男</t>
  </si>
  <si>
    <t>資料：国勢調査、毎月人口異動調査</t>
    <rPh sb="0" eb="2">
      <t>シリョウ</t>
    </rPh>
    <rPh sb="3" eb="5">
      <t>コクセイ</t>
    </rPh>
    <rPh sb="5" eb="7">
      <t>チョウサ</t>
    </rPh>
    <rPh sb="8" eb="10">
      <t>マイツキ</t>
    </rPh>
    <rPh sb="10" eb="12">
      <t>ジンコウ</t>
    </rPh>
    <rPh sb="12" eb="14">
      <t>イドウ</t>
    </rPh>
    <rPh sb="14" eb="16">
      <t>チョウサ</t>
    </rPh>
    <phoneticPr fontId="7"/>
  </si>
  <si>
    <t>宮川</t>
    <rPh sb="0" eb="2">
      <t>ミヤガワ</t>
    </rPh>
    <phoneticPr fontId="7"/>
  </si>
  <si>
    <t>米沢</t>
    <rPh sb="0" eb="2">
      <t>ヨネザワ</t>
    </rPh>
    <phoneticPr fontId="7"/>
  </si>
  <si>
    <t>豊平</t>
    <rPh sb="0" eb="2">
      <t>トヨヒラ</t>
    </rPh>
    <phoneticPr fontId="7"/>
  </si>
  <si>
    <t>玉川</t>
    <rPh sb="0" eb="2">
      <t>タマガワ</t>
    </rPh>
    <phoneticPr fontId="7"/>
  </si>
  <si>
    <t>泉野</t>
    <rPh sb="0" eb="1">
      <t>イズミ</t>
    </rPh>
    <rPh sb="1" eb="2">
      <t>ノ</t>
    </rPh>
    <phoneticPr fontId="7"/>
  </si>
  <si>
    <t>金沢</t>
    <rPh sb="0" eb="2">
      <t>カナザワ</t>
    </rPh>
    <phoneticPr fontId="7"/>
  </si>
  <si>
    <t>湖東</t>
    <rPh sb="0" eb="1">
      <t>コ</t>
    </rPh>
    <rPh sb="1" eb="2">
      <t>ヒガシ</t>
    </rPh>
    <phoneticPr fontId="7"/>
  </si>
  <si>
    <t>北山</t>
    <rPh sb="0" eb="2">
      <t>キタヤマ</t>
    </rPh>
    <phoneticPr fontId="7"/>
  </si>
  <si>
    <t>中大塩</t>
    <rPh sb="0" eb="1">
      <t>ナカ</t>
    </rPh>
    <rPh sb="1" eb="3">
      <t>オオシオ</t>
    </rPh>
    <phoneticPr fontId="7"/>
  </si>
  <si>
    <t>年別</t>
    <rPh sb="0" eb="2">
      <t>ネンベツ</t>
    </rPh>
    <phoneticPr fontId="7"/>
  </si>
  <si>
    <t>地区</t>
    <rPh sb="0" eb="2">
      <t>チク</t>
    </rPh>
    <phoneticPr fontId="7"/>
  </si>
  <si>
    <t>★地区別世帯数及び人口の推移</t>
    <rPh sb="7" eb="8">
      <t>オヨ</t>
    </rPh>
    <phoneticPr fontId="7"/>
  </si>
  <si>
    <t>ちの</t>
    <phoneticPr fontId="7"/>
  </si>
  <si>
    <t>人口</t>
    <phoneticPr fontId="8"/>
  </si>
  <si>
    <t>総人数</t>
    <rPh sb="1" eb="2">
      <t>ヒト</t>
    </rPh>
    <phoneticPr fontId="7"/>
  </si>
  <si>
    <t>昭和30年</t>
    <phoneticPr fontId="7"/>
  </si>
  <si>
    <t>ちの</t>
    <phoneticPr fontId="7"/>
  </si>
  <si>
    <t>昭和30年</t>
    <phoneticPr fontId="7"/>
  </si>
  <si>
    <t>昭和30年</t>
    <phoneticPr fontId="7"/>
  </si>
  <si>
    <t>昭和55年</t>
    <rPh sb="0" eb="1">
      <t>ショウワ</t>
    </rPh>
    <rPh sb="3" eb="4">
      <t>ネン</t>
    </rPh>
    <phoneticPr fontId="7"/>
  </si>
  <si>
    <t>区 分</t>
    <rPh sb="0" eb="1">
      <t>ク</t>
    </rPh>
    <rPh sb="2" eb="3">
      <t>ブン</t>
    </rPh>
    <phoneticPr fontId="7"/>
  </si>
  <si>
    <t>地 区</t>
    <rPh sb="0" eb="1">
      <t>チ</t>
    </rPh>
    <rPh sb="2" eb="3">
      <t>ク</t>
    </rPh>
    <phoneticPr fontId="7"/>
  </si>
  <si>
    <t>女性100人に
つき男性</t>
    <rPh sb="1" eb="2">
      <t>セイ</t>
    </rPh>
    <rPh sb="11" eb="12">
      <t>セイ</t>
    </rPh>
    <phoneticPr fontId="8"/>
  </si>
  <si>
    <t>(各年１０月１日現在、単位:世帯・人)</t>
    <rPh sb="11" eb="13">
      <t>タンイ</t>
    </rPh>
    <rPh sb="14" eb="16">
      <t>セタイ</t>
    </rPh>
    <rPh sb="17" eb="18">
      <t>ニン</t>
    </rPh>
    <phoneticPr fontId="8"/>
  </si>
  <si>
    <t>茅野市</t>
    <rPh sb="0" eb="3">
      <t>チノシ</t>
    </rPh>
    <phoneticPr fontId="7"/>
  </si>
  <si>
    <t>合 計</t>
    <rPh sb="0" eb="1">
      <t>ゴウ</t>
    </rPh>
    <rPh sb="2" eb="3">
      <t>ケイ</t>
    </rPh>
    <phoneticPr fontId="8"/>
  </si>
  <si>
    <t>１世帯
当り人員</t>
    <rPh sb="4" eb="5">
      <t>アタ</t>
    </rPh>
    <phoneticPr fontId="8"/>
  </si>
  <si>
    <t>当り人員</t>
    <rPh sb="0" eb="1">
      <t>アタ</t>
    </rPh>
    <phoneticPr fontId="8"/>
  </si>
  <si>
    <t>※地区別人口については、茅野市独自集計。</t>
    <rPh sb="1" eb="3">
      <t>チク</t>
    </rPh>
    <rPh sb="3" eb="4">
      <t>ベツ</t>
    </rPh>
    <rPh sb="4" eb="6">
      <t>ジンコウ</t>
    </rPh>
    <rPh sb="12" eb="15">
      <t>チノシ</t>
    </rPh>
    <rPh sb="15" eb="17">
      <t>ドクジ</t>
    </rPh>
    <rPh sb="17" eb="19">
      <t>シュウケイ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</si>
  <si>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</si>
  <si>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平成2年</t>
    <rPh sb="0" eb="2">
      <t>ヘイセイ</t>
    </rPh>
    <rPh sb="3" eb="4">
      <t>ネン</t>
    </rPh>
    <phoneticPr fontId="7"/>
  </si>
  <si>
    <t>【茅野市】</t>
    <rPh sb="1" eb="4">
      <t>チノシ</t>
    </rPh>
    <phoneticPr fontId="8"/>
  </si>
  <si>
    <t>令和2年</t>
    <rPh sb="0" eb="2">
      <t>レイワ</t>
    </rPh>
    <rPh sb="3" eb="4">
      <t>ネン</t>
    </rPh>
    <phoneticPr fontId="8"/>
  </si>
  <si>
    <t>平成17年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</si>
</sst>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#,##0;\-#,##0;&quot;-&quot;"/>
    <numFmt numFmtId="178" formatCode="0_ "/>
    <numFmt numFmtId="179" formatCode="#,##0_ ;[Red]\-#,##0\ "/>
    <numFmt numFmtId="180" formatCode="0.0_ ;[Red]\-0.0\ "/>
    <numFmt numFmtId="181" formatCode="_ * #,##0.0_ ;_ * \-#,##0.0_ ;_ * &quot;-&quot;?_ ;_ @_ "/>
    <numFmt numFmtId="182" formatCode="0.0;__x0000_"/>
    <numFmt numFmtId="183" formatCode="#,##0_);[Red]\(#,##0\)"/>
  </numFmts>
  <fonts count="16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標準ゴシック"/>
      <family val="3"/>
      <charset val="128"/>
    </font>
    <font>
      <sz val="11"/>
      <name val="明朝"/>
      <family val="1"/>
      <charset val="128"/>
    </font>
    <font>
      <sz val="14"/>
      <name val="標準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77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/>
  </cellStyleXfs>
  <cellXfs count="268">
    <xf numFmtId="0" fontId="0" fillId="0" borderId="0" xfId="0"/>
    <xf numFmtId="176" fontId="3" fillId="0" borderId="0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38" fontId="10" fillId="0" borderId="0" xfId="5" applyFont="1"/>
    <xf numFmtId="0" fontId="10" fillId="0" borderId="0" xfId="0" applyFont="1"/>
    <xf numFmtId="0" fontId="11" fillId="0" borderId="0" xfId="0" quotePrefix="1" applyFont="1" applyAlignment="1">
      <alignment horizontal="left"/>
    </xf>
    <xf numFmtId="38" fontId="11" fillId="0" borderId="0" xfId="5" applyFont="1"/>
    <xf numFmtId="176" fontId="11" fillId="0" borderId="0" xfId="0" applyNumberFormat="1" applyFont="1" applyBorder="1"/>
    <xf numFmtId="176" fontId="11" fillId="0" borderId="0" xfId="0" applyNumberFormat="1" applyFont="1" applyBorder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distributed"/>
    </xf>
    <xf numFmtId="176" fontId="10" fillId="0" borderId="0" xfId="0" applyNumberFormat="1" applyFont="1"/>
    <xf numFmtId="0" fontId="12" fillId="0" borderId="0" xfId="0" applyFont="1" applyAlignment="1">
      <alignment horizontal="left"/>
    </xf>
    <xf numFmtId="176" fontId="10" fillId="0" borderId="0" xfId="0" applyNumberFormat="1" applyFont="1" applyAlignment="1">
      <alignment horizontal="right" vertical="top"/>
    </xf>
    <xf numFmtId="0" fontId="12" fillId="0" borderId="0" xfId="0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38" fontId="14" fillId="0" borderId="0" xfId="5" applyFont="1"/>
    <xf numFmtId="176" fontId="14" fillId="0" borderId="0" xfId="0" applyNumberFormat="1" applyFont="1" applyBorder="1"/>
    <xf numFmtId="0" fontId="14" fillId="0" borderId="0" xfId="0" quotePrefix="1" applyFont="1" applyAlignment="1">
      <alignment horizontal="left"/>
    </xf>
    <xf numFmtId="38" fontId="14" fillId="0" borderId="4" xfId="5" applyFont="1" applyBorder="1" applyAlignment="1">
      <alignment horizontal="centerContinuous"/>
    </xf>
    <xf numFmtId="176" fontId="14" fillId="0" borderId="0" xfId="0" applyNumberFormat="1" applyFont="1"/>
    <xf numFmtId="0" fontId="14" fillId="0" borderId="0" xfId="0" applyFont="1" applyAlignment="1">
      <alignment horizontal="distributed"/>
    </xf>
    <xf numFmtId="179" fontId="14" fillId="0" borderId="0" xfId="5" applyNumberFormat="1" applyFont="1" applyBorder="1"/>
    <xf numFmtId="176" fontId="2" fillId="0" borderId="0" xfId="0" applyNumberFormat="1" applyFont="1" applyAlignment="1">
      <alignment horizontal="right" vertical="top"/>
    </xf>
    <xf numFmtId="0" fontId="15" fillId="0" borderId="0" xfId="0" quotePrefix="1" applyFont="1" applyAlignment="1">
      <alignment horizontal="left"/>
    </xf>
    <xf numFmtId="179" fontId="14" fillId="0" borderId="38" xfId="5" applyNumberFormat="1" applyFont="1" applyBorder="1"/>
    <xf numFmtId="179" fontId="14" fillId="0" borderId="39" xfId="5" applyNumberFormat="1" applyFont="1" applyBorder="1"/>
    <xf numFmtId="179" fontId="14" fillId="0" borderId="36" xfId="5" applyNumberFormat="1" applyFont="1" applyBorder="1"/>
    <xf numFmtId="179" fontId="14" fillId="0" borderId="41" xfId="5" applyNumberFormat="1" applyFont="1" applyBorder="1"/>
    <xf numFmtId="179" fontId="14" fillId="0" borderId="42" xfId="5" applyNumberFormat="1" applyFont="1" applyBorder="1"/>
    <xf numFmtId="179" fontId="14" fillId="0" borderId="37" xfId="5" applyNumberFormat="1" applyFont="1" applyBorder="1"/>
    <xf numFmtId="179" fontId="12" fillId="0" borderId="38" xfId="5" applyNumberFormat="1" applyFont="1" applyBorder="1"/>
    <xf numFmtId="179" fontId="12" fillId="0" borderId="36" xfId="5" applyNumberFormat="1" applyFont="1" applyBorder="1"/>
    <xf numFmtId="181" fontId="12" fillId="0" borderId="43" xfId="5" applyNumberFormat="1" applyFont="1" applyBorder="1"/>
    <xf numFmtId="0" fontId="14" fillId="0" borderId="0" xfId="0" applyFont="1" applyBorder="1"/>
    <xf numFmtId="182" fontId="14" fillId="0" borderId="0" xfId="0" applyNumberFormat="1" applyFont="1" applyBorder="1"/>
    <xf numFmtId="178" fontId="14" fillId="0" borderId="0" xfId="0" applyNumberFormat="1" applyFont="1" applyBorder="1"/>
    <xf numFmtId="180" fontId="14" fillId="0" borderId="0" xfId="0" applyNumberFormat="1" applyFont="1" applyBorder="1"/>
    <xf numFmtId="38" fontId="14" fillId="0" borderId="54" xfId="5" applyFont="1" applyBorder="1" applyAlignment="1">
      <alignment horizontal="centerContinuous"/>
    </xf>
    <xf numFmtId="176" fontId="14" fillId="0" borderId="49" xfId="0" quotePrefix="1" applyNumberFormat="1" applyFont="1" applyBorder="1" applyAlignment="1">
      <alignment horizontal="center"/>
    </xf>
    <xf numFmtId="38" fontId="14" fillId="0" borderId="55" xfId="5" applyFont="1" applyBorder="1" applyAlignment="1">
      <alignment horizontal="distributed" vertical="top" justifyLastLine="1"/>
    </xf>
    <xf numFmtId="38" fontId="14" fillId="0" borderId="35" xfId="5" applyFont="1" applyBorder="1" applyAlignment="1">
      <alignment horizontal="center" vertical="top"/>
    </xf>
    <xf numFmtId="38" fontId="14" fillId="0" borderId="56" xfId="5" applyFont="1" applyBorder="1" applyAlignment="1">
      <alignment horizontal="center" vertical="top"/>
    </xf>
    <xf numFmtId="176" fontId="14" fillId="0" borderId="10" xfId="0" applyNumberFormat="1" applyFont="1" applyBorder="1" applyAlignment="1">
      <alignment horizontal="center" vertical="top"/>
    </xf>
    <xf numFmtId="0" fontId="14" fillId="0" borderId="41" xfId="0" applyFont="1" applyBorder="1" applyAlignment="1">
      <alignment horizontal="center" vertical="center"/>
    </xf>
    <xf numFmtId="179" fontId="14" fillId="0" borderId="57" xfId="5" applyNumberFormat="1" applyFont="1" applyBorder="1"/>
    <xf numFmtId="0" fontId="14" fillId="0" borderId="38" xfId="0" quotePrefix="1" applyFont="1" applyBorder="1" applyAlignment="1">
      <alignment horizontal="center" vertical="center"/>
    </xf>
    <xf numFmtId="179" fontId="14" fillId="0" borderId="59" xfId="5" applyNumberFormat="1" applyFont="1" applyBorder="1"/>
    <xf numFmtId="0" fontId="12" fillId="0" borderId="38" xfId="0" applyFont="1" applyBorder="1" applyAlignment="1">
      <alignment horizontal="center" vertical="center"/>
    </xf>
    <xf numFmtId="179" fontId="12" fillId="0" borderId="61" xfId="5" applyNumberFormat="1" applyFont="1" applyBorder="1"/>
    <xf numFmtId="179" fontId="12" fillId="0" borderId="59" xfId="5" applyNumberFormat="1" applyFont="1" applyBorder="1"/>
    <xf numFmtId="0" fontId="12" fillId="0" borderId="38" xfId="0" applyNumberFormat="1" applyFont="1" applyBorder="1" applyAlignment="1">
      <alignment horizontal="center" vertical="center"/>
    </xf>
    <xf numFmtId="179" fontId="12" fillId="0" borderId="62" xfId="5" applyNumberFormat="1" applyFont="1" applyBorder="1"/>
    <xf numFmtId="41" fontId="12" fillId="0" borderId="62" xfId="5" applyNumberFormat="1" applyFont="1" applyBorder="1"/>
    <xf numFmtId="41" fontId="12" fillId="0" borderId="61" xfId="5" applyNumberFormat="1" applyFont="1" applyBorder="1"/>
    <xf numFmtId="41" fontId="12" fillId="0" borderId="36" xfId="5" applyNumberFormat="1" applyFont="1" applyBorder="1"/>
    <xf numFmtId="41" fontId="12" fillId="0" borderId="59" xfId="5" applyNumberFormat="1" applyFont="1" applyBorder="1"/>
    <xf numFmtId="181" fontId="12" fillId="0" borderId="38" xfId="5" applyNumberFormat="1" applyFont="1" applyBorder="1"/>
    <xf numFmtId="181" fontId="12" fillId="0" borderId="60" xfId="5" applyNumberFormat="1" applyFont="1" applyBorder="1"/>
    <xf numFmtId="41" fontId="12" fillId="0" borderId="38" xfId="5" applyNumberFormat="1" applyFont="1" applyBorder="1"/>
    <xf numFmtId="41" fontId="12" fillId="0" borderId="62" xfId="5" applyNumberFormat="1" applyFont="1" applyBorder="1" applyAlignment="1"/>
    <xf numFmtId="41" fontId="12" fillId="0" borderId="61" xfId="5" applyNumberFormat="1" applyFont="1" applyBorder="1" applyAlignment="1"/>
    <xf numFmtId="41" fontId="12" fillId="0" borderId="36" xfId="5" applyNumberFormat="1" applyFont="1" applyBorder="1" applyAlignment="1"/>
    <xf numFmtId="41" fontId="12" fillId="0" borderId="59" xfId="5" applyNumberFormat="1" applyFont="1" applyBorder="1" applyAlignment="1"/>
    <xf numFmtId="0" fontId="10" fillId="0" borderId="0" xfId="0" applyFont="1" applyAlignment="1"/>
    <xf numFmtId="181" fontId="12" fillId="0" borderId="40" xfId="5" applyNumberFormat="1" applyFont="1" applyBorder="1"/>
    <xf numFmtId="181" fontId="12" fillId="0" borderId="63" xfId="5" applyNumberFormat="1" applyFont="1" applyBorder="1"/>
    <xf numFmtId="181" fontId="12" fillId="0" borderId="23" xfId="5" applyNumberFormat="1" applyFont="1" applyBorder="1"/>
    <xf numFmtId="181" fontId="12" fillId="0" borderId="41" xfId="5" applyNumberFormat="1" applyFont="1" applyBorder="1"/>
    <xf numFmtId="181" fontId="12" fillId="0" borderId="58" xfId="5" applyNumberFormat="1" applyFont="1" applyBorder="1"/>
    <xf numFmtId="0" fontId="12" fillId="0" borderId="0" xfId="0" applyFont="1" applyAlignment="1">
      <alignment horizontal="distributed"/>
    </xf>
    <xf numFmtId="38" fontId="12" fillId="0" borderId="0" xfId="5" applyFont="1"/>
    <xf numFmtId="176" fontId="12" fillId="0" borderId="0" xfId="0" applyNumberFormat="1" applyFont="1"/>
    <xf numFmtId="0" fontId="12" fillId="0" borderId="48" xfId="0" applyFont="1" applyBorder="1" applyAlignment="1">
      <alignment horizontal="right" vertical="center" justifyLastLine="1"/>
    </xf>
    <xf numFmtId="0" fontId="12" fillId="0" borderId="28" xfId="0" applyFont="1" applyBorder="1" applyAlignment="1">
      <alignment vertical="center" justifyLastLine="1"/>
    </xf>
    <xf numFmtId="38" fontId="12" fillId="0" borderId="14" xfId="5" applyFont="1" applyBorder="1" applyAlignment="1">
      <alignment horizontal="distributed" vertical="center" justifyLastLine="1"/>
    </xf>
    <xf numFmtId="38" fontId="12" fillId="0" borderId="15" xfId="5" applyFont="1" applyBorder="1" applyAlignment="1">
      <alignment horizontal="distributed" vertical="center" justifyLastLine="1"/>
    </xf>
    <xf numFmtId="38" fontId="12" fillId="0" borderId="16" xfId="5" applyFont="1" applyBorder="1" applyAlignment="1">
      <alignment horizontal="distributed" vertical="center" justifyLastLine="1"/>
    </xf>
    <xf numFmtId="41" fontId="12" fillId="0" borderId="7" xfId="5" applyNumberFormat="1" applyFont="1" applyBorder="1"/>
    <xf numFmtId="41" fontId="12" fillId="0" borderId="17" xfId="5" applyNumberFormat="1" applyFont="1" applyBorder="1"/>
    <xf numFmtId="41" fontId="12" fillId="0" borderId="18" xfId="5" applyNumberFormat="1" applyFont="1" applyBorder="1"/>
    <xf numFmtId="41" fontId="12" fillId="0" borderId="19" xfId="5" applyNumberFormat="1" applyFont="1" applyBorder="1"/>
    <xf numFmtId="181" fontId="12" fillId="0" borderId="7" xfId="5" applyNumberFormat="1" applyFont="1" applyBorder="1"/>
    <xf numFmtId="181" fontId="12" fillId="0" borderId="32" xfId="5" applyNumberFormat="1" applyFont="1" applyBorder="1"/>
    <xf numFmtId="181" fontId="12" fillId="0" borderId="8" xfId="5" applyNumberFormat="1" applyFont="1" applyBorder="1"/>
    <xf numFmtId="181" fontId="12" fillId="0" borderId="33" xfId="5" applyNumberFormat="1" applyFont="1" applyBorder="1"/>
    <xf numFmtId="181" fontId="12" fillId="0" borderId="11" xfId="5" applyNumberFormat="1" applyFont="1" applyBorder="1" applyAlignment="1">
      <alignment horizontal="right"/>
    </xf>
    <xf numFmtId="181" fontId="12" fillId="0" borderId="32" xfId="0" applyNumberFormat="1" applyFont="1" applyBorder="1"/>
    <xf numFmtId="41" fontId="12" fillId="0" borderId="12" xfId="5" applyNumberFormat="1" applyFont="1" applyBorder="1"/>
    <xf numFmtId="41" fontId="12" fillId="0" borderId="45" xfId="5" applyNumberFormat="1" applyFont="1" applyBorder="1"/>
    <xf numFmtId="41" fontId="12" fillId="0" borderId="44" xfId="5" applyNumberFormat="1" applyFont="1" applyBorder="1"/>
    <xf numFmtId="41" fontId="12" fillId="0" borderId="46" xfId="5" applyNumberFormat="1" applyFont="1" applyBorder="1"/>
    <xf numFmtId="181" fontId="12" fillId="0" borderId="12" xfId="5" applyNumberFormat="1" applyFont="1" applyBorder="1"/>
    <xf numFmtId="181" fontId="12" fillId="0" borderId="47" xfId="5" applyNumberFormat="1" applyFont="1" applyBorder="1"/>
    <xf numFmtId="41" fontId="12" fillId="0" borderId="0" xfId="5" applyNumberFormat="1" applyFont="1" applyBorder="1"/>
    <xf numFmtId="181" fontId="12" fillId="0" borderId="8" xfId="5" applyNumberFormat="1" applyFont="1" applyBorder="1" applyAlignment="1">
      <alignment horizontal="right"/>
    </xf>
    <xf numFmtId="181" fontId="12" fillId="0" borderId="8" xfId="0" applyNumberFormat="1" applyFont="1" applyBorder="1"/>
    <xf numFmtId="181" fontId="12" fillId="0" borderId="33" xfId="0" applyNumberFormat="1" applyFont="1" applyBorder="1"/>
    <xf numFmtId="41" fontId="12" fillId="0" borderId="53" xfId="5" applyNumberFormat="1" applyFont="1" applyBorder="1"/>
    <xf numFmtId="41" fontId="12" fillId="0" borderId="24" xfId="5" applyNumberFormat="1" applyFont="1" applyBorder="1"/>
    <xf numFmtId="41" fontId="12" fillId="0" borderId="25" xfId="5" applyNumberFormat="1" applyFont="1" applyBorder="1"/>
    <xf numFmtId="41" fontId="12" fillId="0" borderId="26" xfId="5" applyNumberFormat="1" applyFont="1" applyBorder="1"/>
    <xf numFmtId="41" fontId="12" fillId="0" borderId="20" xfId="5" applyNumberFormat="1" applyFont="1" applyBorder="1"/>
    <xf numFmtId="41" fontId="12" fillId="0" borderId="21" xfId="5" applyNumberFormat="1" applyFont="1" applyBorder="1"/>
    <xf numFmtId="41" fontId="12" fillId="0" borderId="22" xfId="5" applyNumberFormat="1" applyFont="1" applyBorder="1"/>
    <xf numFmtId="181" fontId="12" fillId="0" borderId="11" xfId="0" applyNumberFormat="1" applyFont="1" applyBorder="1"/>
    <xf numFmtId="41" fontId="12" fillId="0" borderId="8" xfId="5" applyNumberFormat="1" applyFont="1" applyBorder="1"/>
    <xf numFmtId="41" fontId="12" fillId="0" borderId="19" xfId="5" quotePrefix="1" applyNumberFormat="1" applyFont="1" applyBorder="1" applyAlignment="1">
      <alignment horizontal="right"/>
    </xf>
    <xf numFmtId="181" fontId="12" fillId="0" borderId="11" xfId="0" applyNumberFormat="1" applyFont="1" applyBorder="1" applyAlignment="1">
      <alignment horizontal="right"/>
    </xf>
    <xf numFmtId="0" fontId="12" fillId="0" borderId="40" xfId="0" applyNumberFormat="1" applyFont="1" applyBorder="1" applyAlignment="1">
      <alignment horizontal="center" vertical="center"/>
    </xf>
    <xf numFmtId="41" fontId="12" fillId="0" borderId="64" xfId="5" applyNumberFormat="1" applyFont="1" applyBorder="1"/>
    <xf numFmtId="0" fontId="14" fillId="0" borderId="0" xfId="0" applyFont="1" applyAlignment="1">
      <alignment horizontal="left"/>
    </xf>
    <xf numFmtId="176" fontId="14" fillId="0" borderId="50" xfId="0" applyNumberFormat="1" applyFont="1" applyBorder="1" applyAlignment="1">
      <alignment horizontal="center" shrinkToFit="1"/>
    </xf>
    <xf numFmtId="176" fontId="14" fillId="0" borderId="34" xfId="0" applyNumberFormat="1" applyFont="1" applyBorder="1" applyAlignment="1">
      <alignment horizontal="center" vertical="top" shrinkToFit="1"/>
    </xf>
    <xf numFmtId="183" fontId="12" fillId="0" borderId="7" xfId="5" applyNumberFormat="1" applyFont="1" applyBorder="1" applyAlignment="1">
      <alignment horizontal="right" vertical="center" justifyLastLine="1"/>
    </xf>
    <xf numFmtId="183" fontId="12" fillId="0" borderId="17" xfId="5" applyNumberFormat="1" applyFont="1" applyBorder="1" applyAlignment="1">
      <alignment horizontal="right" vertical="center" justifyLastLine="1"/>
    </xf>
    <xf numFmtId="183" fontId="12" fillId="0" borderId="18" xfId="5" applyNumberFormat="1" applyFont="1" applyBorder="1" applyAlignment="1">
      <alignment horizontal="right" vertical="center" justifyLastLine="1"/>
    </xf>
    <xf numFmtId="183" fontId="12" fillId="0" borderId="19" xfId="5" applyNumberFormat="1" applyFont="1" applyBorder="1" applyAlignment="1">
      <alignment horizontal="right" vertical="center" justifyLastLine="1"/>
    </xf>
    <xf numFmtId="181" fontId="12" fillId="0" borderId="12" xfId="5" applyNumberFormat="1" applyFont="1" applyBorder="1" applyAlignment="1">
      <alignment vertical="center"/>
    </xf>
    <xf numFmtId="181" fontId="12" fillId="0" borderId="47" xfId="5" applyNumberFormat="1" applyFont="1" applyBorder="1" applyAlignment="1">
      <alignment vertical="center"/>
    </xf>
    <xf numFmtId="183" fontId="12" fillId="0" borderId="7" xfId="0" applyNumberFormat="1" applyFont="1" applyBorder="1" applyAlignment="1">
      <alignment horizontal="right" vertical="center" justifyLastLine="1"/>
    </xf>
    <xf numFmtId="181" fontId="12" fillId="0" borderId="7" xfId="5" applyNumberFormat="1" applyFont="1" applyBorder="1" applyAlignment="1">
      <alignment vertical="center"/>
    </xf>
    <xf numFmtId="181" fontId="12" fillId="0" borderId="32" xfId="5" applyNumberFormat="1" applyFont="1" applyBorder="1" applyAlignment="1">
      <alignment vertical="center"/>
    </xf>
    <xf numFmtId="41" fontId="12" fillId="0" borderId="7" xfId="5" applyNumberFormat="1" applyFont="1" applyBorder="1" applyAlignment="1">
      <alignment vertical="center"/>
    </xf>
    <xf numFmtId="41" fontId="12" fillId="0" borderId="17" xfId="5" applyNumberFormat="1" applyFont="1" applyBorder="1" applyAlignment="1">
      <alignment vertical="center"/>
    </xf>
    <xf numFmtId="41" fontId="12" fillId="0" borderId="18" xfId="5" applyNumberFormat="1" applyFont="1" applyBorder="1" applyAlignment="1">
      <alignment vertical="center"/>
    </xf>
    <xf numFmtId="41" fontId="12" fillId="0" borderId="19" xfId="5" applyNumberFormat="1" applyFont="1" applyBorder="1" applyAlignment="1">
      <alignment vertical="center"/>
    </xf>
    <xf numFmtId="0" fontId="12" fillId="0" borderId="11" xfId="0" applyNumberFormat="1" applyFont="1" applyBorder="1" applyAlignment="1">
      <alignment horizontal="center" vertical="center"/>
    </xf>
    <xf numFmtId="181" fontId="12" fillId="0" borderId="7" xfId="0" applyNumberFormat="1" applyFont="1" applyBorder="1" applyAlignment="1">
      <alignment vertical="center"/>
    </xf>
    <xf numFmtId="181" fontId="12" fillId="0" borderId="32" xfId="0" applyNumberFormat="1" applyFont="1" applyBorder="1" applyAlignment="1">
      <alignment vertical="center"/>
    </xf>
    <xf numFmtId="0" fontId="12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31" xfId="0" applyFont="1" applyBorder="1" applyAlignment="1">
      <alignment horizontal="distributed" vertical="top" justifyLastLine="1"/>
    </xf>
    <xf numFmtId="0" fontId="14" fillId="0" borderId="31" xfId="0" applyFont="1" applyBorder="1" applyAlignment="1">
      <alignment horizontal="distributed" vertical="top" justifyLastLine="1"/>
    </xf>
    <xf numFmtId="0" fontId="14" fillId="0" borderId="66" xfId="0" applyFont="1" applyBorder="1" applyAlignment="1">
      <alignment horizontal="distributed" vertical="top" justifyLastLine="1"/>
    </xf>
    <xf numFmtId="181" fontId="12" fillId="0" borderId="7" xfId="0" applyNumberFormat="1" applyFont="1" applyBorder="1"/>
    <xf numFmtId="0" fontId="12" fillId="0" borderId="67" xfId="0" applyFont="1" applyBorder="1" applyAlignment="1">
      <alignment horizontal="center" vertical="center" justifyLastLine="1"/>
    </xf>
    <xf numFmtId="0" fontId="12" fillId="0" borderId="32" xfId="0" applyFont="1" applyBorder="1"/>
    <xf numFmtId="41" fontId="12" fillId="0" borderId="23" xfId="5" applyNumberFormat="1" applyFont="1" applyBorder="1"/>
    <xf numFmtId="41" fontId="12" fillId="0" borderId="71" xfId="5" applyNumberFormat="1" applyFont="1" applyBorder="1"/>
    <xf numFmtId="41" fontId="12" fillId="0" borderId="72" xfId="5" applyNumberFormat="1" applyFont="1" applyBorder="1"/>
    <xf numFmtId="41" fontId="12" fillId="0" borderId="74" xfId="5" applyNumberFormat="1" applyFont="1" applyBorder="1"/>
    <xf numFmtId="0" fontId="10" fillId="0" borderId="66" xfId="0" applyFont="1" applyBorder="1"/>
    <xf numFmtId="0" fontId="14" fillId="0" borderId="23" xfId="0" quotePrefix="1" applyFont="1" applyBorder="1" applyAlignment="1">
      <alignment horizontal="center" vertical="center"/>
    </xf>
    <xf numFmtId="179" fontId="14" fillId="0" borderId="23" xfId="5" applyNumberFormat="1" applyFont="1" applyBorder="1"/>
    <xf numFmtId="179" fontId="14" fillId="0" borderId="71" xfId="5" applyNumberFormat="1" applyFont="1" applyBorder="1"/>
    <xf numFmtId="179" fontId="14" fillId="0" borderId="25" xfId="5" applyNumberFormat="1" applyFont="1" applyBorder="1"/>
    <xf numFmtId="179" fontId="14" fillId="0" borderId="72" xfId="5" applyNumberFormat="1" applyFont="1" applyBorder="1"/>
    <xf numFmtId="0" fontId="12" fillId="0" borderId="30" xfId="0" applyFont="1" applyBorder="1" applyAlignment="1">
      <alignment horizontal="center" vertical="top" justifyLastLine="1"/>
    </xf>
    <xf numFmtId="0" fontId="12" fillId="0" borderId="31" xfId="0" applyFont="1" applyBorder="1" applyAlignment="1">
      <alignment horizontal="center" vertical="top" justifyLastLine="1"/>
    </xf>
    <xf numFmtId="0" fontId="14" fillId="0" borderId="31" xfId="0" applyFont="1" applyBorder="1" applyAlignment="1">
      <alignment horizontal="distributed" vertical="top" justifyLastLine="1"/>
    </xf>
    <xf numFmtId="0" fontId="14" fillId="0" borderId="66" xfId="0" applyFont="1" applyBorder="1" applyAlignment="1">
      <alignment horizontal="distributed" vertical="top" justifyLastLine="1"/>
    </xf>
    <xf numFmtId="0" fontId="12" fillId="0" borderId="31" xfId="0" applyFont="1" applyBorder="1" applyAlignment="1">
      <alignment vertical="top" justifyLastLine="1"/>
    </xf>
    <xf numFmtId="0" fontId="14" fillId="0" borderId="66" xfId="0" applyFont="1" applyBorder="1" applyAlignment="1">
      <alignment vertical="top" justifyLastLine="1"/>
    </xf>
    <xf numFmtId="0" fontId="14" fillId="0" borderId="65" xfId="0" applyFont="1" applyBorder="1" applyAlignment="1">
      <alignment horizontal="center" vertical="top" justifyLastLine="1"/>
    </xf>
    <xf numFmtId="0" fontId="14" fillId="0" borderId="66" xfId="0" applyFont="1" applyBorder="1" applyAlignment="1">
      <alignment horizontal="center" vertical="top" justifyLastLine="1"/>
    </xf>
    <xf numFmtId="41" fontId="12" fillId="0" borderId="39" xfId="5" applyNumberFormat="1" applyFont="1" applyBorder="1"/>
    <xf numFmtId="41" fontId="12" fillId="0" borderId="76" xfId="5" quotePrefix="1" applyNumberFormat="1" applyFont="1" applyBorder="1" applyAlignment="1">
      <alignment horizontal="right"/>
    </xf>
    <xf numFmtId="41" fontId="12" fillId="0" borderId="77" xfId="5" applyNumberFormat="1" applyFont="1" applyBorder="1"/>
    <xf numFmtId="41" fontId="12" fillId="0" borderId="76" xfId="5" applyNumberFormat="1" applyFont="1" applyBorder="1"/>
    <xf numFmtId="0" fontId="12" fillId="0" borderId="79" xfId="0" applyNumberFormat="1" applyFont="1" applyBorder="1" applyAlignment="1">
      <alignment horizontal="center" vertical="center"/>
    </xf>
    <xf numFmtId="41" fontId="12" fillId="0" borderId="79" xfId="5" applyNumberFormat="1" applyFont="1" applyBorder="1"/>
    <xf numFmtId="0" fontId="12" fillId="0" borderId="31" xfId="0" applyFont="1" applyBorder="1" applyAlignment="1">
      <alignment horizontal="distributed" vertical="top" justifyLastLine="1"/>
    </xf>
    <xf numFmtId="0" fontId="14" fillId="0" borderId="31" xfId="0" applyFont="1" applyBorder="1" applyAlignment="1">
      <alignment horizontal="distributed" vertical="top" justifyLastLine="1"/>
    </xf>
    <xf numFmtId="181" fontId="12" fillId="0" borderId="11" xfId="0" applyNumberFormat="1" applyFont="1" applyBorder="1" applyAlignment="1">
      <alignment vertical="center"/>
    </xf>
    <xf numFmtId="181" fontId="12" fillId="0" borderId="33" xfId="0" applyNumberFormat="1" applyFont="1" applyBorder="1" applyAlignment="1">
      <alignment vertical="center"/>
    </xf>
    <xf numFmtId="41" fontId="12" fillId="0" borderId="59" xfId="5" quotePrefix="1" applyNumberFormat="1" applyFont="1" applyBorder="1" applyAlignment="1">
      <alignment horizontal="right"/>
    </xf>
    <xf numFmtId="176" fontId="14" fillId="0" borderId="0" xfId="0" applyNumberFormat="1" applyFont="1" applyAlignment="1">
      <alignment horizontal="right" vertical="center"/>
    </xf>
    <xf numFmtId="0" fontId="12" fillId="0" borderId="32" xfId="0" applyFont="1" applyFill="1" applyBorder="1"/>
    <xf numFmtId="0" fontId="12" fillId="0" borderId="9" xfId="0" applyFont="1" applyFill="1" applyBorder="1" applyAlignment="1">
      <alignment horizontal="distributed" vertical="top" justifyLastLine="1"/>
    </xf>
    <xf numFmtId="0" fontId="12" fillId="0" borderId="13" xfId="0" applyNumberFormat="1" applyFont="1" applyFill="1" applyBorder="1" applyAlignment="1">
      <alignment horizontal="center" vertical="center"/>
    </xf>
    <xf numFmtId="41" fontId="12" fillId="0" borderId="9" xfId="5" applyNumberFormat="1" applyFont="1" applyFill="1" applyBorder="1"/>
    <xf numFmtId="41" fontId="12" fillId="0" borderId="68" xfId="5" applyNumberFormat="1" applyFont="1" applyFill="1" applyBorder="1"/>
    <xf numFmtId="41" fontId="12" fillId="0" borderId="70" xfId="5" applyNumberFormat="1" applyFont="1" applyFill="1" applyBorder="1"/>
    <xf numFmtId="41" fontId="12" fillId="0" borderId="27" xfId="5" applyNumberFormat="1" applyFont="1" applyFill="1" applyBorder="1"/>
    <xf numFmtId="181" fontId="12" fillId="0" borderId="68" xfId="0" applyNumberFormat="1" applyFont="1" applyFill="1" applyBorder="1"/>
    <xf numFmtId="181" fontId="12" fillId="0" borderId="69" xfId="0" applyNumberFormat="1" applyFont="1" applyFill="1" applyBorder="1"/>
    <xf numFmtId="0" fontId="12" fillId="0" borderId="0" xfId="0" applyFont="1" applyFill="1"/>
    <xf numFmtId="0" fontId="12" fillId="0" borderId="31" xfId="0" applyFont="1" applyFill="1" applyBorder="1" applyAlignment="1">
      <alignment horizontal="distributed" vertical="top" justifyLastLine="1"/>
    </xf>
    <xf numFmtId="41" fontId="12" fillId="0" borderId="17" xfId="5" applyNumberFormat="1" applyFont="1" applyFill="1" applyBorder="1"/>
    <xf numFmtId="41" fontId="12" fillId="0" borderId="18" xfId="5" applyNumberFormat="1" applyFont="1" applyFill="1" applyBorder="1"/>
    <xf numFmtId="41" fontId="12" fillId="0" borderId="19" xfId="5" applyNumberFormat="1" applyFont="1" applyFill="1" applyBorder="1"/>
    <xf numFmtId="181" fontId="12" fillId="0" borderId="11" xfId="0" applyNumberFormat="1" applyFont="1" applyFill="1" applyBorder="1"/>
    <xf numFmtId="181" fontId="12" fillId="0" borderId="32" xfId="0" applyNumberFormat="1" applyFont="1" applyFill="1" applyBorder="1"/>
    <xf numFmtId="41" fontId="12" fillId="0" borderId="7" xfId="5" applyNumberFormat="1" applyFont="1" applyFill="1" applyBorder="1"/>
    <xf numFmtId="41" fontId="12" fillId="0" borderId="53" xfId="5" applyNumberFormat="1" applyFont="1" applyFill="1" applyBorder="1"/>
    <xf numFmtId="41" fontId="12" fillId="0" borderId="25" xfId="5" applyNumberFormat="1" applyFont="1" applyFill="1" applyBorder="1"/>
    <xf numFmtId="41" fontId="12" fillId="0" borderId="26" xfId="5" applyNumberFormat="1" applyFont="1" applyFill="1" applyBorder="1"/>
    <xf numFmtId="41" fontId="12" fillId="0" borderId="19" xfId="5" quotePrefix="1" applyNumberFormat="1" applyFont="1" applyFill="1" applyBorder="1" applyAlignment="1">
      <alignment horizontal="right"/>
    </xf>
    <xf numFmtId="0" fontId="12" fillId="0" borderId="31" xfId="0" applyFont="1" applyFill="1" applyBorder="1" applyAlignment="1">
      <alignment horizontal="center" vertical="top" justifyLastLine="1"/>
    </xf>
    <xf numFmtId="181" fontId="12" fillId="0" borderId="6" xfId="0" applyNumberFormat="1" applyFont="1" applyFill="1" applyBorder="1" applyAlignment="1">
      <alignment vertical="center"/>
    </xf>
    <xf numFmtId="181" fontId="12" fillId="0" borderId="29" xfId="0" applyNumberFormat="1" applyFont="1" applyFill="1" applyBorder="1" applyAlignment="1">
      <alignment vertical="center"/>
    </xf>
    <xf numFmtId="0" fontId="14" fillId="0" borderId="31" xfId="0" applyFont="1" applyFill="1" applyBorder="1" applyAlignment="1">
      <alignment horizontal="distributed" vertical="top" justifyLastLine="1"/>
    </xf>
    <xf numFmtId="0" fontId="12" fillId="0" borderId="10" xfId="0" applyNumberFormat="1" applyFont="1" applyFill="1" applyBorder="1" applyAlignment="1">
      <alignment horizontal="center" vertical="center"/>
    </xf>
    <xf numFmtId="41" fontId="12" fillId="0" borderId="52" xfId="5" applyNumberFormat="1" applyFont="1" applyFill="1" applyBorder="1"/>
    <xf numFmtId="0" fontId="10" fillId="0" borderId="0" xfId="0" applyFont="1" applyFill="1"/>
    <xf numFmtId="0" fontId="12" fillId="0" borderId="11" xfId="0" applyNumberFormat="1" applyFont="1" applyFill="1" applyBorder="1" applyAlignment="1">
      <alignment horizontal="center" vertical="center"/>
    </xf>
    <xf numFmtId="41" fontId="12" fillId="0" borderId="73" xfId="5" applyNumberFormat="1" applyFont="1" applyFill="1" applyBorder="1"/>
    <xf numFmtId="41" fontId="12" fillId="0" borderId="74" xfId="5" applyNumberFormat="1" applyFont="1" applyFill="1" applyBorder="1"/>
    <xf numFmtId="181" fontId="12" fillId="0" borderId="11" xfId="5" applyNumberFormat="1" applyFont="1" applyFill="1" applyBorder="1"/>
    <xf numFmtId="181" fontId="12" fillId="0" borderId="33" xfId="5" applyNumberFormat="1" applyFont="1" applyFill="1" applyBorder="1"/>
    <xf numFmtId="41" fontId="12" fillId="0" borderId="71" xfId="5" applyNumberFormat="1" applyFont="1" applyFill="1" applyBorder="1"/>
    <xf numFmtId="41" fontId="12" fillId="0" borderId="72" xfId="5" applyNumberFormat="1" applyFont="1" applyFill="1" applyBorder="1"/>
    <xf numFmtId="0" fontId="14" fillId="0" borderId="66" xfId="0" applyFont="1" applyFill="1" applyBorder="1" applyAlignment="1">
      <alignment horizontal="distributed" vertical="top" justifyLastLine="1"/>
    </xf>
    <xf numFmtId="41" fontId="12" fillId="0" borderId="23" xfId="5" applyNumberFormat="1" applyFont="1" applyFill="1" applyBorder="1"/>
    <xf numFmtId="0" fontId="14" fillId="0" borderId="75" xfId="0" applyFont="1" applyFill="1" applyBorder="1" applyAlignment="1">
      <alignment horizontal="distributed" vertical="top" justifyLastLine="1"/>
    </xf>
    <xf numFmtId="41" fontId="12" fillId="0" borderId="78" xfId="5" applyNumberFormat="1" applyFont="1" applyFill="1" applyBorder="1"/>
    <xf numFmtId="0" fontId="10" fillId="0" borderId="66" xfId="0" applyFont="1" applyFill="1" applyBorder="1"/>
    <xf numFmtId="0" fontId="14" fillId="0" borderId="31" xfId="0" applyFont="1" applyBorder="1" applyAlignment="1">
      <alignment horizontal="distributed" vertical="top" justifyLastLine="1"/>
    </xf>
    <xf numFmtId="0" fontId="12" fillId="0" borderId="11" xfId="0" applyFont="1" applyBorder="1" applyAlignment="1">
      <alignment horizontal="center" vertical="center"/>
    </xf>
    <xf numFmtId="41" fontId="12" fillId="0" borderId="62" xfId="5" applyNumberFormat="1" applyFont="1" applyFill="1" applyBorder="1"/>
    <xf numFmtId="41" fontId="12" fillId="0" borderId="39" xfId="5" applyNumberFormat="1" applyFont="1" applyFill="1" applyBorder="1"/>
    <xf numFmtId="41" fontId="12" fillId="0" borderId="36" xfId="5" applyNumberFormat="1" applyFont="1" applyFill="1" applyBorder="1"/>
    <xf numFmtId="41" fontId="12" fillId="0" borderId="76" xfId="5" applyNumberFormat="1" applyFont="1" applyFill="1" applyBorder="1"/>
    <xf numFmtId="181" fontId="12" fillId="0" borderId="11" xfId="5" applyNumberFormat="1" applyFont="1" applyBorder="1"/>
    <xf numFmtId="41" fontId="12" fillId="0" borderId="76" xfId="5" quotePrefix="1" applyNumberFormat="1" applyFont="1" applyFill="1" applyBorder="1" applyAlignment="1">
      <alignment horizontal="right"/>
    </xf>
    <xf numFmtId="41" fontId="12" fillId="0" borderId="11" xfId="5" applyNumberFormat="1" applyFont="1" applyFill="1" applyBorder="1"/>
    <xf numFmtId="181" fontId="12" fillId="0" borderId="80" xfId="5" applyNumberFormat="1" applyFont="1" applyBorder="1"/>
    <xf numFmtId="181" fontId="12" fillId="0" borderId="81" xfId="5" applyNumberFormat="1" applyFont="1" applyBorder="1"/>
    <xf numFmtId="41" fontId="12" fillId="0" borderId="82" xfId="5" applyNumberFormat="1" applyFont="1" applyFill="1" applyBorder="1"/>
    <xf numFmtId="41" fontId="12" fillId="0" borderId="13" xfId="5" applyNumberFormat="1" applyFont="1" applyFill="1" applyBorder="1"/>
    <xf numFmtId="41" fontId="12" fillId="0" borderId="83" xfId="5" applyNumberFormat="1" applyFont="1" applyFill="1" applyBorder="1"/>
    <xf numFmtId="0" fontId="12" fillId="0" borderId="80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distributed" vertical="top" justifyLastLine="1"/>
    </xf>
    <xf numFmtId="41" fontId="12" fillId="0" borderId="6" xfId="5" applyNumberFormat="1" applyFont="1" applyFill="1" applyBorder="1"/>
    <xf numFmtId="41" fontId="12" fillId="0" borderId="84" xfId="5" applyNumberFormat="1" applyFont="1" applyFill="1" applyBorder="1"/>
    <xf numFmtId="41" fontId="12" fillId="0" borderId="85" xfId="5" applyNumberFormat="1" applyFont="1" applyFill="1" applyBorder="1"/>
    <xf numFmtId="181" fontId="12" fillId="0" borderId="6" xfId="0" applyNumberFormat="1" applyFont="1" applyFill="1" applyBorder="1"/>
    <xf numFmtId="181" fontId="12" fillId="0" borderId="29" xfId="0" applyNumberFormat="1" applyFont="1" applyFill="1" applyBorder="1"/>
    <xf numFmtId="181" fontId="12" fillId="0" borderId="67" xfId="0" applyNumberFormat="1" applyFont="1" applyBorder="1"/>
    <xf numFmtId="181" fontId="12" fillId="0" borderId="10" xfId="0" applyNumberFormat="1" applyFont="1" applyFill="1" applyBorder="1"/>
    <xf numFmtId="181" fontId="12" fillId="0" borderId="29" xfId="5" applyNumberFormat="1" applyFont="1" applyFill="1" applyBorder="1"/>
    <xf numFmtId="41" fontId="12" fillId="0" borderId="86" xfId="5" applyNumberFormat="1" applyFont="1" applyFill="1" applyBorder="1"/>
    <xf numFmtId="41" fontId="12" fillId="0" borderId="40" xfId="5" applyNumberFormat="1" applyFont="1" applyBorder="1"/>
    <xf numFmtId="41" fontId="12" fillId="0" borderId="87" xfId="5" applyNumberFormat="1" applyFont="1" applyBorder="1"/>
    <xf numFmtId="181" fontId="12" fillId="0" borderId="13" xfId="5" applyNumberFormat="1" applyFont="1" applyBorder="1"/>
    <xf numFmtId="181" fontId="12" fillId="0" borderId="69" xfId="5" applyNumberFormat="1" applyFont="1" applyBorder="1"/>
    <xf numFmtId="0" fontId="12" fillId="0" borderId="38" xfId="0" applyNumberFormat="1" applyFont="1" applyFill="1" applyBorder="1" applyAlignment="1">
      <alignment horizontal="center" vertical="center"/>
    </xf>
    <xf numFmtId="41" fontId="12" fillId="0" borderId="38" xfId="5" applyNumberFormat="1" applyFont="1" applyFill="1" applyBorder="1"/>
    <xf numFmtId="41" fontId="12" fillId="0" borderId="59" xfId="5" applyNumberFormat="1" applyFont="1" applyFill="1" applyBorder="1"/>
    <xf numFmtId="0" fontId="12" fillId="0" borderId="40" xfId="0" applyNumberFormat="1" applyFont="1" applyFill="1" applyBorder="1" applyAlignment="1">
      <alignment horizontal="center" vertical="center"/>
    </xf>
    <xf numFmtId="41" fontId="12" fillId="0" borderId="80" xfId="5" applyNumberFormat="1" applyFont="1" applyFill="1" applyBorder="1"/>
    <xf numFmtId="41" fontId="12" fillId="0" borderId="88" xfId="5" applyNumberFormat="1" applyFont="1" applyFill="1" applyBorder="1"/>
    <xf numFmtId="41" fontId="12" fillId="0" borderId="15" xfId="5" applyNumberFormat="1" applyFont="1" applyFill="1" applyBorder="1"/>
    <xf numFmtId="41" fontId="12" fillId="0" borderId="89" xfId="5" applyNumberFormat="1" applyFont="1" applyFill="1" applyBorder="1"/>
    <xf numFmtId="0" fontId="14" fillId="0" borderId="28" xfId="0" applyFont="1" applyFill="1" applyBorder="1" applyAlignment="1">
      <alignment horizontal="distributed" vertical="top" justifyLastLine="1"/>
    </xf>
    <xf numFmtId="0" fontId="10" fillId="0" borderId="5" xfId="0" applyFont="1" applyBorder="1" applyAlignment="1">
      <alignment horizontal="distributed"/>
    </xf>
    <xf numFmtId="0" fontId="10" fillId="0" borderId="0" xfId="0" applyFont="1" applyBorder="1"/>
    <xf numFmtId="176" fontId="12" fillId="0" borderId="50" xfId="0" applyNumberFormat="1" applyFont="1" applyBorder="1" applyAlignment="1">
      <alignment horizontal="distributed" vertical="center" wrapText="1" justifyLastLine="1"/>
    </xf>
    <xf numFmtId="0" fontId="12" fillId="0" borderId="34" xfId="0" applyFont="1" applyBorder="1" applyAlignment="1">
      <alignment horizontal="distributed" vertical="center" wrapText="1" justifyLastLine="1"/>
    </xf>
    <xf numFmtId="0" fontId="12" fillId="0" borderId="30" xfId="0" applyFont="1" applyBorder="1" applyAlignment="1">
      <alignment horizontal="distributed" vertical="top" justifyLastLine="1"/>
    </xf>
    <xf numFmtId="0" fontId="12" fillId="0" borderId="31" xfId="0" applyFont="1" applyBorder="1" applyAlignment="1">
      <alignment horizontal="distributed" vertical="top" justifyLastLine="1"/>
    </xf>
    <xf numFmtId="0" fontId="12" fillId="0" borderId="4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38" fontId="12" fillId="0" borderId="49" xfId="5" applyFont="1" applyBorder="1" applyAlignment="1">
      <alignment horizontal="distributed" vertical="center" justifyLastLine="1"/>
    </xf>
    <xf numFmtId="38" fontId="12" fillId="0" borderId="51" xfId="5" applyFont="1" applyBorder="1" applyAlignment="1">
      <alignment horizontal="distributed" vertical="center" justifyLastLine="1"/>
    </xf>
    <xf numFmtId="38" fontId="12" fillId="0" borderId="5" xfId="5" applyFont="1" applyBorder="1" applyAlignment="1">
      <alignment horizontal="distributed" vertical="center" justifyLastLine="1"/>
    </xf>
    <xf numFmtId="38" fontId="12" fillId="0" borderId="3" xfId="5" applyFont="1" applyBorder="1" applyAlignment="1">
      <alignment horizontal="distributed" vertical="center" justifyLastLine="1"/>
    </xf>
    <xf numFmtId="176" fontId="12" fillId="0" borderId="49" xfId="0" quotePrefix="1" applyNumberFormat="1" applyFont="1" applyBorder="1" applyAlignment="1">
      <alignment horizontal="distributed" vertical="center" wrapText="1" justifyLastLine="1"/>
    </xf>
    <xf numFmtId="0" fontId="12" fillId="0" borderId="10" xfId="0" applyFont="1" applyBorder="1" applyAlignment="1">
      <alignment horizontal="distributed" vertical="center" wrapText="1" justifyLastLine="1"/>
    </xf>
    <xf numFmtId="0" fontId="14" fillId="0" borderId="30" xfId="0" applyFont="1" applyBorder="1" applyAlignment="1">
      <alignment horizontal="distributed" vertical="top" justifyLastLine="1"/>
    </xf>
    <xf numFmtId="0" fontId="14" fillId="0" borderId="31" xfId="0" applyFont="1" applyBorder="1" applyAlignment="1">
      <alignment horizontal="distributed" vertical="top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28" xfId="0" applyFont="1" applyBorder="1" applyAlignment="1">
      <alignment horizontal="distributed" vertical="center" justifyLastLine="1"/>
    </xf>
    <xf numFmtId="0" fontId="14" fillId="0" borderId="4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14" fillId="0" borderId="49" xfId="5" applyFont="1" applyBorder="1" applyAlignment="1">
      <alignment horizontal="distributed" vertical="center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71475"/>
          <a:ext cx="676275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tabSelected="1" topLeftCell="B1" zoomScaleNormal="100" workbookViewId="0">
      <selection activeCell="B4" sqref="B4"/>
    </sheetView>
  </sheetViews>
  <sheetFormatPr defaultRowHeight="14.25" customHeight="1"/>
  <cols>
    <col min="1" max="1" width="1" style="4" customWidth="1"/>
    <col min="2" max="2" width="11.796875" style="10" customWidth="1"/>
    <col min="3" max="3" width="9.3984375" style="10" customWidth="1"/>
    <col min="4" max="7" width="9.5" style="3" customWidth="1"/>
    <col min="8" max="9" width="9.5" style="11" customWidth="1"/>
    <col min="10" max="16384" width="8.796875" style="4"/>
  </cols>
  <sheetData>
    <row r="1" spans="2:9" s="9" customFormat="1" ht="18" thickBot="1">
      <c r="B1" s="2" t="s">
        <v>20</v>
      </c>
      <c r="C1" s="5"/>
      <c r="D1" s="6"/>
      <c r="E1" s="6"/>
      <c r="F1" s="6"/>
      <c r="G1" s="6"/>
      <c r="H1" s="7"/>
      <c r="I1" s="8" t="s">
        <v>32</v>
      </c>
    </row>
    <row r="2" spans="2:9" s="14" customFormat="1" ht="13.5">
      <c r="B2" s="74" t="s">
        <v>29</v>
      </c>
      <c r="C2" s="253" t="s">
        <v>18</v>
      </c>
      <c r="D2" s="255" t="s">
        <v>0</v>
      </c>
      <c r="E2" s="256" t="s">
        <v>22</v>
      </c>
      <c r="F2" s="257"/>
      <c r="G2" s="258"/>
      <c r="H2" s="259" t="s">
        <v>31</v>
      </c>
      <c r="I2" s="249" t="s">
        <v>35</v>
      </c>
    </row>
    <row r="3" spans="2:9" s="14" customFormat="1" ht="13.5">
      <c r="B3" s="75" t="s">
        <v>30</v>
      </c>
      <c r="C3" s="254"/>
      <c r="D3" s="254"/>
      <c r="E3" s="76" t="s">
        <v>4</v>
      </c>
      <c r="F3" s="77" t="s">
        <v>5</v>
      </c>
      <c r="G3" s="78" t="s">
        <v>6</v>
      </c>
      <c r="H3" s="260"/>
      <c r="I3" s="250"/>
    </row>
    <row r="4" spans="2:9" s="14" customFormat="1" ht="12.95" customHeight="1">
      <c r="B4" s="149" t="s">
        <v>33</v>
      </c>
      <c r="C4" s="137" t="s">
        <v>42</v>
      </c>
      <c r="D4" s="121">
        <v>21529</v>
      </c>
      <c r="E4" s="116">
        <v>57099</v>
      </c>
      <c r="F4" s="117">
        <v>28634</v>
      </c>
      <c r="G4" s="118">
        <v>28465</v>
      </c>
      <c r="H4" s="119">
        <v>100.59371157561918</v>
      </c>
      <c r="I4" s="120">
        <v>2.6521900692089742</v>
      </c>
    </row>
    <row r="5" spans="2:9" s="14" customFormat="1" ht="12.95" customHeight="1">
      <c r="B5" s="150" t="s">
        <v>34</v>
      </c>
      <c r="C5" s="210">
        <v>22</v>
      </c>
      <c r="D5" s="115">
        <v>21687</v>
      </c>
      <c r="E5" s="116">
        <v>56391</v>
      </c>
      <c r="F5" s="117">
        <v>28067</v>
      </c>
      <c r="G5" s="118">
        <v>28324</v>
      </c>
      <c r="H5" s="122">
        <v>99.092642282163538</v>
      </c>
      <c r="I5" s="123">
        <v>2.600221330751141</v>
      </c>
    </row>
    <row r="6" spans="2:9" s="14" customFormat="1" ht="12.95" customHeight="1">
      <c r="B6" s="153"/>
      <c r="C6" s="128">
        <v>27</v>
      </c>
      <c r="D6" s="124">
        <v>22301</v>
      </c>
      <c r="E6" s="125">
        <v>55912</v>
      </c>
      <c r="F6" s="126">
        <v>27811</v>
      </c>
      <c r="G6" s="127">
        <v>28101</v>
      </c>
      <c r="H6" s="122">
        <v>98.968008255933952</v>
      </c>
      <c r="I6" s="123">
        <v>2.5071521456436932</v>
      </c>
    </row>
    <row r="7" spans="2:9" s="14" customFormat="1" ht="12.95" customHeight="1">
      <c r="B7" s="153"/>
      <c r="C7" s="128" t="s">
        <v>41</v>
      </c>
      <c r="D7" s="124">
        <v>23848</v>
      </c>
      <c r="E7" s="125">
        <v>56400</v>
      </c>
      <c r="F7" s="126">
        <v>28241</v>
      </c>
      <c r="G7" s="127">
        <v>28159</v>
      </c>
      <c r="H7" s="122">
        <v>100.29120352285237</v>
      </c>
      <c r="I7" s="123">
        <v>2.3649781952364979</v>
      </c>
    </row>
    <row r="8" spans="2:9" s="14" customFormat="1" ht="12.95" customHeight="1">
      <c r="B8" s="153"/>
      <c r="C8" s="128">
        <v>3</v>
      </c>
      <c r="D8" s="124">
        <v>24119</v>
      </c>
      <c r="E8" s="125">
        <v>56143</v>
      </c>
      <c r="F8" s="126">
        <v>28121</v>
      </c>
      <c r="G8" s="127">
        <v>28022</v>
      </c>
      <c r="H8" s="129">
        <v>100.35329384055385</v>
      </c>
      <c r="I8" s="130">
        <v>2.3277499067125502</v>
      </c>
    </row>
    <row r="9" spans="2:9" s="14" customFormat="1" ht="12.95" customHeight="1">
      <c r="B9" s="150"/>
      <c r="C9" s="197">
        <v>4</v>
      </c>
      <c r="D9" s="124">
        <v>24299</v>
      </c>
      <c r="E9" s="125">
        <v>55789</v>
      </c>
      <c r="F9" s="126">
        <v>27957</v>
      </c>
      <c r="G9" s="127">
        <v>27832</v>
      </c>
      <c r="H9" s="165">
        <v>100.44912331129635</v>
      </c>
      <c r="I9" s="166">
        <v>2.2959381044487426</v>
      </c>
    </row>
    <row r="10" spans="2:9" s="178" customFormat="1" ht="12.95" customHeight="1">
      <c r="B10" s="190"/>
      <c r="C10" s="194">
        <v>5</v>
      </c>
      <c r="D10" s="124">
        <v>24439</v>
      </c>
      <c r="E10" s="125">
        <v>55399</v>
      </c>
      <c r="F10" s="126">
        <v>27869</v>
      </c>
      <c r="G10" s="127">
        <v>27530</v>
      </c>
      <c r="H10" s="191">
        <v>101.2313839447875</v>
      </c>
      <c r="I10" s="192">
        <v>2.2668276116044028</v>
      </c>
    </row>
    <row r="11" spans="2:9" s="14" customFormat="1" ht="12.95" customHeight="1">
      <c r="B11" s="251" t="s">
        <v>21</v>
      </c>
      <c r="C11" s="137" t="s">
        <v>42</v>
      </c>
      <c r="D11" s="89">
        <v>4747</v>
      </c>
      <c r="E11" s="90">
        <v>11322</v>
      </c>
      <c r="F11" s="91">
        <v>5796</v>
      </c>
      <c r="G11" s="92">
        <v>5526</v>
      </c>
      <c r="H11" s="93">
        <v>104.88599348534203</v>
      </c>
      <c r="I11" s="94">
        <v>2.3850853170423427</v>
      </c>
    </row>
    <row r="12" spans="2:9" s="14" customFormat="1" ht="12.95" customHeight="1">
      <c r="B12" s="252"/>
      <c r="C12" s="210">
        <v>22</v>
      </c>
      <c r="D12" s="79">
        <v>4560</v>
      </c>
      <c r="E12" s="80">
        <v>11002</v>
      </c>
      <c r="F12" s="81">
        <v>5583</v>
      </c>
      <c r="G12" s="82">
        <v>5419</v>
      </c>
      <c r="H12" s="83">
        <v>103.02638863258903</v>
      </c>
      <c r="I12" s="84">
        <v>2.412719298245614</v>
      </c>
    </row>
    <row r="13" spans="2:9" s="14" customFormat="1" ht="12.95" customHeight="1">
      <c r="B13" s="252"/>
      <c r="C13" s="128">
        <v>27</v>
      </c>
      <c r="D13" s="95">
        <v>4690</v>
      </c>
      <c r="E13" s="80">
        <v>10881</v>
      </c>
      <c r="F13" s="81">
        <v>5515</v>
      </c>
      <c r="G13" s="82">
        <v>5366</v>
      </c>
      <c r="H13" s="85">
        <v>102.77674245247856</v>
      </c>
      <c r="I13" s="86">
        <v>2.3200426439232409</v>
      </c>
    </row>
    <row r="14" spans="2:9" s="14" customFormat="1" ht="12.95" customHeight="1">
      <c r="B14" s="252"/>
      <c r="C14" s="128" t="s">
        <v>41</v>
      </c>
      <c r="D14" s="95">
        <v>5182</v>
      </c>
      <c r="E14" s="80">
        <v>11223</v>
      </c>
      <c r="F14" s="81">
        <v>5823</v>
      </c>
      <c r="G14" s="82">
        <v>5400</v>
      </c>
      <c r="H14" s="96">
        <v>107.83333333333334</v>
      </c>
      <c r="I14" s="86">
        <v>2.1657661134697026</v>
      </c>
    </row>
    <row r="15" spans="2:9" s="14" customFormat="1" ht="12.95" customHeight="1">
      <c r="B15" s="252"/>
      <c r="C15" s="128">
        <v>3</v>
      </c>
      <c r="D15" s="95">
        <v>5244</v>
      </c>
      <c r="E15" s="80">
        <v>11191</v>
      </c>
      <c r="F15" s="81">
        <v>5796</v>
      </c>
      <c r="G15" s="82">
        <v>5395</v>
      </c>
      <c r="H15" s="97">
        <v>107.43280815569973</v>
      </c>
      <c r="I15" s="98">
        <v>2.1340579710144927</v>
      </c>
    </row>
    <row r="16" spans="2:9" s="14" customFormat="1" ht="12.95" customHeight="1">
      <c r="B16" s="252"/>
      <c r="C16" s="197">
        <v>4</v>
      </c>
      <c r="D16" s="79">
        <v>5283</v>
      </c>
      <c r="E16" s="80">
        <v>11122</v>
      </c>
      <c r="F16" s="81">
        <v>5766</v>
      </c>
      <c r="G16" s="82">
        <v>5356</v>
      </c>
      <c r="H16" s="136">
        <v>107.65496639283047</v>
      </c>
      <c r="I16" s="88">
        <v>2.1052432330115463</v>
      </c>
    </row>
    <row r="17" spans="2:9" s="178" customFormat="1" ht="12.95" customHeight="1">
      <c r="B17" s="224"/>
      <c r="C17" s="194">
        <v>5</v>
      </c>
      <c r="D17" s="225">
        <v>5308</v>
      </c>
      <c r="E17" s="226">
        <v>11052</v>
      </c>
      <c r="F17" s="195">
        <v>5758</v>
      </c>
      <c r="G17" s="227">
        <v>5294</v>
      </c>
      <c r="H17" s="228">
        <v>108.76463921420476</v>
      </c>
      <c r="I17" s="229">
        <v>2.0821401657874907</v>
      </c>
    </row>
    <row r="18" spans="2:9" s="14" customFormat="1" ht="12.95" customHeight="1">
      <c r="B18" s="251" t="s">
        <v>9</v>
      </c>
      <c r="C18" s="137" t="s">
        <v>42</v>
      </c>
      <c r="D18" s="89">
        <v>4192</v>
      </c>
      <c r="E18" s="90">
        <v>11445</v>
      </c>
      <c r="F18" s="91">
        <v>5632</v>
      </c>
      <c r="G18" s="92">
        <v>5813</v>
      </c>
      <c r="H18" s="230">
        <v>96.886289351453641</v>
      </c>
      <c r="I18" s="94">
        <v>2.7302003816793894</v>
      </c>
    </row>
    <row r="19" spans="2:9" s="14" customFormat="1" ht="12.95" customHeight="1">
      <c r="B19" s="252"/>
      <c r="C19" s="210">
        <v>22</v>
      </c>
      <c r="D19" s="79">
        <v>4335</v>
      </c>
      <c r="E19" s="80">
        <v>11374</v>
      </c>
      <c r="F19" s="81">
        <v>5559</v>
      </c>
      <c r="G19" s="82">
        <v>5815</v>
      </c>
      <c r="H19" s="106">
        <v>95.597592433361996</v>
      </c>
      <c r="I19" s="84">
        <v>2.6237600922722031</v>
      </c>
    </row>
    <row r="20" spans="2:9" s="14" customFormat="1" ht="12.95" customHeight="1">
      <c r="B20" s="252"/>
      <c r="C20" s="128">
        <v>27</v>
      </c>
      <c r="D20" s="95">
        <v>4532</v>
      </c>
      <c r="E20" s="80">
        <v>11639</v>
      </c>
      <c r="F20" s="81">
        <v>5654</v>
      </c>
      <c r="G20" s="82">
        <v>5985</v>
      </c>
      <c r="H20" s="106">
        <v>94.469507101086052</v>
      </c>
      <c r="I20" s="86">
        <v>2.5681818181818183</v>
      </c>
    </row>
    <row r="21" spans="2:9" s="14" customFormat="1" ht="12.95" customHeight="1">
      <c r="B21" s="252"/>
      <c r="C21" s="128" t="s">
        <v>41</v>
      </c>
      <c r="D21" s="95">
        <v>4789</v>
      </c>
      <c r="E21" s="80">
        <v>11791</v>
      </c>
      <c r="F21" s="81">
        <v>5706</v>
      </c>
      <c r="G21" s="82">
        <v>6085</v>
      </c>
      <c r="H21" s="87">
        <v>93.771569433032042</v>
      </c>
      <c r="I21" s="86">
        <v>2.4621006473167677</v>
      </c>
    </row>
    <row r="22" spans="2:9" s="14" customFormat="1" ht="12.95" customHeight="1">
      <c r="B22" s="252"/>
      <c r="C22" s="128">
        <v>3</v>
      </c>
      <c r="D22" s="107">
        <v>4794</v>
      </c>
      <c r="E22" s="80">
        <v>11653</v>
      </c>
      <c r="F22" s="81">
        <v>5642</v>
      </c>
      <c r="G22" s="82">
        <v>6011</v>
      </c>
      <c r="H22" s="97">
        <v>93.861254366993847</v>
      </c>
      <c r="I22" s="98">
        <v>2.430746766791823</v>
      </c>
    </row>
    <row r="23" spans="2:9" s="14" customFormat="1" ht="12.95" customHeight="1">
      <c r="B23" s="252"/>
      <c r="C23" s="197">
        <v>4</v>
      </c>
      <c r="D23" s="79">
        <v>4784</v>
      </c>
      <c r="E23" s="80">
        <v>11495</v>
      </c>
      <c r="F23" s="81">
        <v>5564</v>
      </c>
      <c r="G23" s="82">
        <v>5931</v>
      </c>
      <c r="H23" s="106">
        <v>93.812173326589104</v>
      </c>
      <c r="I23" s="88">
        <v>2.4028010033444818</v>
      </c>
    </row>
    <row r="24" spans="2:9" s="178" customFormat="1" ht="12.95" customHeight="1">
      <c r="B24" s="179"/>
      <c r="C24" s="194">
        <v>5</v>
      </c>
      <c r="D24" s="185">
        <v>4756</v>
      </c>
      <c r="E24" s="180">
        <v>11362</v>
      </c>
      <c r="F24" s="181">
        <v>5511</v>
      </c>
      <c r="G24" s="182">
        <v>5851</v>
      </c>
      <c r="H24" s="183">
        <v>94.189027516663813</v>
      </c>
      <c r="I24" s="184">
        <v>2.3889823380992432</v>
      </c>
    </row>
    <row r="25" spans="2:9" s="14" customFormat="1" ht="12.95" customHeight="1">
      <c r="B25" s="251" t="s">
        <v>10</v>
      </c>
      <c r="C25" s="137" t="s">
        <v>42</v>
      </c>
      <c r="D25" s="89">
        <v>1087</v>
      </c>
      <c r="E25" s="90">
        <v>3080</v>
      </c>
      <c r="F25" s="91">
        <v>1503</v>
      </c>
      <c r="G25" s="92">
        <v>1577</v>
      </c>
      <c r="H25" s="230">
        <v>95.307545973367155</v>
      </c>
      <c r="I25" s="94">
        <v>2.8334866605335787</v>
      </c>
    </row>
    <row r="26" spans="2:9" s="14" customFormat="1" ht="12.95" customHeight="1">
      <c r="B26" s="252"/>
      <c r="C26" s="210">
        <v>22</v>
      </c>
      <c r="D26" s="79">
        <v>1111</v>
      </c>
      <c r="E26" s="80">
        <v>3065</v>
      </c>
      <c r="F26" s="81">
        <v>1493</v>
      </c>
      <c r="G26" s="82">
        <v>1572</v>
      </c>
      <c r="H26" s="106">
        <v>94.974554707379127</v>
      </c>
      <c r="I26" s="84">
        <v>2.7587758775877589</v>
      </c>
    </row>
    <row r="27" spans="2:9" s="14" customFormat="1" ht="12.95" customHeight="1">
      <c r="B27" s="252"/>
      <c r="C27" s="128">
        <v>27</v>
      </c>
      <c r="D27" s="95">
        <v>1097</v>
      </c>
      <c r="E27" s="80">
        <v>2897</v>
      </c>
      <c r="F27" s="81">
        <v>1399</v>
      </c>
      <c r="G27" s="82">
        <v>1498</v>
      </c>
      <c r="H27" s="106">
        <v>93.391188251001338</v>
      </c>
      <c r="I27" s="86">
        <v>2.640838650865998</v>
      </c>
    </row>
    <row r="28" spans="2:9" s="14" customFormat="1" ht="12.95" customHeight="1">
      <c r="B28" s="252"/>
      <c r="C28" s="128" t="s">
        <v>41</v>
      </c>
      <c r="D28" s="95">
        <v>1204</v>
      </c>
      <c r="E28" s="80">
        <v>2955</v>
      </c>
      <c r="F28" s="81">
        <v>1442</v>
      </c>
      <c r="G28" s="82">
        <v>1513</v>
      </c>
      <c r="H28" s="87">
        <v>95.307336417713145</v>
      </c>
      <c r="I28" s="86">
        <v>2.4543189368770766</v>
      </c>
    </row>
    <row r="29" spans="2:9" s="14" customFormat="1" ht="12.95" customHeight="1">
      <c r="B29" s="252"/>
      <c r="C29" s="128">
        <v>3</v>
      </c>
      <c r="D29" s="95">
        <v>1206</v>
      </c>
      <c r="E29" s="80">
        <v>2910</v>
      </c>
      <c r="F29" s="81">
        <v>1417</v>
      </c>
      <c r="G29" s="82">
        <v>1493</v>
      </c>
      <c r="H29" s="97">
        <v>94.909578030810451</v>
      </c>
      <c r="I29" s="98">
        <v>2.4129353233830844</v>
      </c>
    </row>
    <row r="30" spans="2:9" s="14" customFormat="1" ht="12.95" customHeight="1">
      <c r="B30" s="252"/>
      <c r="C30" s="197">
        <v>4</v>
      </c>
      <c r="D30" s="79">
        <v>1223</v>
      </c>
      <c r="E30" s="80">
        <v>2913</v>
      </c>
      <c r="F30" s="81">
        <v>1422</v>
      </c>
      <c r="G30" s="82">
        <v>1491</v>
      </c>
      <c r="H30" s="106">
        <v>95.372233400402422</v>
      </c>
      <c r="I30" s="88">
        <v>2.3818479149632052</v>
      </c>
    </row>
    <row r="31" spans="2:9" s="178" customFormat="1" ht="12.95" customHeight="1">
      <c r="B31" s="224"/>
      <c r="C31" s="194">
        <v>5</v>
      </c>
      <c r="D31" s="225">
        <v>1232</v>
      </c>
      <c r="E31" s="226">
        <v>2892</v>
      </c>
      <c r="F31" s="195">
        <v>1422</v>
      </c>
      <c r="G31" s="227">
        <v>1470</v>
      </c>
      <c r="H31" s="231">
        <v>96.734693877551024</v>
      </c>
      <c r="I31" s="229">
        <v>2.3474025974025974</v>
      </c>
    </row>
    <row r="32" spans="2:9" s="14" customFormat="1" ht="12.95" customHeight="1">
      <c r="B32" s="252" t="s">
        <v>11</v>
      </c>
      <c r="C32" s="137" t="s">
        <v>42</v>
      </c>
      <c r="D32" s="79">
        <v>2123</v>
      </c>
      <c r="E32" s="80">
        <v>5046</v>
      </c>
      <c r="F32" s="81">
        <v>2706</v>
      </c>
      <c r="G32" s="82">
        <v>2340</v>
      </c>
      <c r="H32" s="106">
        <v>115.64102564102565</v>
      </c>
      <c r="I32" s="84">
        <v>2.3768252472915687</v>
      </c>
    </row>
    <row r="33" spans="2:9" s="14" customFormat="1" ht="12.95" customHeight="1">
      <c r="B33" s="252"/>
      <c r="C33" s="210">
        <v>22</v>
      </c>
      <c r="D33" s="79">
        <v>2126</v>
      </c>
      <c r="E33" s="80">
        <v>5027</v>
      </c>
      <c r="F33" s="81">
        <v>2612</v>
      </c>
      <c r="G33" s="82">
        <v>2415</v>
      </c>
      <c r="H33" s="106">
        <v>108.15734989648034</v>
      </c>
      <c r="I33" s="84">
        <v>2.3645343367826905</v>
      </c>
    </row>
    <row r="34" spans="2:9" s="14" customFormat="1" ht="12.95" customHeight="1">
      <c r="B34" s="252"/>
      <c r="C34" s="128">
        <v>27</v>
      </c>
      <c r="D34" s="95">
        <v>2183</v>
      </c>
      <c r="E34" s="80">
        <v>5043</v>
      </c>
      <c r="F34" s="81">
        <v>2618</v>
      </c>
      <c r="G34" s="82">
        <v>2425</v>
      </c>
      <c r="H34" s="106">
        <v>107.95876288659794</v>
      </c>
      <c r="I34" s="86">
        <v>2.3101236830050391</v>
      </c>
    </row>
    <row r="35" spans="2:9" s="14" customFormat="1" ht="12.95" customHeight="1">
      <c r="B35" s="252"/>
      <c r="C35" s="128" t="s">
        <v>41</v>
      </c>
      <c r="D35" s="95">
        <v>2436</v>
      </c>
      <c r="E35" s="80">
        <v>5246</v>
      </c>
      <c r="F35" s="81">
        <v>2757</v>
      </c>
      <c r="G35" s="82">
        <v>2489</v>
      </c>
      <c r="H35" s="87">
        <v>110.7673764564082</v>
      </c>
      <c r="I35" s="86">
        <v>2.1535303776683086</v>
      </c>
    </row>
    <row r="36" spans="2:9" s="14" customFormat="1" ht="12.95" customHeight="1">
      <c r="B36" s="252"/>
      <c r="C36" s="128">
        <v>3</v>
      </c>
      <c r="D36" s="95">
        <v>2509</v>
      </c>
      <c r="E36" s="80">
        <v>5271</v>
      </c>
      <c r="F36" s="81">
        <v>2796</v>
      </c>
      <c r="G36" s="108">
        <v>2475</v>
      </c>
      <c r="H36" s="97">
        <v>112.96969696969697</v>
      </c>
      <c r="I36" s="98">
        <v>2.1008369868473498</v>
      </c>
    </row>
    <row r="37" spans="2:9" s="14" customFormat="1" ht="12.95" customHeight="1">
      <c r="B37" s="252"/>
      <c r="C37" s="197">
        <v>4</v>
      </c>
      <c r="D37" s="79">
        <v>2588</v>
      </c>
      <c r="E37" s="80">
        <v>5352</v>
      </c>
      <c r="F37" s="81">
        <v>2833</v>
      </c>
      <c r="G37" s="108">
        <v>2519</v>
      </c>
      <c r="H37" s="106">
        <v>112.46526399364826</v>
      </c>
      <c r="I37" s="88">
        <v>2.0680061823802163</v>
      </c>
    </row>
    <row r="38" spans="2:9" s="178" customFormat="1" ht="12.95" customHeight="1">
      <c r="B38" s="179"/>
      <c r="C38" s="194">
        <v>5</v>
      </c>
      <c r="D38" s="185">
        <v>2638</v>
      </c>
      <c r="E38" s="180">
        <v>5395</v>
      </c>
      <c r="F38" s="181">
        <v>2856</v>
      </c>
      <c r="G38" s="189">
        <v>2539</v>
      </c>
      <c r="H38" s="183">
        <v>112.48523040567153</v>
      </c>
      <c r="I38" s="184">
        <v>2.0451099317664898</v>
      </c>
    </row>
    <row r="39" spans="2:9" s="14" customFormat="1" ht="12.95" customHeight="1">
      <c r="B39" s="251" t="s">
        <v>12</v>
      </c>
      <c r="C39" s="137" t="s">
        <v>42</v>
      </c>
      <c r="D39" s="89">
        <v>3805</v>
      </c>
      <c r="E39" s="90">
        <v>11097</v>
      </c>
      <c r="F39" s="91">
        <v>5514</v>
      </c>
      <c r="G39" s="92">
        <v>5583</v>
      </c>
      <c r="H39" s="230">
        <v>98.764105319720585</v>
      </c>
      <c r="I39" s="94">
        <v>2.9164257555847568</v>
      </c>
    </row>
    <row r="40" spans="2:9" s="14" customFormat="1" ht="12.95" customHeight="1">
      <c r="B40" s="252"/>
      <c r="C40" s="210">
        <v>22</v>
      </c>
      <c r="D40" s="79">
        <v>4015</v>
      </c>
      <c r="E40" s="80">
        <v>11366</v>
      </c>
      <c r="F40" s="81">
        <v>5665</v>
      </c>
      <c r="G40" s="82">
        <v>5701</v>
      </c>
      <c r="H40" s="109">
        <v>99.368531836519907</v>
      </c>
      <c r="I40" s="84">
        <v>2.8308841843088417</v>
      </c>
    </row>
    <row r="41" spans="2:9" s="14" customFormat="1" ht="12.95" customHeight="1">
      <c r="B41" s="252"/>
      <c r="C41" s="128">
        <v>27</v>
      </c>
      <c r="D41" s="95">
        <v>4233</v>
      </c>
      <c r="E41" s="80">
        <v>11582</v>
      </c>
      <c r="F41" s="81">
        <v>5787</v>
      </c>
      <c r="G41" s="82">
        <v>5795</v>
      </c>
      <c r="H41" s="109">
        <v>99.861949956859362</v>
      </c>
      <c r="I41" s="86">
        <v>2.7361209544058589</v>
      </c>
    </row>
    <row r="42" spans="2:9" s="14" customFormat="1" ht="12.95" customHeight="1">
      <c r="B42" s="252"/>
      <c r="C42" s="128" t="s">
        <v>41</v>
      </c>
      <c r="D42" s="95">
        <v>4437</v>
      </c>
      <c r="E42" s="80">
        <v>11472</v>
      </c>
      <c r="F42" s="81">
        <v>5746</v>
      </c>
      <c r="G42" s="82">
        <v>5726</v>
      </c>
      <c r="H42" s="109">
        <v>100.34928396786586</v>
      </c>
      <c r="I42" s="86">
        <v>2.58553076402975</v>
      </c>
    </row>
    <row r="43" spans="2:9" s="14" customFormat="1" ht="12.95" customHeight="1">
      <c r="B43" s="252"/>
      <c r="C43" s="128">
        <v>3</v>
      </c>
      <c r="D43" s="95">
        <v>4523</v>
      </c>
      <c r="E43" s="80">
        <v>11514</v>
      </c>
      <c r="F43" s="81">
        <v>5734</v>
      </c>
      <c r="G43" s="82">
        <v>5780</v>
      </c>
      <c r="H43" s="106">
        <v>99.20415224913495</v>
      </c>
      <c r="I43" s="86">
        <v>2.5456555383594961</v>
      </c>
    </row>
    <row r="44" spans="2:9" s="14" customFormat="1" ht="12.95" customHeight="1">
      <c r="B44" s="252"/>
      <c r="C44" s="197">
        <v>4</v>
      </c>
      <c r="D44" s="79">
        <v>4559</v>
      </c>
      <c r="E44" s="80">
        <v>11438</v>
      </c>
      <c r="F44" s="81">
        <v>5684</v>
      </c>
      <c r="G44" s="82">
        <v>5754</v>
      </c>
      <c r="H44" s="106">
        <v>98.783454987834546</v>
      </c>
      <c r="I44" s="84">
        <v>2.508883527089274</v>
      </c>
    </row>
    <row r="45" spans="2:9" s="178" customFormat="1" ht="12.95" customHeight="1">
      <c r="B45" s="224"/>
      <c r="C45" s="194">
        <v>5</v>
      </c>
      <c r="D45" s="225">
        <v>4610</v>
      </c>
      <c r="E45" s="226">
        <v>11400</v>
      </c>
      <c r="F45" s="195">
        <v>5659</v>
      </c>
      <c r="G45" s="227">
        <v>5741</v>
      </c>
      <c r="H45" s="231">
        <v>98.571677408117054</v>
      </c>
      <c r="I45" s="232">
        <v>2.472885032537961</v>
      </c>
    </row>
    <row r="46" spans="2:9" s="14" customFormat="1" ht="12.95" customHeight="1">
      <c r="B46" s="252" t="s">
        <v>13</v>
      </c>
      <c r="C46" s="137" t="s">
        <v>42</v>
      </c>
      <c r="D46" s="79">
        <v>683</v>
      </c>
      <c r="E46" s="80">
        <v>2159</v>
      </c>
      <c r="F46" s="81">
        <v>1052</v>
      </c>
      <c r="G46" s="82">
        <v>1107</v>
      </c>
      <c r="H46" s="106">
        <v>95.031616982836496</v>
      </c>
      <c r="I46" s="84">
        <v>3.1610541727672037</v>
      </c>
    </row>
    <row r="47" spans="2:9" s="14" customFormat="1" ht="12.95" customHeight="1">
      <c r="B47" s="252"/>
      <c r="C47" s="210">
        <v>22</v>
      </c>
      <c r="D47" s="79">
        <v>704</v>
      </c>
      <c r="E47" s="80">
        <v>2077</v>
      </c>
      <c r="F47" s="81">
        <v>1013</v>
      </c>
      <c r="G47" s="82">
        <v>1064</v>
      </c>
      <c r="H47" s="106">
        <v>95.206766917293223</v>
      </c>
      <c r="I47" s="84">
        <v>2.9502840909090908</v>
      </c>
    </row>
    <row r="48" spans="2:9" s="14" customFormat="1" ht="12.95" customHeight="1">
      <c r="B48" s="252"/>
      <c r="C48" s="128">
        <v>27</v>
      </c>
      <c r="D48" s="95">
        <v>732</v>
      </c>
      <c r="E48" s="80">
        <v>1974</v>
      </c>
      <c r="F48" s="81">
        <v>947</v>
      </c>
      <c r="G48" s="82">
        <v>1027</v>
      </c>
      <c r="H48" s="106">
        <v>92.210321324245371</v>
      </c>
      <c r="I48" s="86">
        <v>2.6967213114754101</v>
      </c>
    </row>
    <row r="49" spans="2:9" s="14" customFormat="1" ht="12.95" customHeight="1">
      <c r="B49" s="252"/>
      <c r="C49" s="128" t="s">
        <v>41</v>
      </c>
      <c r="D49" s="95">
        <v>803</v>
      </c>
      <c r="E49" s="80">
        <v>1978</v>
      </c>
      <c r="F49" s="81">
        <v>956</v>
      </c>
      <c r="G49" s="82">
        <v>1022</v>
      </c>
      <c r="H49" s="109">
        <v>93.542074363992171</v>
      </c>
      <c r="I49" s="86">
        <v>2.4632627646326277</v>
      </c>
    </row>
    <row r="50" spans="2:9" s="14" customFormat="1" ht="12.95" customHeight="1">
      <c r="B50" s="252"/>
      <c r="C50" s="128">
        <v>3</v>
      </c>
      <c r="D50" s="95">
        <v>818</v>
      </c>
      <c r="E50" s="80">
        <v>1972</v>
      </c>
      <c r="F50" s="81">
        <v>956</v>
      </c>
      <c r="G50" s="82">
        <v>1016</v>
      </c>
      <c r="H50" s="106">
        <v>94.094488188976371</v>
      </c>
      <c r="I50" s="98">
        <v>2.4107579462102691</v>
      </c>
    </row>
    <row r="51" spans="2:9" s="14" customFormat="1" ht="12.95" customHeight="1">
      <c r="B51" s="252"/>
      <c r="C51" s="197">
        <v>4</v>
      </c>
      <c r="D51" s="79">
        <v>820</v>
      </c>
      <c r="E51" s="80">
        <v>1944</v>
      </c>
      <c r="F51" s="81">
        <v>936</v>
      </c>
      <c r="G51" s="82">
        <v>1008</v>
      </c>
      <c r="H51" s="106">
        <v>92.857142857142861</v>
      </c>
      <c r="I51" s="88">
        <v>2.3707317073170731</v>
      </c>
    </row>
    <row r="52" spans="2:9" s="178" customFormat="1" ht="12.95" customHeight="1">
      <c r="B52" s="179"/>
      <c r="C52" s="194">
        <v>5</v>
      </c>
      <c r="D52" s="185">
        <v>812</v>
      </c>
      <c r="E52" s="180">
        <v>1907</v>
      </c>
      <c r="F52" s="181">
        <v>925</v>
      </c>
      <c r="G52" s="182">
        <v>982</v>
      </c>
      <c r="H52" s="183">
        <v>94.195519348268846</v>
      </c>
      <c r="I52" s="184">
        <v>2.3485221674876846</v>
      </c>
    </row>
    <row r="53" spans="2:9" s="14" customFormat="1" ht="12.95" customHeight="1">
      <c r="B53" s="251" t="s">
        <v>14</v>
      </c>
      <c r="C53" s="137" t="s">
        <v>42</v>
      </c>
      <c r="D53" s="89">
        <v>1044</v>
      </c>
      <c r="E53" s="90">
        <v>3024</v>
      </c>
      <c r="F53" s="91">
        <v>1569</v>
      </c>
      <c r="G53" s="92">
        <v>1455</v>
      </c>
      <c r="H53" s="230">
        <v>107.83505154639175</v>
      </c>
      <c r="I53" s="94">
        <v>2.896551724137931</v>
      </c>
    </row>
    <row r="54" spans="2:9" s="14" customFormat="1" ht="12.95" customHeight="1">
      <c r="B54" s="252"/>
      <c r="C54" s="210">
        <v>22</v>
      </c>
      <c r="D54" s="79">
        <v>1056</v>
      </c>
      <c r="E54" s="80">
        <v>2910</v>
      </c>
      <c r="F54" s="81">
        <v>1508</v>
      </c>
      <c r="G54" s="82">
        <v>1402</v>
      </c>
      <c r="H54" s="106">
        <v>107.56062767475036</v>
      </c>
      <c r="I54" s="84">
        <v>2.7556818181818183</v>
      </c>
    </row>
    <row r="55" spans="2:9" s="14" customFormat="1" ht="12.95" customHeight="1">
      <c r="B55" s="252"/>
      <c r="C55" s="128">
        <v>27</v>
      </c>
      <c r="D55" s="95">
        <v>1003</v>
      </c>
      <c r="E55" s="80">
        <v>2695</v>
      </c>
      <c r="F55" s="81">
        <v>1409</v>
      </c>
      <c r="G55" s="82">
        <v>1286</v>
      </c>
      <c r="H55" s="106">
        <v>109.56454121306376</v>
      </c>
      <c r="I55" s="86">
        <v>2.6869391824526421</v>
      </c>
    </row>
    <row r="56" spans="2:9" s="14" customFormat="1" ht="12.95" customHeight="1">
      <c r="B56" s="252"/>
      <c r="C56" s="128" t="s">
        <v>41</v>
      </c>
      <c r="D56" s="95">
        <v>920</v>
      </c>
      <c r="E56" s="80">
        <v>2510</v>
      </c>
      <c r="F56" s="81">
        <v>1268</v>
      </c>
      <c r="G56" s="82">
        <v>1242</v>
      </c>
      <c r="H56" s="109">
        <v>102.09339774557166</v>
      </c>
      <c r="I56" s="86">
        <v>2.7282608695652173</v>
      </c>
    </row>
    <row r="57" spans="2:9" s="14" customFormat="1" ht="12.95" customHeight="1">
      <c r="B57" s="252"/>
      <c r="C57" s="128">
        <v>3</v>
      </c>
      <c r="D57" s="107">
        <v>897</v>
      </c>
      <c r="E57" s="80">
        <v>2443</v>
      </c>
      <c r="F57" s="81">
        <v>1232</v>
      </c>
      <c r="G57" s="82">
        <v>1211</v>
      </c>
      <c r="H57" s="106">
        <v>101.73410404624276</v>
      </c>
      <c r="I57" s="98">
        <v>2.7235228539576366</v>
      </c>
    </row>
    <row r="58" spans="2:9" s="14" customFormat="1" ht="12.95" customHeight="1">
      <c r="B58" s="252"/>
      <c r="C58" s="197">
        <v>4</v>
      </c>
      <c r="D58" s="79">
        <v>869</v>
      </c>
      <c r="E58" s="80">
        <v>2379</v>
      </c>
      <c r="F58" s="81">
        <v>1212</v>
      </c>
      <c r="G58" s="82">
        <v>1167</v>
      </c>
      <c r="H58" s="106">
        <v>103.8560411311054</v>
      </c>
      <c r="I58" s="88">
        <v>2.7376294591484465</v>
      </c>
    </row>
    <row r="59" spans="2:9" s="178" customFormat="1" ht="12.95" customHeight="1">
      <c r="B59" s="224"/>
      <c r="C59" s="194">
        <v>5</v>
      </c>
      <c r="D59" s="225">
        <v>869</v>
      </c>
      <c r="E59" s="226">
        <v>2346</v>
      </c>
      <c r="F59" s="195">
        <v>1201</v>
      </c>
      <c r="G59" s="227">
        <v>1145</v>
      </c>
      <c r="H59" s="231">
        <v>104.89082969432314</v>
      </c>
      <c r="I59" s="229">
        <v>2.6996547756041429</v>
      </c>
    </row>
    <row r="60" spans="2:9" s="14" customFormat="1" ht="12.95" customHeight="1">
      <c r="B60" s="252" t="s">
        <v>15</v>
      </c>
      <c r="C60" s="137" t="s">
        <v>42</v>
      </c>
      <c r="D60" s="79">
        <v>976</v>
      </c>
      <c r="E60" s="80">
        <v>3052</v>
      </c>
      <c r="F60" s="81">
        <v>1475</v>
      </c>
      <c r="G60" s="82">
        <v>1577</v>
      </c>
      <c r="H60" s="106">
        <v>93.532022828154723</v>
      </c>
      <c r="I60" s="84">
        <v>3.127049180327869</v>
      </c>
    </row>
    <row r="61" spans="2:9" s="14" customFormat="1" ht="12.95" customHeight="1">
      <c r="B61" s="252"/>
      <c r="C61" s="210">
        <v>22</v>
      </c>
      <c r="D61" s="79">
        <v>1031</v>
      </c>
      <c r="E61" s="80">
        <v>3039</v>
      </c>
      <c r="F61" s="81">
        <v>1479</v>
      </c>
      <c r="G61" s="82">
        <v>1560</v>
      </c>
      <c r="H61" s="106">
        <v>94.807692307692307</v>
      </c>
      <c r="I61" s="84">
        <v>2.9476236663433562</v>
      </c>
    </row>
    <row r="62" spans="2:9" s="14" customFormat="1" ht="12.95" customHeight="1">
      <c r="B62" s="252"/>
      <c r="C62" s="128">
        <v>27</v>
      </c>
      <c r="D62" s="95">
        <v>1106</v>
      </c>
      <c r="E62" s="80">
        <v>3028</v>
      </c>
      <c r="F62" s="81">
        <v>1475</v>
      </c>
      <c r="G62" s="82">
        <v>1553</v>
      </c>
      <c r="H62" s="106">
        <v>94.977462974887317</v>
      </c>
      <c r="I62" s="86">
        <v>2.7377938517179023</v>
      </c>
    </row>
    <row r="63" spans="2:9" s="14" customFormat="1" ht="12.95" customHeight="1">
      <c r="B63" s="252"/>
      <c r="C63" s="128" t="s">
        <v>41</v>
      </c>
      <c r="D63" s="95">
        <v>1164</v>
      </c>
      <c r="E63" s="80">
        <v>2979</v>
      </c>
      <c r="F63" s="81">
        <v>1474</v>
      </c>
      <c r="G63" s="82">
        <v>1505</v>
      </c>
      <c r="H63" s="109">
        <v>97.940199335548172</v>
      </c>
      <c r="I63" s="86">
        <v>2.5592783505154637</v>
      </c>
    </row>
    <row r="64" spans="2:9" s="14" customFormat="1" ht="12.95" customHeight="1">
      <c r="B64" s="252"/>
      <c r="C64" s="128">
        <v>3</v>
      </c>
      <c r="D64" s="95">
        <v>1187</v>
      </c>
      <c r="E64" s="80">
        <v>2980</v>
      </c>
      <c r="F64" s="81">
        <v>1470</v>
      </c>
      <c r="G64" s="82">
        <v>1510</v>
      </c>
      <c r="H64" s="106">
        <v>97.350993377483448</v>
      </c>
      <c r="I64" s="98">
        <v>2.510530749789385</v>
      </c>
    </row>
    <row r="65" spans="1:9" s="14" customFormat="1" ht="12.95" customHeight="1">
      <c r="B65" s="252"/>
      <c r="C65" s="197">
        <v>4</v>
      </c>
      <c r="D65" s="79">
        <v>1204</v>
      </c>
      <c r="E65" s="80">
        <v>2956</v>
      </c>
      <c r="F65" s="81">
        <v>1472</v>
      </c>
      <c r="G65" s="82">
        <v>1484</v>
      </c>
      <c r="H65" s="106">
        <v>99.191374663072779</v>
      </c>
      <c r="I65" s="88">
        <v>2.4551495016611296</v>
      </c>
    </row>
    <row r="66" spans="1:9" s="178" customFormat="1" ht="12.95" customHeight="1">
      <c r="B66" s="179"/>
      <c r="C66" s="194">
        <v>5</v>
      </c>
      <c r="D66" s="185">
        <v>1212</v>
      </c>
      <c r="E66" s="180">
        <v>2897</v>
      </c>
      <c r="F66" s="181">
        <v>1459</v>
      </c>
      <c r="G66" s="182">
        <v>1438</v>
      </c>
      <c r="H66" s="183">
        <v>101.46036161335188</v>
      </c>
      <c r="I66" s="184">
        <v>2.3902640264026402</v>
      </c>
    </row>
    <row r="67" spans="1:9" s="14" customFormat="1" ht="12.95" customHeight="1">
      <c r="B67" s="251" t="s">
        <v>16</v>
      </c>
      <c r="C67" s="137" t="s">
        <v>42</v>
      </c>
      <c r="D67" s="89">
        <v>1743</v>
      </c>
      <c r="E67" s="90">
        <v>3847</v>
      </c>
      <c r="F67" s="91">
        <v>1922</v>
      </c>
      <c r="G67" s="92">
        <v>1925</v>
      </c>
      <c r="H67" s="230">
        <v>99.84415584415585</v>
      </c>
      <c r="I67" s="94">
        <v>2.2071141709695925</v>
      </c>
    </row>
    <row r="68" spans="1:9" s="14" customFormat="1" ht="12.95" customHeight="1">
      <c r="B68" s="252"/>
      <c r="C68" s="210">
        <v>22</v>
      </c>
      <c r="D68" s="79">
        <v>1679</v>
      </c>
      <c r="E68" s="80">
        <v>3717</v>
      </c>
      <c r="F68" s="81">
        <v>1816</v>
      </c>
      <c r="G68" s="82">
        <v>1901</v>
      </c>
      <c r="H68" s="106">
        <v>95.528669121514994</v>
      </c>
      <c r="I68" s="84">
        <v>2.2138177486599164</v>
      </c>
    </row>
    <row r="69" spans="1:9" s="14" customFormat="1" ht="12.95" customHeight="1">
      <c r="B69" s="252"/>
      <c r="C69" s="128">
        <v>27</v>
      </c>
      <c r="D69" s="95">
        <v>1571</v>
      </c>
      <c r="E69" s="80">
        <v>3328</v>
      </c>
      <c r="F69" s="81">
        <v>1634</v>
      </c>
      <c r="G69" s="82">
        <v>1694</v>
      </c>
      <c r="H69" s="106">
        <v>96.45808736717828</v>
      </c>
      <c r="I69" s="86">
        <v>2.1183959261616803</v>
      </c>
    </row>
    <row r="70" spans="1:9" s="14" customFormat="1" ht="12.95" customHeight="1">
      <c r="B70" s="252"/>
      <c r="C70" s="128" t="s">
        <v>41</v>
      </c>
      <c r="D70" s="95">
        <v>1687</v>
      </c>
      <c r="E70" s="80">
        <v>3429</v>
      </c>
      <c r="F70" s="81">
        <v>1714</v>
      </c>
      <c r="G70" s="82">
        <v>1715</v>
      </c>
      <c r="H70" s="109">
        <v>99.941690962099131</v>
      </c>
      <c r="I70" s="86">
        <v>2.0326022525192649</v>
      </c>
    </row>
    <row r="71" spans="1:9" s="14" customFormat="1" ht="12.95" customHeight="1">
      <c r="B71" s="252"/>
      <c r="C71" s="128">
        <v>3</v>
      </c>
      <c r="D71" s="95">
        <v>1712</v>
      </c>
      <c r="E71" s="80">
        <v>3424</v>
      </c>
      <c r="F71" s="81">
        <v>1720</v>
      </c>
      <c r="G71" s="82">
        <v>1704</v>
      </c>
      <c r="H71" s="106">
        <v>100.93896713615023</v>
      </c>
      <c r="I71" s="98">
        <v>2</v>
      </c>
    </row>
    <row r="72" spans="1:9" s="14" customFormat="1" ht="12.95" customHeight="1">
      <c r="B72" s="252"/>
      <c r="C72" s="197">
        <v>4</v>
      </c>
      <c r="D72" s="95">
        <v>1742</v>
      </c>
      <c r="E72" s="80">
        <v>3436</v>
      </c>
      <c r="F72" s="81">
        <v>1726</v>
      </c>
      <c r="G72" s="82">
        <v>1710</v>
      </c>
      <c r="H72" s="106">
        <v>100.93567251461988</v>
      </c>
      <c r="I72" s="88">
        <v>1.9724454649827785</v>
      </c>
    </row>
    <row r="73" spans="1:9" s="178" customFormat="1" ht="12.95" customHeight="1">
      <c r="B73" s="224"/>
      <c r="C73" s="194">
        <v>5</v>
      </c>
      <c r="D73" s="233">
        <v>1756</v>
      </c>
      <c r="E73" s="226">
        <v>3409</v>
      </c>
      <c r="F73" s="195">
        <v>1730</v>
      </c>
      <c r="G73" s="227">
        <v>1679</v>
      </c>
      <c r="H73" s="231">
        <v>103.03752233472305</v>
      </c>
      <c r="I73" s="229">
        <v>1.9413439635535308</v>
      </c>
    </row>
    <row r="74" spans="1:9" s="14" customFormat="1" ht="12.95" customHeight="1">
      <c r="B74" s="252" t="s">
        <v>17</v>
      </c>
      <c r="C74" s="137" t="s">
        <v>42</v>
      </c>
      <c r="D74" s="95">
        <v>1129</v>
      </c>
      <c r="E74" s="80">
        <v>3027</v>
      </c>
      <c r="F74" s="81">
        <v>1465</v>
      </c>
      <c r="G74" s="82">
        <v>1562</v>
      </c>
      <c r="H74" s="106">
        <v>93.790012804097316</v>
      </c>
      <c r="I74" s="84">
        <v>2.6811337466784764</v>
      </c>
    </row>
    <row r="75" spans="1:9" s="14" customFormat="1" ht="12.95" customHeight="1">
      <c r="B75" s="252"/>
      <c r="C75" s="210">
        <v>22</v>
      </c>
      <c r="D75" s="95">
        <v>1070</v>
      </c>
      <c r="E75" s="80">
        <v>2814</v>
      </c>
      <c r="F75" s="81">
        <v>1339</v>
      </c>
      <c r="G75" s="82">
        <v>1475</v>
      </c>
      <c r="H75" s="106">
        <v>90.779661016949149</v>
      </c>
      <c r="I75" s="84">
        <v>2.6299065420560748</v>
      </c>
    </row>
    <row r="76" spans="1:9" s="14" customFormat="1" ht="12.95" customHeight="1">
      <c r="B76" s="252"/>
      <c r="C76" s="128">
        <v>27</v>
      </c>
      <c r="D76" s="95">
        <v>1154</v>
      </c>
      <c r="E76" s="80">
        <v>2845</v>
      </c>
      <c r="F76" s="81">
        <v>1373</v>
      </c>
      <c r="G76" s="82">
        <v>1472</v>
      </c>
      <c r="H76" s="106">
        <v>93.27445652173914</v>
      </c>
      <c r="I76" s="84">
        <v>2.4653379549393413</v>
      </c>
    </row>
    <row r="77" spans="1:9" s="14" customFormat="1" ht="12.95" customHeight="1">
      <c r="B77" s="252"/>
      <c r="C77" s="128" t="s">
        <v>41</v>
      </c>
      <c r="D77" s="95">
        <v>1226</v>
      </c>
      <c r="E77" s="80">
        <v>2817</v>
      </c>
      <c r="F77" s="81">
        <v>1355</v>
      </c>
      <c r="G77" s="82">
        <v>1462</v>
      </c>
      <c r="H77" s="109">
        <v>92.681258549931599</v>
      </c>
      <c r="I77" s="84">
        <v>2.2977161500815662</v>
      </c>
    </row>
    <row r="78" spans="1:9" s="14" customFormat="1" ht="12.95" customHeight="1">
      <c r="B78" s="252"/>
      <c r="C78" s="128">
        <v>3</v>
      </c>
      <c r="D78" s="95">
        <v>1229</v>
      </c>
      <c r="E78" s="80">
        <v>2785</v>
      </c>
      <c r="F78" s="81">
        <v>1358</v>
      </c>
      <c r="G78" s="82">
        <v>1427</v>
      </c>
      <c r="H78" s="106">
        <v>95.164681149264183</v>
      </c>
      <c r="I78" s="88">
        <v>2.2660699755899105</v>
      </c>
    </row>
    <row r="79" spans="1:9" s="14" customFormat="1" ht="12.95" customHeight="1">
      <c r="A79" s="138"/>
      <c r="B79" s="252"/>
      <c r="C79" s="197">
        <v>4</v>
      </c>
      <c r="D79" s="95">
        <v>1227</v>
      </c>
      <c r="E79" s="107">
        <v>2754</v>
      </c>
      <c r="F79" s="142">
        <v>1342</v>
      </c>
      <c r="G79" s="82">
        <v>1412</v>
      </c>
      <c r="H79" s="97">
        <v>95.042492917847028</v>
      </c>
      <c r="I79" s="98">
        <v>2.2444987775061125</v>
      </c>
    </row>
    <row r="80" spans="1:9" s="178" customFormat="1" ht="12.95" customHeight="1" thickBot="1">
      <c r="A80" s="169"/>
      <c r="B80" s="170"/>
      <c r="C80" s="197">
        <v>5</v>
      </c>
      <c r="D80" s="172">
        <v>1246</v>
      </c>
      <c r="E80" s="173">
        <v>2739</v>
      </c>
      <c r="F80" s="174">
        <v>1348</v>
      </c>
      <c r="G80" s="175">
        <v>1391</v>
      </c>
      <c r="H80" s="176">
        <v>96.908698777857666</v>
      </c>
      <c r="I80" s="177">
        <v>2.1982343499197432</v>
      </c>
    </row>
    <row r="81" spans="2:9" ht="12">
      <c r="B81" s="132" t="s">
        <v>37</v>
      </c>
      <c r="C81" s="247"/>
      <c r="I81" s="13" t="s">
        <v>8</v>
      </c>
    </row>
    <row r="82" spans="2:9" s="14" customFormat="1" ht="14.25" customHeight="1">
      <c r="B82" s="12"/>
      <c r="C82" s="71"/>
      <c r="D82" s="72"/>
      <c r="E82" s="72"/>
      <c r="F82" s="72"/>
      <c r="G82" s="72"/>
      <c r="H82" s="73"/>
      <c r="I82" s="168" t="s">
        <v>40</v>
      </c>
    </row>
  </sheetData>
  <mergeCells count="15">
    <mergeCell ref="B74:B79"/>
    <mergeCell ref="B11:B16"/>
    <mergeCell ref="B18:B23"/>
    <mergeCell ref="B25:B30"/>
    <mergeCell ref="B32:B37"/>
    <mergeCell ref="B39:B44"/>
    <mergeCell ref="B46:B51"/>
    <mergeCell ref="I2:I3"/>
    <mergeCell ref="B53:B58"/>
    <mergeCell ref="B60:B65"/>
    <mergeCell ref="B67:B72"/>
    <mergeCell ref="C2:C3"/>
    <mergeCell ref="D2:D3"/>
    <mergeCell ref="E2:G2"/>
    <mergeCell ref="H2:H3"/>
  </mergeCells>
  <phoneticPr fontId="8"/>
  <pageMargins left="0.9055118110236221" right="0.59055118110236227" top="0.6692913385826772" bottom="0.51181102362204722" header="0.51181102362204722" footer="0.51181102362204722"/>
  <pageSetup paperSize="9" scale="8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5"/>
  <sheetViews>
    <sheetView showGridLines="0" zoomScaleNormal="100" workbookViewId="0">
      <selection activeCell="B1" sqref="B1"/>
    </sheetView>
  </sheetViews>
  <sheetFormatPr defaultRowHeight="14.25" customHeight="1"/>
  <cols>
    <col min="1" max="1" width="0.796875" style="16" customWidth="1"/>
    <col min="2" max="3" width="9" style="22" customWidth="1"/>
    <col min="4" max="7" width="8.59765625" style="17" customWidth="1"/>
    <col min="8" max="9" width="7.59765625" style="21" customWidth="1"/>
    <col min="10" max="16384" width="8.796875" style="16"/>
  </cols>
  <sheetData>
    <row r="1" spans="2:14" ht="17.25">
      <c r="B1" s="25" t="s">
        <v>20</v>
      </c>
      <c r="C1" s="15"/>
      <c r="H1" s="18"/>
      <c r="I1" s="18"/>
    </row>
    <row r="2" spans="2:14" ht="14.25" customHeight="1" thickBot="1">
      <c r="B2" s="19"/>
      <c r="C2" s="19"/>
      <c r="H2" s="18"/>
      <c r="I2" s="1" t="s">
        <v>32</v>
      </c>
    </row>
    <row r="3" spans="2:14" ht="14.25" customHeight="1">
      <c r="B3" s="263" t="s">
        <v>19</v>
      </c>
      <c r="C3" s="265" t="s">
        <v>18</v>
      </c>
      <c r="D3" s="267" t="s">
        <v>0</v>
      </c>
      <c r="E3" s="20" t="s">
        <v>1</v>
      </c>
      <c r="F3" s="20"/>
      <c r="G3" s="39"/>
      <c r="H3" s="40" t="s">
        <v>2</v>
      </c>
      <c r="I3" s="113" t="s">
        <v>3</v>
      </c>
    </row>
    <row r="4" spans="2:14" ht="14.25" customHeight="1">
      <c r="B4" s="264"/>
      <c r="C4" s="266"/>
      <c r="D4" s="266"/>
      <c r="E4" s="41" t="s">
        <v>23</v>
      </c>
      <c r="F4" s="42" t="s">
        <v>5</v>
      </c>
      <c r="G4" s="43" t="s">
        <v>6</v>
      </c>
      <c r="H4" s="44" t="s">
        <v>7</v>
      </c>
      <c r="I4" s="114" t="s">
        <v>36</v>
      </c>
    </row>
    <row r="5" spans="2:14" ht="13.5" customHeight="1">
      <c r="B5" s="155" t="s">
        <v>33</v>
      </c>
      <c r="C5" s="45" t="s">
        <v>24</v>
      </c>
      <c r="D5" s="29">
        <f t="shared" ref="D5:G9" si="0">D38+D71+D104+D137+D170+D203+D236+D269+D302</f>
        <v>7817</v>
      </c>
      <c r="E5" s="30">
        <f t="shared" si="0"/>
        <v>36036</v>
      </c>
      <c r="F5" s="31">
        <f t="shared" si="0"/>
        <v>17273</v>
      </c>
      <c r="G5" s="46">
        <f t="shared" si="0"/>
        <v>18763</v>
      </c>
      <c r="H5" s="58">
        <f t="shared" ref="H5:H13" si="1">F5/G5*100</f>
        <v>92.058839204817986</v>
      </c>
      <c r="I5" s="59">
        <f t="shared" ref="I5:I19" si="2">E5/D5</f>
        <v>4.6099526672636557</v>
      </c>
    </row>
    <row r="6" spans="2:14" ht="13.5" customHeight="1">
      <c r="B6" s="156" t="s">
        <v>34</v>
      </c>
      <c r="C6" s="47">
        <v>35</v>
      </c>
      <c r="D6" s="26">
        <f t="shared" si="0"/>
        <v>8054</v>
      </c>
      <c r="E6" s="27">
        <f t="shared" si="0"/>
        <v>35220</v>
      </c>
      <c r="F6" s="28">
        <f t="shared" si="0"/>
        <v>16872</v>
      </c>
      <c r="G6" s="48">
        <f t="shared" si="0"/>
        <v>18348</v>
      </c>
      <c r="H6" s="58">
        <f t="shared" si="1"/>
        <v>91.955526487900585</v>
      </c>
      <c r="I6" s="59">
        <f t="shared" si="2"/>
        <v>4.372982369009188</v>
      </c>
      <c r="K6" s="35"/>
      <c r="L6" s="35"/>
      <c r="M6" s="36"/>
      <c r="N6" s="37"/>
    </row>
    <row r="7" spans="2:14" ht="13.5" customHeight="1">
      <c r="B7" s="154"/>
      <c r="C7" s="49">
        <v>40</v>
      </c>
      <c r="D7" s="26">
        <f t="shared" si="0"/>
        <v>8546</v>
      </c>
      <c r="E7" s="27">
        <f t="shared" si="0"/>
        <v>35015</v>
      </c>
      <c r="F7" s="28">
        <f t="shared" si="0"/>
        <v>16762</v>
      </c>
      <c r="G7" s="48">
        <f t="shared" si="0"/>
        <v>18253</v>
      </c>
      <c r="H7" s="58">
        <f t="shared" si="1"/>
        <v>91.831479756752316</v>
      </c>
      <c r="I7" s="59">
        <f t="shared" si="2"/>
        <v>4.0972384741399486</v>
      </c>
      <c r="K7" s="35"/>
      <c r="L7" s="35"/>
      <c r="M7" s="36"/>
      <c r="N7" s="37"/>
    </row>
    <row r="8" spans="2:14" ht="13.5" customHeight="1">
      <c r="B8" s="154"/>
      <c r="C8" s="47">
        <v>45</v>
      </c>
      <c r="D8" s="26">
        <f t="shared" si="0"/>
        <v>9392</v>
      </c>
      <c r="E8" s="27">
        <f t="shared" si="0"/>
        <v>36200</v>
      </c>
      <c r="F8" s="28">
        <f t="shared" si="0"/>
        <v>17187</v>
      </c>
      <c r="G8" s="48">
        <f t="shared" si="0"/>
        <v>19013</v>
      </c>
      <c r="H8" s="58">
        <f t="shared" si="1"/>
        <v>90.396044811444796</v>
      </c>
      <c r="I8" s="59">
        <f t="shared" si="2"/>
        <v>3.8543441226575808</v>
      </c>
      <c r="K8" s="35"/>
      <c r="L8" s="23"/>
      <c r="M8" s="23"/>
      <c r="N8" s="38"/>
    </row>
    <row r="9" spans="2:14" ht="13.5" customHeight="1">
      <c r="B9" s="154"/>
      <c r="C9" s="49">
        <v>50</v>
      </c>
      <c r="D9" s="26">
        <f t="shared" si="0"/>
        <v>10705</v>
      </c>
      <c r="E9" s="27">
        <f t="shared" si="0"/>
        <v>39717</v>
      </c>
      <c r="F9" s="28">
        <f t="shared" si="0"/>
        <v>19106</v>
      </c>
      <c r="G9" s="48">
        <f t="shared" si="0"/>
        <v>20611</v>
      </c>
      <c r="H9" s="58">
        <f t="shared" si="1"/>
        <v>92.698073844063842</v>
      </c>
      <c r="I9" s="59">
        <f t="shared" si="2"/>
        <v>3.7101354507239606</v>
      </c>
    </row>
    <row r="10" spans="2:14" ht="13.5" customHeight="1">
      <c r="B10" s="154"/>
      <c r="C10" s="47">
        <v>55</v>
      </c>
      <c r="D10" s="26">
        <f t="shared" ref="D10:G30" si="3">D43+D76+D109+D142+D175+D208+D241+D274+D307+D335</f>
        <v>12326</v>
      </c>
      <c r="E10" s="27">
        <f t="shared" si="3"/>
        <v>43942</v>
      </c>
      <c r="F10" s="28">
        <f t="shared" si="3"/>
        <v>21342</v>
      </c>
      <c r="G10" s="48">
        <f t="shared" si="3"/>
        <v>22600</v>
      </c>
      <c r="H10" s="58">
        <f t="shared" si="1"/>
        <v>94.43362831858407</v>
      </c>
      <c r="I10" s="59">
        <f t="shared" si="2"/>
        <v>3.564984585429174</v>
      </c>
    </row>
    <row r="11" spans="2:14" s="14" customFormat="1" ht="13.5">
      <c r="B11" s="154"/>
      <c r="C11" s="49">
        <v>60</v>
      </c>
      <c r="D11" s="32">
        <f t="shared" si="3"/>
        <v>13764</v>
      </c>
      <c r="E11" s="50">
        <f t="shared" si="3"/>
        <v>47273</v>
      </c>
      <c r="F11" s="33">
        <f t="shared" si="3"/>
        <v>23171</v>
      </c>
      <c r="G11" s="51">
        <f t="shared" si="3"/>
        <v>24102</v>
      </c>
      <c r="H11" s="58">
        <f t="shared" si="1"/>
        <v>96.137250020745171</v>
      </c>
      <c r="I11" s="59">
        <f t="shared" si="2"/>
        <v>3.4345393780877651</v>
      </c>
    </row>
    <row r="12" spans="2:14" s="14" customFormat="1" ht="13.5">
      <c r="B12" s="154"/>
      <c r="C12" s="49" t="s">
        <v>39</v>
      </c>
      <c r="D12" s="32">
        <f t="shared" si="3"/>
        <v>15334</v>
      </c>
      <c r="E12" s="50">
        <f t="shared" si="3"/>
        <v>50064</v>
      </c>
      <c r="F12" s="33">
        <f t="shared" si="3"/>
        <v>24572</v>
      </c>
      <c r="G12" s="51">
        <f t="shared" si="3"/>
        <v>25492</v>
      </c>
      <c r="H12" s="58">
        <f t="shared" si="1"/>
        <v>96.391024635179662</v>
      </c>
      <c r="I12" s="59">
        <f t="shared" si="2"/>
        <v>3.264901526020608</v>
      </c>
    </row>
    <row r="13" spans="2:14" s="14" customFormat="1" ht="13.5">
      <c r="B13" s="154"/>
      <c r="C13" s="52">
        <v>7</v>
      </c>
      <c r="D13" s="32">
        <f t="shared" si="3"/>
        <v>17345</v>
      </c>
      <c r="E13" s="50">
        <f t="shared" si="3"/>
        <v>52807</v>
      </c>
      <c r="F13" s="33">
        <f t="shared" si="3"/>
        <v>26024</v>
      </c>
      <c r="G13" s="51">
        <f t="shared" si="3"/>
        <v>26783</v>
      </c>
      <c r="H13" s="58">
        <f t="shared" si="1"/>
        <v>97.166112832767055</v>
      </c>
      <c r="I13" s="59">
        <f t="shared" si="2"/>
        <v>3.0445085038916115</v>
      </c>
    </row>
    <row r="14" spans="2:14" s="14" customFormat="1" ht="13.5">
      <c r="B14" s="154"/>
      <c r="C14" s="52">
        <v>12</v>
      </c>
      <c r="D14" s="54">
        <f t="shared" si="3"/>
        <v>19464</v>
      </c>
      <c r="E14" s="55">
        <f t="shared" si="3"/>
        <v>54841</v>
      </c>
      <c r="F14" s="56">
        <f t="shared" si="3"/>
        <v>27365</v>
      </c>
      <c r="G14" s="57">
        <f t="shared" si="3"/>
        <v>27476</v>
      </c>
      <c r="H14" s="58">
        <f t="shared" ref="H14:H19" si="4">F14/G14*100</f>
        <v>99.596011064201491</v>
      </c>
      <c r="I14" s="59">
        <f t="shared" si="2"/>
        <v>2.8175606247431153</v>
      </c>
    </row>
    <row r="15" spans="2:14" s="14" customFormat="1" ht="13.5">
      <c r="B15" s="154"/>
      <c r="C15" s="49">
        <v>13</v>
      </c>
      <c r="D15" s="54">
        <f t="shared" si="3"/>
        <v>20000</v>
      </c>
      <c r="E15" s="55">
        <f t="shared" si="3"/>
        <v>55472</v>
      </c>
      <c r="F15" s="56">
        <f t="shared" si="3"/>
        <v>27707</v>
      </c>
      <c r="G15" s="57">
        <f t="shared" si="3"/>
        <v>27765</v>
      </c>
      <c r="H15" s="58">
        <f t="shared" ref="H15:H18" si="5">F15/G15*100</f>
        <v>99.791103907797591</v>
      </c>
      <c r="I15" s="59">
        <f t="shared" ref="I15:I18" si="6">E15/D15</f>
        <v>2.7736000000000001</v>
      </c>
    </row>
    <row r="16" spans="2:14" s="14" customFormat="1" ht="13.5">
      <c r="B16" s="154"/>
      <c r="C16" s="52">
        <v>14</v>
      </c>
      <c r="D16" s="54">
        <f t="shared" si="3"/>
        <v>20261</v>
      </c>
      <c r="E16" s="55">
        <f t="shared" si="3"/>
        <v>55754</v>
      </c>
      <c r="F16" s="56">
        <f t="shared" si="3"/>
        <v>27851</v>
      </c>
      <c r="G16" s="57">
        <f t="shared" si="3"/>
        <v>27903</v>
      </c>
      <c r="H16" s="58">
        <f t="shared" si="5"/>
        <v>99.813640110382394</v>
      </c>
      <c r="I16" s="59">
        <f t="shared" si="6"/>
        <v>2.7517891515719857</v>
      </c>
    </row>
    <row r="17" spans="2:9" s="14" customFormat="1" ht="13.5">
      <c r="B17" s="154"/>
      <c r="C17" s="49">
        <v>15</v>
      </c>
      <c r="D17" s="54">
        <f t="shared" si="3"/>
        <v>20645</v>
      </c>
      <c r="E17" s="55">
        <f t="shared" si="3"/>
        <v>56069</v>
      </c>
      <c r="F17" s="56">
        <f t="shared" si="3"/>
        <v>28032</v>
      </c>
      <c r="G17" s="57">
        <f t="shared" si="3"/>
        <v>28037</v>
      </c>
      <c r="H17" s="58">
        <f t="shared" si="5"/>
        <v>99.982166422941106</v>
      </c>
      <c r="I17" s="59">
        <f t="shared" si="6"/>
        <v>2.7158634051828532</v>
      </c>
    </row>
    <row r="18" spans="2:9" s="14" customFormat="1" ht="13.5">
      <c r="B18" s="154"/>
      <c r="C18" s="52">
        <v>16</v>
      </c>
      <c r="D18" s="54">
        <f t="shared" si="3"/>
        <v>21042</v>
      </c>
      <c r="E18" s="55">
        <f t="shared" si="3"/>
        <v>56557</v>
      </c>
      <c r="F18" s="56">
        <f t="shared" si="3"/>
        <v>28189</v>
      </c>
      <c r="G18" s="57">
        <f t="shared" si="3"/>
        <v>28368</v>
      </c>
      <c r="H18" s="58">
        <f t="shared" si="5"/>
        <v>99.3690073322053</v>
      </c>
      <c r="I18" s="59">
        <f t="shared" si="6"/>
        <v>2.6878148464974814</v>
      </c>
    </row>
    <row r="19" spans="2:9" s="14" customFormat="1" ht="13.5">
      <c r="B19" s="154"/>
      <c r="C19" s="49">
        <v>17</v>
      </c>
      <c r="D19" s="54">
        <f t="shared" si="3"/>
        <v>21529</v>
      </c>
      <c r="E19" s="55">
        <f t="shared" si="3"/>
        <v>57099</v>
      </c>
      <c r="F19" s="56">
        <f t="shared" si="3"/>
        <v>28634</v>
      </c>
      <c r="G19" s="57">
        <f t="shared" si="3"/>
        <v>28465</v>
      </c>
      <c r="H19" s="58">
        <f t="shared" si="4"/>
        <v>100.59371157561918</v>
      </c>
      <c r="I19" s="59">
        <f t="shared" si="2"/>
        <v>2.6521900692089742</v>
      </c>
    </row>
    <row r="20" spans="2:9" s="14" customFormat="1" ht="13.5">
      <c r="B20" s="154"/>
      <c r="C20" s="52">
        <v>18</v>
      </c>
      <c r="D20" s="54">
        <f t="shared" si="3"/>
        <v>21753</v>
      </c>
      <c r="E20" s="55">
        <f t="shared" si="3"/>
        <v>57063</v>
      </c>
      <c r="F20" s="56">
        <f t="shared" si="3"/>
        <v>28652</v>
      </c>
      <c r="G20" s="57">
        <f t="shared" si="3"/>
        <v>28411</v>
      </c>
      <c r="H20" s="58">
        <f>F20/G20*100</f>
        <v>100.84826299672662</v>
      </c>
      <c r="I20" s="59">
        <f>E20/D20</f>
        <v>2.6232243828437456</v>
      </c>
    </row>
    <row r="21" spans="2:9" s="14" customFormat="1" ht="13.5">
      <c r="B21" s="154"/>
      <c r="C21" s="52">
        <v>19</v>
      </c>
      <c r="D21" s="54">
        <f t="shared" si="3"/>
        <v>22122</v>
      </c>
      <c r="E21" s="55">
        <f t="shared" si="3"/>
        <v>57201</v>
      </c>
      <c r="F21" s="56">
        <f t="shared" si="3"/>
        <v>28714</v>
      </c>
      <c r="G21" s="57">
        <f t="shared" si="3"/>
        <v>28487</v>
      </c>
      <c r="H21" s="58">
        <f t="shared" ref="H21:H123" si="7">F21/G21*100</f>
        <v>100.79685470565521</v>
      </c>
      <c r="I21" s="59">
        <f t="shared" ref="I21:I123" si="8">E21/D21</f>
        <v>2.5857065364795226</v>
      </c>
    </row>
    <row r="22" spans="2:9" s="14" customFormat="1" ht="13.5">
      <c r="B22" s="154"/>
      <c r="C22" s="52">
        <v>20</v>
      </c>
      <c r="D22" s="54">
        <f t="shared" si="3"/>
        <v>22368</v>
      </c>
      <c r="E22" s="55">
        <f t="shared" si="3"/>
        <v>57379</v>
      </c>
      <c r="F22" s="56">
        <f t="shared" si="3"/>
        <v>28728</v>
      </c>
      <c r="G22" s="57">
        <f t="shared" si="3"/>
        <v>28651</v>
      </c>
      <c r="H22" s="58">
        <f t="shared" si="7"/>
        <v>100.26875152699731</v>
      </c>
      <c r="I22" s="59">
        <f t="shared" si="8"/>
        <v>2.5652271101573678</v>
      </c>
    </row>
    <row r="23" spans="2:9" s="14" customFormat="1" ht="13.5">
      <c r="B23" s="154"/>
      <c r="C23" s="52">
        <v>21</v>
      </c>
      <c r="D23" s="54">
        <f t="shared" si="3"/>
        <v>22546</v>
      </c>
      <c r="E23" s="55">
        <f t="shared" si="3"/>
        <v>57382</v>
      </c>
      <c r="F23" s="56">
        <f t="shared" si="3"/>
        <v>28668</v>
      </c>
      <c r="G23" s="57">
        <f t="shared" si="3"/>
        <v>28714</v>
      </c>
      <c r="H23" s="58">
        <f t="shared" si="7"/>
        <v>99.839799400989065</v>
      </c>
      <c r="I23" s="59">
        <f t="shared" si="8"/>
        <v>2.5451077796504924</v>
      </c>
    </row>
    <row r="24" spans="2:9" s="14" customFormat="1" ht="13.5">
      <c r="B24" s="154"/>
      <c r="C24" s="52">
        <v>22</v>
      </c>
      <c r="D24" s="54">
        <f t="shared" si="3"/>
        <v>21687</v>
      </c>
      <c r="E24" s="55">
        <f t="shared" si="3"/>
        <v>56391</v>
      </c>
      <c r="F24" s="56">
        <f t="shared" si="3"/>
        <v>28067</v>
      </c>
      <c r="G24" s="57">
        <f t="shared" si="3"/>
        <v>28324</v>
      </c>
      <c r="H24" s="58">
        <f t="shared" si="7"/>
        <v>99.092642282163538</v>
      </c>
      <c r="I24" s="59">
        <f t="shared" si="8"/>
        <v>2.600221330751141</v>
      </c>
    </row>
    <row r="25" spans="2:9" s="14" customFormat="1" ht="13.5">
      <c r="B25" s="154"/>
      <c r="C25" s="52">
        <v>23</v>
      </c>
      <c r="D25" s="54">
        <f t="shared" si="3"/>
        <v>21829</v>
      </c>
      <c r="E25" s="55">
        <f t="shared" si="3"/>
        <v>56121</v>
      </c>
      <c r="F25" s="56">
        <f t="shared" si="3"/>
        <v>27912</v>
      </c>
      <c r="G25" s="57">
        <f t="shared" si="3"/>
        <v>28209</v>
      </c>
      <c r="H25" s="58">
        <f t="shared" si="7"/>
        <v>98.947144528342022</v>
      </c>
      <c r="I25" s="59">
        <f t="shared" si="8"/>
        <v>2.5709377433689129</v>
      </c>
    </row>
    <row r="26" spans="2:9" s="14" customFormat="1" ht="13.5">
      <c r="B26" s="154"/>
      <c r="C26" s="52">
        <v>24</v>
      </c>
      <c r="D26" s="60">
        <f t="shared" si="3"/>
        <v>22029</v>
      </c>
      <c r="E26" s="55">
        <f t="shared" si="3"/>
        <v>56030</v>
      </c>
      <c r="F26" s="56">
        <f t="shared" si="3"/>
        <v>27845</v>
      </c>
      <c r="G26" s="57">
        <f t="shared" si="3"/>
        <v>28185</v>
      </c>
      <c r="H26" s="58">
        <f t="shared" si="7"/>
        <v>98.793684583998569</v>
      </c>
      <c r="I26" s="59">
        <f t="shared" si="8"/>
        <v>2.5434654319306369</v>
      </c>
    </row>
    <row r="27" spans="2:9" s="14" customFormat="1" ht="13.5">
      <c r="B27" s="154"/>
      <c r="C27" s="52">
        <v>25</v>
      </c>
      <c r="D27" s="60">
        <f t="shared" si="3"/>
        <v>22019</v>
      </c>
      <c r="E27" s="55">
        <f t="shared" si="3"/>
        <v>55679</v>
      </c>
      <c r="F27" s="56">
        <f t="shared" si="3"/>
        <v>27661</v>
      </c>
      <c r="G27" s="57">
        <f t="shared" si="3"/>
        <v>28018</v>
      </c>
      <c r="H27" s="58">
        <f t="shared" si="7"/>
        <v>98.725819116282381</v>
      </c>
      <c r="I27" s="59">
        <f t="shared" si="8"/>
        <v>2.52867977655661</v>
      </c>
    </row>
    <row r="28" spans="2:9" s="14" customFormat="1" ht="13.5">
      <c r="B28" s="154"/>
      <c r="C28" s="110">
        <v>26</v>
      </c>
      <c r="D28" s="60">
        <f t="shared" si="3"/>
        <v>22284</v>
      </c>
      <c r="E28" s="55">
        <f t="shared" si="3"/>
        <v>55617</v>
      </c>
      <c r="F28" s="56">
        <f t="shared" si="3"/>
        <v>27649</v>
      </c>
      <c r="G28" s="57">
        <f t="shared" si="3"/>
        <v>27968</v>
      </c>
      <c r="H28" s="66">
        <f t="shared" ref="H28" si="9">F28/G28*100</f>
        <v>98.859410755148744</v>
      </c>
      <c r="I28" s="67">
        <f t="shared" ref="I28" si="10">E28/D28</f>
        <v>2.4958266020463111</v>
      </c>
    </row>
    <row r="29" spans="2:9" s="14" customFormat="1" ht="13.5">
      <c r="B29" s="154"/>
      <c r="C29" s="110">
        <v>27</v>
      </c>
      <c r="D29" s="60">
        <f t="shared" si="3"/>
        <v>22301</v>
      </c>
      <c r="E29" s="55">
        <f t="shared" si="3"/>
        <v>55912</v>
      </c>
      <c r="F29" s="56">
        <f t="shared" si="3"/>
        <v>27811</v>
      </c>
      <c r="G29" s="57">
        <f t="shared" si="3"/>
        <v>28101</v>
      </c>
      <c r="H29" s="66">
        <f t="shared" ref="H29:H33" si="11">F29/G29*100</f>
        <v>98.968008255933952</v>
      </c>
      <c r="I29" s="67">
        <f t="shared" ref="I29:I33" si="12">E29/D29</f>
        <v>2.5071521456436932</v>
      </c>
    </row>
    <row r="30" spans="2:9" s="14" customFormat="1" ht="13.5">
      <c r="B30" s="154"/>
      <c r="C30" s="52">
        <v>28</v>
      </c>
      <c r="D30" s="60">
        <f t="shared" si="3"/>
        <v>22514</v>
      </c>
      <c r="E30" s="55">
        <f t="shared" si="3"/>
        <v>55792</v>
      </c>
      <c r="F30" s="56">
        <f t="shared" si="3"/>
        <v>27822</v>
      </c>
      <c r="G30" s="57">
        <f t="shared" si="3"/>
        <v>27970</v>
      </c>
      <c r="H30" s="58">
        <f t="shared" si="11"/>
        <v>99.470861637468715</v>
      </c>
      <c r="I30" s="59">
        <f t="shared" si="12"/>
        <v>2.4781025139912942</v>
      </c>
    </row>
    <row r="31" spans="2:9" s="14" customFormat="1" ht="13.5">
      <c r="B31" s="135"/>
      <c r="C31" s="52">
        <v>29</v>
      </c>
      <c r="D31" s="60">
        <v>22878</v>
      </c>
      <c r="E31" s="157">
        <v>55826</v>
      </c>
      <c r="F31" s="56">
        <v>27866</v>
      </c>
      <c r="G31" s="57">
        <v>27960</v>
      </c>
      <c r="H31" s="58">
        <f t="shared" si="11"/>
        <v>99.663805436337626</v>
      </c>
      <c r="I31" s="59">
        <f t="shared" si="12"/>
        <v>2.4401608532214354</v>
      </c>
    </row>
    <row r="32" spans="2:9" s="14" customFormat="1" ht="13.5">
      <c r="B32" s="152"/>
      <c r="C32" s="52">
        <v>30</v>
      </c>
      <c r="D32" s="139">
        <v>23202</v>
      </c>
      <c r="E32" s="140">
        <v>55804</v>
      </c>
      <c r="F32" s="101">
        <v>27866</v>
      </c>
      <c r="G32" s="141">
        <v>27938</v>
      </c>
      <c r="H32" s="58">
        <f t="shared" si="11"/>
        <v>99.742286491516936</v>
      </c>
      <c r="I32" s="59">
        <f t="shared" si="12"/>
        <v>2.4051374881475733</v>
      </c>
    </row>
    <row r="33" spans="2:14" s="178" customFormat="1" ht="13.5">
      <c r="B33" s="204"/>
      <c r="C33" s="197" t="s">
        <v>38</v>
      </c>
      <c r="D33" s="205">
        <v>23388</v>
      </c>
      <c r="E33" s="202">
        <v>55531</v>
      </c>
      <c r="F33" s="187">
        <v>27764</v>
      </c>
      <c r="G33" s="203">
        <v>27767</v>
      </c>
      <c r="H33" s="58">
        <f t="shared" si="11"/>
        <v>99.989195807973502</v>
      </c>
      <c r="I33" s="59">
        <f t="shared" si="12"/>
        <v>2.3743372669745169</v>
      </c>
    </row>
    <row r="34" spans="2:14" s="14" customFormat="1" ht="13.5">
      <c r="B34" s="152"/>
      <c r="C34" s="52">
        <v>2</v>
      </c>
      <c r="D34" s="139">
        <v>23848</v>
      </c>
      <c r="E34" s="140">
        <v>56400</v>
      </c>
      <c r="F34" s="101">
        <v>28241</v>
      </c>
      <c r="G34" s="141">
        <v>28159</v>
      </c>
      <c r="H34" s="58">
        <v>100.29120352285237</v>
      </c>
      <c r="I34" s="59">
        <v>2.3649781952364979</v>
      </c>
    </row>
    <row r="35" spans="2:14" s="14" customFormat="1" ht="13.5">
      <c r="B35" s="152"/>
      <c r="C35" s="52">
        <v>3</v>
      </c>
      <c r="D35" s="139">
        <v>24119</v>
      </c>
      <c r="E35" s="140">
        <v>56143</v>
      </c>
      <c r="F35" s="101">
        <v>28121</v>
      </c>
      <c r="G35" s="141">
        <v>28022</v>
      </c>
      <c r="H35" s="58">
        <v>100.35329384055385</v>
      </c>
      <c r="I35" s="59">
        <v>2.3277499067125502</v>
      </c>
    </row>
    <row r="36" spans="2:14" s="178" customFormat="1" ht="13.5">
      <c r="B36" s="204"/>
      <c r="C36" s="238">
        <v>4</v>
      </c>
      <c r="D36" s="205">
        <v>24299</v>
      </c>
      <c r="E36" s="202">
        <v>55789</v>
      </c>
      <c r="F36" s="187">
        <v>27957</v>
      </c>
      <c r="G36" s="203">
        <v>27832</v>
      </c>
      <c r="H36" s="58">
        <v>100.44912331129635</v>
      </c>
      <c r="I36" s="59">
        <v>2.2959381044487426</v>
      </c>
    </row>
    <row r="37" spans="2:14" s="178" customFormat="1" ht="13.5">
      <c r="B37" s="204"/>
      <c r="C37" s="197">
        <v>5</v>
      </c>
      <c r="D37" s="205">
        <v>24439</v>
      </c>
      <c r="E37" s="202">
        <v>55399</v>
      </c>
      <c r="F37" s="187">
        <v>27869</v>
      </c>
      <c r="G37" s="203">
        <v>27530</v>
      </c>
      <c r="H37" s="58">
        <v>101.2313839447875</v>
      </c>
      <c r="I37" s="59">
        <v>2.2668276116044028</v>
      </c>
    </row>
    <row r="38" spans="2:14" ht="13.5" customHeight="1">
      <c r="B38" s="251" t="s">
        <v>25</v>
      </c>
      <c r="C38" s="45" t="s">
        <v>26</v>
      </c>
      <c r="D38" s="29">
        <v>1810</v>
      </c>
      <c r="E38" s="30">
        <v>7843</v>
      </c>
      <c r="F38" s="31">
        <v>3672</v>
      </c>
      <c r="G38" s="46">
        <v>4171</v>
      </c>
      <c r="H38" s="69">
        <f t="shared" si="7"/>
        <v>88.036442100215766</v>
      </c>
      <c r="I38" s="70">
        <f t="shared" si="8"/>
        <v>4.3331491712707182</v>
      </c>
    </row>
    <row r="39" spans="2:14" ht="13.5" customHeight="1">
      <c r="B39" s="252"/>
      <c r="C39" s="47">
        <v>35</v>
      </c>
      <c r="D39" s="26">
        <v>1936</v>
      </c>
      <c r="E39" s="27">
        <v>8111</v>
      </c>
      <c r="F39" s="28">
        <v>3774</v>
      </c>
      <c r="G39" s="48">
        <v>4337</v>
      </c>
      <c r="H39" s="58">
        <f t="shared" si="7"/>
        <v>87.018676504496199</v>
      </c>
      <c r="I39" s="59">
        <f t="shared" si="8"/>
        <v>4.1895661157024797</v>
      </c>
      <c r="K39" s="35"/>
      <c r="L39" s="35"/>
      <c r="M39" s="36"/>
      <c r="N39" s="37"/>
    </row>
    <row r="40" spans="2:14" ht="13.5" customHeight="1">
      <c r="B40" s="252"/>
      <c r="C40" s="49">
        <v>40</v>
      </c>
      <c r="D40" s="26">
        <v>2285</v>
      </c>
      <c r="E40" s="27">
        <v>8593</v>
      </c>
      <c r="F40" s="28">
        <v>4027</v>
      </c>
      <c r="G40" s="48">
        <v>4566</v>
      </c>
      <c r="H40" s="58">
        <f t="shared" si="7"/>
        <v>88.195356986421388</v>
      </c>
      <c r="I40" s="59">
        <f t="shared" si="8"/>
        <v>3.7606126914660831</v>
      </c>
      <c r="K40" s="35"/>
      <c r="L40" s="35"/>
      <c r="M40" s="36"/>
      <c r="N40" s="37"/>
    </row>
    <row r="41" spans="2:14" ht="13.5" customHeight="1">
      <c r="B41" s="252"/>
      <c r="C41" s="47">
        <v>45</v>
      </c>
      <c r="D41" s="26">
        <v>2582</v>
      </c>
      <c r="E41" s="27">
        <v>9259</v>
      </c>
      <c r="F41" s="28">
        <v>4335</v>
      </c>
      <c r="G41" s="48">
        <v>4924</v>
      </c>
      <c r="H41" s="58">
        <f t="shared" si="7"/>
        <v>88.03818034118602</v>
      </c>
      <c r="I41" s="59">
        <f t="shared" si="8"/>
        <v>3.585979860573199</v>
      </c>
      <c r="K41" s="35"/>
      <c r="L41" s="35"/>
      <c r="M41" s="35"/>
      <c r="N41" s="35"/>
    </row>
    <row r="42" spans="2:14" ht="13.5" customHeight="1">
      <c r="B42" s="252"/>
      <c r="C42" s="49">
        <v>50</v>
      </c>
      <c r="D42" s="26">
        <v>2891</v>
      </c>
      <c r="E42" s="27">
        <v>10096</v>
      </c>
      <c r="F42" s="28">
        <v>4779</v>
      </c>
      <c r="G42" s="48">
        <v>5317</v>
      </c>
      <c r="H42" s="58">
        <f t="shared" si="7"/>
        <v>89.881512130900887</v>
      </c>
      <c r="I42" s="59">
        <f t="shared" si="8"/>
        <v>3.4922172258734001</v>
      </c>
    </row>
    <row r="43" spans="2:14" ht="13.5" customHeight="1">
      <c r="B43" s="252"/>
      <c r="C43" s="47">
        <v>55</v>
      </c>
      <c r="D43" s="26">
        <v>3029</v>
      </c>
      <c r="E43" s="27">
        <v>10182</v>
      </c>
      <c r="F43" s="28">
        <v>4890</v>
      </c>
      <c r="G43" s="48">
        <v>5292</v>
      </c>
      <c r="H43" s="58">
        <f t="shared" si="7"/>
        <v>92.403628117913826</v>
      </c>
      <c r="I43" s="59">
        <f t="shared" si="8"/>
        <v>3.3615054473423571</v>
      </c>
    </row>
    <row r="44" spans="2:14" s="14" customFormat="1" ht="13.5">
      <c r="B44" s="252"/>
      <c r="C44" s="49">
        <v>60</v>
      </c>
      <c r="D44" s="32">
        <v>3033</v>
      </c>
      <c r="E44" s="50">
        <f>F44+G44</f>
        <v>9886</v>
      </c>
      <c r="F44" s="33">
        <v>4799</v>
      </c>
      <c r="G44" s="51">
        <v>5087</v>
      </c>
      <c r="H44" s="58">
        <f t="shared" si="7"/>
        <v>94.338509927265576</v>
      </c>
      <c r="I44" s="59">
        <f t="shared" si="8"/>
        <v>3.2594790636333664</v>
      </c>
    </row>
    <row r="45" spans="2:14" s="14" customFormat="1" ht="13.5">
      <c r="B45" s="252"/>
      <c r="C45" s="49" t="s">
        <v>39</v>
      </c>
      <c r="D45" s="32">
        <v>3396</v>
      </c>
      <c r="E45" s="50">
        <f>F45+G45</f>
        <v>10233</v>
      </c>
      <c r="F45" s="33">
        <v>5020</v>
      </c>
      <c r="G45" s="51">
        <v>5213</v>
      </c>
      <c r="H45" s="58">
        <f t="shared" si="7"/>
        <v>96.297717245348167</v>
      </c>
      <c r="I45" s="59">
        <f t="shared" si="8"/>
        <v>3.0132508833922262</v>
      </c>
    </row>
    <row r="46" spans="2:14" s="14" customFormat="1" ht="13.5">
      <c r="B46" s="252"/>
      <c r="C46" s="52">
        <v>7</v>
      </c>
      <c r="D46" s="32">
        <v>3771</v>
      </c>
      <c r="E46" s="50">
        <f>F46+G46</f>
        <v>10357</v>
      </c>
      <c r="F46" s="33">
        <v>5070</v>
      </c>
      <c r="G46" s="51">
        <v>5287</v>
      </c>
      <c r="H46" s="58">
        <f t="shared" si="7"/>
        <v>95.895592963873654</v>
      </c>
      <c r="I46" s="59">
        <f t="shared" si="8"/>
        <v>2.7464863431450546</v>
      </c>
    </row>
    <row r="47" spans="2:14" s="14" customFormat="1" ht="13.5">
      <c r="B47" s="252"/>
      <c r="C47" s="52">
        <v>12</v>
      </c>
      <c r="D47" s="53">
        <v>4247</v>
      </c>
      <c r="E47" s="50">
        <f>SUM(F47:G47)</f>
        <v>10899</v>
      </c>
      <c r="F47" s="33">
        <v>5485</v>
      </c>
      <c r="G47" s="51">
        <v>5414</v>
      </c>
      <c r="H47" s="58">
        <f t="shared" si="7"/>
        <v>101.31141485038788</v>
      </c>
      <c r="I47" s="59">
        <f t="shared" si="8"/>
        <v>2.5662820814692724</v>
      </c>
    </row>
    <row r="48" spans="2:14" s="14" customFormat="1" ht="13.5">
      <c r="B48" s="252"/>
      <c r="C48" s="49">
        <v>13</v>
      </c>
      <c r="D48" s="54">
        <v>4334</v>
      </c>
      <c r="E48" s="50">
        <f t="shared" ref="E48:E51" si="13">SUM(F48:G48)</f>
        <v>10951</v>
      </c>
      <c r="F48" s="33">
        <v>5516</v>
      </c>
      <c r="G48" s="51">
        <v>5435</v>
      </c>
      <c r="H48" s="58">
        <f t="shared" si="7"/>
        <v>101.49034038638453</v>
      </c>
      <c r="I48" s="59">
        <f t="shared" si="8"/>
        <v>2.5267651130595294</v>
      </c>
    </row>
    <row r="49" spans="2:9" s="14" customFormat="1" ht="13.5">
      <c r="B49" s="252"/>
      <c r="C49" s="52">
        <v>14</v>
      </c>
      <c r="D49" s="54">
        <v>4410</v>
      </c>
      <c r="E49" s="50">
        <f t="shared" si="13"/>
        <v>11084</v>
      </c>
      <c r="F49" s="33">
        <v>5582</v>
      </c>
      <c r="G49" s="51">
        <v>5502</v>
      </c>
      <c r="H49" s="58">
        <f t="shared" si="7"/>
        <v>101.4540167211923</v>
      </c>
      <c r="I49" s="59">
        <f t="shared" si="8"/>
        <v>2.5133786848072561</v>
      </c>
    </row>
    <row r="50" spans="2:9" s="14" customFormat="1" ht="13.5">
      <c r="B50" s="252"/>
      <c r="C50" s="49">
        <v>15</v>
      </c>
      <c r="D50" s="54">
        <v>4450</v>
      </c>
      <c r="E50" s="50">
        <f t="shared" si="13"/>
        <v>11007</v>
      </c>
      <c r="F50" s="33">
        <v>5535</v>
      </c>
      <c r="G50" s="51">
        <v>5472</v>
      </c>
      <c r="H50" s="58">
        <f t="shared" si="7"/>
        <v>101.1513157894737</v>
      </c>
      <c r="I50" s="59">
        <f t="shared" si="8"/>
        <v>2.4734831460674158</v>
      </c>
    </row>
    <row r="51" spans="2:9" s="14" customFormat="1" ht="13.5">
      <c r="B51" s="252"/>
      <c r="C51" s="52">
        <v>16</v>
      </c>
      <c r="D51" s="54">
        <v>4504</v>
      </c>
      <c r="E51" s="50">
        <f t="shared" si="13"/>
        <v>11009</v>
      </c>
      <c r="F51" s="33">
        <v>5543</v>
      </c>
      <c r="G51" s="51">
        <v>5466</v>
      </c>
      <c r="H51" s="58">
        <f t="shared" si="7"/>
        <v>101.40870837907062</v>
      </c>
      <c r="I51" s="59">
        <f t="shared" si="8"/>
        <v>2.4442717584369449</v>
      </c>
    </row>
    <row r="52" spans="2:9" s="14" customFormat="1" ht="13.5">
      <c r="B52" s="252"/>
      <c r="C52" s="49">
        <v>17</v>
      </c>
      <c r="D52" s="54">
        <v>4747</v>
      </c>
      <c r="E52" s="55">
        <v>11322</v>
      </c>
      <c r="F52" s="56">
        <v>5796</v>
      </c>
      <c r="G52" s="57">
        <v>5526</v>
      </c>
      <c r="H52" s="58">
        <f t="shared" si="7"/>
        <v>104.88599348534203</v>
      </c>
      <c r="I52" s="59">
        <f t="shared" si="8"/>
        <v>2.3850853170423427</v>
      </c>
    </row>
    <row r="53" spans="2:9" s="14" customFormat="1" ht="13.5">
      <c r="B53" s="252"/>
      <c r="C53" s="52">
        <v>18</v>
      </c>
      <c r="D53" s="54">
        <v>4720</v>
      </c>
      <c r="E53" s="55">
        <f t="shared" ref="E53:E56" si="14">SUM(F53:G53)</f>
        <v>11235</v>
      </c>
      <c r="F53" s="56">
        <v>5782</v>
      </c>
      <c r="G53" s="57">
        <v>5453</v>
      </c>
      <c r="H53" s="58">
        <f t="shared" si="7"/>
        <v>106.03337612323492</v>
      </c>
      <c r="I53" s="59">
        <f t="shared" si="8"/>
        <v>2.3802966101694913</v>
      </c>
    </row>
    <row r="54" spans="2:9" s="14" customFormat="1" ht="13.5">
      <c r="B54" s="252"/>
      <c r="C54" s="52">
        <v>19</v>
      </c>
      <c r="D54" s="54">
        <v>4793</v>
      </c>
      <c r="E54" s="55">
        <f t="shared" si="14"/>
        <v>11297</v>
      </c>
      <c r="F54" s="56">
        <v>5819</v>
      </c>
      <c r="G54" s="57">
        <v>5478</v>
      </c>
      <c r="H54" s="58">
        <f t="shared" si="7"/>
        <v>106.22489959839359</v>
      </c>
      <c r="I54" s="59">
        <f t="shared" si="8"/>
        <v>2.356978927602754</v>
      </c>
    </row>
    <row r="55" spans="2:9" s="14" customFormat="1" ht="13.5">
      <c r="B55" s="252"/>
      <c r="C55" s="52">
        <v>20</v>
      </c>
      <c r="D55" s="54">
        <v>4831</v>
      </c>
      <c r="E55" s="55">
        <f t="shared" si="14"/>
        <v>11384</v>
      </c>
      <c r="F55" s="56">
        <v>5850</v>
      </c>
      <c r="G55" s="57">
        <v>5534</v>
      </c>
      <c r="H55" s="58">
        <f t="shared" si="7"/>
        <v>105.71015540296349</v>
      </c>
      <c r="I55" s="59">
        <f t="shared" si="8"/>
        <v>2.3564479403850136</v>
      </c>
    </row>
    <row r="56" spans="2:9" s="14" customFormat="1" ht="13.5">
      <c r="B56" s="252"/>
      <c r="C56" s="52">
        <v>21</v>
      </c>
      <c r="D56" s="54">
        <v>4857</v>
      </c>
      <c r="E56" s="55">
        <f t="shared" si="14"/>
        <v>11393</v>
      </c>
      <c r="F56" s="56">
        <v>5850</v>
      </c>
      <c r="G56" s="57">
        <v>5543</v>
      </c>
      <c r="H56" s="58">
        <f t="shared" si="7"/>
        <v>105.53851704852968</v>
      </c>
      <c r="I56" s="59">
        <f t="shared" si="8"/>
        <v>2.3456866378422894</v>
      </c>
    </row>
    <row r="57" spans="2:9" s="14" customFormat="1" ht="13.5">
      <c r="B57" s="252"/>
      <c r="C57" s="52">
        <v>22</v>
      </c>
      <c r="D57" s="54">
        <v>4560</v>
      </c>
      <c r="E57" s="55">
        <v>11002</v>
      </c>
      <c r="F57" s="56">
        <v>5583</v>
      </c>
      <c r="G57" s="57">
        <v>5419</v>
      </c>
      <c r="H57" s="58">
        <f t="shared" si="7"/>
        <v>103.02638863258903</v>
      </c>
      <c r="I57" s="59">
        <f t="shared" si="8"/>
        <v>2.412719298245614</v>
      </c>
    </row>
    <row r="58" spans="2:9" s="14" customFormat="1" ht="13.5">
      <c r="B58" s="252"/>
      <c r="C58" s="52">
        <v>23</v>
      </c>
      <c r="D58" s="54">
        <v>4550</v>
      </c>
      <c r="E58" s="55">
        <v>10938</v>
      </c>
      <c r="F58" s="56">
        <v>5546</v>
      </c>
      <c r="G58" s="57">
        <v>5392</v>
      </c>
      <c r="H58" s="58">
        <f t="shared" si="7"/>
        <v>102.8560830860534</v>
      </c>
      <c r="I58" s="59">
        <f t="shared" si="8"/>
        <v>2.4039560439560441</v>
      </c>
    </row>
    <row r="59" spans="2:9" s="14" customFormat="1" ht="13.5">
      <c r="B59" s="252"/>
      <c r="C59" s="52">
        <v>24</v>
      </c>
      <c r="D59" s="60">
        <v>4573</v>
      </c>
      <c r="E59" s="55">
        <v>10906</v>
      </c>
      <c r="F59" s="56">
        <v>5515</v>
      </c>
      <c r="G59" s="57">
        <v>5391</v>
      </c>
      <c r="H59" s="58">
        <f t="shared" si="7"/>
        <v>102.3001298460397</v>
      </c>
      <c r="I59" s="59">
        <f t="shared" si="8"/>
        <v>2.384867701727531</v>
      </c>
    </row>
    <row r="60" spans="2:9" s="14" customFormat="1" ht="13.5">
      <c r="B60" s="252"/>
      <c r="C60" s="52">
        <v>25</v>
      </c>
      <c r="D60" s="60">
        <v>4556</v>
      </c>
      <c r="E60" s="55">
        <v>10818</v>
      </c>
      <c r="F60" s="56">
        <v>5485</v>
      </c>
      <c r="G60" s="57">
        <v>5333</v>
      </c>
      <c r="H60" s="58">
        <f t="shared" si="7"/>
        <v>102.85017813613351</v>
      </c>
      <c r="I60" s="59">
        <f t="shared" si="8"/>
        <v>2.3744512730465321</v>
      </c>
    </row>
    <row r="61" spans="2:9" s="14" customFormat="1" ht="13.5">
      <c r="B61" s="252"/>
      <c r="C61" s="110">
        <v>26</v>
      </c>
      <c r="D61" s="103">
        <v>4582</v>
      </c>
      <c r="E61" s="104">
        <v>10748</v>
      </c>
      <c r="F61" s="105">
        <v>5443</v>
      </c>
      <c r="G61" s="111">
        <v>5305</v>
      </c>
      <c r="H61" s="66">
        <f t="shared" ref="H61:H63" si="15">F61/G61*100</f>
        <v>102.60131950989633</v>
      </c>
      <c r="I61" s="67">
        <f t="shared" ref="I61:I63" si="16">E61/D61</f>
        <v>2.3457005674378002</v>
      </c>
    </row>
    <row r="62" spans="2:9" s="14" customFormat="1" ht="13.5">
      <c r="B62" s="252"/>
      <c r="C62" s="110">
        <v>27</v>
      </c>
      <c r="D62" s="103">
        <v>4690</v>
      </c>
      <c r="E62" s="104">
        <v>10881</v>
      </c>
      <c r="F62" s="105">
        <v>5515</v>
      </c>
      <c r="G62" s="111">
        <v>5366</v>
      </c>
      <c r="H62" s="66">
        <v>102.77674245247856</v>
      </c>
      <c r="I62" s="67">
        <v>2.3200426439232409</v>
      </c>
    </row>
    <row r="63" spans="2:9" s="14" customFormat="1" ht="13.5">
      <c r="B63" s="252"/>
      <c r="C63" s="52">
        <v>28</v>
      </c>
      <c r="D63" s="54">
        <v>4771</v>
      </c>
      <c r="E63" s="55">
        <v>10890</v>
      </c>
      <c r="F63" s="56">
        <v>5555</v>
      </c>
      <c r="G63" s="57">
        <v>5335</v>
      </c>
      <c r="H63" s="58">
        <f t="shared" si="15"/>
        <v>104.1237113402062</v>
      </c>
      <c r="I63" s="59">
        <f t="shared" si="16"/>
        <v>2.2825403479354431</v>
      </c>
    </row>
    <row r="64" spans="2:9" s="14" customFormat="1" ht="13.5">
      <c r="B64" s="133"/>
      <c r="C64" s="52">
        <v>29</v>
      </c>
      <c r="D64" s="54">
        <v>4916</v>
      </c>
      <c r="E64" s="157">
        <v>11025</v>
      </c>
      <c r="F64" s="56">
        <v>5639</v>
      </c>
      <c r="G64" s="57">
        <v>5386</v>
      </c>
      <c r="H64" s="58">
        <v>104.69736353509099</v>
      </c>
      <c r="I64" s="59">
        <v>2.2426769731489014</v>
      </c>
    </row>
    <row r="65" spans="2:14" s="14" customFormat="1" ht="13.5">
      <c r="B65" s="163"/>
      <c r="C65" s="52">
        <v>30</v>
      </c>
      <c r="D65" s="54">
        <v>5035</v>
      </c>
      <c r="E65" s="157">
        <v>11051</v>
      </c>
      <c r="F65" s="56">
        <v>5661</v>
      </c>
      <c r="G65" s="57">
        <v>5390</v>
      </c>
      <c r="H65" s="58">
        <v>105.02782931354359</v>
      </c>
      <c r="I65" s="59">
        <v>2.1948361469712014</v>
      </c>
    </row>
    <row r="66" spans="2:14" s="178" customFormat="1" ht="13.5">
      <c r="B66" s="179"/>
      <c r="C66" s="197" t="s">
        <v>38</v>
      </c>
      <c r="D66" s="211">
        <v>5070</v>
      </c>
      <c r="E66" s="212">
        <v>10982</v>
      </c>
      <c r="F66" s="213">
        <v>5654</v>
      </c>
      <c r="G66" s="214">
        <v>5328</v>
      </c>
      <c r="H66" s="200">
        <v>105.02782931354359</v>
      </c>
      <c r="I66" s="201">
        <v>2.1948361469712014</v>
      </c>
    </row>
    <row r="67" spans="2:14" s="14" customFormat="1" ht="13.5">
      <c r="B67" s="152"/>
      <c r="C67" s="52">
        <v>2</v>
      </c>
      <c r="D67" s="139">
        <v>5182</v>
      </c>
      <c r="E67" s="140">
        <v>11223</v>
      </c>
      <c r="F67" s="101">
        <v>5823</v>
      </c>
      <c r="G67" s="141">
        <v>5400</v>
      </c>
      <c r="H67" s="58">
        <v>107.83333333333334</v>
      </c>
      <c r="I67" s="59">
        <v>2.1657661134697026</v>
      </c>
    </row>
    <row r="68" spans="2:14" s="14" customFormat="1" ht="13.5">
      <c r="B68" s="152"/>
      <c r="C68" s="52">
        <v>3</v>
      </c>
      <c r="D68" s="139">
        <v>5244</v>
      </c>
      <c r="E68" s="140">
        <v>11191</v>
      </c>
      <c r="F68" s="101">
        <v>5796</v>
      </c>
      <c r="G68" s="141">
        <v>5395</v>
      </c>
      <c r="H68" s="58">
        <v>107.43280815569973</v>
      </c>
      <c r="I68" s="59">
        <v>2.1340579710144927</v>
      </c>
    </row>
    <row r="69" spans="2:14" s="178" customFormat="1" ht="13.5">
      <c r="B69" s="204"/>
      <c r="C69" s="197">
        <v>4</v>
      </c>
      <c r="D69" s="205">
        <v>5283</v>
      </c>
      <c r="E69" s="202">
        <v>11122</v>
      </c>
      <c r="F69" s="187">
        <v>5766</v>
      </c>
      <c r="G69" s="203">
        <v>5356</v>
      </c>
      <c r="H69" s="58">
        <f>F69/G69*100</f>
        <v>107.65496639283047</v>
      </c>
      <c r="I69" s="59">
        <f>E69/D69</f>
        <v>2.1052432330115463</v>
      </c>
    </row>
    <row r="70" spans="2:14" s="178" customFormat="1" ht="13.5">
      <c r="B70" s="204"/>
      <c r="C70" s="223">
        <v>5</v>
      </c>
      <c r="D70" s="205">
        <v>5308</v>
      </c>
      <c r="E70" s="202">
        <v>11052</v>
      </c>
      <c r="F70" s="187">
        <v>5758</v>
      </c>
      <c r="G70" s="203">
        <v>5294</v>
      </c>
      <c r="H70" s="58">
        <v>108.76463921420476</v>
      </c>
      <c r="I70" s="59">
        <v>2.0821401657874907</v>
      </c>
    </row>
    <row r="71" spans="2:14" ht="13.5">
      <c r="B71" s="261" t="s">
        <v>9</v>
      </c>
      <c r="C71" s="45" t="s">
        <v>26</v>
      </c>
      <c r="D71" s="29">
        <v>1275</v>
      </c>
      <c r="E71" s="30">
        <v>6176</v>
      </c>
      <c r="F71" s="31">
        <v>2984</v>
      </c>
      <c r="G71" s="46">
        <v>3192</v>
      </c>
      <c r="H71" s="69">
        <f t="shared" si="7"/>
        <v>93.483709273182953</v>
      </c>
      <c r="I71" s="70">
        <f t="shared" si="8"/>
        <v>4.8439215686274508</v>
      </c>
    </row>
    <row r="72" spans="2:14" ht="13.5">
      <c r="B72" s="262"/>
      <c r="C72" s="47">
        <v>35</v>
      </c>
      <c r="D72" s="26">
        <v>1352</v>
      </c>
      <c r="E72" s="27">
        <v>6129</v>
      </c>
      <c r="F72" s="28">
        <v>2939</v>
      </c>
      <c r="G72" s="48">
        <v>3190</v>
      </c>
      <c r="H72" s="58">
        <f t="shared" si="7"/>
        <v>92.131661442006276</v>
      </c>
      <c r="I72" s="59">
        <f t="shared" si="8"/>
        <v>4.5332840236686387</v>
      </c>
      <c r="K72" s="35"/>
      <c r="L72" s="35"/>
      <c r="M72" s="36"/>
      <c r="N72" s="37"/>
    </row>
    <row r="73" spans="2:14" ht="13.5">
      <c r="B73" s="262"/>
      <c r="C73" s="49">
        <v>40</v>
      </c>
      <c r="D73" s="26">
        <v>1598</v>
      </c>
      <c r="E73" s="27">
        <v>6629</v>
      </c>
      <c r="F73" s="28">
        <v>3227</v>
      </c>
      <c r="G73" s="48">
        <v>3402</v>
      </c>
      <c r="H73" s="58">
        <f t="shared" si="7"/>
        <v>94.855967078189295</v>
      </c>
      <c r="I73" s="59">
        <f t="shared" si="8"/>
        <v>4.1483103879849814</v>
      </c>
      <c r="K73" s="35"/>
      <c r="L73" s="35"/>
      <c r="M73" s="36"/>
      <c r="N73" s="37"/>
    </row>
    <row r="74" spans="2:14" ht="13.5">
      <c r="B74" s="262"/>
      <c r="C74" s="47">
        <v>45</v>
      </c>
      <c r="D74" s="26">
        <v>2117</v>
      </c>
      <c r="E74" s="27">
        <v>7955</v>
      </c>
      <c r="F74" s="28">
        <v>3814</v>
      </c>
      <c r="G74" s="48">
        <v>4141</v>
      </c>
      <c r="H74" s="58">
        <f t="shared" si="7"/>
        <v>92.103356677131131</v>
      </c>
      <c r="I74" s="59">
        <f t="shared" si="8"/>
        <v>3.7576759565422768</v>
      </c>
    </row>
    <row r="75" spans="2:14" ht="13.5">
      <c r="B75" s="262"/>
      <c r="C75" s="49">
        <v>50</v>
      </c>
      <c r="D75" s="26">
        <v>2520</v>
      </c>
      <c r="E75" s="27">
        <v>9120</v>
      </c>
      <c r="F75" s="28">
        <v>4466</v>
      </c>
      <c r="G75" s="48">
        <v>4654</v>
      </c>
      <c r="H75" s="58">
        <f t="shared" si="7"/>
        <v>95.960464116888701</v>
      </c>
      <c r="I75" s="59">
        <f t="shared" si="8"/>
        <v>3.6190476190476191</v>
      </c>
    </row>
    <row r="76" spans="2:14" ht="13.5">
      <c r="B76" s="262"/>
      <c r="C76" s="47">
        <v>55</v>
      </c>
      <c r="D76" s="26">
        <v>2759</v>
      </c>
      <c r="E76" s="27">
        <v>10028</v>
      </c>
      <c r="F76" s="28">
        <v>4896</v>
      </c>
      <c r="G76" s="48">
        <v>5132</v>
      </c>
      <c r="H76" s="58">
        <f t="shared" si="7"/>
        <v>95.401402961808259</v>
      </c>
      <c r="I76" s="59">
        <f t="shared" si="8"/>
        <v>3.634650235592606</v>
      </c>
    </row>
    <row r="77" spans="2:14" ht="13.5">
      <c r="B77" s="262"/>
      <c r="C77" s="49">
        <v>60</v>
      </c>
      <c r="D77" s="32">
        <v>3087</v>
      </c>
      <c r="E77" s="50">
        <f>F77+G77</f>
        <v>10738</v>
      </c>
      <c r="F77" s="33">
        <v>5250</v>
      </c>
      <c r="G77" s="51">
        <v>5488</v>
      </c>
      <c r="H77" s="58">
        <f t="shared" si="7"/>
        <v>95.66326530612244</v>
      </c>
      <c r="I77" s="59">
        <f t="shared" si="8"/>
        <v>3.4784580498866213</v>
      </c>
    </row>
    <row r="78" spans="2:14" ht="13.5">
      <c r="B78" s="262"/>
      <c r="C78" s="49" t="s">
        <v>39</v>
      </c>
      <c r="D78" s="32">
        <v>3369</v>
      </c>
      <c r="E78" s="50">
        <f>F78+G78</f>
        <v>11134</v>
      </c>
      <c r="F78" s="33">
        <v>5404</v>
      </c>
      <c r="G78" s="51">
        <v>5730</v>
      </c>
      <c r="H78" s="58">
        <f t="shared" si="7"/>
        <v>94.310645724258293</v>
      </c>
      <c r="I78" s="59">
        <f t="shared" si="8"/>
        <v>3.3048382309290592</v>
      </c>
    </row>
    <row r="79" spans="2:14" ht="13.5">
      <c r="B79" s="262"/>
      <c r="C79" s="52">
        <v>7</v>
      </c>
      <c r="D79" s="32">
        <v>3588</v>
      </c>
      <c r="E79" s="50">
        <f>F79+G79</f>
        <v>11268</v>
      </c>
      <c r="F79" s="33">
        <v>5517</v>
      </c>
      <c r="G79" s="51">
        <v>5751</v>
      </c>
      <c r="H79" s="58">
        <f t="shared" si="7"/>
        <v>95.931142410015653</v>
      </c>
      <c r="I79" s="59">
        <f t="shared" si="8"/>
        <v>3.1404682274247491</v>
      </c>
    </row>
    <row r="80" spans="2:14" ht="13.5">
      <c r="B80" s="262"/>
      <c r="C80" s="52">
        <v>12</v>
      </c>
      <c r="D80" s="53">
        <v>3874</v>
      </c>
      <c r="E80" s="50">
        <f>SUM(F80:G80)</f>
        <v>11236</v>
      </c>
      <c r="F80" s="33">
        <v>5534</v>
      </c>
      <c r="G80" s="51">
        <v>5702</v>
      </c>
      <c r="H80" s="58">
        <f t="shared" si="7"/>
        <v>97.053665380568219</v>
      </c>
      <c r="I80" s="59">
        <f t="shared" si="8"/>
        <v>2.9003613835828599</v>
      </c>
    </row>
    <row r="81" spans="2:9" s="14" customFormat="1" ht="13.5">
      <c r="B81" s="262"/>
      <c r="C81" s="49">
        <v>13</v>
      </c>
      <c r="D81" s="54">
        <v>4009</v>
      </c>
      <c r="E81" s="55">
        <f t="shared" ref="E81:E84" si="17">SUM(F81:G81)</f>
        <v>11352</v>
      </c>
      <c r="F81" s="56">
        <v>5619</v>
      </c>
      <c r="G81" s="57">
        <v>5733</v>
      </c>
      <c r="H81" s="58">
        <f t="shared" ref="H81:H84" si="18">F81/G81*100</f>
        <v>98.011512297226588</v>
      </c>
      <c r="I81" s="59">
        <f t="shared" ref="I81:I84" si="19">E81/D81</f>
        <v>2.831628835120978</v>
      </c>
    </row>
    <row r="82" spans="2:9" s="14" customFormat="1" ht="13.5">
      <c r="B82" s="262"/>
      <c r="C82" s="52">
        <v>14</v>
      </c>
      <c r="D82" s="54">
        <v>4018</v>
      </c>
      <c r="E82" s="55">
        <f t="shared" si="17"/>
        <v>11289</v>
      </c>
      <c r="F82" s="56">
        <v>5589</v>
      </c>
      <c r="G82" s="57">
        <v>5700</v>
      </c>
      <c r="H82" s="58">
        <f t="shared" si="18"/>
        <v>98.05263157894737</v>
      </c>
      <c r="I82" s="59">
        <f t="shared" si="19"/>
        <v>2.809606769537083</v>
      </c>
    </row>
    <row r="83" spans="2:9" s="14" customFormat="1" ht="13.5">
      <c r="B83" s="262"/>
      <c r="C83" s="49">
        <v>15</v>
      </c>
      <c r="D83" s="54">
        <f>4088+4</f>
        <v>4092</v>
      </c>
      <c r="E83" s="55">
        <f t="shared" si="17"/>
        <v>11322</v>
      </c>
      <c r="F83" s="56">
        <f>5617+4</f>
        <v>5621</v>
      </c>
      <c r="G83" s="57">
        <f>5698+3</f>
        <v>5701</v>
      </c>
      <c r="H83" s="58">
        <f t="shared" si="18"/>
        <v>98.596737414488686</v>
      </c>
      <c r="I83" s="59">
        <f t="shared" si="19"/>
        <v>2.7668621700879767</v>
      </c>
    </row>
    <row r="84" spans="2:9" s="14" customFormat="1" ht="13.5">
      <c r="B84" s="262"/>
      <c r="C84" s="52">
        <v>16</v>
      </c>
      <c r="D84" s="54">
        <f>4185+6</f>
        <v>4191</v>
      </c>
      <c r="E84" s="55">
        <f t="shared" si="17"/>
        <v>11416</v>
      </c>
      <c r="F84" s="56">
        <f>5633+8</f>
        <v>5641</v>
      </c>
      <c r="G84" s="57">
        <f>5770+5</f>
        <v>5775</v>
      </c>
      <c r="H84" s="58">
        <f t="shared" si="18"/>
        <v>97.679653679653683</v>
      </c>
      <c r="I84" s="59">
        <f t="shared" si="19"/>
        <v>2.7239322357432592</v>
      </c>
    </row>
    <row r="85" spans="2:9" s="4" customFormat="1" ht="13.5">
      <c r="B85" s="262"/>
      <c r="C85" s="49">
        <v>17</v>
      </c>
      <c r="D85" s="54">
        <v>4192</v>
      </c>
      <c r="E85" s="55">
        <v>11445</v>
      </c>
      <c r="F85" s="56">
        <v>5632</v>
      </c>
      <c r="G85" s="57">
        <v>5813</v>
      </c>
      <c r="H85" s="58">
        <f t="shared" si="7"/>
        <v>96.886289351453641</v>
      </c>
      <c r="I85" s="59">
        <f t="shared" si="8"/>
        <v>2.7302003816793894</v>
      </c>
    </row>
    <row r="86" spans="2:9" s="14" customFormat="1" ht="13.5">
      <c r="B86" s="262"/>
      <c r="C86" s="52">
        <v>18</v>
      </c>
      <c r="D86" s="54">
        <v>4256</v>
      </c>
      <c r="E86" s="55">
        <f t="shared" ref="E86:E89" si="20">SUM(F86:G86)</f>
        <v>11426</v>
      </c>
      <c r="F86" s="56">
        <v>5638</v>
      </c>
      <c r="G86" s="57">
        <v>5788</v>
      </c>
      <c r="H86" s="58">
        <f t="shared" si="7"/>
        <v>97.408431237042166</v>
      </c>
      <c r="I86" s="59">
        <f t="shared" si="8"/>
        <v>2.6846804511278197</v>
      </c>
    </row>
    <row r="87" spans="2:9" s="14" customFormat="1" ht="13.5">
      <c r="B87" s="262"/>
      <c r="C87" s="52">
        <v>19</v>
      </c>
      <c r="D87" s="54">
        <v>4341</v>
      </c>
      <c r="E87" s="55">
        <f t="shared" si="20"/>
        <v>11397</v>
      </c>
      <c r="F87" s="56">
        <v>5613</v>
      </c>
      <c r="G87" s="57">
        <v>5784</v>
      </c>
      <c r="H87" s="58">
        <f t="shared" si="7"/>
        <v>97.043568464730285</v>
      </c>
      <c r="I87" s="59">
        <f t="shared" si="8"/>
        <v>2.6254319281271594</v>
      </c>
    </row>
    <row r="88" spans="2:9" s="14" customFormat="1" ht="13.5">
      <c r="B88" s="262"/>
      <c r="C88" s="52">
        <v>20</v>
      </c>
      <c r="D88" s="54">
        <f>4383+9</f>
        <v>4392</v>
      </c>
      <c r="E88" s="55">
        <f t="shared" si="20"/>
        <v>11444</v>
      </c>
      <c r="F88" s="56">
        <f>5602+10</f>
        <v>5612</v>
      </c>
      <c r="G88" s="57">
        <f>5824+8</f>
        <v>5832</v>
      </c>
      <c r="H88" s="58">
        <f t="shared" si="7"/>
        <v>96.227709190672144</v>
      </c>
      <c r="I88" s="59">
        <f t="shared" si="8"/>
        <v>2.605646630236794</v>
      </c>
    </row>
    <row r="89" spans="2:9" s="14" customFormat="1" ht="13.5">
      <c r="B89" s="262"/>
      <c r="C89" s="52">
        <v>21</v>
      </c>
      <c r="D89" s="54">
        <f>4430+6</f>
        <v>4436</v>
      </c>
      <c r="E89" s="55">
        <f t="shared" si="20"/>
        <v>11461</v>
      </c>
      <c r="F89" s="56">
        <f>5590+7</f>
        <v>5597</v>
      </c>
      <c r="G89" s="57">
        <f>5858+6</f>
        <v>5864</v>
      </c>
      <c r="H89" s="58">
        <f t="shared" si="7"/>
        <v>95.446793997271484</v>
      </c>
      <c r="I89" s="59">
        <f t="shared" si="8"/>
        <v>2.5836339044183951</v>
      </c>
    </row>
    <row r="90" spans="2:9" s="4" customFormat="1" ht="13.5">
      <c r="B90" s="262"/>
      <c r="C90" s="52">
        <v>22</v>
      </c>
      <c r="D90" s="54">
        <v>4335</v>
      </c>
      <c r="E90" s="55">
        <v>11374</v>
      </c>
      <c r="F90" s="56">
        <v>5559</v>
      </c>
      <c r="G90" s="57">
        <v>5815</v>
      </c>
      <c r="H90" s="58">
        <f t="shared" si="7"/>
        <v>95.597592433361996</v>
      </c>
      <c r="I90" s="59">
        <f t="shared" si="8"/>
        <v>2.6237600922722031</v>
      </c>
    </row>
    <row r="91" spans="2:9" s="4" customFormat="1" ht="13.5">
      <c r="B91" s="262"/>
      <c r="C91" s="52">
        <v>23</v>
      </c>
      <c r="D91" s="54">
        <v>4365</v>
      </c>
      <c r="E91" s="55">
        <v>11280</v>
      </c>
      <c r="F91" s="56">
        <v>5495</v>
      </c>
      <c r="G91" s="57">
        <v>5785</v>
      </c>
      <c r="H91" s="58">
        <f t="shared" si="7"/>
        <v>94.987035436473647</v>
      </c>
      <c r="I91" s="59">
        <f t="shared" si="8"/>
        <v>2.5841924398625431</v>
      </c>
    </row>
    <row r="92" spans="2:9" s="4" customFormat="1" ht="13.5">
      <c r="B92" s="262"/>
      <c r="C92" s="52">
        <v>24</v>
      </c>
      <c r="D92" s="60">
        <v>4431</v>
      </c>
      <c r="E92" s="55">
        <v>11267</v>
      </c>
      <c r="F92" s="56">
        <v>5471</v>
      </c>
      <c r="G92" s="57">
        <v>5796</v>
      </c>
      <c r="H92" s="58">
        <f t="shared" si="7"/>
        <v>94.392684610075918</v>
      </c>
      <c r="I92" s="59">
        <f t="shared" si="8"/>
        <v>2.5427668697810879</v>
      </c>
    </row>
    <row r="93" spans="2:9" s="4" customFormat="1" ht="13.5">
      <c r="B93" s="262"/>
      <c r="C93" s="52">
        <v>25</v>
      </c>
      <c r="D93" s="60">
        <v>4484</v>
      </c>
      <c r="E93" s="55">
        <v>11302</v>
      </c>
      <c r="F93" s="56">
        <v>5502</v>
      </c>
      <c r="G93" s="57">
        <v>5800</v>
      </c>
      <c r="H93" s="58">
        <f t="shared" si="7"/>
        <v>94.862068965517238</v>
      </c>
      <c r="I93" s="59">
        <f t="shared" si="8"/>
        <v>2.5205173951828725</v>
      </c>
    </row>
    <row r="94" spans="2:9" s="4" customFormat="1" ht="13.5">
      <c r="B94" s="262"/>
      <c r="C94" s="110">
        <v>26</v>
      </c>
      <c r="D94" s="103">
        <v>4571</v>
      </c>
      <c r="E94" s="104">
        <v>11411</v>
      </c>
      <c r="F94" s="105">
        <v>5563</v>
      </c>
      <c r="G94" s="111">
        <v>5848</v>
      </c>
      <c r="H94" s="66">
        <f t="shared" ref="H94:H99" si="21">F94/G94*100</f>
        <v>95.126538987688107</v>
      </c>
      <c r="I94" s="67">
        <f t="shared" ref="I94:I99" si="22">E94/D94</f>
        <v>2.4963902865893677</v>
      </c>
    </row>
    <row r="95" spans="2:9" s="4" customFormat="1" ht="13.5">
      <c r="B95" s="262"/>
      <c r="C95" s="110">
        <v>27</v>
      </c>
      <c r="D95" s="103">
        <v>4532</v>
      </c>
      <c r="E95" s="104">
        <v>11639</v>
      </c>
      <c r="F95" s="105">
        <v>5654</v>
      </c>
      <c r="G95" s="111">
        <v>5985</v>
      </c>
      <c r="H95" s="66">
        <f t="shared" si="21"/>
        <v>94.469507101086052</v>
      </c>
      <c r="I95" s="67">
        <f t="shared" si="22"/>
        <v>2.5681818181818183</v>
      </c>
    </row>
    <row r="96" spans="2:9" s="4" customFormat="1" ht="13.5">
      <c r="B96" s="262"/>
      <c r="C96" s="52">
        <v>28</v>
      </c>
      <c r="D96" s="54">
        <v>4592</v>
      </c>
      <c r="E96" s="55">
        <v>11672</v>
      </c>
      <c r="F96" s="56">
        <v>5688</v>
      </c>
      <c r="G96" s="57">
        <v>5984</v>
      </c>
      <c r="H96" s="66">
        <f t="shared" si="21"/>
        <v>95.053475935828885</v>
      </c>
      <c r="I96" s="67">
        <f t="shared" si="22"/>
        <v>2.5418118466898956</v>
      </c>
    </row>
    <row r="97" spans="2:14" s="4" customFormat="1" ht="13.5">
      <c r="B97" s="134"/>
      <c r="C97" s="52">
        <v>29</v>
      </c>
      <c r="D97" s="54">
        <v>4634</v>
      </c>
      <c r="E97" s="157">
        <v>11664</v>
      </c>
      <c r="F97" s="56">
        <v>5676</v>
      </c>
      <c r="G97" s="57">
        <v>5988</v>
      </c>
      <c r="H97" s="66">
        <f t="shared" si="21"/>
        <v>94.789579158316627</v>
      </c>
      <c r="I97" s="67">
        <f t="shared" si="22"/>
        <v>2.5170479067760034</v>
      </c>
    </row>
    <row r="98" spans="2:14" s="4" customFormat="1" ht="13.5">
      <c r="B98" s="164"/>
      <c r="C98" s="52">
        <v>30</v>
      </c>
      <c r="D98" s="54">
        <v>4665</v>
      </c>
      <c r="E98" s="157">
        <v>11703</v>
      </c>
      <c r="F98" s="56">
        <v>5684</v>
      </c>
      <c r="G98" s="57">
        <v>6019</v>
      </c>
      <c r="H98" s="66">
        <f t="shared" si="21"/>
        <v>94.434291410533305</v>
      </c>
      <c r="I98" s="67">
        <f t="shared" si="22"/>
        <v>2.5086816720257237</v>
      </c>
    </row>
    <row r="99" spans="2:14" s="196" customFormat="1" ht="13.5">
      <c r="B99" s="193"/>
      <c r="C99" s="197" t="s">
        <v>38</v>
      </c>
      <c r="D99" s="211">
        <v>4729</v>
      </c>
      <c r="E99" s="212">
        <v>11719</v>
      </c>
      <c r="F99" s="213">
        <v>5663</v>
      </c>
      <c r="G99" s="214">
        <v>6056</v>
      </c>
      <c r="H99" s="66">
        <f t="shared" si="21"/>
        <v>93.510568031704096</v>
      </c>
      <c r="I99" s="67">
        <f t="shared" si="22"/>
        <v>2.4781137661239163</v>
      </c>
    </row>
    <row r="100" spans="2:14" s="14" customFormat="1" ht="13.5">
      <c r="B100" s="152"/>
      <c r="C100" s="52">
        <v>2</v>
      </c>
      <c r="D100" s="139">
        <v>4789</v>
      </c>
      <c r="E100" s="140">
        <v>11791</v>
      </c>
      <c r="F100" s="101">
        <v>5706</v>
      </c>
      <c r="G100" s="141">
        <v>6085</v>
      </c>
      <c r="H100" s="58">
        <v>93.771569433032042</v>
      </c>
      <c r="I100" s="59">
        <v>2.4621006473167677</v>
      </c>
    </row>
    <row r="101" spans="2:14" s="14" customFormat="1" ht="13.5">
      <c r="B101" s="152"/>
      <c r="C101" s="52">
        <v>3</v>
      </c>
      <c r="D101" s="139">
        <v>4794</v>
      </c>
      <c r="E101" s="140">
        <v>11653</v>
      </c>
      <c r="F101" s="101">
        <v>5642</v>
      </c>
      <c r="G101" s="141">
        <v>6011</v>
      </c>
      <c r="H101" s="58">
        <v>93.861254366993847</v>
      </c>
      <c r="I101" s="59">
        <v>2.430746766791823</v>
      </c>
    </row>
    <row r="102" spans="2:14" s="178" customFormat="1" ht="13.5">
      <c r="B102" s="204"/>
      <c r="C102" s="197">
        <v>4</v>
      </c>
      <c r="D102" s="205">
        <v>4784</v>
      </c>
      <c r="E102" s="202">
        <v>11495</v>
      </c>
      <c r="F102" s="187">
        <v>5564</v>
      </c>
      <c r="G102" s="203">
        <v>5931</v>
      </c>
      <c r="H102" s="58">
        <f>F102/G102*100</f>
        <v>93.812173326589104</v>
      </c>
      <c r="I102" s="59">
        <f>E102/D102</f>
        <v>2.4028010033444818</v>
      </c>
    </row>
    <row r="103" spans="2:14" s="178" customFormat="1" ht="13.5">
      <c r="B103" s="204"/>
      <c r="C103" s="223">
        <v>5</v>
      </c>
      <c r="D103" s="205">
        <v>4756</v>
      </c>
      <c r="E103" s="202">
        <v>11362</v>
      </c>
      <c r="F103" s="187">
        <v>5511</v>
      </c>
      <c r="G103" s="203">
        <v>5851</v>
      </c>
      <c r="H103" s="58">
        <f>F103/G103*100</f>
        <v>94.189027516663813</v>
      </c>
      <c r="I103" s="59">
        <f>E103/D103</f>
        <v>2.3889823380992432</v>
      </c>
    </row>
    <row r="104" spans="2:14" ht="13.5">
      <c r="B104" s="261" t="s">
        <v>10</v>
      </c>
      <c r="C104" s="45" t="s">
        <v>26</v>
      </c>
      <c r="D104" s="29">
        <v>488</v>
      </c>
      <c r="E104" s="30">
        <v>2229</v>
      </c>
      <c r="F104" s="31">
        <v>1050</v>
      </c>
      <c r="G104" s="46">
        <v>1179</v>
      </c>
      <c r="H104" s="69">
        <f t="shared" si="7"/>
        <v>89.05852417302799</v>
      </c>
      <c r="I104" s="70">
        <f t="shared" si="8"/>
        <v>4.567622950819672</v>
      </c>
    </row>
    <row r="105" spans="2:14" ht="13.5">
      <c r="B105" s="262"/>
      <c r="C105" s="47">
        <v>35</v>
      </c>
      <c r="D105" s="26">
        <v>481</v>
      </c>
      <c r="E105" s="27">
        <v>2103</v>
      </c>
      <c r="F105" s="28">
        <v>982</v>
      </c>
      <c r="G105" s="48">
        <v>1121</v>
      </c>
      <c r="H105" s="58">
        <f t="shared" si="7"/>
        <v>87.600356824264054</v>
      </c>
      <c r="I105" s="59">
        <f t="shared" si="8"/>
        <v>4.372141372141372</v>
      </c>
      <c r="K105" s="35"/>
      <c r="L105" s="35"/>
      <c r="M105" s="36"/>
      <c r="N105" s="37"/>
    </row>
    <row r="106" spans="2:14" ht="13.5">
      <c r="B106" s="262"/>
      <c r="C106" s="49">
        <v>40</v>
      </c>
      <c r="D106" s="26">
        <v>473</v>
      </c>
      <c r="E106" s="27">
        <v>1983</v>
      </c>
      <c r="F106" s="28">
        <v>912</v>
      </c>
      <c r="G106" s="48">
        <v>1071</v>
      </c>
      <c r="H106" s="58">
        <f t="shared" si="7"/>
        <v>85.154061624649856</v>
      </c>
      <c r="I106" s="59">
        <f t="shared" si="8"/>
        <v>4.1923890063424949</v>
      </c>
      <c r="K106" s="35"/>
      <c r="L106" s="35"/>
      <c r="M106" s="36"/>
      <c r="N106" s="37"/>
    </row>
    <row r="107" spans="2:14" ht="13.5">
      <c r="B107" s="262"/>
      <c r="C107" s="47">
        <v>45</v>
      </c>
      <c r="D107" s="26">
        <v>475</v>
      </c>
      <c r="E107" s="27">
        <v>1960</v>
      </c>
      <c r="F107" s="28">
        <v>902</v>
      </c>
      <c r="G107" s="48">
        <v>1058</v>
      </c>
      <c r="H107" s="58">
        <f t="shared" si="7"/>
        <v>85.255198487712676</v>
      </c>
      <c r="I107" s="59">
        <f t="shared" si="8"/>
        <v>4.1263157894736846</v>
      </c>
    </row>
    <row r="108" spans="2:14" ht="13.5">
      <c r="B108" s="262"/>
      <c r="C108" s="49">
        <v>50</v>
      </c>
      <c r="D108" s="26">
        <v>504</v>
      </c>
      <c r="E108" s="27">
        <v>1972</v>
      </c>
      <c r="F108" s="28">
        <v>929</v>
      </c>
      <c r="G108" s="48">
        <v>1043</v>
      </c>
      <c r="H108" s="58">
        <f t="shared" si="7"/>
        <v>89.06999041227229</v>
      </c>
      <c r="I108" s="59">
        <f t="shared" si="8"/>
        <v>3.9126984126984126</v>
      </c>
    </row>
    <row r="109" spans="2:14" ht="13.5">
      <c r="B109" s="262"/>
      <c r="C109" s="47">
        <v>55</v>
      </c>
      <c r="D109" s="26">
        <v>589</v>
      </c>
      <c r="E109" s="27">
        <v>2267</v>
      </c>
      <c r="F109" s="28">
        <v>1078</v>
      </c>
      <c r="G109" s="48">
        <v>1189</v>
      </c>
      <c r="H109" s="58">
        <f t="shared" si="7"/>
        <v>90.664423885618163</v>
      </c>
      <c r="I109" s="59">
        <f t="shared" si="8"/>
        <v>3.8488964346349746</v>
      </c>
    </row>
    <row r="110" spans="2:14" ht="13.5">
      <c r="B110" s="262"/>
      <c r="C110" s="49">
        <v>60</v>
      </c>
      <c r="D110" s="32">
        <v>693</v>
      </c>
      <c r="E110" s="50">
        <f>F110+G110</f>
        <v>2562</v>
      </c>
      <c r="F110" s="33">
        <v>1234</v>
      </c>
      <c r="G110" s="51">
        <v>1328</v>
      </c>
      <c r="H110" s="58">
        <f t="shared" si="7"/>
        <v>92.921686746987959</v>
      </c>
      <c r="I110" s="59">
        <f t="shared" si="8"/>
        <v>3.6969696969696968</v>
      </c>
    </row>
    <row r="111" spans="2:14" ht="13.5">
      <c r="B111" s="262"/>
      <c r="C111" s="49" t="s">
        <v>39</v>
      </c>
      <c r="D111" s="32">
        <v>766</v>
      </c>
      <c r="E111" s="50">
        <f>F111+G111</f>
        <v>2752</v>
      </c>
      <c r="F111" s="33">
        <v>1329</v>
      </c>
      <c r="G111" s="51">
        <v>1423</v>
      </c>
      <c r="H111" s="58">
        <f t="shared" si="7"/>
        <v>93.394237526352768</v>
      </c>
      <c r="I111" s="59">
        <f t="shared" si="8"/>
        <v>3.5926892950391647</v>
      </c>
    </row>
    <row r="112" spans="2:14" ht="13.5">
      <c r="B112" s="262"/>
      <c r="C112" s="52">
        <v>7</v>
      </c>
      <c r="D112" s="32">
        <v>813</v>
      </c>
      <c r="E112" s="50">
        <f>F112+G112</f>
        <v>2796</v>
      </c>
      <c r="F112" s="33">
        <v>1351</v>
      </c>
      <c r="G112" s="51">
        <v>1445</v>
      </c>
      <c r="H112" s="58">
        <f t="shared" si="7"/>
        <v>93.494809688581313</v>
      </c>
      <c r="I112" s="59">
        <f t="shared" si="8"/>
        <v>3.4391143911439115</v>
      </c>
    </row>
    <row r="113" spans="2:9" ht="13.5">
      <c r="B113" s="262"/>
      <c r="C113" s="52">
        <v>12</v>
      </c>
      <c r="D113" s="53">
        <v>979</v>
      </c>
      <c r="E113" s="50">
        <f>SUM(F113:G113)</f>
        <v>3047</v>
      </c>
      <c r="F113" s="33">
        <v>1503</v>
      </c>
      <c r="G113" s="51">
        <v>1544</v>
      </c>
      <c r="H113" s="58">
        <f t="shared" si="7"/>
        <v>97.344559585492235</v>
      </c>
      <c r="I113" s="59">
        <f t="shared" si="8"/>
        <v>3.1123595505617976</v>
      </c>
    </row>
    <row r="114" spans="2:9" s="14" customFormat="1" ht="13.5">
      <c r="B114" s="262"/>
      <c r="C114" s="49">
        <v>13</v>
      </c>
      <c r="D114" s="54">
        <v>1012</v>
      </c>
      <c r="E114" s="55">
        <f t="shared" ref="E114" si="23">SUM(F114:G114)</f>
        <v>3074</v>
      </c>
      <c r="F114" s="56">
        <v>1510</v>
      </c>
      <c r="G114" s="57">
        <v>1564</v>
      </c>
      <c r="H114" s="58">
        <f t="shared" ref="H114:H115" si="24">F114/G114*100</f>
        <v>96.547314578005114</v>
      </c>
      <c r="I114" s="59">
        <f t="shared" ref="I114:I115" si="25">E114/D114</f>
        <v>3.0375494071146245</v>
      </c>
    </row>
    <row r="115" spans="2:9" s="14" customFormat="1" ht="13.5">
      <c r="B115" s="262"/>
      <c r="C115" s="52">
        <v>14</v>
      </c>
      <c r="D115" s="54">
        <v>1021</v>
      </c>
      <c r="E115" s="55">
        <f t="shared" ref="E115:E117" si="26">SUM(F115:G115)</f>
        <v>3053</v>
      </c>
      <c r="F115" s="56">
        <v>1508</v>
      </c>
      <c r="G115" s="57">
        <v>1545</v>
      </c>
      <c r="H115" s="58">
        <f t="shared" si="24"/>
        <v>97.605177993527505</v>
      </c>
      <c r="I115" s="59">
        <f t="shared" si="25"/>
        <v>2.9902056807051909</v>
      </c>
    </row>
    <row r="116" spans="2:9" s="14" customFormat="1" ht="13.5">
      <c r="B116" s="262"/>
      <c r="C116" s="49">
        <v>15</v>
      </c>
      <c r="D116" s="54">
        <v>1053</v>
      </c>
      <c r="E116" s="55">
        <f t="shared" si="26"/>
        <v>3078</v>
      </c>
      <c r="F116" s="56">
        <v>1508</v>
      </c>
      <c r="G116" s="57">
        <v>1570</v>
      </c>
      <c r="H116" s="58">
        <f t="shared" si="7"/>
        <v>96.050955414012734</v>
      </c>
      <c r="I116" s="59">
        <f t="shared" si="8"/>
        <v>2.9230769230769229</v>
      </c>
    </row>
    <row r="117" spans="2:9" s="14" customFormat="1" ht="13.5">
      <c r="B117" s="262"/>
      <c r="C117" s="52">
        <v>16</v>
      </c>
      <c r="D117" s="54">
        <v>1076</v>
      </c>
      <c r="E117" s="55">
        <f t="shared" si="26"/>
        <v>3104</v>
      </c>
      <c r="F117" s="56">
        <v>1514</v>
      </c>
      <c r="G117" s="57">
        <v>1590</v>
      </c>
      <c r="H117" s="58">
        <f t="shared" si="7"/>
        <v>95.220125786163521</v>
      </c>
      <c r="I117" s="59">
        <f t="shared" si="8"/>
        <v>2.8847583643122676</v>
      </c>
    </row>
    <row r="118" spans="2:9" s="4" customFormat="1" ht="13.5">
      <c r="B118" s="262"/>
      <c r="C118" s="49">
        <v>17</v>
      </c>
      <c r="D118" s="54">
        <v>1087</v>
      </c>
      <c r="E118" s="55">
        <v>3080</v>
      </c>
      <c r="F118" s="56">
        <v>1503</v>
      </c>
      <c r="G118" s="57">
        <v>1577</v>
      </c>
      <c r="H118" s="58">
        <f t="shared" si="7"/>
        <v>95.307545973367155</v>
      </c>
      <c r="I118" s="59">
        <f t="shared" si="8"/>
        <v>2.8334866605335787</v>
      </c>
    </row>
    <row r="119" spans="2:9" s="14" customFormat="1" ht="13.5">
      <c r="B119" s="262"/>
      <c r="C119" s="52">
        <v>18</v>
      </c>
      <c r="D119" s="54">
        <v>1097</v>
      </c>
      <c r="E119" s="55">
        <f t="shared" ref="E119:E122" si="27">SUM(F119:G119)</f>
        <v>3097</v>
      </c>
      <c r="F119" s="56">
        <v>1511</v>
      </c>
      <c r="G119" s="57">
        <v>1586</v>
      </c>
      <c r="H119" s="58">
        <f t="shared" si="7"/>
        <v>95.271122320302652</v>
      </c>
      <c r="I119" s="59">
        <f t="shared" si="8"/>
        <v>2.823154056517776</v>
      </c>
    </row>
    <row r="120" spans="2:9" s="14" customFormat="1" ht="13.5">
      <c r="B120" s="262"/>
      <c r="C120" s="52">
        <v>19</v>
      </c>
      <c r="D120" s="54">
        <v>1111</v>
      </c>
      <c r="E120" s="55">
        <f t="shared" si="27"/>
        <v>3095</v>
      </c>
      <c r="F120" s="56">
        <v>1504</v>
      </c>
      <c r="G120" s="57">
        <v>1591</v>
      </c>
      <c r="H120" s="58">
        <f t="shared" si="7"/>
        <v>94.531741043368953</v>
      </c>
      <c r="I120" s="59">
        <f t="shared" si="8"/>
        <v>2.7857785778577857</v>
      </c>
    </row>
    <row r="121" spans="2:9" s="14" customFormat="1" ht="13.5">
      <c r="B121" s="262"/>
      <c r="C121" s="52">
        <v>20</v>
      </c>
      <c r="D121" s="54">
        <v>1132</v>
      </c>
      <c r="E121" s="55">
        <f t="shared" si="27"/>
        <v>3107</v>
      </c>
      <c r="F121" s="56">
        <v>1500</v>
      </c>
      <c r="G121" s="57">
        <v>1607</v>
      </c>
      <c r="H121" s="58">
        <f t="shared" si="7"/>
        <v>93.34163036714375</v>
      </c>
      <c r="I121" s="59">
        <f t="shared" si="8"/>
        <v>2.7446996466431095</v>
      </c>
    </row>
    <row r="122" spans="2:9" s="14" customFormat="1" ht="13.5">
      <c r="B122" s="262"/>
      <c r="C122" s="52">
        <v>21</v>
      </c>
      <c r="D122" s="54">
        <v>1125</v>
      </c>
      <c r="E122" s="55">
        <f t="shared" si="27"/>
        <v>3095</v>
      </c>
      <c r="F122" s="56">
        <v>1488</v>
      </c>
      <c r="G122" s="57">
        <v>1607</v>
      </c>
      <c r="H122" s="58">
        <f t="shared" si="7"/>
        <v>92.594897324206599</v>
      </c>
      <c r="I122" s="59">
        <f t="shared" si="8"/>
        <v>2.7511111111111113</v>
      </c>
    </row>
    <row r="123" spans="2:9" s="4" customFormat="1" ht="13.5">
      <c r="B123" s="262"/>
      <c r="C123" s="52">
        <v>22</v>
      </c>
      <c r="D123" s="54">
        <v>1111</v>
      </c>
      <c r="E123" s="55">
        <v>3065</v>
      </c>
      <c r="F123" s="56">
        <v>1493</v>
      </c>
      <c r="G123" s="57">
        <v>1572</v>
      </c>
      <c r="H123" s="58">
        <f t="shared" si="7"/>
        <v>94.974554707379127</v>
      </c>
      <c r="I123" s="59">
        <f t="shared" si="8"/>
        <v>2.7587758775877589</v>
      </c>
    </row>
    <row r="124" spans="2:9" s="4" customFormat="1" ht="13.5">
      <c r="B124" s="262"/>
      <c r="C124" s="52">
        <v>23</v>
      </c>
      <c r="D124" s="54">
        <v>1129</v>
      </c>
      <c r="E124" s="55">
        <v>3042</v>
      </c>
      <c r="F124" s="56">
        <v>1477</v>
      </c>
      <c r="G124" s="57">
        <v>1565</v>
      </c>
      <c r="H124" s="58">
        <f t="shared" ref="H124:H225" si="28">F124/G124*100</f>
        <v>94.37699680511183</v>
      </c>
      <c r="I124" s="59">
        <f t="shared" ref="I124:I225" si="29">E124/D124</f>
        <v>2.6944198405668733</v>
      </c>
    </row>
    <row r="125" spans="2:9" s="4" customFormat="1" ht="13.5">
      <c r="B125" s="262"/>
      <c r="C125" s="52">
        <v>24</v>
      </c>
      <c r="D125" s="60">
        <v>1108</v>
      </c>
      <c r="E125" s="55">
        <v>2966</v>
      </c>
      <c r="F125" s="56">
        <v>1444</v>
      </c>
      <c r="G125" s="57">
        <v>1522</v>
      </c>
      <c r="H125" s="58">
        <f t="shared" si="28"/>
        <v>94.875164257555838</v>
      </c>
      <c r="I125" s="59">
        <f t="shared" si="29"/>
        <v>2.6768953068592056</v>
      </c>
    </row>
    <row r="126" spans="2:9" s="4" customFormat="1" ht="13.5">
      <c r="B126" s="262"/>
      <c r="C126" s="52">
        <v>25</v>
      </c>
      <c r="D126" s="60">
        <v>1084</v>
      </c>
      <c r="E126" s="55">
        <v>2894</v>
      </c>
      <c r="F126" s="56">
        <v>1404</v>
      </c>
      <c r="G126" s="57">
        <v>1490</v>
      </c>
      <c r="H126" s="58">
        <f t="shared" si="28"/>
        <v>94.228187919463096</v>
      </c>
      <c r="I126" s="59">
        <f t="shared" si="29"/>
        <v>2.6697416974169741</v>
      </c>
    </row>
    <row r="127" spans="2:9" s="4" customFormat="1" ht="13.5">
      <c r="B127" s="262"/>
      <c r="C127" s="110">
        <v>26</v>
      </c>
      <c r="D127" s="103">
        <v>1095</v>
      </c>
      <c r="E127" s="104">
        <v>2869</v>
      </c>
      <c r="F127" s="105">
        <v>1394</v>
      </c>
      <c r="G127" s="111">
        <v>1475</v>
      </c>
      <c r="H127" s="66">
        <f t="shared" ref="H127:H132" si="30">F127/G127*100</f>
        <v>94.508474576271183</v>
      </c>
      <c r="I127" s="67">
        <f t="shared" ref="I127:I132" si="31">E127/D127</f>
        <v>2.6200913242009132</v>
      </c>
    </row>
    <row r="128" spans="2:9" s="4" customFormat="1" ht="13.5">
      <c r="B128" s="262"/>
      <c r="C128" s="110">
        <v>27</v>
      </c>
      <c r="D128" s="103">
        <v>1097</v>
      </c>
      <c r="E128" s="104">
        <v>2897</v>
      </c>
      <c r="F128" s="105">
        <v>1399</v>
      </c>
      <c r="G128" s="111">
        <v>1498</v>
      </c>
      <c r="H128" s="66">
        <f t="shared" si="30"/>
        <v>93.391188251001338</v>
      </c>
      <c r="I128" s="67">
        <f t="shared" si="31"/>
        <v>2.640838650865998</v>
      </c>
    </row>
    <row r="129" spans="2:14" s="4" customFormat="1" ht="13.5">
      <c r="B129" s="262"/>
      <c r="C129" s="52">
        <v>28</v>
      </c>
      <c r="D129" s="54">
        <v>1087</v>
      </c>
      <c r="E129" s="55">
        <v>2876</v>
      </c>
      <c r="F129" s="56">
        <v>1387</v>
      </c>
      <c r="G129" s="57">
        <v>1489</v>
      </c>
      <c r="H129" s="66">
        <f t="shared" si="30"/>
        <v>93.1497649429147</v>
      </c>
      <c r="I129" s="67">
        <f t="shared" si="31"/>
        <v>2.6458141674333029</v>
      </c>
    </row>
    <row r="130" spans="2:14" s="4" customFormat="1" ht="13.5">
      <c r="B130" s="151"/>
      <c r="C130" s="52">
        <v>29</v>
      </c>
      <c r="D130" s="54">
        <v>1122</v>
      </c>
      <c r="E130" s="157">
        <v>2913</v>
      </c>
      <c r="F130" s="56">
        <v>1406</v>
      </c>
      <c r="G130" s="57">
        <v>1507</v>
      </c>
      <c r="H130" s="66">
        <f t="shared" si="30"/>
        <v>93.297942932979424</v>
      </c>
      <c r="I130" s="67">
        <f t="shared" si="31"/>
        <v>2.5962566844919786</v>
      </c>
    </row>
    <row r="131" spans="2:14" s="4" customFormat="1" ht="13.5">
      <c r="B131" s="164"/>
      <c r="C131" s="52">
        <v>30</v>
      </c>
      <c r="D131" s="54">
        <v>1137</v>
      </c>
      <c r="E131" s="157">
        <v>2902</v>
      </c>
      <c r="F131" s="56">
        <v>1406</v>
      </c>
      <c r="G131" s="57">
        <v>1496</v>
      </c>
      <c r="H131" s="66">
        <f t="shared" si="30"/>
        <v>93.983957219251337</v>
      </c>
      <c r="I131" s="67">
        <f t="shared" si="31"/>
        <v>2.5523306948109057</v>
      </c>
    </row>
    <row r="132" spans="2:14" s="196" customFormat="1" ht="13.5">
      <c r="B132" s="193"/>
      <c r="C132" s="197" t="s">
        <v>38</v>
      </c>
      <c r="D132" s="211">
        <v>1160</v>
      </c>
      <c r="E132" s="212">
        <v>2922</v>
      </c>
      <c r="F132" s="213">
        <v>1410</v>
      </c>
      <c r="G132" s="214">
        <v>1512</v>
      </c>
      <c r="H132" s="66">
        <f t="shared" si="30"/>
        <v>93.253968253968253</v>
      </c>
      <c r="I132" s="67">
        <f t="shared" si="31"/>
        <v>2.5189655172413792</v>
      </c>
    </row>
    <row r="133" spans="2:14" s="14" customFormat="1" ht="13.5">
      <c r="B133" s="152"/>
      <c r="C133" s="52">
        <v>2</v>
      </c>
      <c r="D133" s="139">
        <v>1204</v>
      </c>
      <c r="E133" s="140">
        <v>2955</v>
      </c>
      <c r="F133" s="101">
        <v>1442</v>
      </c>
      <c r="G133" s="141">
        <v>1513</v>
      </c>
      <c r="H133" s="58">
        <v>95.307336417713145</v>
      </c>
      <c r="I133" s="59">
        <v>2.4543189368770766</v>
      </c>
    </row>
    <row r="134" spans="2:14" s="14" customFormat="1" ht="13.5">
      <c r="B134" s="152"/>
      <c r="C134" s="52">
        <v>3</v>
      </c>
      <c r="D134" s="139">
        <v>1206</v>
      </c>
      <c r="E134" s="140">
        <v>2910</v>
      </c>
      <c r="F134" s="101">
        <v>1417</v>
      </c>
      <c r="G134" s="141">
        <v>1493</v>
      </c>
      <c r="H134" s="58">
        <v>94.909578030810451</v>
      </c>
      <c r="I134" s="59">
        <v>2.4129353233830844</v>
      </c>
    </row>
    <row r="135" spans="2:14" s="178" customFormat="1" ht="13.5">
      <c r="B135" s="204"/>
      <c r="C135" s="197">
        <v>4</v>
      </c>
      <c r="D135" s="205">
        <v>1223</v>
      </c>
      <c r="E135" s="202">
        <v>2913</v>
      </c>
      <c r="F135" s="187">
        <v>1422</v>
      </c>
      <c r="G135" s="203">
        <v>1491</v>
      </c>
      <c r="H135" s="58">
        <f>F135/G135*100</f>
        <v>95.372233400402422</v>
      </c>
      <c r="I135" s="59">
        <f>E135/D135</f>
        <v>2.3818479149632052</v>
      </c>
    </row>
    <row r="136" spans="2:14" s="178" customFormat="1" ht="13.5">
      <c r="B136" s="204"/>
      <c r="C136" s="223">
        <v>5</v>
      </c>
      <c r="D136" s="205">
        <v>1232</v>
      </c>
      <c r="E136" s="202">
        <v>2892</v>
      </c>
      <c r="F136" s="187">
        <v>1422</v>
      </c>
      <c r="G136" s="203">
        <v>1470</v>
      </c>
      <c r="H136" s="58">
        <f>F136/G136*100</f>
        <v>96.734693877551024</v>
      </c>
      <c r="I136" s="59">
        <f>E136/D136</f>
        <v>2.3474025974025974</v>
      </c>
    </row>
    <row r="137" spans="2:14" ht="13.5">
      <c r="B137" s="261" t="s">
        <v>11</v>
      </c>
      <c r="C137" s="45" t="s">
        <v>26</v>
      </c>
      <c r="D137" s="29">
        <v>774</v>
      </c>
      <c r="E137" s="30">
        <v>3606</v>
      </c>
      <c r="F137" s="31">
        <v>1751</v>
      </c>
      <c r="G137" s="46">
        <v>1855</v>
      </c>
      <c r="H137" s="69">
        <f t="shared" si="28"/>
        <v>94.39353099730458</v>
      </c>
      <c r="I137" s="70">
        <f t="shared" si="29"/>
        <v>4.6589147286821708</v>
      </c>
    </row>
    <row r="138" spans="2:14" ht="13.5">
      <c r="B138" s="262"/>
      <c r="C138" s="47">
        <v>35</v>
      </c>
      <c r="D138" s="26">
        <v>768</v>
      </c>
      <c r="E138" s="27">
        <v>3325</v>
      </c>
      <c r="F138" s="28">
        <v>1602</v>
      </c>
      <c r="G138" s="48">
        <v>1723</v>
      </c>
      <c r="H138" s="58">
        <f t="shared" si="28"/>
        <v>92.977365060940215</v>
      </c>
      <c r="I138" s="59">
        <f t="shared" si="29"/>
        <v>4.329427083333333</v>
      </c>
      <c r="K138" s="35"/>
      <c r="L138" s="35"/>
      <c r="M138" s="36"/>
      <c r="N138" s="37"/>
    </row>
    <row r="139" spans="2:14" ht="13.5">
      <c r="B139" s="262"/>
      <c r="C139" s="49">
        <v>40</v>
      </c>
      <c r="D139" s="26">
        <v>742</v>
      </c>
      <c r="E139" s="27">
        <v>3152</v>
      </c>
      <c r="F139" s="28">
        <v>1525</v>
      </c>
      <c r="G139" s="48">
        <v>1627</v>
      </c>
      <c r="H139" s="58">
        <f t="shared" si="28"/>
        <v>93.730792870313465</v>
      </c>
      <c r="I139" s="59">
        <f t="shared" si="29"/>
        <v>4.2479784366576823</v>
      </c>
      <c r="K139" s="35"/>
      <c r="L139" s="35"/>
      <c r="M139" s="36"/>
      <c r="N139" s="37"/>
    </row>
    <row r="140" spans="2:14" ht="13.5">
      <c r="B140" s="262"/>
      <c r="C140" s="47">
        <v>45</v>
      </c>
      <c r="D140" s="26">
        <v>753</v>
      </c>
      <c r="E140" s="27">
        <v>2978</v>
      </c>
      <c r="F140" s="28">
        <v>1435</v>
      </c>
      <c r="G140" s="48">
        <v>1543</v>
      </c>
      <c r="H140" s="58">
        <f t="shared" si="28"/>
        <v>93.000648088139997</v>
      </c>
      <c r="I140" s="59">
        <f t="shared" si="29"/>
        <v>3.9548472775564409</v>
      </c>
    </row>
    <row r="141" spans="2:14" ht="13.5">
      <c r="B141" s="262"/>
      <c r="C141" s="49">
        <v>50</v>
      </c>
      <c r="D141" s="26">
        <v>765</v>
      </c>
      <c r="E141" s="27">
        <v>2965</v>
      </c>
      <c r="F141" s="28">
        <v>1411</v>
      </c>
      <c r="G141" s="48">
        <v>1554</v>
      </c>
      <c r="H141" s="58">
        <f t="shared" si="28"/>
        <v>90.797940797940797</v>
      </c>
      <c r="I141" s="59">
        <f t="shared" si="29"/>
        <v>3.8758169934640523</v>
      </c>
    </row>
    <row r="142" spans="2:14" ht="13.5">
      <c r="B142" s="262"/>
      <c r="C142" s="47">
        <v>55</v>
      </c>
      <c r="D142" s="26">
        <v>867</v>
      </c>
      <c r="E142" s="27">
        <v>3258</v>
      </c>
      <c r="F142" s="28">
        <v>1589</v>
      </c>
      <c r="G142" s="48">
        <v>1669</v>
      </c>
      <c r="H142" s="58">
        <f t="shared" si="28"/>
        <v>95.206710605152793</v>
      </c>
      <c r="I142" s="59">
        <f t="shared" si="29"/>
        <v>3.7577854671280275</v>
      </c>
    </row>
    <row r="143" spans="2:14" ht="13.5">
      <c r="B143" s="262"/>
      <c r="C143" s="49">
        <v>60</v>
      </c>
      <c r="D143" s="32">
        <v>927</v>
      </c>
      <c r="E143" s="50">
        <f>F143+G143</f>
        <v>3435</v>
      </c>
      <c r="F143" s="33">
        <v>1666</v>
      </c>
      <c r="G143" s="51">
        <v>1769</v>
      </c>
      <c r="H143" s="58">
        <f t="shared" si="28"/>
        <v>94.177501413227816</v>
      </c>
      <c r="I143" s="59">
        <f t="shared" si="29"/>
        <v>3.7055016181229772</v>
      </c>
    </row>
    <row r="144" spans="2:14" ht="13.5">
      <c r="B144" s="262"/>
      <c r="C144" s="49" t="s">
        <v>39</v>
      </c>
      <c r="D144" s="32">
        <v>1062</v>
      </c>
      <c r="E144" s="50">
        <f>F144+G144</f>
        <v>3580</v>
      </c>
      <c r="F144" s="33">
        <v>1742</v>
      </c>
      <c r="G144" s="51">
        <v>1838</v>
      </c>
      <c r="H144" s="58">
        <f t="shared" si="28"/>
        <v>94.776931447225238</v>
      </c>
      <c r="I144" s="59">
        <f t="shared" si="29"/>
        <v>3.3709981167608287</v>
      </c>
    </row>
    <row r="145" spans="2:9" ht="13.5">
      <c r="B145" s="262"/>
      <c r="C145" s="52">
        <v>7</v>
      </c>
      <c r="D145" s="32">
        <v>1365</v>
      </c>
      <c r="E145" s="50">
        <f>F145+G145</f>
        <v>4061</v>
      </c>
      <c r="F145" s="33">
        <v>2015</v>
      </c>
      <c r="G145" s="51">
        <v>2046</v>
      </c>
      <c r="H145" s="58">
        <f t="shared" si="28"/>
        <v>98.484848484848484</v>
      </c>
      <c r="I145" s="59">
        <f t="shared" si="29"/>
        <v>2.9750915750915752</v>
      </c>
    </row>
    <row r="146" spans="2:9" ht="13.5">
      <c r="B146" s="262"/>
      <c r="C146" s="52">
        <v>12</v>
      </c>
      <c r="D146" s="53">
        <v>1671</v>
      </c>
      <c r="E146" s="50">
        <f>SUM(F146:G146)</f>
        <v>4458</v>
      </c>
      <c r="F146" s="33">
        <v>2288</v>
      </c>
      <c r="G146" s="51">
        <v>2170</v>
      </c>
      <c r="H146" s="58">
        <f t="shared" si="28"/>
        <v>105.43778801843318</v>
      </c>
      <c r="I146" s="59">
        <f t="shared" si="29"/>
        <v>2.6678635547576302</v>
      </c>
    </row>
    <row r="147" spans="2:9" s="14" customFormat="1" ht="13.5">
      <c r="B147" s="262"/>
      <c r="C147" s="49">
        <v>13</v>
      </c>
      <c r="D147" s="54">
        <v>1749</v>
      </c>
      <c r="E147" s="55">
        <f t="shared" ref="E147:E150" si="32">SUM(F147:G147)</f>
        <v>4574</v>
      </c>
      <c r="F147" s="56">
        <v>2363</v>
      </c>
      <c r="G147" s="57">
        <v>2211</v>
      </c>
      <c r="H147" s="58">
        <f t="shared" si="28"/>
        <v>106.8747173224785</v>
      </c>
      <c r="I147" s="59">
        <f t="shared" si="29"/>
        <v>2.6152086906803889</v>
      </c>
    </row>
    <row r="148" spans="2:9" s="14" customFormat="1" ht="13.5">
      <c r="B148" s="262"/>
      <c r="C148" s="52">
        <v>14</v>
      </c>
      <c r="D148" s="54">
        <v>1796</v>
      </c>
      <c r="E148" s="55">
        <f t="shared" si="32"/>
        <v>4625</v>
      </c>
      <c r="F148" s="56">
        <v>2392</v>
      </c>
      <c r="G148" s="57">
        <v>2233</v>
      </c>
      <c r="H148" s="58">
        <f t="shared" si="28"/>
        <v>107.12046574115539</v>
      </c>
      <c r="I148" s="59">
        <f t="shared" si="29"/>
        <v>2.5751670378619154</v>
      </c>
    </row>
    <row r="149" spans="2:9" s="14" customFormat="1" ht="13.5">
      <c r="B149" s="262"/>
      <c r="C149" s="49">
        <v>15</v>
      </c>
      <c r="D149" s="54">
        <v>1848</v>
      </c>
      <c r="E149" s="55">
        <f t="shared" si="32"/>
        <v>4723</v>
      </c>
      <c r="F149" s="56">
        <v>2461</v>
      </c>
      <c r="G149" s="57">
        <v>2262</v>
      </c>
      <c r="H149" s="58">
        <f t="shared" si="28"/>
        <v>108.79752431476571</v>
      </c>
      <c r="I149" s="59">
        <f t="shared" si="29"/>
        <v>2.5557359307359309</v>
      </c>
    </row>
    <row r="150" spans="2:9" s="14" customFormat="1" ht="13.5">
      <c r="B150" s="262"/>
      <c r="C150" s="52">
        <v>16</v>
      </c>
      <c r="D150" s="54">
        <v>1962</v>
      </c>
      <c r="E150" s="55">
        <f t="shared" si="32"/>
        <v>4854</v>
      </c>
      <c r="F150" s="56">
        <v>2498</v>
      </c>
      <c r="G150" s="57">
        <v>2356</v>
      </c>
      <c r="H150" s="58">
        <f t="shared" si="28"/>
        <v>106.02716468590832</v>
      </c>
      <c r="I150" s="59">
        <f t="shared" si="29"/>
        <v>2.474006116207951</v>
      </c>
    </row>
    <row r="151" spans="2:9" s="4" customFormat="1" ht="13.5">
      <c r="B151" s="262"/>
      <c r="C151" s="49">
        <v>17</v>
      </c>
      <c r="D151" s="54">
        <v>2123</v>
      </c>
      <c r="E151" s="55">
        <v>5046</v>
      </c>
      <c r="F151" s="56">
        <v>2706</v>
      </c>
      <c r="G151" s="57">
        <v>2340</v>
      </c>
      <c r="H151" s="58">
        <f t="shared" si="28"/>
        <v>115.64102564102565</v>
      </c>
      <c r="I151" s="59">
        <f t="shared" si="29"/>
        <v>2.3768252472915687</v>
      </c>
    </row>
    <row r="152" spans="2:9" s="14" customFormat="1" ht="13.5">
      <c r="B152" s="262"/>
      <c r="C152" s="52">
        <v>18</v>
      </c>
      <c r="D152" s="54">
        <v>2114</v>
      </c>
      <c r="E152" s="55">
        <f t="shared" ref="E152:E155" si="33">SUM(F152:G152)</f>
        <v>5012</v>
      </c>
      <c r="F152" s="56">
        <v>2694</v>
      </c>
      <c r="G152" s="57">
        <v>2318</v>
      </c>
      <c r="H152" s="58">
        <f t="shared" si="28"/>
        <v>116.22088006902503</v>
      </c>
      <c r="I152" s="59">
        <f t="shared" si="29"/>
        <v>2.370860927152318</v>
      </c>
    </row>
    <row r="153" spans="2:9" s="14" customFormat="1" ht="13.5">
      <c r="B153" s="262"/>
      <c r="C153" s="52">
        <v>19</v>
      </c>
      <c r="D153" s="54">
        <v>2135</v>
      </c>
      <c r="E153" s="55">
        <f t="shared" si="33"/>
        <v>5000</v>
      </c>
      <c r="F153" s="56">
        <v>2687</v>
      </c>
      <c r="G153" s="57">
        <v>2313</v>
      </c>
      <c r="H153" s="58">
        <f t="shared" si="28"/>
        <v>116.16947686986599</v>
      </c>
      <c r="I153" s="59">
        <f t="shared" si="29"/>
        <v>2.3419203747072599</v>
      </c>
    </row>
    <row r="154" spans="2:9" s="14" customFormat="1" ht="13.5">
      <c r="B154" s="262"/>
      <c r="C154" s="52">
        <v>20</v>
      </c>
      <c r="D154" s="54">
        <v>2195</v>
      </c>
      <c r="E154" s="55">
        <f t="shared" si="33"/>
        <v>5053</v>
      </c>
      <c r="F154" s="56">
        <v>2703</v>
      </c>
      <c r="G154" s="57">
        <v>2350</v>
      </c>
      <c r="H154" s="58">
        <f t="shared" si="28"/>
        <v>115.02127659574468</v>
      </c>
      <c r="I154" s="59">
        <f t="shared" si="29"/>
        <v>2.3020501138952163</v>
      </c>
    </row>
    <row r="155" spans="2:9" s="14" customFormat="1" ht="13.5">
      <c r="B155" s="262"/>
      <c r="C155" s="52">
        <v>21</v>
      </c>
      <c r="D155" s="54">
        <v>2274</v>
      </c>
      <c r="E155" s="55">
        <f t="shared" si="33"/>
        <v>5105</v>
      </c>
      <c r="F155" s="56">
        <v>2705</v>
      </c>
      <c r="G155" s="57">
        <v>2400</v>
      </c>
      <c r="H155" s="58">
        <f t="shared" si="28"/>
        <v>112.70833333333334</v>
      </c>
      <c r="I155" s="59">
        <f t="shared" si="29"/>
        <v>2.2449428320140723</v>
      </c>
    </row>
    <row r="156" spans="2:9" s="4" customFormat="1" ht="13.5">
      <c r="B156" s="262"/>
      <c r="C156" s="52">
        <v>22</v>
      </c>
      <c r="D156" s="54">
        <v>2126</v>
      </c>
      <c r="E156" s="55">
        <v>5027</v>
      </c>
      <c r="F156" s="56">
        <v>2612</v>
      </c>
      <c r="G156" s="57">
        <v>2415</v>
      </c>
      <c r="H156" s="58">
        <f t="shared" si="28"/>
        <v>108.15734989648034</v>
      </c>
      <c r="I156" s="59">
        <f t="shared" si="29"/>
        <v>2.3645343367826905</v>
      </c>
    </row>
    <row r="157" spans="2:9" s="4" customFormat="1" ht="13.5">
      <c r="B157" s="262"/>
      <c r="C157" s="52">
        <v>23</v>
      </c>
      <c r="D157" s="54">
        <v>2134</v>
      </c>
      <c r="E157" s="55">
        <v>5011</v>
      </c>
      <c r="F157" s="56">
        <v>2610</v>
      </c>
      <c r="G157" s="57">
        <v>2401</v>
      </c>
      <c r="H157" s="58">
        <f t="shared" si="28"/>
        <v>108.70470637234486</v>
      </c>
      <c r="I157" s="59">
        <f t="shared" si="29"/>
        <v>2.3481724461105906</v>
      </c>
    </row>
    <row r="158" spans="2:9" s="4" customFormat="1" ht="13.5">
      <c r="B158" s="262"/>
      <c r="C158" s="52">
        <v>24</v>
      </c>
      <c r="D158" s="60">
        <v>2175</v>
      </c>
      <c r="E158" s="55">
        <v>5065</v>
      </c>
      <c r="F158" s="56">
        <v>2632</v>
      </c>
      <c r="G158" s="57">
        <v>2433</v>
      </c>
      <c r="H158" s="58">
        <f t="shared" si="28"/>
        <v>108.17920263049731</v>
      </c>
      <c r="I158" s="59">
        <f t="shared" si="29"/>
        <v>2.3287356321839079</v>
      </c>
    </row>
    <row r="159" spans="2:9" s="4" customFormat="1" ht="13.5">
      <c r="B159" s="262"/>
      <c r="C159" s="52">
        <v>25</v>
      </c>
      <c r="D159" s="60">
        <v>2168</v>
      </c>
      <c r="E159" s="55">
        <v>5055</v>
      </c>
      <c r="F159" s="56">
        <v>2626</v>
      </c>
      <c r="G159" s="57">
        <v>2429</v>
      </c>
      <c r="H159" s="58">
        <f t="shared" si="28"/>
        <v>108.11033347056403</v>
      </c>
      <c r="I159" s="59">
        <f t="shared" si="29"/>
        <v>2.3316420664206641</v>
      </c>
    </row>
    <row r="160" spans="2:9" s="4" customFormat="1" ht="13.5">
      <c r="B160" s="262"/>
      <c r="C160" s="110">
        <v>26</v>
      </c>
      <c r="D160" s="103">
        <v>2225</v>
      </c>
      <c r="E160" s="104">
        <v>5036</v>
      </c>
      <c r="F160" s="105">
        <v>2622</v>
      </c>
      <c r="G160" s="111">
        <v>2414</v>
      </c>
      <c r="H160" s="66">
        <f t="shared" ref="H160:H165" si="34">F160/G160*100</f>
        <v>108.61640430820216</v>
      </c>
      <c r="I160" s="67">
        <f t="shared" ref="I160:I165" si="35">E160/D160</f>
        <v>2.263370786516854</v>
      </c>
    </row>
    <row r="161" spans="2:14" s="4" customFormat="1" ht="13.5">
      <c r="B161" s="262"/>
      <c r="C161" s="110">
        <v>27</v>
      </c>
      <c r="D161" s="103">
        <v>2183</v>
      </c>
      <c r="E161" s="104">
        <v>5043</v>
      </c>
      <c r="F161" s="105">
        <v>2618</v>
      </c>
      <c r="G161" s="111">
        <v>2425</v>
      </c>
      <c r="H161" s="66">
        <f t="shared" si="34"/>
        <v>107.95876288659794</v>
      </c>
      <c r="I161" s="67">
        <f t="shared" si="35"/>
        <v>2.3101236830050391</v>
      </c>
    </row>
    <row r="162" spans="2:14" s="4" customFormat="1" ht="13.5">
      <c r="B162" s="262"/>
      <c r="C162" s="52">
        <v>28</v>
      </c>
      <c r="D162" s="54">
        <v>2204</v>
      </c>
      <c r="E162" s="55">
        <v>5014</v>
      </c>
      <c r="F162" s="56">
        <v>2611</v>
      </c>
      <c r="G162" s="57">
        <v>2403</v>
      </c>
      <c r="H162" s="66">
        <f t="shared" si="34"/>
        <v>108.65584685809404</v>
      </c>
      <c r="I162" s="67">
        <f t="shared" si="35"/>
        <v>2.2749546279491835</v>
      </c>
    </row>
    <row r="163" spans="2:14" s="4" customFormat="1" ht="13.5">
      <c r="B163" s="134"/>
      <c r="C163" s="131">
        <v>29</v>
      </c>
      <c r="D163" s="60">
        <v>2248</v>
      </c>
      <c r="E163" s="55">
        <v>5011</v>
      </c>
      <c r="F163" s="56">
        <v>2638</v>
      </c>
      <c r="G163" s="158">
        <v>2373</v>
      </c>
      <c r="H163" s="66">
        <f t="shared" si="34"/>
        <v>111.16729877791825</v>
      </c>
      <c r="I163" s="67">
        <f t="shared" si="35"/>
        <v>2.2290925266903914</v>
      </c>
    </row>
    <row r="164" spans="2:14" s="4" customFormat="1" ht="13.5">
      <c r="B164" s="164"/>
      <c r="C164" s="131">
        <v>30</v>
      </c>
      <c r="D164" s="60">
        <v>2293</v>
      </c>
      <c r="E164" s="157">
        <v>5016</v>
      </c>
      <c r="F164" s="56">
        <v>2653</v>
      </c>
      <c r="G164" s="167">
        <v>2363</v>
      </c>
      <c r="H164" s="66">
        <f t="shared" si="34"/>
        <v>112.27253491324586</v>
      </c>
      <c r="I164" s="67">
        <f t="shared" si="35"/>
        <v>2.187527256868731</v>
      </c>
    </row>
    <row r="165" spans="2:14" s="196" customFormat="1" ht="13.5">
      <c r="B165" s="193"/>
      <c r="C165" s="197" t="s">
        <v>38</v>
      </c>
      <c r="D165" s="211">
        <v>2360</v>
      </c>
      <c r="E165" s="212">
        <v>5086</v>
      </c>
      <c r="F165" s="213">
        <v>2701</v>
      </c>
      <c r="G165" s="216">
        <v>2385</v>
      </c>
      <c r="H165" s="66">
        <f t="shared" si="34"/>
        <v>113.24947589098532</v>
      </c>
      <c r="I165" s="67">
        <f t="shared" si="35"/>
        <v>2.155084745762712</v>
      </c>
    </row>
    <row r="166" spans="2:14" s="14" customFormat="1" ht="13.5">
      <c r="B166" s="152"/>
      <c r="C166" s="52">
        <v>2</v>
      </c>
      <c r="D166" s="139">
        <v>2436</v>
      </c>
      <c r="E166" s="140">
        <v>5246</v>
      </c>
      <c r="F166" s="101">
        <v>2757</v>
      </c>
      <c r="G166" s="141">
        <v>2489</v>
      </c>
      <c r="H166" s="58">
        <v>110.7673764564082</v>
      </c>
      <c r="I166" s="59">
        <v>2.1535303776683086</v>
      </c>
    </row>
    <row r="167" spans="2:14" s="14" customFormat="1" ht="13.5">
      <c r="B167" s="152"/>
      <c r="C167" s="52">
        <v>3</v>
      </c>
      <c r="D167" s="139">
        <v>2509</v>
      </c>
      <c r="E167" s="140">
        <v>5271</v>
      </c>
      <c r="F167" s="101">
        <v>2796</v>
      </c>
      <c r="G167" s="141">
        <v>2475</v>
      </c>
      <c r="H167" s="58">
        <v>112.96969696969697</v>
      </c>
      <c r="I167" s="59">
        <v>2.1008369868473498</v>
      </c>
    </row>
    <row r="168" spans="2:14" s="178" customFormat="1" ht="13.5">
      <c r="B168" s="204"/>
      <c r="C168" s="197">
        <v>4</v>
      </c>
      <c r="D168" s="205">
        <v>2588</v>
      </c>
      <c r="E168" s="202">
        <v>5352</v>
      </c>
      <c r="F168" s="187">
        <v>2833</v>
      </c>
      <c r="G168" s="203">
        <v>2519</v>
      </c>
      <c r="H168" s="58">
        <f>F168/G168*100</f>
        <v>112.46526399364826</v>
      </c>
      <c r="I168" s="59">
        <f>E168/D168</f>
        <v>2.0680061823802163</v>
      </c>
    </row>
    <row r="169" spans="2:14" s="178" customFormat="1" ht="13.5">
      <c r="B169" s="204"/>
      <c r="C169" s="223">
        <v>5</v>
      </c>
      <c r="D169" s="205">
        <v>2638</v>
      </c>
      <c r="E169" s="202">
        <v>5395</v>
      </c>
      <c r="F169" s="187">
        <v>2856</v>
      </c>
      <c r="G169" s="203">
        <v>2539</v>
      </c>
      <c r="H169" s="58">
        <f>F169/G169*100</f>
        <v>112.48523040567153</v>
      </c>
      <c r="I169" s="59">
        <f>E169/D169</f>
        <v>2.0451099317664898</v>
      </c>
    </row>
    <row r="170" spans="2:14" ht="13.5">
      <c r="B170" s="261" t="s">
        <v>12</v>
      </c>
      <c r="C170" s="45" t="s">
        <v>27</v>
      </c>
      <c r="D170" s="29">
        <v>981</v>
      </c>
      <c r="E170" s="30">
        <v>4756</v>
      </c>
      <c r="F170" s="31">
        <v>2309</v>
      </c>
      <c r="G170" s="46">
        <v>2447</v>
      </c>
      <c r="H170" s="69">
        <f t="shared" si="28"/>
        <v>94.360441356763374</v>
      </c>
      <c r="I170" s="70">
        <f t="shared" si="29"/>
        <v>4.8481141692150871</v>
      </c>
    </row>
    <row r="171" spans="2:14" ht="13.5">
      <c r="B171" s="262"/>
      <c r="C171" s="47">
        <v>35</v>
      </c>
      <c r="D171" s="26">
        <v>1005</v>
      </c>
      <c r="E171" s="27">
        <v>4520</v>
      </c>
      <c r="F171" s="28">
        <v>2175</v>
      </c>
      <c r="G171" s="48">
        <v>2345</v>
      </c>
      <c r="H171" s="58">
        <f t="shared" si="28"/>
        <v>92.750533049040513</v>
      </c>
      <c r="I171" s="59">
        <f t="shared" si="29"/>
        <v>4.4975124378109452</v>
      </c>
      <c r="K171" s="35"/>
      <c r="L171" s="35"/>
      <c r="M171" s="36"/>
      <c r="N171" s="37"/>
    </row>
    <row r="172" spans="2:14" ht="13.5">
      <c r="B172" s="262"/>
      <c r="C172" s="49">
        <v>40</v>
      </c>
      <c r="D172" s="26">
        <v>1000</v>
      </c>
      <c r="E172" s="27">
        <v>4297</v>
      </c>
      <c r="F172" s="28">
        <v>2042</v>
      </c>
      <c r="G172" s="48">
        <v>2255</v>
      </c>
      <c r="H172" s="58">
        <f t="shared" si="28"/>
        <v>90.554323725055426</v>
      </c>
      <c r="I172" s="59">
        <f t="shared" si="29"/>
        <v>4.2969999999999997</v>
      </c>
      <c r="K172" s="35"/>
      <c r="L172" s="35"/>
      <c r="M172" s="36"/>
      <c r="N172" s="37"/>
    </row>
    <row r="173" spans="2:14" ht="13.5">
      <c r="B173" s="262"/>
      <c r="C173" s="47">
        <v>45</v>
      </c>
      <c r="D173" s="26">
        <v>1009</v>
      </c>
      <c r="E173" s="27">
        <v>4095</v>
      </c>
      <c r="F173" s="28">
        <v>1931</v>
      </c>
      <c r="G173" s="48">
        <v>2164</v>
      </c>
      <c r="H173" s="58">
        <f t="shared" si="28"/>
        <v>89.232902033271728</v>
      </c>
      <c r="I173" s="59">
        <f t="shared" si="29"/>
        <v>4.0584737363726457</v>
      </c>
    </row>
    <row r="174" spans="2:14" ht="13.5">
      <c r="B174" s="262"/>
      <c r="C174" s="49">
        <v>50</v>
      </c>
      <c r="D174" s="26">
        <v>1386</v>
      </c>
      <c r="E174" s="27">
        <v>5235</v>
      </c>
      <c r="F174" s="28">
        <v>2526</v>
      </c>
      <c r="G174" s="48">
        <v>2709</v>
      </c>
      <c r="H174" s="58">
        <f t="shared" si="28"/>
        <v>93.244739756367665</v>
      </c>
      <c r="I174" s="59">
        <f t="shared" si="29"/>
        <v>3.777056277056277</v>
      </c>
    </row>
    <row r="175" spans="2:14" ht="13.5">
      <c r="B175" s="262"/>
      <c r="C175" s="47">
        <v>55</v>
      </c>
      <c r="D175" s="26">
        <v>1743</v>
      </c>
      <c r="E175" s="27">
        <v>6637</v>
      </c>
      <c r="F175" s="28">
        <v>3223</v>
      </c>
      <c r="G175" s="48">
        <v>3414</v>
      </c>
      <c r="H175" s="58">
        <f t="shared" si="28"/>
        <v>94.405389572349151</v>
      </c>
      <c r="I175" s="59">
        <f t="shared" si="29"/>
        <v>3.8078026391279405</v>
      </c>
    </row>
    <row r="176" spans="2:14" ht="13.5">
      <c r="B176" s="262"/>
      <c r="C176" s="49">
        <v>60</v>
      </c>
      <c r="D176" s="32">
        <v>2074</v>
      </c>
      <c r="E176" s="50">
        <f>F176+G176</f>
        <v>7652</v>
      </c>
      <c r="F176" s="33">
        <v>3750</v>
      </c>
      <c r="G176" s="51">
        <v>3902</v>
      </c>
      <c r="H176" s="58">
        <f t="shared" si="28"/>
        <v>96.104561763198362</v>
      </c>
      <c r="I176" s="59">
        <f t="shared" si="29"/>
        <v>3.6894889103182256</v>
      </c>
    </row>
    <row r="177" spans="2:9" ht="13.5">
      <c r="B177" s="262"/>
      <c r="C177" s="49" t="s">
        <v>39</v>
      </c>
      <c r="D177" s="32">
        <v>2458</v>
      </c>
      <c r="E177" s="50">
        <f>F177+G177</f>
        <v>8560</v>
      </c>
      <c r="F177" s="33">
        <v>4255</v>
      </c>
      <c r="G177" s="51">
        <v>4305</v>
      </c>
      <c r="H177" s="58">
        <f t="shared" si="28"/>
        <v>98.838559814169571</v>
      </c>
      <c r="I177" s="59">
        <f t="shared" si="29"/>
        <v>3.4825061025223758</v>
      </c>
    </row>
    <row r="178" spans="2:9" ht="13.5">
      <c r="B178" s="262"/>
      <c r="C178" s="52">
        <v>7</v>
      </c>
      <c r="D178" s="32">
        <v>2938</v>
      </c>
      <c r="E178" s="50">
        <f>F178+G178</f>
        <v>9477</v>
      </c>
      <c r="F178" s="33">
        <v>4732</v>
      </c>
      <c r="G178" s="51">
        <v>4745</v>
      </c>
      <c r="H178" s="58">
        <f t="shared" si="28"/>
        <v>99.726027397260282</v>
      </c>
      <c r="I178" s="59">
        <f t="shared" si="29"/>
        <v>3.2256637168141591</v>
      </c>
    </row>
    <row r="179" spans="2:9" ht="13.5">
      <c r="B179" s="262"/>
      <c r="C179" s="52">
        <v>12</v>
      </c>
      <c r="D179" s="53">
        <v>3360</v>
      </c>
      <c r="E179" s="50">
        <f>SUM(F179:G179)</f>
        <v>10187</v>
      </c>
      <c r="F179" s="33">
        <v>5057</v>
      </c>
      <c r="G179" s="51">
        <v>5130</v>
      </c>
      <c r="H179" s="58">
        <f t="shared" si="28"/>
        <v>98.576998050682263</v>
      </c>
      <c r="I179" s="59">
        <f t="shared" si="29"/>
        <v>3.0318452380952383</v>
      </c>
    </row>
    <row r="180" spans="2:9" s="14" customFormat="1" ht="13.5">
      <c r="B180" s="262"/>
      <c r="C180" s="49">
        <v>13</v>
      </c>
      <c r="D180" s="54">
        <v>3461</v>
      </c>
      <c r="E180" s="55">
        <f t="shared" ref="E180:E183" si="36">SUM(F180:G180)</f>
        <v>10360</v>
      </c>
      <c r="F180" s="56">
        <v>5128</v>
      </c>
      <c r="G180" s="57">
        <v>5232</v>
      </c>
      <c r="H180" s="58">
        <f t="shared" ref="H180:H183" si="37">F180/G180*100</f>
        <v>98.012232415902147</v>
      </c>
      <c r="I180" s="59">
        <f t="shared" ref="I180:I183" si="38">E180/D180</f>
        <v>2.9933545218145046</v>
      </c>
    </row>
    <row r="181" spans="2:9" s="14" customFormat="1" ht="13.5">
      <c r="B181" s="262"/>
      <c r="C181" s="52">
        <v>14</v>
      </c>
      <c r="D181" s="54">
        <v>3536</v>
      </c>
      <c r="E181" s="55">
        <f t="shared" si="36"/>
        <v>10490</v>
      </c>
      <c r="F181" s="56">
        <v>5192</v>
      </c>
      <c r="G181" s="57">
        <v>5298</v>
      </c>
      <c r="H181" s="58">
        <f t="shared" si="37"/>
        <v>97.999244998112502</v>
      </c>
      <c r="I181" s="59">
        <f t="shared" si="38"/>
        <v>2.9666289592760182</v>
      </c>
    </row>
    <row r="182" spans="2:9" s="14" customFormat="1" ht="13.5">
      <c r="B182" s="262"/>
      <c r="C182" s="49">
        <v>15</v>
      </c>
      <c r="D182" s="54">
        <v>3641</v>
      </c>
      <c r="E182" s="55">
        <f t="shared" si="36"/>
        <v>10672</v>
      </c>
      <c r="F182" s="56">
        <v>5285</v>
      </c>
      <c r="G182" s="57">
        <v>5387</v>
      </c>
      <c r="H182" s="58">
        <f t="shared" si="37"/>
        <v>98.106552812325958</v>
      </c>
      <c r="I182" s="59">
        <f t="shared" si="38"/>
        <v>2.9310628948091182</v>
      </c>
    </row>
    <row r="183" spans="2:9" s="14" customFormat="1" ht="13.5">
      <c r="B183" s="262"/>
      <c r="C183" s="52">
        <v>16</v>
      </c>
      <c r="D183" s="54">
        <v>3704</v>
      </c>
      <c r="E183" s="55">
        <f t="shared" si="36"/>
        <v>10840</v>
      </c>
      <c r="F183" s="56">
        <v>5383</v>
      </c>
      <c r="G183" s="57">
        <v>5457</v>
      </c>
      <c r="H183" s="58">
        <f t="shared" si="37"/>
        <v>98.643943558731905</v>
      </c>
      <c r="I183" s="59">
        <f t="shared" si="38"/>
        <v>2.9265658747300214</v>
      </c>
    </row>
    <row r="184" spans="2:9" s="4" customFormat="1" ht="13.5">
      <c r="B184" s="262"/>
      <c r="C184" s="49">
        <v>17</v>
      </c>
      <c r="D184" s="54">
        <v>3805</v>
      </c>
      <c r="E184" s="55">
        <v>11097</v>
      </c>
      <c r="F184" s="56">
        <v>5514</v>
      </c>
      <c r="G184" s="57">
        <v>5583</v>
      </c>
      <c r="H184" s="58">
        <f t="shared" si="28"/>
        <v>98.764105319720585</v>
      </c>
      <c r="I184" s="59">
        <f t="shared" si="29"/>
        <v>2.9164257555847568</v>
      </c>
    </row>
    <row r="185" spans="2:9" s="14" customFormat="1" ht="13.5">
      <c r="B185" s="262"/>
      <c r="C185" s="52">
        <v>18</v>
      </c>
      <c r="D185" s="54">
        <v>3887</v>
      </c>
      <c r="E185" s="55">
        <f t="shared" ref="E185:E188" si="39">SUM(F185:G185)</f>
        <v>11194</v>
      </c>
      <c r="F185" s="56">
        <v>5554</v>
      </c>
      <c r="G185" s="57">
        <v>5640</v>
      </c>
      <c r="H185" s="58">
        <f t="shared" si="28"/>
        <v>98.475177304964532</v>
      </c>
      <c r="I185" s="59">
        <f t="shared" si="29"/>
        <v>2.8798559300231541</v>
      </c>
    </row>
    <row r="186" spans="2:9" s="14" customFormat="1" ht="13.5">
      <c r="B186" s="262"/>
      <c r="C186" s="52">
        <v>19</v>
      </c>
      <c r="D186" s="54">
        <v>3983</v>
      </c>
      <c r="E186" s="55">
        <f t="shared" si="39"/>
        <v>11351</v>
      </c>
      <c r="F186" s="56">
        <v>5642</v>
      </c>
      <c r="G186" s="57">
        <v>5709</v>
      </c>
      <c r="H186" s="58">
        <f t="shared" si="28"/>
        <v>98.826414433350848</v>
      </c>
      <c r="I186" s="59">
        <f t="shared" si="29"/>
        <v>2.8498619131308058</v>
      </c>
    </row>
    <row r="187" spans="2:9" s="14" customFormat="1" ht="13.5">
      <c r="B187" s="262"/>
      <c r="C187" s="52">
        <v>20</v>
      </c>
      <c r="D187" s="54">
        <v>4023</v>
      </c>
      <c r="E187" s="55">
        <f t="shared" si="39"/>
        <v>11424</v>
      </c>
      <c r="F187" s="56">
        <v>5685</v>
      </c>
      <c r="G187" s="57">
        <v>5739</v>
      </c>
      <c r="H187" s="58">
        <f t="shared" si="28"/>
        <v>99.059069524307375</v>
      </c>
      <c r="I187" s="59">
        <f t="shared" si="29"/>
        <v>2.8396718866517525</v>
      </c>
    </row>
    <row r="188" spans="2:9" s="14" customFormat="1" ht="13.5">
      <c r="B188" s="262"/>
      <c r="C188" s="52">
        <v>21</v>
      </c>
      <c r="D188" s="54">
        <v>4052</v>
      </c>
      <c r="E188" s="55">
        <f t="shared" si="39"/>
        <v>11468</v>
      </c>
      <c r="F188" s="56">
        <v>5714</v>
      </c>
      <c r="G188" s="57">
        <v>5754</v>
      </c>
      <c r="H188" s="58">
        <f t="shared" si="28"/>
        <v>99.304831421619738</v>
      </c>
      <c r="I188" s="59">
        <f t="shared" si="29"/>
        <v>2.8302073050345506</v>
      </c>
    </row>
    <row r="189" spans="2:9" s="65" customFormat="1" ht="13.5">
      <c r="B189" s="262"/>
      <c r="C189" s="52">
        <v>22</v>
      </c>
      <c r="D189" s="61">
        <v>4015</v>
      </c>
      <c r="E189" s="62">
        <v>11366</v>
      </c>
      <c r="F189" s="63">
        <v>5665</v>
      </c>
      <c r="G189" s="64">
        <v>5701</v>
      </c>
      <c r="H189" s="58">
        <f t="shared" si="28"/>
        <v>99.368531836519907</v>
      </c>
      <c r="I189" s="59">
        <f t="shared" si="29"/>
        <v>2.8308841843088417</v>
      </c>
    </row>
    <row r="190" spans="2:9" s="4" customFormat="1" ht="13.5">
      <c r="B190" s="262"/>
      <c r="C190" s="52">
        <v>23</v>
      </c>
      <c r="D190" s="54">
        <v>4068</v>
      </c>
      <c r="E190" s="55">
        <v>11409</v>
      </c>
      <c r="F190" s="56">
        <v>5670</v>
      </c>
      <c r="G190" s="57">
        <v>5739</v>
      </c>
      <c r="H190" s="58">
        <f t="shared" si="28"/>
        <v>98.797699947726088</v>
      </c>
      <c r="I190" s="59">
        <f t="shared" si="29"/>
        <v>2.8045722713864305</v>
      </c>
    </row>
    <row r="191" spans="2:9" s="4" customFormat="1" ht="13.5">
      <c r="B191" s="262"/>
      <c r="C191" s="52">
        <v>24</v>
      </c>
      <c r="D191" s="60">
        <v>4168</v>
      </c>
      <c r="E191" s="55">
        <v>11523</v>
      </c>
      <c r="F191" s="56">
        <v>5760</v>
      </c>
      <c r="G191" s="57">
        <v>5763</v>
      </c>
      <c r="H191" s="58">
        <f t="shared" si="28"/>
        <v>99.947943779281616</v>
      </c>
      <c r="I191" s="59">
        <f t="shared" si="29"/>
        <v>2.7646353166986564</v>
      </c>
    </row>
    <row r="192" spans="2:9" s="4" customFormat="1" ht="13.5">
      <c r="B192" s="262"/>
      <c r="C192" s="52">
        <v>25</v>
      </c>
      <c r="D192" s="60">
        <v>4193</v>
      </c>
      <c r="E192" s="55">
        <v>11515</v>
      </c>
      <c r="F192" s="56">
        <v>5739</v>
      </c>
      <c r="G192" s="57">
        <v>5776</v>
      </c>
      <c r="H192" s="58">
        <f t="shared" si="28"/>
        <v>99.359418282548475</v>
      </c>
      <c r="I192" s="59">
        <f t="shared" si="29"/>
        <v>2.7462437395659434</v>
      </c>
    </row>
    <row r="193" spans="2:14" s="4" customFormat="1" ht="13.5">
      <c r="B193" s="262"/>
      <c r="C193" s="110">
        <v>26</v>
      </c>
      <c r="D193" s="103">
        <v>4254</v>
      </c>
      <c r="E193" s="104">
        <v>11579</v>
      </c>
      <c r="F193" s="105">
        <v>5762</v>
      </c>
      <c r="G193" s="111">
        <v>5817</v>
      </c>
      <c r="H193" s="66">
        <f t="shared" ref="H193:H198" si="40">F193/G193*100</f>
        <v>99.054495444387129</v>
      </c>
      <c r="I193" s="67">
        <f t="shared" ref="I193:I198" si="41">E193/D193</f>
        <v>2.721908791725435</v>
      </c>
    </row>
    <row r="194" spans="2:14" s="4" customFormat="1" ht="13.5">
      <c r="B194" s="262"/>
      <c r="C194" s="110">
        <v>27</v>
      </c>
      <c r="D194" s="103">
        <v>4233</v>
      </c>
      <c r="E194" s="104">
        <v>11582</v>
      </c>
      <c r="F194" s="105">
        <v>5787</v>
      </c>
      <c r="G194" s="111">
        <v>5795</v>
      </c>
      <c r="H194" s="66">
        <f t="shared" si="40"/>
        <v>99.861949956859362</v>
      </c>
      <c r="I194" s="67">
        <f t="shared" si="41"/>
        <v>2.7361209544058589</v>
      </c>
    </row>
    <row r="195" spans="2:14" s="4" customFormat="1" ht="13.5">
      <c r="B195" s="262"/>
      <c r="C195" s="52">
        <v>28</v>
      </c>
      <c r="D195" s="54">
        <v>4260</v>
      </c>
      <c r="E195" s="55">
        <v>11574</v>
      </c>
      <c r="F195" s="56">
        <v>5777</v>
      </c>
      <c r="G195" s="57">
        <v>5797</v>
      </c>
      <c r="H195" s="66">
        <f t="shared" si="40"/>
        <v>99.654993962394343</v>
      </c>
      <c r="I195" s="67">
        <f t="shared" si="41"/>
        <v>2.7169014084507044</v>
      </c>
    </row>
    <row r="196" spans="2:14" s="4" customFormat="1" ht="13.5">
      <c r="B196" s="151"/>
      <c r="C196" s="131">
        <v>29</v>
      </c>
      <c r="D196" s="99">
        <v>4274</v>
      </c>
      <c r="E196" s="100">
        <v>11492</v>
      </c>
      <c r="F196" s="101">
        <v>5714</v>
      </c>
      <c r="G196" s="102">
        <v>5778</v>
      </c>
      <c r="H196" s="66">
        <f t="shared" si="40"/>
        <v>98.892350294219455</v>
      </c>
      <c r="I196" s="67">
        <f t="shared" si="41"/>
        <v>2.6888160973327095</v>
      </c>
    </row>
    <row r="197" spans="2:14" s="4" customFormat="1" ht="13.5">
      <c r="B197" s="164"/>
      <c r="C197" s="131">
        <v>30</v>
      </c>
      <c r="D197" s="99">
        <v>4321</v>
      </c>
      <c r="E197" s="140">
        <v>11471</v>
      </c>
      <c r="F197" s="101">
        <v>5709</v>
      </c>
      <c r="G197" s="141">
        <v>5762</v>
      </c>
      <c r="H197" s="66">
        <f t="shared" si="40"/>
        <v>99.080180492884423</v>
      </c>
      <c r="I197" s="67">
        <f t="shared" si="41"/>
        <v>2.6547095579726916</v>
      </c>
    </row>
    <row r="198" spans="2:14" s="196" customFormat="1" ht="13.5">
      <c r="B198" s="193"/>
      <c r="C198" s="197" t="s">
        <v>38</v>
      </c>
      <c r="D198" s="186">
        <v>4428</v>
      </c>
      <c r="E198" s="202">
        <v>11468</v>
      </c>
      <c r="F198" s="187">
        <v>5751</v>
      </c>
      <c r="G198" s="203">
        <v>5717</v>
      </c>
      <c r="H198" s="66">
        <f t="shared" si="40"/>
        <v>100.59471750918314</v>
      </c>
      <c r="I198" s="67">
        <f t="shared" si="41"/>
        <v>2.5898825654923217</v>
      </c>
    </row>
    <row r="199" spans="2:14" s="14" customFormat="1" ht="13.5">
      <c r="B199" s="209"/>
      <c r="C199" s="52">
        <v>2</v>
      </c>
      <c r="D199" s="139">
        <v>4437</v>
      </c>
      <c r="E199" s="140">
        <v>11472</v>
      </c>
      <c r="F199" s="101">
        <v>5746</v>
      </c>
      <c r="G199" s="141">
        <v>5726</v>
      </c>
      <c r="H199" s="58">
        <v>100.34928396786586</v>
      </c>
      <c r="I199" s="59">
        <v>2.58553076402975</v>
      </c>
    </row>
    <row r="200" spans="2:14" s="14" customFormat="1" ht="13.5">
      <c r="B200" s="152"/>
      <c r="C200" s="52">
        <v>3</v>
      </c>
      <c r="D200" s="139">
        <v>4523</v>
      </c>
      <c r="E200" s="140">
        <v>11514</v>
      </c>
      <c r="F200" s="101">
        <v>5734</v>
      </c>
      <c r="G200" s="141">
        <v>5780</v>
      </c>
      <c r="H200" s="58">
        <v>99.20415224913495</v>
      </c>
      <c r="I200" s="59">
        <v>2.5456555383594961</v>
      </c>
    </row>
    <row r="201" spans="2:14" s="178" customFormat="1" ht="13.5">
      <c r="B201" s="204"/>
      <c r="C201" s="197">
        <v>4</v>
      </c>
      <c r="D201" s="205">
        <v>4559</v>
      </c>
      <c r="E201" s="202">
        <v>11438</v>
      </c>
      <c r="F201" s="187">
        <v>5684</v>
      </c>
      <c r="G201" s="203">
        <v>5754</v>
      </c>
      <c r="H201" s="58">
        <f>F201/G201*100</f>
        <v>98.783454987834546</v>
      </c>
      <c r="I201" s="59">
        <f>E201/D201</f>
        <v>2.508883527089274</v>
      </c>
    </row>
    <row r="202" spans="2:14" s="178" customFormat="1" ht="13.5">
      <c r="B202" s="204"/>
      <c r="C202" s="223">
        <v>5</v>
      </c>
      <c r="D202" s="205">
        <v>4610</v>
      </c>
      <c r="E202" s="202">
        <v>11400</v>
      </c>
      <c r="F202" s="187">
        <v>5659</v>
      </c>
      <c r="G202" s="203">
        <v>5741</v>
      </c>
      <c r="H202" s="58">
        <f>F202/G202*100</f>
        <v>98.571677408117054</v>
      </c>
      <c r="I202" s="59">
        <f>E202/D202</f>
        <v>2.472885032537961</v>
      </c>
    </row>
    <row r="203" spans="2:14" ht="13.5">
      <c r="B203" s="261" t="s">
        <v>13</v>
      </c>
      <c r="C203" s="45" t="s">
        <v>27</v>
      </c>
      <c r="D203" s="29">
        <v>531</v>
      </c>
      <c r="E203" s="30">
        <v>2553</v>
      </c>
      <c r="F203" s="31">
        <v>1213</v>
      </c>
      <c r="G203" s="46">
        <v>1340</v>
      </c>
      <c r="H203" s="69">
        <f t="shared" si="28"/>
        <v>90.522388059701498</v>
      </c>
      <c r="I203" s="70">
        <f t="shared" si="29"/>
        <v>4.8079096045197742</v>
      </c>
    </row>
    <row r="204" spans="2:14" ht="13.5">
      <c r="B204" s="262"/>
      <c r="C204" s="47">
        <v>35</v>
      </c>
      <c r="D204" s="26">
        <v>550</v>
      </c>
      <c r="E204" s="27">
        <v>2550</v>
      </c>
      <c r="F204" s="28">
        <v>1296</v>
      </c>
      <c r="G204" s="48">
        <v>1254</v>
      </c>
      <c r="H204" s="58">
        <f t="shared" si="28"/>
        <v>103.34928229665073</v>
      </c>
      <c r="I204" s="59">
        <f t="shared" si="29"/>
        <v>4.6363636363636367</v>
      </c>
      <c r="K204" s="35"/>
      <c r="L204" s="35"/>
      <c r="M204" s="36"/>
      <c r="N204" s="37"/>
    </row>
    <row r="205" spans="2:14" ht="13.5">
      <c r="B205" s="262"/>
      <c r="C205" s="49">
        <v>40</v>
      </c>
      <c r="D205" s="26">
        <v>499</v>
      </c>
      <c r="E205" s="27">
        <v>2179</v>
      </c>
      <c r="F205" s="28">
        <v>1054</v>
      </c>
      <c r="G205" s="48">
        <v>1125</v>
      </c>
      <c r="H205" s="58">
        <f t="shared" si="28"/>
        <v>93.688888888888883</v>
      </c>
      <c r="I205" s="59">
        <f t="shared" si="29"/>
        <v>4.3667334669338675</v>
      </c>
      <c r="K205" s="35"/>
      <c r="L205" s="35"/>
      <c r="M205" s="36"/>
      <c r="N205" s="37"/>
    </row>
    <row r="206" spans="2:14" ht="13.5">
      <c r="B206" s="262"/>
      <c r="C206" s="47">
        <v>45</v>
      </c>
      <c r="D206" s="26">
        <v>486</v>
      </c>
      <c r="E206" s="27">
        <v>2071</v>
      </c>
      <c r="F206" s="28">
        <v>1018</v>
      </c>
      <c r="G206" s="48">
        <v>1053</v>
      </c>
      <c r="H206" s="58">
        <f t="shared" si="28"/>
        <v>96.676163342830009</v>
      </c>
      <c r="I206" s="59">
        <f t="shared" si="29"/>
        <v>4.261316872427984</v>
      </c>
    </row>
    <row r="207" spans="2:14" ht="13.5">
      <c r="B207" s="262"/>
      <c r="C207" s="49">
        <v>50</v>
      </c>
      <c r="D207" s="26">
        <v>488</v>
      </c>
      <c r="E207" s="27">
        <v>2000</v>
      </c>
      <c r="F207" s="28">
        <v>981</v>
      </c>
      <c r="G207" s="48">
        <v>1019</v>
      </c>
      <c r="H207" s="58">
        <f t="shared" si="28"/>
        <v>96.270853778213933</v>
      </c>
      <c r="I207" s="59">
        <f t="shared" si="29"/>
        <v>4.0983606557377046</v>
      </c>
    </row>
    <row r="208" spans="2:14" ht="13.5">
      <c r="B208" s="262"/>
      <c r="C208" s="47">
        <v>55</v>
      </c>
      <c r="D208" s="26">
        <v>495</v>
      </c>
      <c r="E208" s="27">
        <v>1927</v>
      </c>
      <c r="F208" s="28">
        <v>960</v>
      </c>
      <c r="G208" s="48">
        <v>967</v>
      </c>
      <c r="H208" s="58">
        <f t="shared" si="28"/>
        <v>99.276111685625651</v>
      </c>
      <c r="I208" s="59">
        <f t="shared" si="29"/>
        <v>3.8929292929292929</v>
      </c>
    </row>
    <row r="209" spans="2:9" ht="13.5">
      <c r="B209" s="262"/>
      <c r="C209" s="49">
        <v>60</v>
      </c>
      <c r="D209" s="32">
        <v>495</v>
      </c>
      <c r="E209" s="50">
        <f>F209+G209</f>
        <v>1869</v>
      </c>
      <c r="F209" s="33">
        <v>925</v>
      </c>
      <c r="G209" s="51">
        <v>944</v>
      </c>
      <c r="H209" s="58">
        <f t="shared" si="28"/>
        <v>97.987288135593218</v>
      </c>
      <c r="I209" s="59">
        <f t="shared" si="29"/>
        <v>3.7757575757575759</v>
      </c>
    </row>
    <row r="210" spans="2:9" ht="13.5">
      <c r="B210" s="262"/>
      <c r="C210" s="49" t="s">
        <v>39</v>
      </c>
      <c r="D210" s="32">
        <v>500</v>
      </c>
      <c r="E210" s="50">
        <f>F210+G210</f>
        <v>1875</v>
      </c>
      <c r="F210" s="33">
        <v>916</v>
      </c>
      <c r="G210" s="51">
        <v>959</v>
      </c>
      <c r="H210" s="58">
        <f t="shared" si="28"/>
        <v>95.51616266944734</v>
      </c>
      <c r="I210" s="59">
        <f t="shared" si="29"/>
        <v>3.75</v>
      </c>
    </row>
    <row r="211" spans="2:9" ht="13.5">
      <c r="B211" s="262"/>
      <c r="C211" s="52">
        <v>7</v>
      </c>
      <c r="D211" s="32">
        <v>597</v>
      </c>
      <c r="E211" s="50">
        <f>F211+G211</f>
        <v>2109</v>
      </c>
      <c r="F211" s="33">
        <v>1027</v>
      </c>
      <c r="G211" s="51">
        <v>1082</v>
      </c>
      <c r="H211" s="58">
        <f t="shared" si="28"/>
        <v>94.916820702402958</v>
      </c>
      <c r="I211" s="59">
        <f t="shared" si="29"/>
        <v>3.5326633165829144</v>
      </c>
    </row>
    <row r="212" spans="2:9" ht="13.5">
      <c r="B212" s="262"/>
      <c r="C212" s="52">
        <v>12</v>
      </c>
      <c r="D212" s="53">
        <v>630</v>
      </c>
      <c r="E212" s="50">
        <f>SUM(F212:G212)</f>
        <v>2146</v>
      </c>
      <c r="F212" s="33">
        <v>1036</v>
      </c>
      <c r="G212" s="51">
        <v>1110</v>
      </c>
      <c r="H212" s="58">
        <f t="shared" si="28"/>
        <v>93.333333333333329</v>
      </c>
      <c r="I212" s="59">
        <f t="shared" si="29"/>
        <v>3.4063492063492062</v>
      </c>
    </row>
    <row r="213" spans="2:9" s="14" customFormat="1" ht="13.5">
      <c r="B213" s="262"/>
      <c r="C213" s="49">
        <v>13</v>
      </c>
      <c r="D213" s="54">
        <v>633</v>
      </c>
      <c r="E213" s="55">
        <f t="shared" ref="E213:E216" si="42">SUM(F213:G213)</f>
        <v>2147</v>
      </c>
      <c r="F213" s="56">
        <v>1039</v>
      </c>
      <c r="G213" s="57">
        <v>1108</v>
      </c>
      <c r="H213" s="58">
        <f t="shared" si="28"/>
        <v>93.772563176895304</v>
      </c>
      <c r="I213" s="59">
        <f t="shared" si="29"/>
        <v>3.3917851500789888</v>
      </c>
    </row>
    <row r="214" spans="2:9" s="14" customFormat="1" ht="13.5">
      <c r="B214" s="262"/>
      <c r="C214" s="52">
        <v>14</v>
      </c>
      <c r="D214" s="54">
        <v>646</v>
      </c>
      <c r="E214" s="55">
        <f t="shared" si="42"/>
        <v>2155</v>
      </c>
      <c r="F214" s="56">
        <v>1047</v>
      </c>
      <c r="G214" s="57">
        <v>1108</v>
      </c>
      <c r="H214" s="58">
        <f t="shared" si="28"/>
        <v>94.494584837545119</v>
      </c>
      <c r="I214" s="59">
        <f t="shared" si="29"/>
        <v>3.3359133126934983</v>
      </c>
    </row>
    <row r="215" spans="2:9" s="14" customFormat="1" ht="13.5">
      <c r="B215" s="262"/>
      <c r="C215" s="49">
        <v>15</v>
      </c>
      <c r="D215" s="54">
        <v>661</v>
      </c>
      <c r="E215" s="55">
        <f t="shared" si="42"/>
        <v>2166</v>
      </c>
      <c r="F215" s="56">
        <v>1054</v>
      </c>
      <c r="G215" s="57">
        <v>1112</v>
      </c>
      <c r="H215" s="58">
        <f t="shared" si="28"/>
        <v>94.7841726618705</v>
      </c>
      <c r="I215" s="59">
        <f t="shared" si="29"/>
        <v>3.2768532526475038</v>
      </c>
    </row>
    <row r="216" spans="2:9" s="14" customFormat="1" ht="13.5">
      <c r="B216" s="262"/>
      <c r="C216" s="52">
        <v>16</v>
      </c>
      <c r="D216" s="54">
        <v>669</v>
      </c>
      <c r="E216" s="55">
        <f t="shared" si="42"/>
        <v>2169</v>
      </c>
      <c r="F216" s="56">
        <v>1056</v>
      </c>
      <c r="G216" s="57">
        <v>1113</v>
      </c>
      <c r="H216" s="58">
        <f t="shared" si="28"/>
        <v>94.878706199460922</v>
      </c>
      <c r="I216" s="59">
        <f t="shared" si="29"/>
        <v>3.2421524663677128</v>
      </c>
    </row>
    <row r="217" spans="2:9" s="4" customFormat="1" ht="13.5">
      <c r="B217" s="262"/>
      <c r="C217" s="49">
        <v>17</v>
      </c>
      <c r="D217" s="54">
        <v>683</v>
      </c>
      <c r="E217" s="55">
        <v>2159</v>
      </c>
      <c r="F217" s="56">
        <v>1052</v>
      </c>
      <c r="G217" s="57">
        <v>1107</v>
      </c>
      <c r="H217" s="58">
        <f t="shared" si="28"/>
        <v>95.031616982836496</v>
      </c>
      <c r="I217" s="59">
        <f t="shared" si="29"/>
        <v>3.1610541727672037</v>
      </c>
    </row>
    <row r="218" spans="2:9" s="14" customFormat="1" ht="13.5">
      <c r="B218" s="262"/>
      <c r="C218" s="52">
        <v>18</v>
      </c>
      <c r="D218" s="54">
        <v>697</v>
      </c>
      <c r="E218" s="55">
        <f t="shared" ref="E218:E221" si="43">SUM(F218:G218)</f>
        <v>2167</v>
      </c>
      <c r="F218" s="56">
        <v>1051</v>
      </c>
      <c r="G218" s="57">
        <v>1116</v>
      </c>
      <c r="H218" s="58">
        <f t="shared" si="28"/>
        <v>94.17562724014337</v>
      </c>
      <c r="I218" s="59">
        <f t="shared" si="29"/>
        <v>3.1090387374461979</v>
      </c>
    </row>
    <row r="219" spans="2:9" s="14" customFormat="1" ht="13.5">
      <c r="B219" s="262"/>
      <c r="C219" s="52">
        <v>19</v>
      </c>
      <c r="D219" s="54">
        <v>714</v>
      </c>
      <c r="E219" s="55">
        <f t="shared" si="43"/>
        <v>2171</v>
      </c>
      <c r="F219" s="56">
        <v>1047</v>
      </c>
      <c r="G219" s="57">
        <v>1124</v>
      </c>
      <c r="H219" s="58">
        <f t="shared" si="28"/>
        <v>93.14946619217082</v>
      </c>
      <c r="I219" s="59">
        <f t="shared" si="29"/>
        <v>3.0406162464985993</v>
      </c>
    </row>
    <row r="220" spans="2:9" s="14" customFormat="1" ht="13.5">
      <c r="B220" s="262"/>
      <c r="C220" s="52">
        <v>20</v>
      </c>
      <c r="D220" s="54">
        <v>717</v>
      </c>
      <c r="E220" s="55">
        <f t="shared" si="43"/>
        <v>2137</v>
      </c>
      <c r="F220" s="56">
        <v>1038</v>
      </c>
      <c r="G220" s="57">
        <v>1099</v>
      </c>
      <c r="H220" s="58">
        <f t="shared" si="28"/>
        <v>94.44949954504095</v>
      </c>
      <c r="I220" s="59">
        <f t="shared" si="29"/>
        <v>2.9804741980474199</v>
      </c>
    </row>
    <row r="221" spans="2:9" s="14" customFormat="1" ht="13.5">
      <c r="B221" s="262"/>
      <c r="C221" s="52">
        <v>21</v>
      </c>
      <c r="D221" s="54">
        <v>722</v>
      </c>
      <c r="E221" s="55">
        <f t="shared" si="43"/>
        <v>2130</v>
      </c>
      <c r="F221" s="56">
        <v>1033</v>
      </c>
      <c r="G221" s="57">
        <v>1097</v>
      </c>
      <c r="H221" s="58">
        <f t="shared" si="28"/>
        <v>94.16590701914312</v>
      </c>
      <c r="I221" s="59">
        <f t="shared" si="29"/>
        <v>2.9501385041551247</v>
      </c>
    </row>
    <row r="222" spans="2:9" s="4" customFormat="1" ht="13.5">
      <c r="B222" s="262"/>
      <c r="C222" s="52">
        <v>22</v>
      </c>
      <c r="D222" s="54">
        <v>704</v>
      </c>
      <c r="E222" s="55">
        <v>2077</v>
      </c>
      <c r="F222" s="56">
        <v>1013</v>
      </c>
      <c r="G222" s="57">
        <v>1064</v>
      </c>
      <c r="H222" s="58">
        <f t="shared" si="28"/>
        <v>95.206766917293223</v>
      </c>
      <c r="I222" s="59">
        <f t="shared" si="29"/>
        <v>2.9502840909090908</v>
      </c>
    </row>
    <row r="223" spans="2:9" s="4" customFormat="1" ht="13.5">
      <c r="B223" s="262"/>
      <c r="C223" s="52">
        <v>23</v>
      </c>
      <c r="D223" s="54">
        <v>714</v>
      </c>
      <c r="E223" s="55">
        <v>2052</v>
      </c>
      <c r="F223" s="56">
        <v>998</v>
      </c>
      <c r="G223" s="57">
        <v>1054</v>
      </c>
      <c r="H223" s="58">
        <f t="shared" si="28"/>
        <v>94.686907020872866</v>
      </c>
      <c r="I223" s="59">
        <f t="shared" si="29"/>
        <v>2.8739495798319328</v>
      </c>
    </row>
    <row r="224" spans="2:9" s="4" customFormat="1" ht="13.5">
      <c r="B224" s="262"/>
      <c r="C224" s="52">
        <v>24</v>
      </c>
      <c r="D224" s="60">
        <v>730</v>
      </c>
      <c r="E224" s="55">
        <v>2050</v>
      </c>
      <c r="F224" s="56">
        <v>1000</v>
      </c>
      <c r="G224" s="57">
        <v>1050</v>
      </c>
      <c r="H224" s="58">
        <f t="shared" si="28"/>
        <v>95.238095238095227</v>
      </c>
      <c r="I224" s="59">
        <f t="shared" si="29"/>
        <v>2.8082191780821919</v>
      </c>
    </row>
    <row r="225" spans="2:14" s="4" customFormat="1" ht="13.5">
      <c r="B225" s="262"/>
      <c r="C225" s="52">
        <v>25</v>
      </c>
      <c r="D225" s="60">
        <v>734</v>
      </c>
      <c r="E225" s="55">
        <v>2025</v>
      </c>
      <c r="F225" s="56">
        <v>987</v>
      </c>
      <c r="G225" s="57">
        <v>1038</v>
      </c>
      <c r="H225" s="58">
        <f t="shared" si="28"/>
        <v>95.086705202312132</v>
      </c>
      <c r="I225" s="59">
        <f t="shared" si="29"/>
        <v>2.7588555858310628</v>
      </c>
    </row>
    <row r="226" spans="2:14" s="4" customFormat="1" ht="13.5">
      <c r="B226" s="262"/>
      <c r="C226" s="110">
        <v>26</v>
      </c>
      <c r="D226" s="103">
        <v>741</v>
      </c>
      <c r="E226" s="104">
        <v>1977</v>
      </c>
      <c r="F226" s="105">
        <v>965</v>
      </c>
      <c r="G226" s="111">
        <v>1012</v>
      </c>
      <c r="H226" s="66">
        <f t="shared" ref="H226:H231" si="44">F226/G226*100</f>
        <v>95.355731225296452</v>
      </c>
      <c r="I226" s="67">
        <f t="shared" ref="I226:I231" si="45">E226/D226</f>
        <v>2.668016194331984</v>
      </c>
    </row>
    <row r="227" spans="2:14" s="4" customFormat="1" ht="13.5">
      <c r="B227" s="262"/>
      <c r="C227" s="110">
        <v>27</v>
      </c>
      <c r="D227" s="103">
        <v>732</v>
      </c>
      <c r="E227" s="104">
        <v>1974</v>
      </c>
      <c r="F227" s="105">
        <v>947</v>
      </c>
      <c r="G227" s="111">
        <v>1027</v>
      </c>
      <c r="H227" s="66">
        <f t="shared" si="44"/>
        <v>92.210321324245371</v>
      </c>
      <c r="I227" s="67">
        <f t="shared" si="45"/>
        <v>2.6967213114754101</v>
      </c>
    </row>
    <row r="228" spans="2:14" s="4" customFormat="1" ht="13.5">
      <c r="B228" s="262"/>
      <c r="C228" s="52">
        <v>28</v>
      </c>
      <c r="D228" s="54">
        <v>740</v>
      </c>
      <c r="E228" s="55">
        <v>1957</v>
      </c>
      <c r="F228" s="56">
        <v>937</v>
      </c>
      <c r="G228" s="57">
        <v>1020</v>
      </c>
      <c r="H228" s="66">
        <f t="shared" si="44"/>
        <v>91.862745098039213</v>
      </c>
      <c r="I228" s="67">
        <f t="shared" si="45"/>
        <v>2.6445945945945946</v>
      </c>
    </row>
    <row r="229" spans="2:14" s="4" customFormat="1" ht="13.5">
      <c r="B229" s="151"/>
      <c r="C229" s="52">
        <v>29</v>
      </c>
      <c r="D229" s="54">
        <v>749</v>
      </c>
      <c r="E229" s="157">
        <v>1953</v>
      </c>
      <c r="F229" s="56">
        <v>936</v>
      </c>
      <c r="G229" s="57">
        <v>1017</v>
      </c>
      <c r="H229" s="66">
        <f t="shared" si="44"/>
        <v>92.035398230088489</v>
      </c>
      <c r="I229" s="67">
        <f t="shared" si="45"/>
        <v>2.6074766355140189</v>
      </c>
    </row>
    <row r="230" spans="2:14" s="4" customFormat="1" ht="13.5">
      <c r="B230" s="164"/>
      <c r="C230" s="52">
        <v>30</v>
      </c>
      <c r="D230" s="54">
        <v>755</v>
      </c>
      <c r="E230" s="157">
        <v>1958</v>
      </c>
      <c r="F230" s="56">
        <v>932</v>
      </c>
      <c r="G230" s="57">
        <v>1026</v>
      </c>
      <c r="H230" s="66">
        <f t="shared" si="44"/>
        <v>90.838206627680307</v>
      </c>
      <c r="I230" s="67">
        <f t="shared" si="45"/>
        <v>2.5933774834437084</v>
      </c>
    </row>
    <row r="231" spans="2:14" s="196" customFormat="1" ht="13.5">
      <c r="B231" s="193"/>
      <c r="C231" s="197" t="s">
        <v>38</v>
      </c>
      <c r="D231" s="211">
        <v>760</v>
      </c>
      <c r="E231" s="212">
        <v>1928</v>
      </c>
      <c r="F231" s="213">
        <v>930</v>
      </c>
      <c r="G231" s="214">
        <v>998</v>
      </c>
      <c r="H231" s="66">
        <f t="shared" si="44"/>
        <v>93.186372745490985</v>
      </c>
      <c r="I231" s="67">
        <f t="shared" si="45"/>
        <v>2.5368421052631578</v>
      </c>
    </row>
    <row r="232" spans="2:14" s="14" customFormat="1" ht="13.5">
      <c r="B232" s="209"/>
      <c r="C232" s="52">
        <v>2</v>
      </c>
      <c r="D232" s="139">
        <v>803</v>
      </c>
      <c r="E232" s="140">
        <v>1978</v>
      </c>
      <c r="F232" s="101">
        <v>956</v>
      </c>
      <c r="G232" s="141">
        <v>1022</v>
      </c>
      <c r="H232" s="58">
        <v>93.542074363992171</v>
      </c>
      <c r="I232" s="59">
        <v>2.4632627646326277</v>
      </c>
    </row>
    <row r="233" spans="2:14" s="14" customFormat="1" ht="13.5">
      <c r="B233" s="152"/>
      <c r="C233" s="52">
        <v>3</v>
      </c>
      <c r="D233" s="139">
        <v>818</v>
      </c>
      <c r="E233" s="140">
        <v>1972</v>
      </c>
      <c r="F233" s="101">
        <v>956</v>
      </c>
      <c r="G233" s="141">
        <v>1016</v>
      </c>
      <c r="H233" s="58">
        <v>94.094488188976371</v>
      </c>
      <c r="I233" s="59">
        <v>2.4107579462102691</v>
      </c>
    </row>
    <row r="234" spans="2:14" s="178" customFormat="1" ht="13.5">
      <c r="B234" s="204"/>
      <c r="C234" s="197">
        <v>4</v>
      </c>
      <c r="D234" s="205">
        <v>820</v>
      </c>
      <c r="E234" s="202">
        <v>1944</v>
      </c>
      <c r="F234" s="187">
        <v>936</v>
      </c>
      <c r="G234" s="203">
        <v>1008</v>
      </c>
      <c r="H234" s="58">
        <f>F234/G234*100</f>
        <v>92.857142857142861</v>
      </c>
      <c r="I234" s="59">
        <f>E234/D234</f>
        <v>2.3707317073170731</v>
      </c>
    </row>
    <row r="235" spans="2:14" s="178" customFormat="1" ht="13.5">
      <c r="B235" s="204"/>
      <c r="C235" s="223">
        <v>5</v>
      </c>
      <c r="D235" s="205">
        <v>812</v>
      </c>
      <c r="E235" s="202">
        <v>1907</v>
      </c>
      <c r="F235" s="187">
        <v>925</v>
      </c>
      <c r="G235" s="203">
        <v>982</v>
      </c>
      <c r="H235" s="58">
        <f>F235/G235*100</f>
        <v>94.195519348268846</v>
      </c>
      <c r="I235" s="59">
        <f>E235/D235</f>
        <v>2.3485221674876846</v>
      </c>
    </row>
    <row r="236" spans="2:14" ht="13.5">
      <c r="B236" s="261" t="s">
        <v>14</v>
      </c>
      <c r="C236" s="45" t="s">
        <v>24</v>
      </c>
      <c r="D236" s="29">
        <v>536</v>
      </c>
      <c r="E236" s="30">
        <v>2555</v>
      </c>
      <c r="F236" s="31">
        <v>1228</v>
      </c>
      <c r="G236" s="46">
        <v>1327</v>
      </c>
      <c r="H236" s="69">
        <f t="shared" ref="H236:H338" si="46">F236/G236*100</f>
        <v>92.539562923888468</v>
      </c>
      <c r="I236" s="70">
        <f t="shared" ref="I236:I338" si="47">E236/D236</f>
        <v>4.7667910447761193</v>
      </c>
    </row>
    <row r="237" spans="2:14" ht="13.5">
      <c r="B237" s="262"/>
      <c r="C237" s="47">
        <v>35</v>
      </c>
      <c r="D237" s="26">
        <v>539</v>
      </c>
      <c r="E237" s="27">
        <v>2451</v>
      </c>
      <c r="F237" s="28">
        <v>1180</v>
      </c>
      <c r="G237" s="48">
        <v>1271</v>
      </c>
      <c r="H237" s="58">
        <f t="shared" si="46"/>
        <v>92.840283241542082</v>
      </c>
      <c r="I237" s="59">
        <f t="shared" si="47"/>
        <v>4.5473098330241184</v>
      </c>
      <c r="K237" s="35"/>
      <c r="L237" s="35"/>
      <c r="M237" s="36"/>
      <c r="N237" s="37"/>
    </row>
    <row r="238" spans="2:14" ht="13.5">
      <c r="B238" s="262"/>
      <c r="C238" s="49">
        <v>40</v>
      </c>
      <c r="D238" s="26">
        <v>531</v>
      </c>
      <c r="E238" s="27">
        <v>2344</v>
      </c>
      <c r="F238" s="28">
        <v>1136</v>
      </c>
      <c r="G238" s="48">
        <v>1208</v>
      </c>
      <c r="H238" s="58">
        <f t="shared" si="46"/>
        <v>94.039735099337747</v>
      </c>
      <c r="I238" s="59">
        <f t="shared" si="47"/>
        <v>4.4143126177024481</v>
      </c>
      <c r="K238" s="35"/>
      <c r="L238" s="35"/>
      <c r="M238" s="35"/>
      <c r="N238" s="35"/>
    </row>
    <row r="239" spans="2:14" ht="13.5">
      <c r="B239" s="262"/>
      <c r="C239" s="47">
        <v>45</v>
      </c>
      <c r="D239" s="26">
        <v>531</v>
      </c>
      <c r="E239" s="27">
        <v>2294</v>
      </c>
      <c r="F239" s="28">
        <v>1082</v>
      </c>
      <c r="G239" s="48">
        <v>1212</v>
      </c>
      <c r="H239" s="58">
        <f t="shared" si="46"/>
        <v>89.273927392739267</v>
      </c>
      <c r="I239" s="59">
        <f t="shared" si="47"/>
        <v>4.3201506591337102</v>
      </c>
    </row>
    <row r="240" spans="2:14" ht="13.5">
      <c r="B240" s="262"/>
      <c r="C240" s="49">
        <v>50</v>
      </c>
      <c r="D240" s="26">
        <v>591</v>
      </c>
      <c r="E240" s="27">
        <v>2500</v>
      </c>
      <c r="F240" s="28">
        <v>1193</v>
      </c>
      <c r="G240" s="48">
        <v>1307</v>
      </c>
      <c r="H240" s="58">
        <f t="shared" si="46"/>
        <v>91.277735271614375</v>
      </c>
      <c r="I240" s="59">
        <f t="shared" si="47"/>
        <v>4.230118443316413</v>
      </c>
    </row>
    <row r="241" spans="2:9" ht="13.5">
      <c r="B241" s="262"/>
      <c r="C241" s="47">
        <v>55</v>
      </c>
      <c r="D241" s="26">
        <v>818</v>
      </c>
      <c r="E241" s="27">
        <v>2930</v>
      </c>
      <c r="F241" s="28">
        <v>1473</v>
      </c>
      <c r="G241" s="48">
        <v>1457</v>
      </c>
      <c r="H241" s="58">
        <f t="shared" si="46"/>
        <v>101.09814687714483</v>
      </c>
      <c r="I241" s="59">
        <f t="shared" si="47"/>
        <v>3.5819070904645476</v>
      </c>
    </row>
    <row r="242" spans="2:9" ht="13.5">
      <c r="B242" s="262"/>
      <c r="C242" s="49">
        <v>60</v>
      </c>
      <c r="D242" s="32">
        <v>916</v>
      </c>
      <c r="E242" s="50">
        <f>F242+G242</f>
        <v>3038</v>
      </c>
      <c r="F242" s="33">
        <v>1593</v>
      </c>
      <c r="G242" s="51">
        <v>1445</v>
      </c>
      <c r="H242" s="58">
        <f t="shared" si="46"/>
        <v>110.24221453287197</v>
      </c>
      <c r="I242" s="59">
        <f t="shared" si="47"/>
        <v>3.3165938864628819</v>
      </c>
    </row>
    <row r="243" spans="2:9" ht="13.5">
      <c r="B243" s="262"/>
      <c r="C243" s="49" t="s">
        <v>39</v>
      </c>
      <c r="D243" s="32">
        <v>926</v>
      </c>
      <c r="E243" s="50">
        <f>F243+G243</f>
        <v>3051</v>
      </c>
      <c r="F243" s="33">
        <v>1600</v>
      </c>
      <c r="G243" s="51">
        <v>1451</v>
      </c>
      <c r="H243" s="58">
        <f t="shared" si="46"/>
        <v>110.26878015161958</v>
      </c>
      <c r="I243" s="59">
        <f t="shared" si="47"/>
        <v>3.2948164146868248</v>
      </c>
    </row>
    <row r="244" spans="2:9" ht="13.5">
      <c r="B244" s="262"/>
      <c r="C244" s="52">
        <v>7</v>
      </c>
      <c r="D244" s="32">
        <v>982</v>
      </c>
      <c r="E244" s="50">
        <f>F244+G244</f>
        <v>3167</v>
      </c>
      <c r="F244" s="33">
        <v>1649</v>
      </c>
      <c r="G244" s="51">
        <v>1518</v>
      </c>
      <c r="H244" s="58">
        <f t="shared" si="46"/>
        <v>108.62977602108037</v>
      </c>
      <c r="I244" s="59">
        <f t="shared" si="47"/>
        <v>3.225050916496945</v>
      </c>
    </row>
    <row r="245" spans="2:9" ht="13.5">
      <c r="B245" s="262"/>
      <c r="C245" s="52">
        <v>12</v>
      </c>
      <c r="D245" s="53">
        <v>1069</v>
      </c>
      <c r="E245" s="50">
        <f>SUM(F245:G245)</f>
        <v>3137</v>
      </c>
      <c r="F245" s="33">
        <v>1652</v>
      </c>
      <c r="G245" s="51">
        <v>1485</v>
      </c>
      <c r="H245" s="58">
        <f t="shared" ref="H245" si="48">F245/G245*100</f>
        <v>111.24579124579124</v>
      </c>
      <c r="I245" s="59">
        <f t="shared" ref="I245" si="49">E245/D245</f>
        <v>2.9345182413470532</v>
      </c>
    </row>
    <row r="246" spans="2:9" s="14" customFormat="1" ht="13.5">
      <c r="B246" s="262"/>
      <c r="C246" s="49">
        <v>13</v>
      </c>
      <c r="D246" s="54">
        <v>1090</v>
      </c>
      <c r="E246" s="55">
        <f t="shared" ref="E246:E249" si="50">SUM(F246:G246)</f>
        <v>3143</v>
      </c>
      <c r="F246" s="56">
        <v>1658</v>
      </c>
      <c r="G246" s="57">
        <v>1485</v>
      </c>
      <c r="H246" s="58">
        <f t="shared" si="46"/>
        <v>111.64983164983164</v>
      </c>
      <c r="I246" s="59">
        <f t="shared" si="47"/>
        <v>2.8834862385321101</v>
      </c>
    </row>
    <row r="247" spans="2:9" s="14" customFormat="1" ht="13.5">
      <c r="B247" s="262"/>
      <c r="C247" s="52">
        <v>14</v>
      </c>
      <c r="D247" s="54">
        <v>1087</v>
      </c>
      <c r="E247" s="55">
        <f t="shared" si="50"/>
        <v>3133</v>
      </c>
      <c r="F247" s="56">
        <v>1643</v>
      </c>
      <c r="G247" s="57">
        <v>1490</v>
      </c>
      <c r="H247" s="58">
        <f t="shared" si="46"/>
        <v>110.26845637583892</v>
      </c>
      <c r="I247" s="59">
        <f t="shared" si="47"/>
        <v>2.8822447102115913</v>
      </c>
    </row>
    <row r="248" spans="2:9" s="14" customFormat="1" ht="13.5">
      <c r="B248" s="262"/>
      <c r="C248" s="49">
        <v>15</v>
      </c>
      <c r="D248" s="54">
        <v>1088</v>
      </c>
      <c r="E248" s="55">
        <f t="shared" si="50"/>
        <v>3134</v>
      </c>
      <c r="F248" s="56">
        <v>1648</v>
      </c>
      <c r="G248" s="57">
        <v>1486</v>
      </c>
      <c r="H248" s="58">
        <f t="shared" si="46"/>
        <v>110.90174966352623</v>
      </c>
      <c r="I248" s="59">
        <f t="shared" si="47"/>
        <v>2.8805147058823528</v>
      </c>
    </row>
    <row r="249" spans="2:9" s="14" customFormat="1" ht="13.5">
      <c r="B249" s="262"/>
      <c r="C249" s="52">
        <v>16</v>
      </c>
      <c r="D249" s="54">
        <v>1048</v>
      </c>
      <c r="E249" s="55">
        <f t="shared" si="50"/>
        <v>3095</v>
      </c>
      <c r="F249" s="56">
        <v>1599</v>
      </c>
      <c r="G249" s="57">
        <v>1496</v>
      </c>
      <c r="H249" s="58">
        <f t="shared" si="46"/>
        <v>106.88502673796792</v>
      </c>
      <c r="I249" s="59">
        <f t="shared" si="47"/>
        <v>2.9532442748091605</v>
      </c>
    </row>
    <row r="250" spans="2:9" s="4" customFormat="1" ht="13.5">
      <c r="B250" s="262"/>
      <c r="C250" s="49">
        <v>17</v>
      </c>
      <c r="D250" s="54">
        <v>1044</v>
      </c>
      <c r="E250" s="55">
        <v>3024</v>
      </c>
      <c r="F250" s="56">
        <v>1569</v>
      </c>
      <c r="G250" s="57">
        <v>1455</v>
      </c>
      <c r="H250" s="58">
        <f t="shared" si="46"/>
        <v>107.83505154639175</v>
      </c>
      <c r="I250" s="59">
        <f t="shared" si="47"/>
        <v>2.896551724137931</v>
      </c>
    </row>
    <row r="251" spans="2:9" s="14" customFormat="1" ht="13.5">
      <c r="B251" s="262"/>
      <c r="C251" s="52">
        <v>18</v>
      </c>
      <c r="D251" s="54">
        <v>1064</v>
      </c>
      <c r="E251" s="55">
        <f t="shared" ref="E251:E254" si="51">SUM(F251:G251)</f>
        <v>3012</v>
      </c>
      <c r="F251" s="56">
        <v>1557</v>
      </c>
      <c r="G251" s="57">
        <v>1455</v>
      </c>
      <c r="H251" s="58">
        <f t="shared" si="46"/>
        <v>107.01030927835052</v>
      </c>
      <c r="I251" s="59">
        <f t="shared" si="47"/>
        <v>2.8308270676691731</v>
      </c>
    </row>
    <row r="252" spans="2:9" s="14" customFormat="1" ht="13.5">
      <c r="B252" s="262"/>
      <c r="C252" s="52">
        <v>19</v>
      </c>
      <c r="D252" s="54">
        <v>1081</v>
      </c>
      <c r="E252" s="55">
        <f t="shared" si="51"/>
        <v>3011</v>
      </c>
      <c r="F252" s="56">
        <v>1560</v>
      </c>
      <c r="G252" s="57">
        <v>1451</v>
      </c>
      <c r="H252" s="58">
        <f t="shared" si="46"/>
        <v>107.51206064782907</v>
      </c>
      <c r="I252" s="59">
        <f t="shared" si="47"/>
        <v>2.7853839037927846</v>
      </c>
    </row>
    <row r="253" spans="2:9" s="14" customFormat="1" ht="13.5">
      <c r="B253" s="262"/>
      <c r="C253" s="52">
        <v>20</v>
      </c>
      <c r="D253" s="54">
        <v>1124</v>
      </c>
      <c r="E253" s="55">
        <f t="shared" si="51"/>
        <v>3021</v>
      </c>
      <c r="F253" s="56">
        <v>1573</v>
      </c>
      <c r="G253" s="57">
        <v>1448</v>
      </c>
      <c r="H253" s="58">
        <f t="shared" si="46"/>
        <v>108.63259668508287</v>
      </c>
      <c r="I253" s="59">
        <f t="shared" si="47"/>
        <v>2.6877224199288254</v>
      </c>
    </row>
    <row r="254" spans="2:9" s="14" customFormat="1" ht="13.5">
      <c r="B254" s="262"/>
      <c r="C254" s="52">
        <v>21</v>
      </c>
      <c r="D254" s="54">
        <v>1118</v>
      </c>
      <c r="E254" s="55">
        <f t="shared" si="51"/>
        <v>2986</v>
      </c>
      <c r="F254" s="56">
        <v>1549</v>
      </c>
      <c r="G254" s="57">
        <v>1437</v>
      </c>
      <c r="H254" s="58">
        <f t="shared" si="46"/>
        <v>107.79401530967291</v>
      </c>
      <c r="I254" s="59">
        <f t="shared" si="47"/>
        <v>2.670840787119857</v>
      </c>
    </row>
    <row r="255" spans="2:9" s="4" customFormat="1" ht="13.5">
      <c r="B255" s="262"/>
      <c r="C255" s="52">
        <v>22</v>
      </c>
      <c r="D255" s="54">
        <v>1056</v>
      </c>
      <c r="E255" s="55">
        <v>2910</v>
      </c>
      <c r="F255" s="56">
        <v>1508</v>
      </c>
      <c r="G255" s="57">
        <v>1402</v>
      </c>
      <c r="H255" s="58">
        <f t="shared" si="46"/>
        <v>107.56062767475036</v>
      </c>
      <c r="I255" s="59">
        <f t="shared" si="47"/>
        <v>2.7556818181818183</v>
      </c>
    </row>
    <row r="256" spans="2:9" s="4" customFormat="1" ht="13.5">
      <c r="B256" s="262"/>
      <c r="C256" s="52">
        <v>23</v>
      </c>
      <c r="D256" s="54">
        <v>1078</v>
      </c>
      <c r="E256" s="55">
        <v>2908</v>
      </c>
      <c r="F256" s="56">
        <v>1517</v>
      </c>
      <c r="G256" s="57">
        <v>1391</v>
      </c>
      <c r="H256" s="58">
        <f t="shared" si="46"/>
        <v>109.05823148813802</v>
      </c>
      <c r="I256" s="59">
        <f t="shared" si="47"/>
        <v>2.6975881261595549</v>
      </c>
    </row>
    <row r="257" spans="2:14" s="4" customFormat="1" ht="13.5">
      <c r="B257" s="262"/>
      <c r="C257" s="52">
        <v>24</v>
      </c>
      <c r="D257" s="60">
        <v>1023</v>
      </c>
      <c r="E257" s="55">
        <v>2798</v>
      </c>
      <c r="F257" s="56">
        <v>1444</v>
      </c>
      <c r="G257" s="57">
        <v>1354</v>
      </c>
      <c r="H257" s="58">
        <f t="shared" si="46"/>
        <v>106.64697193500739</v>
      </c>
      <c r="I257" s="59">
        <f t="shared" si="47"/>
        <v>2.735092864125122</v>
      </c>
    </row>
    <row r="258" spans="2:14" s="4" customFormat="1" ht="13.5">
      <c r="B258" s="262"/>
      <c r="C258" s="52">
        <v>25</v>
      </c>
      <c r="D258" s="60">
        <v>987</v>
      </c>
      <c r="E258" s="55">
        <v>2735</v>
      </c>
      <c r="F258" s="56">
        <v>1400</v>
      </c>
      <c r="G258" s="57">
        <v>1335</v>
      </c>
      <c r="H258" s="58">
        <f t="shared" si="46"/>
        <v>104.8689138576779</v>
      </c>
      <c r="I258" s="59">
        <f t="shared" si="47"/>
        <v>2.7710233029381968</v>
      </c>
    </row>
    <row r="259" spans="2:14" s="4" customFormat="1" ht="13.5">
      <c r="B259" s="262"/>
      <c r="C259" s="110">
        <v>26</v>
      </c>
      <c r="D259" s="103">
        <v>983</v>
      </c>
      <c r="E259" s="104">
        <v>2693</v>
      </c>
      <c r="F259" s="105">
        <v>1379</v>
      </c>
      <c r="G259" s="111">
        <v>1314</v>
      </c>
      <c r="H259" s="66">
        <f t="shared" ref="H259:H264" si="52">F259/G259*100</f>
        <v>104.94672754946728</v>
      </c>
      <c r="I259" s="67">
        <f t="shared" ref="I259:I264" si="53">E259/D259</f>
        <v>2.7395727365208544</v>
      </c>
    </row>
    <row r="260" spans="2:14" s="4" customFormat="1" ht="13.5">
      <c r="B260" s="262"/>
      <c r="C260" s="110">
        <v>27</v>
      </c>
      <c r="D260" s="103">
        <v>1003</v>
      </c>
      <c r="E260" s="104">
        <v>2695</v>
      </c>
      <c r="F260" s="105">
        <v>1409</v>
      </c>
      <c r="G260" s="111">
        <v>1286</v>
      </c>
      <c r="H260" s="66">
        <f t="shared" si="52"/>
        <v>109.56454121306376</v>
      </c>
      <c r="I260" s="67">
        <f t="shared" si="53"/>
        <v>2.6869391824526421</v>
      </c>
    </row>
    <row r="261" spans="2:14" s="4" customFormat="1" ht="13.5">
      <c r="B261" s="262"/>
      <c r="C261" s="52">
        <v>28</v>
      </c>
      <c r="D261" s="54">
        <v>1007</v>
      </c>
      <c r="E261" s="55">
        <v>2661</v>
      </c>
      <c r="F261" s="56">
        <v>1405</v>
      </c>
      <c r="G261" s="57">
        <v>1256</v>
      </c>
      <c r="H261" s="66">
        <f t="shared" si="52"/>
        <v>111.86305732484077</v>
      </c>
      <c r="I261" s="67">
        <f t="shared" si="53"/>
        <v>2.6425024826216483</v>
      </c>
    </row>
    <row r="262" spans="2:14" s="4" customFormat="1" ht="13.5">
      <c r="B262" s="151"/>
      <c r="C262" s="52">
        <v>29</v>
      </c>
      <c r="D262" s="54">
        <v>1036</v>
      </c>
      <c r="E262" s="157">
        <v>2676</v>
      </c>
      <c r="F262" s="56">
        <v>1418</v>
      </c>
      <c r="G262" s="57">
        <v>1258</v>
      </c>
      <c r="H262" s="66">
        <f t="shared" si="52"/>
        <v>112.71860095389508</v>
      </c>
      <c r="I262" s="67">
        <f t="shared" si="53"/>
        <v>2.583011583011583</v>
      </c>
    </row>
    <row r="263" spans="2:14" s="4" customFormat="1" ht="13.5">
      <c r="B263" s="164"/>
      <c r="C263" s="52">
        <v>30</v>
      </c>
      <c r="D263" s="54">
        <v>1072</v>
      </c>
      <c r="E263" s="157">
        <v>2701</v>
      </c>
      <c r="F263" s="56">
        <v>1433</v>
      </c>
      <c r="G263" s="57">
        <v>1268</v>
      </c>
      <c r="H263" s="66">
        <f t="shared" si="52"/>
        <v>113.01261829652998</v>
      </c>
      <c r="I263" s="67">
        <f t="shared" si="53"/>
        <v>2.5195895522388061</v>
      </c>
    </row>
    <row r="264" spans="2:14" s="196" customFormat="1" ht="13.5">
      <c r="B264" s="193"/>
      <c r="C264" s="197" t="s">
        <v>38</v>
      </c>
      <c r="D264" s="211">
        <v>986</v>
      </c>
      <c r="E264" s="212">
        <v>2568</v>
      </c>
      <c r="F264" s="213">
        <v>1327</v>
      </c>
      <c r="G264" s="214">
        <v>1241</v>
      </c>
      <c r="H264" s="66">
        <f t="shared" si="52"/>
        <v>106.92989524576954</v>
      </c>
      <c r="I264" s="67">
        <f t="shared" si="53"/>
        <v>2.6044624746450302</v>
      </c>
    </row>
    <row r="265" spans="2:14" s="14" customFormat="1" ht="13.5">
      <c r="B265" s="209"/>
      <c r="C265" s="52">
        <v>2</v>
      </c>
      <c r="D265" s="139">
        <v>920</v>
      </c>
      <c r="E265" s="140">
        <v>2510</v>
      </c>
      <c r="F265" s="101">
        <v>1268</v>
      </c>
      <c r="G265" s="141">
        <v>1242</v>
      </c>
      <c r="H265" s="58">
        <v>102.09339774557166</v>
      </c>
      <c r="I265" s="59">
        <v>2.7282608695652173</v>
      </c>
    </row>
    <row r="266" spans="2:14" s="14" customFormat="1" ht="13.5">
      <c r="B266" s="152"/>
      <c r="C266" s="52">
        <v>3</v>
      </c>
      <c r="D266" s="139">
        <v>897</v>
      </c>
      <c r="E266" s="140">
        <v>2443</v>
      </c>
      <c r="F266" s="101">
        <v>1232</v>
      </c>
      <c r="G266" s="141">
        <v>1211</v>
      </c>
      <c r="H266" s="58">
        <v>101.73410404624276</v>
      </c>
      <c r="I266" s="59">
        <v>2.7235228539576366</v>
      </c>
    </row>
    <row r="267" spans="2:14" s="178" customFormat="1" ht="13.5">
      <c r="B267" s="204"/>
      <c r="C267" s="197">
        <v>4</v>
      </c>
      <c r="D267" s="205">
        <v>869</v>
      </c>
      <c r="E267" s="202">
        <v>2379</v>
      </c>
      <c r="F267" s="187">
        <v>1212</v>
      </c>
      <c r="G267" s="203">
        <v>1167</v>
      </c>
      <c r="H267" s="58">
        <f>F267/G267*100</f>
        <v>103.8560411311054</v>
      </c>
      <c r="I267" s="59">
        <f>E267/D267</f>
        <v>2.7376294591484465</v>
      </c>
    </row>
    <row r="268" spans="2:14" s="178" customFormat="1" ht="13.5">
      <c r="B268" s="204"/>
      <c r="C268" s="223">
        <v>5</v>
      </c>
      <c r="D268" s="205">
        <v>869</v>
      </c>
      <c r="E268" s="202">
        <v>2346</v>
      </c>
      <c r="F268" s="187">
        <v>1201</v>
      </c>
      <c r="G268" s="203">
        <v>1145</v>
      </c>
      <c r="H268" s="58">
        <f>F268/G268*100</f>
        <v>104.89082969432314</v>
      </c>
      <c r="I268" s="59">
        <f>E268/D268</f>
        <v>2.6996547756041429</v>
      </c>
    </row>
    <row r="269" spans="2:14" ht="13.5">
      <c r="B269" s="261" t="s">
        <v>15</v>
      </c>
      <c r="C269" s="45" t="s">
        <v>26</v>
      </c>
      <c r="D269" s="29">
        <v>625</v>
      </c>
      <c r="E269" s="30">
        <v>2915</v>
      </c>
      <c r="F269" s="31">
        <v>1433</v>
      </c>
      <c r="G269" s="46">
        <v>1482</v>
      </c>
      <c r="H269" s="69">
        <f t="shared" si="46"/>
        <v>96.693657219973005</v>
      </c>
      <c r="I269" s="70">
        <f t="shared" si="47"/>
        <v>4.6639999999999997</v>
      </c>
      <c r="K269" s="35"/>
      <c r="L269" s="35"/>
      <c r="M269" s="36"/>
      <c r="N269" s="37"/>
    </row>
    <row r="270" spans="2:14" ht="13.5">
      <c r="B270" s="262"/>
      <c r="C270" s="47">
        <v>35</v>
      </c>
      <c r="D270" s="26">
        <v>627</v>
      </c>
      <c r="E270" s="27">
        <v>2805</v>
      </c>
      <c r="F270" s="28">
        <v>1371</v>
      </c>
      <c r="G270" s="48">
        <v>1434</v>
      </c>
      <c r="H270" s="58">
        <f t="shared" si="46"/>
        <v>95.606694560669453</v>
      </c>
      <c r="I270" s="59">
        <f t="shared" si="47"/>
        <v>4.4736842105263159</v>
      </c>
      <c r="K270" s="35"/>
      <c r="L270" s="35"/>
      <c r="M270" s="36"/>
      <c r="N270" s="37"/>
    </row>
    <row r="271" spans="2:14" ht="13.5">
      <c r="B271" s="262"/>
      <c r="C271" s="49">
        <v>40</v>
      </c>
      <c r="D271" s="26">
        <v>603</v>
      </c>
      <c r="E271" s="27">
        <v>2539</v>
      </c>
      <c r="F271" s="28">
        <v>1204</v>
      </c>
      <c r="G271" s="48">
        <v>1335</v>
      </c>
      <c r="H271" s="58">
        <f t="shared" si="46"/>
        <v>90.187265917603</v>
      </c>
      <c r="I271" s="59">
        <f t="shared" si="47"/>
        <v>4.2106135986732998</v>
      </c>
      <c r="K271" s="35"/>
      <c r="L271" s="35"/>
      <c r="M271" s="35"/>
      <c r="N271" s="35"/>
    </row>
    <row r="272" spans="2:14" ht="13.5">
      <c r="B272" s="262"/>
      <c r="C272" s="47">
        <v>45</v>
      </c>
      <c r="D272" s="26">
        <v>597</v>
      </c>
      <c r="E272" s="27">
        <v>2419</v>
      </c>
      <c r="F272" s="28">
        <v>1172</v>
      </c>
      <c r="G272" s="48">
        <v>1247</v>
      </c>
      <c r="H272" s="58">
        <f t="shared" si="46"/>
        <v>93.985565356856455</v>
      </c>
      <c r="I272" s="59">
        <f t="shared" si="47"/>
        <v>4.0519262981574542</v>
      </c>
    </row>
    <row r="273" spans="2:9" ht="13.5">
      <c r="B273" s="262"/>
      <c r="C273" s="49">
        <v>50</v>
      </c>
      <c r="D273" s="26">
        <v>605</v>
      </c>
      <c r="E273" s="27">
        <v>2329</v>
      </c>
      <c r="F273" s="28">
        <v>1111</v>
      </c>
      <c r="G273" s="48">
        <v>1218</v>
      </c>
      <c r="H273" s="58">
        <f t="shared" si="46"/>
        <v>91.215106732348119</v>
      </c>
      <c r="I273" s="59">
        <f t="shared" si="47"/>
        <v>3.8495867768595042</v>
      </c>
    </row>
    <row r="274" spans="2:9" ht="13.5">
      <c r="B274" s="262"/>
      <c r="C274" s="47">
        <v>55</v>
      </c>
      <c r="D274" s="26">
        <v>624</v>
      </c>
      <c r="E274" s="27">
        <v>2442</v>
      </c>
      <c r="F274" s="28">
        <v>1176</v>
      </c>
      <c r="G274" s="48">
        <v>1266</v>
      </c>
      <c r="H274" s="58">
        <f t="shared" si="46"/>
        <v>92.890995260663516</v>
      </c>
      <c r="I274" s="59">
        <f t="shared" si="47"/>
        <v>3.9134615384615383</v>
      </c>
    </row>
    <row r="275" spans="2:9" ht="13.5">
      <c r="B275" s="262"/>
      <c r="C275" s="49">
        <v>60</v>
      </c>
      <c r="D275" s="32">
        <v>688</v>
      </c>
      <c r="E275" s="50">
        <f>F275+G275</f>
        <v>2585</v>
      </c>
      <c r="F275" s="33">
        <v>1271</v>
      </c>
      <c r="G275" s="51">
        <v>1314</v>
      </c>
      <c r="H275" s="58">
        <f t="shared" si="46"/>
        <v>96.727549467275495</v>
      </c>
      <c r="I275" s="59">
        <f t="shared" si="47"/>
        <v>3.7572674418604652</v>
      </c>
    </row>
    <row r="276" spans="2:9" ht="13.5">
      <c r="B276" s="262"/>
      <c r="C276" s="49" t="s">
        <v>39</v>
      </c>
      <c r="D276" s="32">
        <v>721</v>
      </c>
      <c r="E276" s="50">
        <f>F276+G276</f>
        <v>2577</v>
      </c>
      <c r="F276" s="33">
        <v>1251</v>
      </c>
      <c r="G276" s="51">
        <v>1326</v>
      </c>
      <c r="H276" s="58">
        <f t="shared" si="46"/>
        <v>94.343891402714931</v>
      </c>
      <c r="I276" s="59">
        <f t="shared" si="47"/>
        <v>3.5742024965325938</v>
      </c>
    </row>
    <row r="277" spans="2:9" ht="13.5">
      <c r="B277" s="262"/>
      <c r="C277" s="52">
        <v>7</v>
      </c>
      <c r="D277" s="32">
        <v>762</v>
      </c>
      <c r="E277" s="50">
        <f>F277+G277</f>
        <v>2677</v>
      </c>
      <c r="F277" s="33">
        <v>1295</v>
      </c>
      <c r="G277" s="51">
        <v>1382</v>
      </c>
      <c r="H277" s="58">
        <f t="shared" si="46"/>
        <v>93.704775687409551</v>
      </c>
      <c r="I277" s="59">
        <f t="shared" si="47"/>
        <v>3.5131233595800526</v>
      </c>
    </row>
    <row r="278" spans="2:9" ht="13.5">
      <c r="B278" s="262"/>
      <c r="C278" s="52">
        <v>12</v>
      </c>
      <c r="D278" s="53">
        <v>885</v>
      </c>
      <c r="E278" s="50">
        <f>SUM(F278:G278)</f>
        <v>2846</v>
      </c>
      <c r="F278" s="33">
        <v>1403</v>
      </c>
      <c r="G278" s="51">
        <v>1443</v>
      </c>
      <c r="H278" s="58">
        <f t="shared" si="46"/>
        <v>97.227997227997236</v>
      </c>
      <c r="I278" s="59">
        <f t="shared" si="47"/>
        <v>3.2158192090395481</v>
      </c>
    </row>
    <row r="279" spans="2:9" s="14" customFormat="1" ht="13.5">
      <c r="B279" s="262"/>
      <c r="C279" s="49">
        <v>13</v>
      </c>
      <c r="D279" s="54">
        <v>928</v>
      </c>
      <c r="E279" s="55">
        <f t="shared" ref="E279:E282" si="54">SUM(F279:G279)</f>
        <v>2940</v>
      </c>
      <c r="F279" s="56">
        <v>1440</v>
      </c>
      <c r="G279" s="57">
        <v>1500</v>
      </c>
      <c r="H279" s="58">
        <f t="shared" ref="H279:H282" si="55">F279/G279*100</f>
        <v>96</v>
      </c>
      <c r="I279" s="59">
        <f t="shared" ref="I279:I282" si="56">E279/D279</f>
        <v>3.1681034482758621</v>
      </c>
    </row>
    <row r="280" spans="2:9" s="14" customFormat="1" ht="13.5">
      <c r="B280" s="262"/>
      <c r="C280" s="52">
        <v>14</v>
      </c>
      <c r="D280" s="54">
        <v>954</v>
      </c>
      <c r="E280" s="55">
        <f t="shared" si="54"/>
        <v>2982</v>
      </c>
      <c r="F280" s="56">
        <v>1465</v>
      </c>
      <c r="G280" s="57">
        <v>1517</v>
      </c>
      <c r="H280" s="58">
        <f t="shared" si="55"/>
        <v>96.572181938035598</v>
      </c>
      <c r="I280" s="59">
        <f t="shared" si="56"/>
        <v>3.1257861635220126</v>
      </c>
    </row>
    <row r="281" spans="2:9" s="14" customFormat="1" ht="13.5">
      <c r="B281" s="262"/>
      <c r="C281" s="49">
        <v>15</v>
      </c>
      <c r="D281" s="54">
        <v>981</v>
      </c>
      <c r="E281" s="55">
        <f t="shared" si="54"/>
        <v>3035</v>
      </c>
      <c r="F281" s="56">
        <v>1503</v>
      </c>
      <c r="G281" s="57">
        <v>1532</v>
      </c>
      <c r="H281" s="58">
        <f t="shared" si="55"/>
        <v>98.107049608355084</v>
      </c>
      <c r="I281" s="59">
        <f t="shared" si="56"/>
        <v>3.0937818552497451</v>
      </c>
    </row>
    <row r="282" spans="2:9" s="14" customFormat="1" ht="13.5">
      <c r="B282" s="262"/>
      <c r="C282" s="52">
        <v>16</v>
      </c>
      <c r="D282" s="54">
        <v>1010</v>
      </c>
      <c r="E282" s="55">
        <f t="shared" si="54"/>
        <v>3075</v>
      </c>
      <c r="F282" s="56">
        <v>1518</v>
      </c>
      <c r="G282" s="57">
        <v>1557</v>
      </c>
      <c r="H282" s="58">
        <f t="shared" si="55"/>
        <v>97.495183044315993</v>
      </c>
      <c r="I282" s="59">
        <f t="shared" si="56"/>
        <v>3.0445544554455446</v>
      </c>
    </row>
    <row r="283" spans="2:9" s="4" customFormat="1" ht="13.5">
      <c r="B283" s="262"/>
      <c r="C283" s="49">
        <v>17</v>
      </c>
      <c r="D283" s="54">
        <v>976</v>
      </c>
      <c r="E283" s="55">
        <v>3052</v>
      </c>
      <c r="F283" s="56">
        <v>1475</v>
      </c>
      <c r="G283" s="57">
        <v>1577</v>
      </c>
      <c r="H283" s="58">
        <f t="shared" si="46"/>
        <v>93.532022828154723</v>
      </c>
      <c r="I283" s="59">
        <f t="shared" si="47"/>
        <v>3.127049180327869</v>
      </c>
    </row>
    <row r="284" spans="2:9" s="14" customFormat="1" ht="13.5">
      <c r="B284" s="262"/>
      <c r="C284" s="52">
        <v>18</v>
      </c>
      <c r="D284" s="54">
        <v>1004</v>
      </c>
      <c r="E284" s="55">
        <f t="shared" ref="E284:E287" si="57">SUM(F284:G284)</f>
        <v>3052</v>
      </c>
      <c r="F284" s="56">
        <v>1468</v>
      </c>
      <c r="G284" s="57">
        <v>1584</v>
      </c>
      <c r="H284" s="58">
        <f t="shared" si="46"/>
        <v>92.676767676767682</v>
      </c>
      <c r="I284" s="59">
        <f t="shared" si="47"/>
        <v>3.0398406374501992</v>
      </c>
    </row>
    <row r="285" spans="2:9" s="14" customFormat="1" ht="13.5">
      <c r="B285" s="262"/>
      <c r="C285" s="52">
        <v>19</v>
      </c>
      <c r="D285" s="54">
        <v>1028</v>
      </c>
      <c r="E285" s="55">
        <f t="shared" si="57"/>
        <v>3072</v>
      </c>
      <c r="F285" s="56">
        <v>1486</v>
      </c>
      <c r="G285" s="57">
        <v>1586</v>
      </c>
      <c r="H285" s="58">
        <f t="shared" si="46"/>
        <v>93.694829760403536</v>
      </c>
      <c r="I285" s="59">
        <f t="shared" si="47"/>
        <v>2.9883268482490273</v>
      </c>
    </row>
    <row r="286" spans="2:9" s="14" customFormat="1" ht="13.5">
      <c r="B286" s="262"/>
      <c r="C286" s="52">
        <v>20</v>
      </c>
      <c r="D286" s="54">
        <v>1040</v>
      </c>
      <c r="E286" s="55">
        <f t="shared" si="57"/>
        <v>3049</v>
      </c>
      <c r="F286" s="56">
        <v>1457</v>
      </c>
      <c r="G286" s="57">
        <v>1592</v>
      </c>
      <c r="H286" s="58">
        <f t="shared" si="46"/>
        <v>91.520100502512562</v>
      </c>
      <c r="I286" s="59">
        <f t="shared" si="47"/>
        <v>2.9317307692307693</v>
      </c>
    </row>
    <row r="287" spans="2:9" s="14" customFormat="1" ht="13.5">
      <c r="B287" s="262"/>
      <c r="C287" s="52">
        <v>21</v>
      </c>
      <c r="D287" s="54">
        <v>1073</v>
      </c>
      <c r="E287" s="55">
        <f t="shared" si="57"/>
        <v>3087</v>
      </c>
      <c r="F287" s="56">
        <v>1476</v>
      </c>
      <c r="G287" s="57">
        <v>1611</v>
      </c>
      <c r="H287" s="58">
        <f t="shared" si="46"/>
        <v>91.620111731843579</v>
      </c>
      <c r="I287" s="59">
        <f t="shared" si="47"/>
        <v>2.8769804287045666</v>
      </c>
    </row>
    <row r="288" spans="2:9" s="4" customFormat="1" ht="13.5">
      <c r="B288" s="262"/>
      <c r="C288" s="52">
        <v>22</v>
      </c>
      <c r="D288" s="54">
        <v>1031</v>
      </c>
      <c r="E288" s="55">
        <v>3039</v>
      </c>
      <c r="F288" s="56">
        <v>1479</v>
      </c>
      <c r="G288" s="57">
        <v>1560</v>
      </c>
      <c r="H288" s="58">
        <f t="shared" si="46"/>
        <v>94.807692307692307</v>
      </c>
      <c r="I288" s="59">
        <f t="shared" si="47"/>
        <v>2.9476236663433562</v>
      </c>
    </row>
    <row r="289" spans="2:14" s="4" customFormat="1" ht="13.5">
      <c r="B289" s="262"/>
      <c r="C289" s="52">
        <v>23</v>
      </c>
      <c r="D289" s="54">
        <v>1038</v>
      </c>
      <c r="E289" s="55">
        <v>3018</v>
      </c>
      <c r="F289" s="56">
        <v>1468</v>
      </c>
      <c r="G289" s="57">
        <v>1550</v>
      </c>
      <c r="H289" s="58">
        <f t="shared" si="46"/>
        <v>94.709677419354847</v>
      </c>
      <c r="I289" s="59">
        <f t="shared" si="47"/>
        <v>2.9075144508670521</v>
      </c>
    </row>
    <row r="290" spans="2:14" s="4" customFormat="1" ht="13.5">
      <c r="B290" s="262"/>
      <c r="C290" s="52">
        <v>24</v>
      </c>
      <c r="D290" s="60">
        <v>1055</v>
      </c>
      <c r="E290" s="55">
        <v>3044</v>
      </c>
      <c r="F290" s="56">
        <v>1475</v>
      </c>
      <c r="G290" s="57">
        <v>1569</v>
      </c>
      <c r="H290" s="58">
        <f t="shared" si="46"/>
        <v>94.008922880815803</v>
      </c>
      <c r="I290" s="59">
        <f t="shared" si="47"/>
        <v>2.885308056872038</v>
      </c>
    </row>
    <row r="291" spans="2:14" s="4" customFormat="1" ht="13.5">
      <c r="B291" s="262"/>
      <c r="C291" s="52">
        <v>25</v>
      </c>
      <c r="D291" s="60">
        <v>1073</v>
      </c>
      <c r="E291" s="55">
        <v>3028</v>
      </c>
      <c r="F291" s="56">
        <v>1462</v>
      </c>
      <c r="G291" s="57">
        <v>1566</v>
      </c>
      <c r="H291" s="58">
        <f t="shared" si="46"/>
        <v>93.358876117496806</v>
      </c>
      <c r="I291" s="59">
        <f t="shared" si="47"/>
        <v>2.8219944082013049</v>
      </c>
    </row>
    <row r="292" spans="2:14" s="4" customFormat="1" ht="13.5">
      <c r="B292" s="262"/>
      <c r="C292" s="110">
        <v>26</v>
      </c>
      <c r="D292" s="103">
        <v>1080</v>
      </c>
      <c r="E292" s="104">
        <v>3046</v>
      </c>
      <c r="F292" s="105">
        <v>1484</v>
      </c>
      <c r="G292" s="111">
        <v>1562</v>
      </c>
      <c r="H292" s="66">
        <f t="shared" ref="H292:H297" si="58">F292/G292*100</f>
        <v>95.006402048655573</v>
      </c>
      <c r="I292" s="67">
        <f t="shared" ref="I292:I297" si="59">E292/D292</f>
        <v>2.8203703703703704</v>
      </c>
    </row>
    <row r="293" spans="2:14" s="4" customFormat="1" ht="13.5">
      <c r="B293" s="262"/>
      <c r="C293" s="110">
        <v>27</v>
      </c>
      <c r="D293" s="103">
        <v>1106</v>
      </c>
      <c r="E293" s="104">
        <v>3028</v>
      </c>
      <c r="F293" s="105">
        <v>1475</v>
      </c>
      <c r="G293" s="111">
        <v>1553</v>
      </c>
      <c r="H293" s="66">
        <f t="shared" si="58"/>
        <v>94.977462974887317</v>
      </c>
      <c r="I293" s="67">
        <f t="shared" si="59"/>
        <v>2.7377938517179023</v>
      </c>
    </row>
    <row r="294" spans="2:14" s="4" customFormat="1" ht="13.5">
      <c r="B294" s="262"/>
      <c r="C294" s="52">
        <v>28</v>
      </c>
      <c r="D294" s="54">
        <v>1123</v>
      </c>
      <c r="E294" s="55">
        <v>3020</v>
      </c>
      <c r="F294" s="56">
        <v>1477</v>
      </c>
      <c r="G294" s="57">
        <v>1543</v>
      </c>
      <c r="H294" s="66">
        <f t="shared" si="58"/>
        <v>95.722618276085541</v>
      </c>
      <c r="I294" s="67">
        <f t="shared" si="59"/>
        <v>2.6892252894033839</v>
      </c>
    </row>
    <row r="295" spans="2:14" s="4" customFormat="1" ht="13.5">
      <c r="B295" s="151"/>
      <c r="C295" s="52">
        <v>29</v>
      </c>
      <c r="D295" s="54">
        <v>1133</v>
      </c>
      <c r="E295" s="157">
        <v>2999</v>
      </c>
      <c r="F295" s="56">
        <v>1475</v>
      </c>
      <c r="G295" s="57">
        <v>1524</v>
      </c>
      <c r="H295" s="66">
        <f t="shared" si="58"/>
        <v>96.784776902887131</v>
      </c>
      <c r="I295" s="67">
        <f t="shared" si="59"/>
        <v>2.6469549867608122</v>
      </c>
    </row>
    <row r="296" spans="2:14" s="4" customFormat="1" ht="13.5">
      <c r="B296" s="164"/>
      <c r="C296" s="52">
        <v>30</v>
      </c>
      <c r="D296" s="54">
        <v>1146</v>
      </c>
      <c r="E296" s="157">
        <v>2990</v>
      </c>
      <c r="F296" s="56">
        <v>1458</v>
      </c>
      <c r="G296" s="57">
        <v>1532</v>
      </c>
      <c r="H296" s="66">
        <f t="shared" si="58"/>
        <v>95.16971279373368</v>
      </c>
      <c r="I296" s="67">
        <f t="shared" si="59"/>
        <v>2.6090750436300176</v>
      </c>
    </row>
    <row r="297" spans="2:14" s="196" customFormat="1" ht="13.5">
      <c r="B297" s="193"/>
      <c r="C297" s="197" t="s">
        <v>38</v>
      </c>
      <c r="D297" s="211">
        <v>1138</v>
      </c>
      <c r="E297" s="212">
        <v>2940</v>
      </c>
      <c r="F297" s="213">
        <v>1441</v>
      </c>
      <c r="G297" s="214">
        <v>1499</v>
      </c>
      <c r="H297" s="66">
        <f t="shared" si="58"/>
        <v>96.130753835890587</v>
      </c>
      <c r="I297" s="67">
        <f t="shared" si="59"/>
        <v>2.5834797891036905</v>
      </c>
    </row>
    <row r="298" spans="2:14" s="14" customFormat="1" ht="13.5">
      <c r="B298" s="209"/>
      <c r="C298" s="52">
        <v>2</v>
      </c>
      <c r="D298" s="139">
        <v>1164</v>
      </c>
      <c r="E298" s="140">
        <v>2979</v>
      </c>
      <c r="F298" s="101">
        <v>1474</v>
      </c>
      <c r="G298" s="141">
        <v>1505</v>
      </c>
      <c r="H298" s="58">
        <v>97.940199335548172</v>
      </c>
      <c r="I298" s="59">
        <v>2.5592783505154637</v>
      </c>
    </row>
    <row r="299" spans="2:14" s="14" customFormat="1" ht="13.5">
      <c r="B299" s="152"/>
      <c r="C299" s="52">
        <v>3</v>
      </c>
      <c r="D299" s="139">
        <v>1187</v>
      </c>
      <c r="E299" s="140">
        <v>2980</v>
      </c>
      <c r="F299" s="101">
        <v>1470</v>
      </c>
      <c r="G299" s="141">
        <v>1510</v>
      </c>
      <c r="H299" s="58">
        <v>97.350993377483448</v>
      </c>
      <c r="I299" s="59">
        <v>2.510530749789385</v>
      </c>
    </row>
    <row r="300" spans="2:14" s="178" customFormat="1" ht="13.5">
      <c r="B300" s="204"/>
      <c r="C300" s="197">
        <v>4</v>
      </c>
      <c r="D300" s="205">
        <v>1204</v>
      </c>
      <c r="E300" s="202">
        <v>2956</v>
      </c>
      <c r="F300" s="187">
        <v>1472</v>
      </c>
      <c r="G300" s="203">
        <v>1484</v>
      </c>
      <c r="H300" s="58">
        <f>F300/G300*100</f>
        <v>99.191374663072779</v>
      </c>
      <c r="I300" s="59">
        <f>E300/D300</f>
        <v>2.4551495016611296</v>
      </c>
    </row>
    <row r="301" spans="2:14" s="178" customFormat="1" ht="13.5">
      <c r="B301" s="204"/>
      <c r="C301" s="223">
        <v>5</v>
      </c>
      <c r="D301" s="205">
        <v>1212</v>
      </c>
      <c r="E301" s="202">
        <v>2897</v>
      </c>
      <c r="F301" s="187">
        <v>1459</v>
      </c>
      <c r="G301" s="203">
        <v>1438</v>
      </c>
      <c r="H301" s="58">
        <f>F301/G301*100</f>
        <v>101.46036161335188</v>
      </c>
      <c r="I301" s="59">
        <f>E301/D301</f>
        <v>2.3902640264026402</v>
      </c>
    </row>
    <row r="302" spans="2:14" ht="13.5">
      <c r="B302" s="261" t="s">
        <v>16</v>
      </c>
      <c r="C302" s="45" t="s">
        <v>26</v>
      </c>
      <c r="D302" s="29">
        <v>797</v>
      </c>
      <c r="E302" s="30">
        <v>3403</v>
      </c>
      <c r="F302" s="31">
        <v>1633</v>
      </c>
      <c r="G302" s="46">
        <v>1770</v>
      </c>
      <c r="H302" s="69">
        <f t="shared" si="46"/>
        <v>92.259887005649716</v>
      </c>
      <c r="I302" s="70">
        <f t="shared" si="47"/>
        <v>4.2697616060225849</v>
      </c>
      <c r="K302" s="35"/>
      <c r="L302" s="35"/>
      <c r="M302" s="36"/>
      <c r="N302" s="37"/>
    </row>
    <row r="303" spans="2:14" ht="13.5">
      <c r="B303" s="262"/>
      <c r="C303" s="47">
        <v>35</v>
      </c>
      <c r="D303" s="26">
        <v>796</v>
      </c>
      <c r="E303" s="27">
        <v>3226</v>
      </c>
      <c r="F303" s="28">
        <v>1553</v>
      </c>
      <c r="G303" s="48">
        <v>1673</v>
      </c>
      <c r="H303" s="58">
        <f t="shared" si="46"/>
        <v>92.827256425582789</v>
      </c>
      <c r="I303" s="59">
        <f t="shared" si="47"/>
        <v>4.0527638190954773</v>
      </c>
      <c r="K303" s="35"/>
      <c r="L303" s="35"/>
      <c r="M303" s="36"/>
      <c r="N303" s="37"/>
    </row>
    <row r="304" spans="2:14" ht="13.5">
      <c r="B304" s="262"/>
      <c r="C304" s="49">
        <v>40</v>
      </c>
      <c r="D304" s="26">
        <v>815</v>
      </c>
      <c r="E304" s="27">
        <v>3299</v>
      </c>
      <c r="F304" s="28">
        <v>1635</v>
      </c>
      <c r="G304" s="48">
        <v>1664</v>
      </c>
      <c r="H304" s="58">
        <f t="shared" si="46"/>
        <v>98.257211538461547</v>
      </c>
      <c r="I304" s="59">
        <f t="shared" si="47"/>
        <v>4.0478527607361965</v>
      </c>
      <c r="K304" s="35"/>
      <c r="L304" s="35"/>
      <c r="M304" s="35"/>
      <c r="N304" s="35"/>
    </row>
    <row r="305" spans="2:9" ht="13.5">
      <c r="B305" s="262"/>
      <c r="C305" s="47">
        <v>45</v>
      </c>
      <c r="D305" s="26">
        <v>842</v>
      </c>
      <c r="E305" s="27">
        <v>3169</v>
      </c>
      <c r="F305" s="28">
        <v>1498</v>
      </c>
      <c r="G305" s="48">
        <v>1671</v>
      </c>
      <c r="H305" s="58">
        <f t="shared" si="46"/>
        <v>89.646918013165759</v>
      </c>
      <c r="I305" s="59">
        <f t="shared" si="47"/>
        <v>3.7636579572446558</v>
      </c>
    </row>
    <row r="306" spans="2:9" ht="13.5">
      <c r="B306" s="262"/>
      <c r="C306" s="49">
        <v>50</v>
      </c>
      <c r="D306" s="26">
        <v>955</v>
      </c>
      <c r="E306" s="27">
        <v>3500</v>
      </c>
      <c r="F306" s="28">
        <v>1710</v>
      </c>
      <c r="G306" s="48">
        <v>1790</v>
      </c>
      <c r="H306" s="58">
        <f t="shared" si="46"/>
        <v>95.530726256983243</v>
      </c>
      <c r="I306" s="59">
        <f t="shared" si="47"/>
        <v>3.6649214659685865</v>
      </c>
    </row>
    <row r="307" spans="2:9" ht="13.5">
      <c r="B307" s="262"/>
      <c r="C307" s="47">
        <v>55</v>
      </c>
      <c r="D307" s="26">
        <v>1200</v>
      </c>
      <c r="E307" s="27">
        <v>3540</v>
      </c>
      <c r="F307" s="28">
        <v>1703</v>
      </c>
      <c r="G307" s="48">
        <v>1837</v>
      </c>
      <c r="H307" s="58">
        <f t="shared" si="46"/>
        <v>92.705498094719658</v>
      </c>
      <c r="I307" s="59">
        <f t="shared" si="47"/>
        <v>2.95</v>
      </c>
    </row>
    <row r="308" spans="2:9" ht="13.5">
      <c r="B308" s="262"/>
      <c r="C308" s="49">
        <v>60</v>
      </c>
      <c r="D308" s="32">
        <v>1409</v>
      </c>
      <c r="E308" s="50">
        <f>F308+G308</f>
        <v>3884</v>
      </c>
      <c r="F308" s="33">
        <v>1888</v>
      </c>
      <c r="G308" s="51">
        <v>1996</v>
      </c>
      <c r="H308" s="58">
        <f t="shared" si="46"/>
        <v>94.589178356713418</v>
      </c>
      <c r="I308" s="59">
        <f t="shared" si="47"/>
        <v>2.7565649396735274</v>
      </c>
    </row>
    <row r="309" spans="2:9" ht="13.5">
      <c r="B309" s="262"/>
      <c r="C309" s="49" t="s">
        <v>39</v>
      </c>
      <c r="D309" s="32">
        <v>1425</v>
      </c>
      <c r="E309" s="50">
        <v>3873</v>
      </c>
      <c r="F309" s="33">
        <v>1856</v>
      </c>
      <c r="G309" s="51">
        <v>2017</v>
      </c>
      <c r="H309" s="58">
        <f t="shared" si="46"/>
        <v>92.017848289538918</v>
      </c>
      <c r="I309" s="59">
        <f t="shared" si="47"/>
        <v>2.7178947368421054</v>
      </c>
    </row>
    <row r="310" spans="2:9" ht="13.5">
      <c r="B310" s="262"/>
      <c r="C310" s="52">
        <v>7</v>
      </c>
      <c r="D310" s="32">
        <v>1587</v>
      </c>
      <c r="E310" s="50">
        <f>F310+G310</f>
        <v>4025</v>
      </c>
      <c r="F310" s="33">
        <v>1963</v>
      </c>
      <c r="G310" s="51">
        <v>2062</v>
      </c>
      <c r="H310" s="58">
        <f t="shared" si="46"/>
        <v>95.198836081474298</v>
      </c>
      <c r="I310" s="59">
        <f t="shared" si="47"/>
        <v>2.5362318840579712</v>
      </c>
    </row>
    <row r="311" spans="2:9" ht="13.5">
      <c r="B311" s="262"/>
      <c r="C311" s="52">
        <v>12</v>
      </c>
      <c r="D311" s="53">
        <v>1688</v>
      </c>
      <c r="E311" s="50">
        <f>SUM(F311:G311)</f>
        <v>3906</v>
      </c>
      <c r="F311" s="33">
        <v>1942</v>
      </c>
      <c r="G311" s="51">
        <v>1964</v>
      </c>
      <c r="H311" s="58">
        <f t="shared" si="46"/>
        <v>98.879837067209778</v>
      </c>
      <c r="I311" s="59">
        <f t="shared" si="47"/>
        <v>2.3139810426540284</v>
      </c>
    </row>
    <row r="312" spans="2:9" s="14" customFormat="1" ht="13.5">
      <c r="B312" s="262"/>
      <c r="C312" s="49">
        <v>13</v>
      </c>
      <c r="D312" s="54">
        <v>1706</v>
      </c>
      <c r="E312" s="55">
        <f t="shared" ref="E312:E315" si="60">SUM(F312:G312)</f>
        <v>3939</v>
      </c>
      <c r="F312" s="56">
        <v>1951</v>
      </c>
      <c r="G312" s="57">
        <v>1988</v>
      </c>
      <c r="H312" s="58">
        <f t="shared" si="46"/>
        <v>98.138832997987919</v>
      </c>
      <c r="I312" s="59">
        <f t="shared" si="47"/>
        <v>2.3089097303634234</v>
      </c>
    </row>
    <row r="313" spans="2:9" s="14" customFormat="1" ht="13.5">
      <c r="B313" s="262"/>
      <c r="C313" s="52">
        <v>14</v>
      </c>
      <c r="D313" s="54">
        <v>1713</v>
      </c>
      <c r="E313" s="55">
        <f t="shared" si="60"/>
        <v>3941</v>
      </c>
      <c r="F313" s="56">
        <v>1951</v>
      </c>
      <c r="G313" s="57">
        <v>1990</v>
      </c>
      <c r="H313" s="58">
        <f t="shared" si="46"/>
        <v>98.040201005025125</v>
      </c>
      <c r="I313" s="59">
        <f t="shared" si="47"/>
        <v>2.3006421482778752</v>
      </c>
    </row>
    <row r="314" spans="2:9" s="14" customFormat="1" ht="13.5">
      <c r="B314" s="262"/>
      <c r="C314" s="49">
        <v>15</v>
      </c>
      <c r="D314" s="54">
        <v>1708</v>
      </c>
      <c r="E314" s="55">
        <f t="shared" si="60"/>
        <v>3885</v>
      </c>
      <c r="F314" s="56">
        <v>1930</v>
      </c>
      <c r="G314" s="57">
        <v>1955</v>
      </c>
      <c r="H314" s="58">
        <f t="shared" si="46"/>
        <v>98.721227621483379</v>
      </c>
      <c r="I314" s="59">
        <f t="shared" si="47"/>
        <v>2.2745901639344264</v>
      </c>
    </row>
    <row r="315" spans="2:9" s="14" customFormat="1" ht="13.5">
      <c r="B315" s="262"/>
      <c r="C315" s="52">
        <v>16</v>
      </c>
      <c r="D315" s="54">
        <v>1751</v>
      </c>
      <c r="E315" s="55">
        <f t="shared" si="60"/>
        <v>3947</v>
      </c>
      <c r="F315" s="56">
        <v>1952</v>
      </c>
      <c r="G315" s="57">
        <v>1995</v>
      </c>
      <c r="H315" s="58">
        <f t="shared" si="46"/>
        <v>97.844611528822057</v>
      </c>
      <c r="I315" s="59">
        <f t="shared" si="47"/>
        <v>2.2541404911479153</v>
      </c>
    </row>
    <row r="316" spans="2:9" s="4" customFormat="1" ht="13.5">
      <c r="B316" s="262"/>
      <c r="C316" s="49">
        <v>17</v>
      </c>
      <c r="D316" s="54">
        <v>1743</v>
      </c>
      <c r="E316" s="55">
        <v>3847</v>
      </c>
      <c r="F316" s="56">
        <v>1922</v>
      </c>
      <c r="G316" s="57">
        <v>1925</v>
      </c>
      <c r="H316" s="58">
        <f t="shared" si="46"/>
        <v>99.84415584415585</v>
      </c>
      <c r="I316" s="59">
        <f t="shared" si="47"/>
        <v>2.2071141709695925</v>
      </c>
    </row>
    <row r="317" spans="2:9" s="14" customFormat="1" ht="13.5">
      <c r="B317" s="262"/>
      <c r="C317" s="52">
        <v>18</v>
      </c>
      <c r="D317" s="54">
        <v>1761</v>
      </c>
      <c r="E317" s="55">
        <f t="shared" ref="E317:E320" si="61">SUM(F317:G317)</f>
        <v>3845</v>
      </c>
      <c r="F317" s="56">
        <v>1925</v>
      </c>
      <c r="G317" s="57">
        <v>1920</v>
      </c>
      <c r="H317" s="58">
        <f t="shared" si="46"/>
        <v>100.26041666666667</v>
      </c>
      <c r="I317" s="59">
        <f t="shared" si="47"/>
        <v>2.1834185122089722</v>
      </c>
    </row>
    <row r="318" spans="2:9" s="14" customFormat="1" ht="13.5">
      <c r="B318" s="262"/>
      <c r="C318" s="52">
        <v>19</v>
      </c>
      <c r="D318" s="54">
        <v>1772</v>
      </c>
      <c r="E318" s="55">
        <f t="shared" si="61"/>
        <v>3816</v>
      </c>
      <c r="F318" s="56">
        <v>1907</v>
      </c>
      <c r="G318" s="57">
        <v>1909</v>
      </c>
      <c r="H318" s="58">
        <f t="shared" si="46"/>
        <v>99.895233106338395</v>
      </c>
      <c r="I318" s="59">
        <f t="shared" si="47"/>
        <v>2.1534988713318284</v>
      </c>
    </row>
    <row r="319" spans="2:9" s="14" customFormat="1" ht="13.5">
      <c r="B319" s="262"/>
      <c r="C319" s="52">
        <v>20</v>
      </c>
      <c r="D319" s="54">
        <v>1742</v>
      </c>
      <c r="E319" s="55">
        <f t="shared" si="61"/>
        <v>3790</v>
      </c>
      <c r="F319" s="56">
        <v>1886</v>
      </c>
      <c r="G319" s="57">
        <v>1904</v>
      </c>
      <c r="H319" s="58">
        <f t="shared" si="46"/>
        <v>99.054621848739501</v>
      </c>
      <c r="I319" s="59">
        <f t="shared" si="47"/>
        <v>2.1756601607347874</v>
      </c>
    </row>
    <row r="320" spans="2:9" s="14" customFormat="1" ht="13.5">
      <c r="B320" s="262"/>
      <c r="C320" s="52">
        <v>21</v>
      </c>
      <c r="D320" s="54">
        <v>1742</v>
      </c>
      <c r="E320" s="55">
        <f t="shared" si="61"/>
        <v>3725</v>
      </c>
      <c r="F320" s="56">
        <v>1841</v>
      </c>
      <c r="G320" s="57">
        <v>1884</v>
      </c>
      <c r="H320" s="58">
        <f t="shared" si="46"/>
        <v>97.717622080679405</v>
      </c>
      <c r="I320" s="59">
        <f t="shared" si="47"/>
        <v>2.1383467278989667</v>
      </c>
    </row>
    <row r="321" spans="2:12" s="4" customFormat="1" ht="13.5">
      <c r="B321" s="262"/>
      <c r="C321" s="52">
        <v>22</v>
      </c>
      <c r="D321" s="54">
        <v>1679</v>
      </c>
      <c r="E321" s="55">
        <v>3717</v>
      </c>
      <c r="F321" s="56">
        <v>1816</v>
      </c>
      <c r="G321" s="57">
        <v>1901</v>
      </c>
      <c r="H321" s="58">
        <f t="shared" si="46"/>
        <v>95.528669121514994</v>
      </c>
      <c r="I321" s="59">
        <f t="shared" si="47"/>
        <v>2.2138177486599164</v>
      </c>
    </row>
    <row r="322" spans="2:12" s="4" customFormat="1" ht="13.5">
      <c r="B322" s="262"/>
      <c r="C322" s="52">
        <v>23</v>
      </c>
      <c r="D322" s="54">
        <v>1677</v>
      </c>
      <c r="E322" s="55">
        <v>3669</v>
      </c>
      <c r="F322" s="56">
        <v>1796</v>
      </c>
      <c r="G322" s="57">
        <v>1873</v>
      </c>
      <c r="H322" s="58">
        <f t="shared" si="46"/>
        <v>95.888948211425515</v>
      </c>
      <c r="I322" s="59">
        <f t="shared" si="47"/>
        <v>2.1878354203935597</v>
      </c>
    </row>
    <row r="323" spans="2:12" s="4" customFormat="1" ht="13.5">
      <c r="B323" s="262"/>
      <c r="C323" s="52">
        <v>24</v>
      </c>
      <c r="D323" s="60">
        <v>1671</v>
      </c>
      <c r="E323" s="55">
        <v>3613</v>
      </c>
      <c r="F323" s="56">
        <v>1766</v>
      </c>
      <c r="G323" s="57">
        <v>1847</v>
      </c>
      <c r="H323" s="58">
        <f t="shared" si="46"/>
        <v>95.614510016242562</v>
      </c>
      <c r="I323" s="59">
        <f t="shared" si="47"/>
        <v>2.1621783363255536</v>
      </c>
      <c r="L323" s="248"/>
    </row>
    <row r="324" spans="2:12" s="4" customFormat="1" ht="13.5">
      <c r="B324" s="262"/>
      <c r="C324" s="52">
        <v>25</v>
      </c>
      <c r="D324" s="60">
        <v>1642</v>
      </c>
      <c r="E324" s="55">
        <v>3526</v>
      </c>
      <c r="F324" s="56">
        <v>1733</v>
      </c>
      <c r="G324" s="57">
        <v>1793</v>
      </c>
      <c r="H324" s="58">
        <f t="shared" si="46"/>
        <v>96.653653095370885</v>
      </c>
      <c r="I324" s="59">
        <f t="shared" si="47"/>
        <v>2.1473812423873326</v>
      </c>
    </row>
    <row r="325" spans="2:12" s="4" customFormat="1" ht="13.5">
      <c r="B325" s="262"/>
      <c r="C325" s="110">
        <v>26</v>
      </c>
      <c r="D325" s="103">
        <v>1656</v>
      </c>
      <c r="E325" s="104">
        <v>3511</v>
      </c>
      <c r="F325" s="105">
        <v>1724</v>
      </c>
      <c r="G325" s="111">
        <v>1787</v>
      </c>
      <c r="H325" s="66">
        <f t="shared" ref="H325:H330" si="62">F325/G325*100</f>
        <v>96.47453833240067</v>
      </c>
      <c r="I325" s="67">
        <f t="shared" ref="I325:I330" si="63">E325/D325</f>
        <v>2.1201690821256038</v>
      </c>
    </row>
    <row r="326" spans="2:12" s="4" customFormat="1" ht="13.5">
      <c r="B326" s="262"/>
      <c r="C326" s="110">
        <v>27</v>
      </c>
      <c r="D326" s="103">
        <v>1571</v>
      </c>
      <c r="E326" s="104">
        <v>3328</v>
      </c>
      <c r="F326" s="105">
        <v>1634</v>
      </c>
      <c r="G326" s="111">
        <v>1694</v>
      </c>
      <c r="H326" s="66">
        <f t="shared" si="62"/>
        <v>96.45808736717828</v>
      </c>
      <c r="I326" s="67">
        <f t="shared" si="63"/>
        <v>2.1183959261616803</v>
      </c>
    </row>
    <row r="327" spans="2:12" s="4" customFormat="1" ht="13.5">
      <c r="B327" s="262"/>
      <c r="C327" s="52">
        <v>28</v>
      </c>
      <c r="D327" s="54">
        <v>1582</v>
      </c>
      <c r="E327" s="55">
        <v>3331</v>
      </c>
      <c r="F327" s="56">
        <v>1642</v>
      </c>
      <c r="G327" s="57">
        <v>1689</v>
      </c>
      <c r="H327" s="66">
        <f t="shared" si="62"/>
        <v>97.217288336293663</v>
      </c>
      <c r="I327" s="67">
        <f t="shared" si="63"/>
        <v>2.1055625790139065</v>
      </c>
    </row>
    <row r="328" spans="2:12" s="4" customFormat="1" ht="13.5">
      <c r="B328" s="134"/>
      <c r="C328" s="52">
        <v>29</v>
      </c>
      <c r="D328" s="159">
        <v>1593</v>
      </c>
      <c r="E328" s="55">
        <v>3300</v>
      </c>
      <c r="F328" s="56">
        <v>1623</v>
      </c>
      <c r="G328" s="160">
        <v>1677</v>
      </c>
      <c r="H328" s="66">
        <f t="shared" si="62"/>
        <v>96.779964221824685</v>
      </c>
      <c r="I328" s="67">
        <f t="shared" si="63"/>
        <v>2.0715630885122409</v>
      </c>
    </row>
    <row r="329" spans="2:12" s="4" customFormat="1" ht="13.5">
      <c r="B329" s="164"/>
      <c r="C329" s="52">
        <v>30</v>
      </c>
      <c r="D329" s="60">
        <v>1602</v>
      </c>
      <c r="E329" s="157">
        <v>3251</v>
      </c>
      <c r="F329" s="56">
        <v>1606</v>
      </c>
      <c r="G329" s="57">
        <v>1645</v>
      </c>
      <c r="H329" s="58">
        <f t="shared" si="62"/>
        <v>97.629179331306986</v>
      </c>
      <c r="I329" s="59">
        <f t="shared" si="63"/>
        <v>2.029338327091136</v>
      </c>
    </row>
    <row r="330" spans="2:12" s="196" customFormat="1" ht="13.5">
      <c r="B330" s="193"/>
      <c r="C330" s="197" t="s">
        <v>38</v>
      </c>
      <c r="D330" s="217">
        <v>1574</v>
      </c>
      <c r="E330" s="198">
        <v>3178</v>
      </c>
      <c r="F330" s="181">
        <v>1580</v>
      </c>
      <c r="G330" s="199">
        <v>1598</v>
      </c>
      <c r="H330" s="215">
        <f t="shared" si="62"/>
        <v>98.873591989987489</v>
      </c>
      <c r="I330" s="86">
        <f t="shared" si="63"/>
        <v>2.0190597204574332</v>
      </c>
    </row>
    <row r="331" spans="2:12" s="14" customFormat="1" ht="13.5">
      <c r="B331" s="209"/>
      <c r="C331" s="52">
        <v>2</v>
      </c>
      <c r="D331" s="60">
        <v>1687</v>
      </c>
      <c r="E331" s="157">
        <v>3429</v>
      </c>
      <c r="F331" s="56">
        <v>1714</v>
      </c>
      <c r="G331" s="57">
        <v>1715</v>
      </c>
      <c r="H331" s="58">
        <v>99.941690962099131</v>
      </c>
      <c r="I331" s="59">
        <v>2.0326022525192649</v>
      </c>
    </row>
    <row r="332" spans="2:12" s="14" customFormat="1" ht="13.5">
      <c r="B332" s="152"/>
      <c r="C332" s="110">
        <v>3</v>
      </c>
      <c r="D332" s="60">
        <v>1712</v>
      </c>
      <c r="E332" s="157">
        <v>3424</v>
      </c>
      <c r="F332" s="56">
        <v>1720</v>
      </c>
      <c r="G332" s="57">
        <v>1704</v>
      </c>
      <c r="H332" s="66">
        <v>100.93896713615023</v>
      </c>
      <c r="I332" s="67">
        <v>2</v>
      </c>
    </row>
    <row r="333" spans="2:12" s="178" customFormat="1" ht="13.5">
      <c r="B333" s="204"/>
      <c r="C333" s="241">
        <v>4</v>
      </c>
      <c r="D333" s="217">
        <v>1742</v>
      </c>
      <c r="E333" s="198">
        <v>3436</v>
      </c>
      <c r="F333" s="181">
        <v>1726</v>
      </c>
      <c r="G333" s="199">
        <v>1710</v>
      </c>
      <c r="H333" s="66">
        <f>F333/G333*100</f>
        <v>100.93567251461988</v>
      </c>
      <c r="I333" s="67">
        <f>E333/D333</f>
        <v>1.9724454649827785</v>
      </c>
    </row>
    <row r="334" spans="2:12" s="178" customFormat="1" ht="13.5">
      <c r="B334" s="246"/>
      <c r="C334" s="223">
        <v>5</v>
      </c>
      <c r="D334" s="242">
        <v>1756</v>
      </c>
      <c r="E334" s="243">
        <v>3409</v>
      </c>
      <c r="F334" s="244">
        <v>1730</v>
      </c>
      <c r="G334" s="245">
        <v>1679</v>
      </c>
      <c r="H334" s="218">
        <f>F334/G334*100</f>
        <v>103.03752233472305</v>
      </c>
      <c r="I334" s="219">
        <f>E334/D334</f>
        <v>1.9413439635535308</v>
      </c>
    </row>
    <row r="335" spans="2:12" ht="13.5">
      <c r="B335" s="262" t="s">
        <v>17</v>
      </c>
      <c r="C335" s="144" t="s">
        <v>28</v>
      </c>
      <c r="D335" s="145">
        <v>202</v>
      </c>
      <c r="E335" s="146">
        <f t="shared" ref="E335" si="64">F335+G335</f>
        <v>731</v>
      </c>
      <c r="F335" s="147">
        <v>354</v>
      </c>
      <c r="G335" s="148">
        <v>377</v>
      </c>
      <c r="H335" s="68">
        <f t="shared" si="46"/>
        <v>93.899204244031836</v>
      </c>
      <c r="I335" s="34">
        <f t="shared" si="47"/>
        <v>3.6188118811881189</v>
      </c>
    </row>
    <row r="336" spans="2:12" ht="13.5">
      <c r="B336" s="262"/>
      <c r="C336" s="49">
        <v>60</v>
      </c>
      <c r="D336" s="32">
        <v>442</v>
      </c>
      <c r="E336" s="50">
        <f>F336+G336</f>
        <v>1624</v>
      </c>
      <c r="F336" s="33">
        <v>795</v>
      </c>
      <c r="G336" s="51">
        <v>829</v>
      </c>
      <c r="H336" s="58">
        <f t="shared" si="46"/>
        <v>95.898673100120618</v>
      </c>
      <c r="I336" s="59">
        <f t="shared" si="47"/>
        <v>3.6742081447963799</v>
      </c>
    </row>
    <row r="337" spans="2:9" ht="13.5">
      <c r="B337" s="262"/>
      <c r="C337" s="49" t="s">
        <v>39</v>
      </c>
      <c r="D337" s="32">
        <v>711</v>
      </c>
      <c r="E337" s="50">
        <f>F337+G337</f>
        <v>2429</v>
      </c>
      <c r="F337" s="33">
        <v>1199</v>
      </c>
      <c r="G337" s="51">
        <v>1230</v>
      </c>
      <c r="H337" s="58">
        <f t="shared" si="46"/>
        <v>97.479674796747972</v>
      </c>
      <c r="I337" s="59">
        <f t="shared" si="47"/>
        <v>3.4163150492264416</v>
      </c>
    </row>
    <row r="338" spans="2:9" ht="13.5">
      <c r="B338" s="262"/>
      <c r="C338" s="52">
        <v>7</v>
      </c>
      <c r="D338" s="32">
        <v>942</v>
      </c>
      <c r="E338" s="50">
        <f>F338+G338</f>
        <v>2870</v>
      </c>
      <c r="F338" s="33">
        <v>1405</v>
      </c>
      <c r="G338" s="51">
        <v>1465</v>
      </c>
      <c r="H338" s="58">
        <f t="shared" si="46"/>
        <v>95.904436860068259</v>
      </c>
      <c r="I338" s="59">
        <f t="shared" si="47"/>
        <v>3.0467091295116773</v>
      </c>
    </row>
    <row r="339" spans="2:9" ht="13.5">
      <c r="B339" s="262"/>
      <c r="C339" s="52">
        <v>12</v>
      </c>
      <c r="D339" s="53">
        <v>1061</v>
      </c>
      <c r="E339" s="50">
        <f>SUM(F339:G339)</f>
        <v>2979</v>
      </c>
      <c r="F339" s="33">
        <v>1465</v>
      </c>
      <c r="G339" s="51">
        <v>1514</v>
      </c>
      <c r="H339" s="58">
        <f t="shared" ref="H339:H352" si="65">F339/G339*100</f>
        <v>96.763540290620881</v>
      </c>
      <c r="I339" s="59">
        <f t="shared" ref="I339:I352" si="66">E339/D339</f>
        <v>2.8077285579641846</v>
      </c>
    </row>
    <row r="340" spans="2:9" s="14" customFormat="1" ht="13.5">
      <c r="B340" s="262"/>
      <c r="C340" s="49">
        <v>13</v>
      </c>
      <c r="D340" s="54">
        <v>1078</v>
      </c>
      <c r="E340" s="55">
        <f t="shared" ref="E340:E343" si="67">SUM(F340:G340)</f>
        <v>2992</v>
      </c>
      <c r="F340" s="56">
        <v>1483</v>
      </c>
      <c r="G340" s="57">
        <v>1509</v>
      </c>
      <c r="H340" s="58">
        <f t="shared" si="65"/>
        <v>98.27700463883366</v>
      </c>
      <c r="I340" s="59">
        <f t="shared" si="66"/>
        <v>2.7755102040816326</v>
      </c>
    </row>
    <row r="341" spans="2:9" s="14" customFormat="1" ht="13.5">
      <c r="B341" s="262"/>
      <c r="C341" s="52">
        <v>14</v>
      </c>
      <c r="D341" s="54">
        <v>1080</v>
      </c>
      <c r="E341" s="55">
        <f t="shared" si="67"/>
        <v>3002</v>
      </c>
      <c r="F341" s="56">
        <v>1482</v>
      </c>
      <c r="G341" s="57">
        <v>1520</v>
      </c>
      <c r="H341" s="58">
        <f t="shared" si="65"/>
        <v>97.5</v>
      </c>
      <c r="I341" s="59">
        <f t="shared" si="66"/>
        <v>2.7796296296296297</v>
      </c>
    </row>
    <row r="342" spans="2:9" s="14" customFormat="1" ht="13.5">
      <c r="B342" s="262"/>
      <c r="C342" s="49">
        <v>15</v>
      </c>
      <c r="D342" s="54">
        <v>1123</v>
      </c>
      <c r="E342" s="55">
        <f t="shared" si="67"/>
        <v>3047</v>
      </c>
      <c r="F342" s="56">
        <v>1487</v>
      </c>
      <c r="G342" s="57">
        <v>1560</v>
      </c>
      <c r="H342" s="58">
        <f t="shared" si="65"/>
        <v>95.320512820512832</v>
      </c>
      <c r="I342" s="59">
        <f t="shared" si="66"/>
        <v>2.7132680320569902</v>
      </c>
    </row>
    <row r="343" spans="2:9" s="14" customFormat="1" ht="13.5">
      <c r="B343" s="262"/>
      <c r="C343" s="52">
        <v>16</v>
      </c>
      <c r="D343" s="54">
        <v>1127</v>
      </c>
      <c r="E343" s="55">
        <f t="shared" si="67"/>
        <v>3048</v>
      </c>
      <c r="F343" s="56">
        <v>1485</v>
      </c>
      <c r="G343" s="57">
        <v>1563</v>
      </c>
      <c r="H343" s="58">
        <f t="shared" si="65"/>
        <v>95.009596928982717</v>
      </c>
      <c r="I343" s="59">
        <f t="shared" si="66"/>
        <v>2.7045252883762201</v>
      </c>
    </row>
    <row r="344" spans="2:9" s="4" customFormat="1" ht="13.5">
      <c r="B344" s="262"/>
      <c r="C344" s="49">
        <v>17</v>
      </c>
      <c r="D344" s="54">
        <v>1129</v>
      </c>
      <c r="E344" s="55">
        <v>3027</v>
      </c>
      <c r="F344" s="56">
        <v>1465</v>
      </c>
      <c r="G344" s="57">
        <v>1562</v>
      </c>
      <c r="H344" s="58">
        <f t="shared" si="65"/>
        <v>93.790012804097316</v>
      </c>
      <c r="I344" s="59">
        <f t="shared" si="66"/>
        <v>2.6811337466784764</v>
      </c>
    </row>
    <row r="345" spans="2:9" s="14" customFormat="1" ht="13.5">
      <c r="B345" s="262"/>
      <c r="C345" s="52">
        <v>18</v>
      </c>
      <c r="D345" s="54">
        <v>1153</v>
      </c>
      <c r="E345" s="55">
        <f t="shared" ref="E345:E348" si="68">SUM(F345:G345)</f>
        <v>3023</v>
      </c>
      <c r="F345" s="56">
        <v>1472</v>
      </c>
      <c r="G345" s="57">
        <v>1551</v>
      </c>
      <c r="H345" s="58">
        <f t="shared" si="65"/>
        <v>94.906511927788529</v>
      </c>
      <c r="I345" s="59">
        <f t="shared" si="66"/>
        <v>2.6218560277536862</v>
      </c>
    </row>
    <row r="346" spans="2:9" s="14" customFormat="1" ht="13.5">
      <c r="B346" s="262"/>
      <c r="C346" s="52">
        <v>19</v>
      </c>
      <c r="D346" s="54">
        <v>1164</v>
      </c>
      <c r="E346" s="55">
        <f t="shared" si="68"/>
        <v>2991</v>
      </c>
      <c r="F346" s="56">
        <v>1449</v>
      </c>
      <c r="G346" s="57">
        <v>1542</v>
      </c>
      <c r="H346" s="58">
        <f t="shared" si="65"/>
        <v>93.968871595330739</v>
      </c>
      <c r="I346" s="59">
        <f t="shared" si="66"/>
        <v>2.5695876288659796</v>
      </c>
    </row>
    <row r="347" spans="2:9" s="14" customFormat="1" ht="13.5">
      <c r="B347" s="262"/>
      <c r="C347" s="52">
        <v>20</v>
      </c>
      <c r="D347" s="54">
        <v>1172</v>
      </c>
      <c r="E347" s="55">
        <f t="shared" si="68"/>
        <v>2970</v>
      </c>
      <c r="F347" s="56">
        <v>1424</v>
      </c>
      <c r="G347" s="57">
        <v>1546</v>
      </c>
      <c r="H347" s="58">
        <f t="shared" si="65"/>
        <v>92.108667529107365</v>
      </c>
      <c r="I347" s="59">
        <f t="shared" si="66"/>
        <v>2.5341296928327646</v>
      </c>
    </row>
    <row r="348" spans="2:9" s="14" customFormat="1" ht="13.5">
      <c r="B348" s="262"/>
      <c r="C348" s="52">
        <v>21</v>
      </c>
      <c r="D348" s="54">
        <v>1147</v>
      </c>
      <c r="E348" s="55">
        <f t="shared" si="68"/>
        <v>2932</v>
      </c>
      <c r="F348" s="56">
        <v>1415</v>
      </c>
      <c r="G348" s="57">
        <v>1517</v>
      </c>
      <c r="H348" s="58">
        <f t="shared" si="65"/>
        <v>93.2762030323006</v>
      </c>
      <c r="I348" s="59">
        <f t="shared" si="66"/>
        <v>2.5562336530078467</v>
      </c>
    </row>
    <row r="349" spans="2:9" s="4" customFormat="1" ht="13.5">
      <c r="B349" s="262"/>
      <c r="C349" s="52">
        <v>22</v>
      </c>
      <c r="D349" s="54">
        <v>1070</v>
      </c>
      <c r="E349" s="55">
        <v>2814</v>
      </c>
      <c r="F349" s="56">
        <v>1339</v>
      </c>
      <c r="G349" s="57">
        <v>1475</v>
      </c>
      <c r="H349" s="58">
        <f t="shared" si="65"/>
        <v>90.779661016949149</v>
      </c>
      <c r="I349" s="59">
        <f t="shared" si="66"/>
        <v>2.6299065420560748</v>
      </c>
    </row>
    <row r="350" spans="2:9" s="4" customFormat="1" ht="13.5">
      <c r="B350" s="262"/>
      <c r="C350" s="52">
        <v>23</v>
      </c>
      <c r="D350" s="54">
        <v>1076</v>
      </c>
      <c r="E350" s="55">
        <v>2794</v>
      </c>
      <c r="F350" s="56">
        <v>1335</v>
      </c>
      <c r="G350" s="57">
        <v>1459</v>
      </c>
      <c r="H350" s="58">
        <f t="shared" si="65"/>
        <v>91.501028101439346</v>
      </c>
      <c r="I350" s="59">
        <f t="shared" si="66"/>
        <v>2.5966542750929369</v>
      </c>
    </row>
    <row r="351" spans="2:9" s="4" customFormat="1" ht="13.5">
      <c r="B351" s="262"/>
      <c r="C351" s="52">
        <v>24</v>
      </c>
      <c r="D351" s="60">
        <v>1095</v>
      </c>
      <c r="E351" s="55">
        <v>2798</v>
      </c>
      <c r="F351" s="56">
        <v>1338</v>
      </c>
      <c r="G351" s="57">
        <v>1460</v>
      </c>
      <c r="H351" s="58">
        <f t="shared" si="65"/>
        <v>91.643835616438352</v>
      </c>
      <c r="I351" s="59">
        <f t="shared" si="66"/>
        <v>2.5552511415525112</v>
      </c>
    </row>
    <row r="352" spans="2:9" s="4" customFormat="1" ht="13.5">
      <c r="B352" s="262"/>
      <c r="C352" s="52">
        <v>25</v>
      </c>
      <c r="D352" s="60">
        <v>1098</v>
      </c>
      <c r="E352" s="55">
        <v>2781</v>
      </c>
      <c r="F352" s="56">
        <v>1323</v>
      </c>
      <c r="G352" s="57">
        <v>1458</v>
      </c>
      <c r="H352" s="58">
        <f t="shared" si="65"/>
        <v>90.740740740740748</v>
      </c>
      <c r="I352" s="59">
        <f t="shared" si="66"/>
        <v>2.5327868852459017</v>
      </c>
    </row>
    <row r="353" spans="2:10" s="4" customFormat="1" ht="13.5">
      <c r="B353" s="262"/>
      <c r="C353" s="110">
        <v>26</v>
      </c>
      <c r="D353" s="103">
        <v>1097</v>
      </c>
      <c r="E353" s="104">
        <v>2747</v>
      </c>
      <c r="F353" s="105">
        <v>1313</v>
      </c>
      <c r="G353" s="111">
        <v>1434</v>
      </c>
      <c r="H353" s="66">
        <f t="shared" ref="H353:H358" si="69">F353/G353*100</f>
        <v>91.562064156206418</v>
      </c>
      <c r="I353" s="67">
        <f t="shared" ref="I353:I358" si="70">E353/D353</f>
        <v>2.504102096627165</v>
      </c>
    </row>
    <row r="354" spans="2:10" s="4" customFormat="1" ht="13.5">
      <c r="B354" s="262"/>
      <c r="C354" s="110">
        <v>27</v>
      </c>
      <c r="D354" s="103">
        <v>1154</v>
      </c>
      <c r="E354" s="104">
        <v>2845</v>
      </c>
      <c r="F354" s="105">
        <v>1373</v>
      </c>
      <c r="G354" s="111">
        <v>1472</v>
      </c>
      <c r="H354" s="66">
        <f t="shared" si="69"/>
        <v>93.27445652173914</v>
      </c>
      <c r="I354" s="67">
        <f t="shared" si="70"/>
        <v>2.4653379549393413</v>
      </c>
    </row>
    <row r="355" spans="2:10" s="4" customFormat="1" ht="13.5">
      <c r="B355" s="262"/>
      <c r="C355" s="52">
        <v>28</v>
      </c>
      <c r="D355" s="54">
        <v>1148</v>
      </c>
      <c r="E355" s="55">
        <v>2797</v>
      </c>
      <c r="F355" s="56">
        <v>1343</v>
      </c>
      <c r="G355" s="57">
        <v>1454</v>
      </c>
      <c r="H355" s="66">
        <f t="shared" si="69"/>
        <v>92.365887207702883</v>
      </c>
      <c r="I355" s="67">
        <f t="shared" si="70"/>
        <v>2.4364111498257839</v>
      </c>
    </row>
    <row r="356" spans="2:10" s="4" customFormat="1" ht="13.5">
      <c r="B356" s="151"/>
      <c r="C356" s="161">
        <v>29</v>
      </c>
      <c r="D356" s="162">
        <v>1173</v>
      </c>
      <c r="E356" s="162">
        <v>2793</v>
      </c>
      <c r="F356" s="56">
        <v>1341</v>
      </c>
      <c r="G356" s="160">
        <v>1452</v>
      </c>
      <c r="H356" s="66">
        <f t="shared" si="69"/>
        <v>92.355371900826441</v>
      </c>
      <c r="I356" s="67">
        <f t="shared" si="70"/>
        <v>2.3810741687979537</v>
      </c>
      <c r="J356" s="143"/>
    </row>
    <row r="357" spans="2:10" s="4" customFormat="1" ht="13.5">
      <c r="B357" s="164"/>
      <c r="C357" s="161">
        <v>30</v>
      </c>
      <c r="D357" s="162">
        <v>1176</v>
      </c>
      <c r="E357" s="162">
        <v>2761</v>
      </c>
      <c r="F357" s="56">
        <v>1324</v>
      </c>
      <c r="G357" s="160">
        <v>1437</v>
      </c>
      <c r="H357" s="66">
        <f t="shared" si="69"/>
        <v>92.136395267919283</v>
      </c>
      <c r="I357" s="67">
        <f t="shared" si="70"/>
        <v>2.3477891156462585</v>
      </c>
      <c r="J357" s="143"/>
    </row>
    <row r="358" spans="2:10" s="196" customFormat="1" ht="13.5">
      <c r="B358" s="204"/>
      <c r="C358" s="197" t="s">
        <v>38</v>
      </c>
      <c r="D358" s="220">
        <v>1183</v>
      </c>
      <c r="E358" s="220">
        <v>2740</v>
      </c>
      <c r="F358" s="187">
        <v>1307</v>
      </c>
      <c r="G358" s="188">
        <v>1433</v>
      </c>
      <c r="H358" s="58">
        <f t="shared" si="69"/>
        <v>91.207257501744593</v>
      </c>
      <c r="I358" s="59">
        <f t="shared" si="70"/>
        <v>2.3161453930684699</v>
      </c>
      <c r="J358" s="208"/>
    </row>
    <row r="359" spans="2:10" s="14" customFormat="1" ht="13.5">
      <c r="B359" s="209"/>
      <c r="C359" s="52">
        <v>2</v>
      </c>
      <c r="D359" s="139">
        <v>1226</v>
      </c>
      <c r="E359" s="140">
        <v>2817</v>
      </c>
      <c r="F359" s="101">
        <v>1355</v>
      </c>
      <c r="G359" s="141">
        <v>1462</v>
      </c>
      <c r="H359" s="68">
        <v>92.681258549931599</v>
      </c>
      <c r="I359" s="34">
        <v>2.2977161500815662</v>
      </c>
    </row>
    <row r="360" spans="2:10" s="14" customFormat="1" ht="13.5">
      <c r="B360" s="152"/>
      <c r="C360" s="110">
        <v>3</v>
      </c>
      <c r="D360" s="234">
        <v>1229</v>
      </c>
      <c r="E360" s="235">
        <v>2785</v>
      </c>
      <c r="F360" s="105">
        <v>1358</v>
      </c>
      <c r="G360" s="111">
        <v>1427</v>
      </c>
      <c r="H360" s="215">
        <v>95.164681149264183</v>
      </c>
      <c r="I360" s="86">
        <v>2.2660699755899105</v>
      </c>
    </row>
    <row r="361" spans="2:10" s="178" customFormat="1" ht="13.5">
      <c r="B361" s="193"/>
      <c r="C361" s="238">
        <v>4</v>
      </c>
      <c r="D361" s="239">
        <v>1227</v>
      </c>
      <c r="E361" s="212">
        <v>2754</v>
      </c>
      <c r="F361" s="213">
        <v>1342</v>
      </c>
      <c r="G361" s="240">
        <v>1412</v>
      </c>
      <c r="H361" s="58">
        <f>F361/G361*100</f>
        <v>95.042492917847028</v>
      </c>
      <c r="I361" s="59">
        <f>E361/D361</f>
        <v>2.2444987775061125</v>
      </c>
    </row>
    <row r="362" spans="2:10" s="178" customFormat="1" thickBot="1">
      <c r="B362" s="206"/>
      <c r="C362" s="171">
        <v>5</v>
      </c>
      <c r="D362" s="221">
        <v>1246</v>
      </c>
      <c r="E362" s="222">
        <v>2739</v>
      </c>
      <c r="F362" s="207">
        <v>1348</v>
      </c>
      <c r="G362" s="174">
        <v>1391</v>
      </c>
      <c r="H362" s="236">
        <f>F362/G362*100</f>
        <v>96.908698777857666</v>
      </c>
      <c r="I362" s="237">
        <f>E362/D362</f>
        <v>2.1982343499197432</v>
      </c>
    </row>
    <row r="363" spans="2:10" ht="13.5">
      <c r="B363" s="12" t="s">
        <v>37</v>
      </c>
      <c r="I363" s="24" t="s">
        <v>8</v>
      </c>
    </row>
    <row r="364" spans="2:10" ht="14.25" customHeight="1">
      <c r="B364" s="112"/>
      <c r="I364" s="168" t="s">
        <v>40</v>
      </c>
    </row>
    <row r="365" spans="2:10" ht="14.25" customHeight="1">
      <c r="B365" s="112"/>
    </row>
  </sheetData>
  <mergeCells count="13">
    <mergeCell ref="B302:B327"/>
    <mergeCell ref="B335:B355"/>
    <mergeCell ref="B104:B129"/>
    <mergeCell ref="B137:B162"/>
    <mergeCell ref="B170:B195"/>
    <mergeCell ref="B203:B228"/>
    <mergeCell ref="B236:B261"/>
    <mergeCell ref="B269:B294"/>
    <mergeCell ref="B71:B96"/>
    <mergeCell ref="B3:B4"/>
    <mergeCell ref="C3:C4"/>
    <mergeCell ref="D3:D4"/>
    <mergeCell ref="B38:B63"/>
  </mergeCells>
  <phoneticPr fontId="8"/>
  <printOptions gridLinesSet="0"/>
  <pageMargins left="0.7" right="0.7" top="0.75" bottom="0.75" header="0.3" footer="0.3"/>
  <pageSetup paperSize="9" scale="73" fitToHeight="5" orientation="portrait" horizontalDpi="4294967292" r:id="rId1"/>
  <headerFooter alignWithMargins="0"/>
  <rowBreaks count="1" manualBreakCount="1"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統計書 (R2確定値)</vt:lpstr>
      <vt:lpstr>Ｓ30～</vt:lpstr>
      <vt:lpstr>'Ｓ30～'!Print_Titles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地区別人口および世帯数</dc:title>
  <dc:creator>茅野市役所</dc:creator>
  <cp:lastModifiedBy>竹内　こずえ</cp:lastModifiedBy>
  <cp:lastPrinted>2022-10-20T07:01:54Z</cp:lastPrinted>
  <dcterms:created xsi:type="dcterms:W3CDTF">2014-04-08T05:33:19Z</dcterms:created>
  <dcterms:modified xsi:type="dcterms:W3CDTF">2024-10-23T07:55:11Z</dcterms:modified>
</cp:coreProperties>
</file>