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1_R2国勢調査\確定値の公表\"/>
    </mc:Choice>
  </mc:AlternateContent>
  <bookViews>
    <workbookView xWindow="7665" yWindow="-15" windowWidth="7650" windowHeight="8370"/>
  </bookViews>
  <sheets>
    <sheet name="統計書" sheetId="14" r:id="rId1"/>
    <sheet name="Ｈ27 (確定値) " sheetId="11" r:id="rId2"/>
    <sheet name="Ｈ22" sheetId="6" r:id="rId3"/>
    <sheet name="H17" sheetId="7" r:id="rId4"/>
    <sheet name="H12" sheetId="2" r:id="rId5"/>
    <sheet name="H7" sheetId="3" r:id="rId6"/>
    <sheet name="H2" sheetId="1" r:id="rId7"/>
  </sheets>
  <calcPr calcId="152511"/>
</workbook>
</file>

<file path=xl/calcChain.xml><?xml version="1.0" encoding="utf-8"?>
<calcChain xmlns="http://schemas.openxmlformats.org/spreadsheetml/2006/main">
  <c r="P8" i="14" l="1"/>
  <c r="P7" i="14"/>
  <c r="P10" i="14"/>
  <c r="P9" i="14"/>
  <c r="P27" i="14" l="1"/>
  <c r="N27" i="14"/>
  <c r="L27" i="14"/>
  <c r="M27" i="14" s="1"/>
  <c r="J27" i="14"/>
  <c r="K27" i="14" s="1"/>
  <c r="P26" i="14"/>
  <c r="N26" i="14"/>
  <c r="L26" i="14"/>
  <c r="M26" i="14" s="1"/>
  <c r="J26" i="14"/>
  <c r="K26" i="14" s="1"/>
  <c r="P25" i="14"/>
  <c r="N25" i="14"/>
  <c r="L25" i="14"/>
  <c r="M25" i="14" s="1"/>
  <c r="J25" i="14"/>
  <c r="K25" i="14" s="1"/>
  <c r="P24" i="14"/>
  <c r="N24" i="14"/>
  <c r="L24" i="14"/>
  <c r="M24" i="14" s="1"/>
  <c r="J24" i="14"/>
  <c r="K24" i="14" s="1"/>
  <c r="P23" i="14"/>
  <c r="N23" i="14"/>
  <c r="L23" i="14"/>
  <c r="M23" i="14" s="1"/>
  <c r="J23" i="14"/>
  <c r="K23" i="14" s="1"/>
  <c r="P22" i="14"/>
  <c r="N22" i="14"/>
  <c r="L22" i="14"/>
  <c r="M22" i="14" s="1"/>
  <c r="J22" i="14"/>
  <c r="K22" i="14" s="1"/>
  <c r="P21" i="14"/>
  <c r="N21" i="14"/>
  <c r="L21" i="14"/>
  <c r="M21" i="14" s="1"/>
  <c r="J21" i="14"/>
  <c r="K21" i="14" s="1"/>
  <c r="P20" i="14"/>
  <c r="N20" i="14"/>
  <c r="L20" i="14"/>
  <c r="M20" i="14" s="1"/>
  <c r="J20" i="14"/>
  <c r="K20" i="14" s="1"/>
  <c r="P19" i="14"/>
  <c r="N19" i="14"/>
  <c r="L19" i="14"/>
  <c r="M19" i="14" s="1"/>
  <c r="K19" i="14"/>
  <c r="J19" i="14"/>
  <c r="P18" i="14"/>
  <c r="N18" i="14"/>
  <c r="L18" i="14"/>
  <c r="M18" i="14" s="1"/>
  <c r="J18" i="14"/>
  <c r="K18" i="14" s="1"/>
  <c r="P17" i="14"/>
  <c r="N17" i="14"/>
  <c r="L17" i="14"/>
  <c r="M17" i="14" s="1"/>
  <c r="J17" i="14"/>
  <c r="K17" i="14" s="1"/>
  <c r="P16" i="14"/>
  <c r="N16" i="14"/>
  <c r="L16" i="14"/>
  <c r="M16" i="14" s="1"/>
  <c r="J16" i="14"/>
  <c r="K16" i="14" s="1"/>
  <c r="P15" i="14"/>
  <c r="N15" i="14"/>
  <c r="L15" i="14"/>
  <c r="M15" i="14" s="1"/>
  <c r="J15" i="14"/>
  <c r="K15" i="14" s="1"/>
  <c r="P14" i="14"/>
  <c r="O14" i="14"/>
  <c r="N14" i="14"/>
  <c r="L14" i="14"/>
  <c r="M14" i="14" s="1"/>
  <c r="J14" i="14"/>
  <c r="K14" i="14" s="1"/>
  <c r="P13" i="14"/>
  <c r="N13" i="14"/>
  <c r="L13" i="14"/>
  <c r="M13" i="14" s="1"/>
  <c r="J13" i="14"/>
  <c r="K13" i="14" s="1"/>
  <c r="P12" i="14"/>
  <c r="N12" i="14"/>
  <c r="L12" i="14"/>
  <c r="M12" i="14" s="1"/>
  <c r="J12" i="14"/>
  <c r="K12" i="14" s="1"/>
  <c r="P11" i="14"/>
  <c r="N11" i="14"/>
  <c r="L11" i="14"/>
  <c r="M11" i="14" s="1"/>
  <c r="J11" i="14"/>
  <c r="K11" i="14" s="1"/>
  <c r="N10" i="14"/>
  <c r="L10" i="14"/>
  <c r="M10" i="14" s="1"/>
  <c r="J10" i="14"/>
  <c r="K10" i="14" s="1"/>
  <c r="N9" i="14"/>
  <c r="L9" i="14"/>
  <c r="M9" i="14" s="1"/>
  <c r="J9" i="14"/>
  <c r="K9" i="14" s="1"/>
  <c r="N8" i="14"/>
  <c r="L8" i="14"/>
  <c r="M8" i="14" s="1"/>
  <c r="J8" i="14"/>
  <c r="K8" i="14" s="1"/>
  <c r="N7" i="14"/>
  <c r="L7" i="14"/>
  <c r="M7" i="14" s="1"/>
  <c r="J7" i="14"/>
  <c r="K7" i="14" s="1"/>
  <c r="P6" i="14"/>
  <c r="O6" i="14"/>
  <c r="N6" i="14"/>
  <c r="L6" i="14"/>
  <c r="M6" i="14" s="1"/>
  <c r="J6" i="14"/>
  <c r="K6" i="14" s="1"/>
  <c r="P27" i="11" l="1"/>
  <c r="O27" i="11"/>
  <c r="N27" i="11"/>
  <c r="L27" i="11"/>
  <c r="M27" i="11" s="1"/>
  <c r="J27" i="11"/>
  <c r="K27" i="11" s="1"/>
  <c r="P26" i="11"/>
  <c r="O26" i="11"/>
  <c r="N26" i="11"/>
  <c r="M26" i="11"/>
  <c r="L26" i="11"/>
  <c r="J26" i="11"/>
  <c r="K26" i="11" s="1"/>
  <c r="P25" i="11"/>
  <c r="O25" i="11"/>
  <c r="N25" i="11"/>
  <c r="M25" i="11"/>
  <c r="L25" i="11"/>
  <c r="J25" i="11"/>
  <c r="K25" i="11" s="1"/>
  <c r="P24" i="11"/>
  <c r="O24" i="11"/>
  <c r="N24" i="11"/>
  <c r="L24" i="11"/>
  <c r="M24" i="11" s="1"/>
  <c r="K24" i="11"/>
  <c r="J24" i="11"/>
  <c r="P23" i="11"/>
  <c r="O23" i="11"/>
  <c r="N23" i="11"/>
  <c r="L23" i="11"/>
  <c r="M23" i="11" s="1"/>
  <c r="J23" i="11"/>
  <c r="K23" i="11" s="1"/>
  <c r="P22" i="11"/>
  <c r="O22" i="11"/>
  <c r="N22" i="11"/>
  <c r="L22" i="11"/>
  <c r="M22" i="11" s="1"/>
  <c r="J22" i="11"/>
  <c r="K22" i="11" s="1"/>
  <c r="P21" i="11"/>
  <c r="O21" i="11"/>
  <c r="N21" i="11"/>
  <c r="M21" i="11"/>
  <c r="L21" i="11"/>
  <c r="J21" i="11"/>
  <c r="K21" i="11" s="1"/>
  <c r="P20" i="11"/>
  <c r="O20" i="11"/>
  <c r="N20" i="11"/>
  <c r="L20" i="11"/>
  <c r="M20" i="11" s="1"/>
  <c r="J20" i="11"/>
  <c r="K20" i="11" s="1"/>
  <c r="P19" i="11"/>
  <c r="O19" i="11"/>
  <c r="N19" i="11"/>
  <c r="L19" i="11"/>
  <c r="M19" i="11" s="1"/>
  <c r="J19" i="11"/>
  <c r="K19" i="11" s="1"/>
  <c r="P18" i="11"/>
  <c r="O18" i="11"/>
  <c r="N18" i="11"/>
  <c r="M18" i="11"/>
  <c r="L18" i="11"/>
  <c r="J18" i="11"/>
  <c r="K18" i="11" s="1"/>
  <c r="P17" i="11"/>
  <c r="O17" i="11"/>
  <c r="N17" i="11"/>
  <c r="L17" i="11"/>
  <c r="M17" i="11" s="1"/>
  <c r="K17" i="11"/>
  <c r="J17" i="11"/>
  <c r="P16" i="11"/>
  <c r="O16" i="11"/>
  <c r="N16" i="11"/>
  <c r="L16" i="11"/>
  <c r="M16" i="11" s="1"/>
  <c r="J16" i="11"/>
  <c r="K16" i="11" s="1"/>
  <c r="P15" i="11"/>
  <c r="O15" i="11"/>
  <c r="N15" i="11"/>
  <c r="L15" i="11"/>
  <c r="M15" i="11" s="1"/>
  <c r="J15" i="11"/>
  <c r="K15" i="11" s="1"/>
  <c r="P14" i="11"/>
  <c r="O14" i="11"/>
  <c r="N14" i="11"/>
  <c r="L14" i="11"/>
  <c r="M14" i="11" s="1"/>
  <c r="J14" i="11"/>
  <c r="K14" i="11" s="1"/>
  <c r="P13" i="11"/>
  <c r="O13" i="11"/>
  <c r="N13" i="11"/>
  <c r="L13" i="11"/>
  <c r="M13" i="11" s="1"/>
  <c r="J13" i="11"/>
  <c r="K13" i="11" s="1"/>
  <c r="P12" i="11"/>
  <c r="O12" i="11"/>
  <c r="N12" i="11"/>
  <c r="L12" i="11"/>
  <c r="M12" i="11" s="1"/>
  <c r="K12" i="11"/>
  <c r="J12" i="11"/>
  <c r="P11" i="11"/>
  <c r="O11" i="11"/>
  <c r="N11" i="11"/>
  <c r="L11" i="11"/>
  <c r="M11" i="11" s="1"/>
  <c r="J11" i="11"/>
  <c r="K11" i="11" s="1"/>
  <c r="P10" i="11"/>
  <c r="O10" i="11"/>
  <c r="N10" i="11"/>
  <c r="L10" i="11"/>
  <c r="M10" i="11" s="1"/>
  <c r="J10" i="11"/>
  <c r="K10" i="11" s="1"/>
  <c r="P9" i="11"/>
  <c r="O9" i="11"/>
  <c r="N9" i="11"/>
  <c r="L9" i="11"/>
  <c r="M9" i="11" s="1"/>
  <c r="J9" i="11"/>
  <c r="K9" i="11" s="1"/>
  <c r="P8" i="11"/>
  <c r="O8" i="11"/>
  <c r="N8" i="11"/>
  <c r="L8" i="11"/>
  <c r="M8" i="11" s="1"/>
  <c r="K8" i="11"/>
  <c r="J8" i="11"/>
  <c r="P7" i="11"/>
  <c r="O7" i="11"/>
  <c r="N7" i="11"/>
  <c r="L7" i="11"/>
  <c r="M7" i="11" s="1"/>
  <c r="J7" i="11"/>
  <c r="K7" i="11" s="1"/>
  <c r="P6" i="11"/>
  <c r="O6" i="11"/>
  <c r="N6" i="11"/>
  <c r="L6" i="11"/>
  <c r="M6" i="11" s="1"/>
  <c r="J6" i="11"/>
  <c r="K6" i="11" s="1"/>
  <c r="L20" i="3" l="1"/>
  <c r="N26" i="7" l="1"/>
  <c r="I26" i="7"/>
  <c r="J26" i="7"/>
  <c r="C26" i="7"/>
  <c r="K26" i="7"/>
  <c r="L26" i="7"/>
  <c r="N25" i="7"/>
  <c r="I25" i="7"/>
  <c r="J25" i="7"/>
  <c r="C25" i="7"/>
  <c r="O25" i="7"/>
  <c r="N24" i="7"/>
  <c r="I24" i="7"/>
  <c r="J24" i="7"/>
  <c r="C24" i="7"/>
  <c r="O24" i="7"/>
  <c r="N23" i="7"/>
  <c r="I23" i="7"/>
  <c r="J23" i="7"/>
  <c r="C23" i="7"/>
  <c r="O23" i="7"/>
  <c r="N22" i="7"/>
  <c r="I22" i="7"/>
  <c r="J22" i="7"/>
  <c r="C22" i="7"/>
  <c r="K22" i="7"/>
  <c r="L22" i="7"/>
  <c r="N21" i="7"/>
  <c r="I21" i="7"/>
  <c r="J21" i="7"/>
  <c r="C21" i="7"/>
  <c r="K21" i="7"/>
  <c r="L21" i="7"/>
  <c r="N20" i="7"/>
  <c r="I20" i="7"/>
  <c r="J20" i="7"/>
  <c r="C20" i="7"/>
  <c r="K20" i="7"/>
  <c r="L20" i="7"/>
  <c r="N19" i="7"/>
  <c r="I19" i="7"/>
  <c r="J19" i="7"/>
  <c r="C19" i="7"/>
  <c r="K19" i="7"/>
  <c r="L19" i="7"/>
  <c r="N18" i="7"/>
  <c r="I18" i="7"/>
  <c r="J18" i="7"/>
  <c r="C18" i="7"/>
  <c r="O18" i="7"/>
  <c r="N17" i="7"/>
  <c r="I17" i="7"/>
  <c r="J17" i="7"/>
  <c r="C17" i="7"/>
  <c r="O17" i="7"/>
  <c r="N16" i="7"/>
  <c r="I16" i="7"/>
  <c r="J16" i="7"/>
  <c r="C16" i="7"/>
  <c r="K16" i="7"/>
  <c r="L16" i="7"/>
  <c r="N15" i="7"/>
  <c r="I15" i="7"/>
  <c r="J15" i="7"/>
  <c r="C15" i="7"/>
  <c r="K15" i="7"/>
  <c r="L15" i="7"/>
  <c r="N14" i="7"/>
  <c r="I14" i="7"/>
  <c r="J14" i="7"/>
  <c r="C14" i="7"/>
  <c r="O14" i="7"/>
  <c r="N13" i="7"/>
  <c r="I13" i="7"/>
  <c r="J13" i="7"/>
  <c r="C13" i="7"/>
  <c r="K13" i="7"/>
  <c r="L13" i="7"/>
  <c r="N12" i="7"/>
  <c r="I12" i="7"/>
  <c r="J12" i="7"/>
  <c r="C12" i="7"/>
  <c r="K12" i="7"/>
  <c r="L12" i="7"/>
  <c r="N11" i="7"/>
  <c r="I11" i="7"/>
  <c r="J11" i="7"/>
  <c r="C11" i="7"/>
  <c r="O11" i="7"/>
  <c r="N10" i="7"/>
  <c r="I10" i="7"/>
  <c r="J10" i="7"/>
  <c r="C10" i="7"/>
  <c r="K10" i="7"/>
  <c r="L10" i="7"/>
  <c r="N9" i="7"/>
  <c r="I9" i="7"/>
  <c r="J9" i="7"/>
  <c r="C9" i="7"/>
  <c r="K9" i="7"/>
  <c r="L9" i="7"/>
  <c r="O9" i="7"/>
  <c r="N8" i="7"/>
  <c r="I8" i="7"/>
  <c r="J8" i="7"/>
  <c r="C8" i="7"/>
  <c r="K8" i="7"/>
  <c r="L8" i="7"/>
  <c r="N7" i="7"/>
  <c r="I7" i="7"/>
  <c r="J7" i="7"/>
  <c r="C7" i="7"/>
  <c r="O7" i="7"/>
  <c r="N6" i="7"/>
  <c r="I6" i="7"/>
  <c r="J6" i="7"/>
  <c r="C6" i="7"/>
  <c r="K6" i="7"/>
  <c r="L6" i="7"/>
  <c r="N5" i="7"/>
  <c r="I5" i="7"/>
  <c r="J5" i="7"/>
  <c r="C5" i="7"/>
  <c r="K5" i="7"/>
  <c r="L5" i="7"/>
  <c r="I16" i="2"/>
  <c r="I17" i="2"/>
  <c r="J17" i="2"/>
  <c r="I18" i="2"/>
  <c r="I19" i="2"/>
  <c r="J19" i="2"/>
  <c r="I20" i="2"/>
  <c r="J20" i="2"/>
  <c r="I21" i="2"/>
  <c r="I22" i="2"/>
  <c r="I23" i="2"/>
  <c r="J23" i="2"/>
  <c r="I24" i="2"/>
  <c r="J24" i="2"/>
  <c r="I15" i="2"/>
  <c r="J15" i="2"/>
  <c r="I14" i="2"/>
  <c r="I13" i="2"/>
  <c r="I12" i="2"/>
  <c r="J12" i="2"/>
  <c r="I11" i="2"/>
  <c r="I10" i="2"/>
  <c r="I9" i="2"/>
  <c r="I8" i="2"/>
  <c r="J8" i="2"/>
  <c r="I7" i="2"/>
  <c r="J7" i="2"/>
  <c r="I6" i="2"/>
  <c r="I5" i="2"/>
  <c r="J5" i="2"/>
  <c r="F6" i="2"/>
  <c r="C21" i="2"/>
  <c r="O21" i="2"/>
  <c r="C24" i="2"/>
  <c r="M24" i="2"/>
  <c r="N24" i="2"/>
  <c r="C23" i="2"/>
  <c r="O23" i="2"/>
  <c r="N23" i="2"/>
  <c r="C22" i="2"/>
  <c r="O22" i="2"/>
  <c r="N22" i="2"/>
  <c r="M22" i="2"/>
  <c r="J22" i="2"/>
  <c r="N21" i="2"/>
  <c r="M21" i="2"/>
  <c r="J21" i="2"/>
  <c r="C20" i="2"/>
  <c r="O20" i="2"/>
  <c r="N20" i="2"/>
  <c r="M20" i="2"/>
  <c r="K20" i="2"/>
  <c r="L20" i="2"/>
  <c r="C19" i="2"/>
  <c r="M19" i="2"/>
  <c r="N19" i="2"/>
  <c r="C18" i="2"/>
  <c r="M18" i="2"/>
  <c r="N18" i="2"/>
  <c r="K18" i="2"/>
  <c r="L18" i="2"/>
  <c r="J18" i="2"/>
  <c r="C17" i="2"/>
  <c r="O17" i="2"/>
  <c r="N17" i="2"/>
  <c r="C16" i="2"/>
  <c r="O16" i="2"/>
  <c r="N16" i="2"/>
  <c r="J16" i="2"/>
  <c r="C15" i="2"/>
  <c r="K15" i="2"/>
  <c r="L15" i="2"/>
  <c r="N15" i="2"/>
  <c r="C14" i="2"/>
  <c r="K14" i="2"/>
  <c r="L14" i="2"/>
  <c r="O14" i="2"/>
  <c r="N14" i="2"/>
  <c r="J14" i="2"/>
  <c r="C13" i="2"/>
  <c r="O13" i="2"/>
  <c r="N13" i="2"/>
  <c r="M13" i="2"/>
  <c r="K13" i="2"/>
  <c r="L13" i="2"/>
  <c r="J13" i="2"/>
  <c r="C12" i="2"/>
  <c r="O12" i="2"/>
  <c r="N12" i="2"/>
  <c r="M12" i="2"/>
  <c r="K12" i="2"/>
  <c r="L12" i="2"/>
  <c r="C11" i="2"/>
  <c r="M11" i="2"/>
  <c r="N11" i="2"/>
  <c r="J11" i="2"/>
  <c r="C10" i="2"/>
  <c r="M10" i="2"/>
  <c r="O10" i="2"/>
  <c r="N10" i="2"/>
  <c r="K10" i="2"/>
  <c r="L10" i="2"/>
  <c r="J10" i="2"/>
  <c r="C9" i="2"/>
  <c r="O9" i="2"/>
  <c r="N9" i="2"/>
  <c r="J9" i="2"/>
  <c r="C8" i="2"/>
  <c r="O8" i="2"/>
  <c r="N8" i="2"/>
  <c r="M8" i="2"/>
  <c r="C7" i="2"/>
  <c r="K7" i="2"/>
  <c r="L7" i="2"/>
  <c r="N7" i="2"/>
  <c r="N6" i="2"/>
  <c r="J6" i="2"/>
  <c r="C5" i="2"/>
  <c r="O5" i="2"/>
  <c r="N5" i="2"/>
  <c r="E6" i="1"/>
  <c r="E5" i="1"/>
  <c r="C5" i="1"/>
  <c r="D6" i="1"/>
  <c r="C6" i="1"/>
  <c r="C7" i="1"/>
  <c r="O7" i="1"/>
  <c r="C8" i="1"/>
  <c r="O8" i="1"/>
  <c r="C9" i="1"/>
  <c r="O9" i="1"/>
  <c r="C10" i="1"/>
  <c r="M10" i="1"/>
  <c r="O10" i="1"/>
  <c r="C11" i="1"/>
  <c r="O11" i="1"/>
  <c r="C12" i="1"/>
  <c r="O12" i="1"/>
  <c r="C13" i="1"/>
  <c r="O13" i="1"/>
  <c r="C14" i="1"/>
  <c r="M14" i="1"/>
  <c r="C15" i="1"/>
  <c r="O15" i="1"/>
  <c r="C16" i="1"/>
  <c r="O16" i="1"/>
  <c r="C17" i="1"/>
  <c r="O17" i="1"/>
  <c r="C18" i="1"/>
  <c r="M18" i="1"/>
  <c r="C19" i="1"/>
  <c r="O19" i="1"/>
  <c r="C20" i="1"/>
  <c r="O20" i="1"/>
  <c r="C21" i="1"/>
  <c r="O21" i="1"/>
  <c r="C22" i="1"/>
  <c r="M22" i="1"/>
  <c r="O22" i="1"/>
  <c r="C23" i="1"/>
  <c r="O23" i="1"/>
  <c r="C24" i="1"/>
  <c r="O24" i="1"/>
  <c r="D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B6" i="1"/>
  <c r="M7" i="1"/>
  <c r="M8" i="1"/>
  <c r="M9" i="1"/>
  <c r="M11" i="1"/>
  <c r="M13" i="1"/>
  <c r="M15" i="1"/>
  <c r="M16" i="1"/>
  <c r="M17" i="1"/>
  <c r="M20" i="1"/>
  <c r="M23" i="1"/>
  <c r="M24" i="1"/>
  <c r="B5" i="1"/>
  <c r="L24" i="1"/>
  <c r="L23" i="1"/>
  <c r="L22" i="1"/>
  <c r="L21" i="1"/>
  <c r="L14" i="1"/>
  <c r="L15" i="1"/>
  <c r="L16" i="1"/>
  <c r="L17" i="1"/>
  <c r="L18" i="1"/>
  <c r="L13" i="1"/>
  <c r="L9" i="1"/>
  <c r="L10" i="1"/>
  <c r="L8" i="1"/>
  <c r="L6" i="1"/>
  <c r="L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1" i="1"/>
  <c r="J22" i="1"/>
  <c r="J23" i="1"/>
  <c r="J24" i="1"/>
  <c r="J5" i="1"/>
  <c r="C5" i="3"/>
  <c r="O5" i="3"/>
  <c r="G6" i="3"/>
  <c r="G5" i="3"/>
  <c r="I5" i="3"/>
  <c r="J5" i="3"/>
  <c r="K5" i="3"/>
  <c r="L5" i="3"/>
  <c r="M5" i="3"/>
  <c r="N5" i="3"/>
  <c r="B6" i="3"/>
  <c r="I6" i="3"/>
  <c r="J6" i="3"/>
  <c r="C8" i="3"/>
  <c r="O8" i="3"/>
  <c r="C9" i="3"/>
  <c r="K9" i="3"/>
  <c r="L9" i="3"/>
  <c r="C10" i="3"/>
  <c r="M10" i="3"/>
  <c r="C11" i="3"/>
  <c r="M11" i="3"/>
  <c r="C12" i="3"/>
  <c r="K12" i="3"/>
  <c r="L12" i="3"/>
  <c r="C13" i="3"/>
  <c r="K13" i="3"/>
  <c r="L13" i="3"/>
  <c r="C14" i="3"/>
  <c r="C15" i="3"/>
  <c r="M15" i="3"/>
  <c r="C16" i="3"/>
  <c r="O16" i="3"/>
  <c r="C17" i="3"/>
  <c r="K17" i="3"/>
  <c r="L17" i="3"/>
  <c r="C18" i="3"/>
  <c r="M18" i="3"/>
  <c r="C19" i="3"/>
  <c r="M19" i="3"/>
  <c r="C20" i="3"/>
  <c r="K20" i="3"/>
  <c r="C21" i="3"/>
  <c r="K21" i="3"/>
  <c r="L21" i="3"/>
  <c r="C22" i="3"/>
  <c r="C23" i="3"/>
  <c r="C24" i="3"/>
  <c r="O24" i="3"/>
  <c r="D6" i="3"/>
  <c r="N6" i="3"/>
  <c r="E6" i="3"/>
  <c r="F6" i="3"/>
  <c r="C7" i="3"/>
  <c r="O7" i="3"/>
  <c r="I7" i="3"/>
  <c r="J7" i="3"/>
  <c r="N7" i="3"/>
  <c r="I8" i="3"/>
  <c r="J8" i="3"/>
  <c r="M8" i="3"/>
  <c r="N8" i="3"/>
  <c r="I9" i="3"/>
  <c r="J9" i="3"/>
  <c r="M9" i="3"/>
  <c r="N9" i="3"/>
  <c r="O9" i="3"/>
  <c r="I10" i="3"/>
  <c r="J10" i="3"/>
  <c r="K10" i="3"/>
  <c r="L10" i="3"/>
  <c r="N10" i="3"/>
  <c r="O10" i="3"/>
  <c r="I11" i="3"/>
  <c r="J11" i="3"/>
  <c r="K11" i="3"/>
  <c r="L11" i="3"/>
  <c r="N11" i="3"/>
  <c r="O11" i="3"/>
  <c r="I12" i="3"/>
  <c r="J12" i="3"/>
  <c r="M12" i="3"/>
  <c r="N12" i="3"/>
  <c r="I13" i="3"/>
  <c r="J13" i="3"/>
  <c r="N13" i="3"/>
  <c r="I14" i="3"/>
  <c r="J14" i="3"/>
  <c r="K14" i="3"/>
  <c r="L14" i="3"/>
  <c r="M14" i="3"/>
  <c r="N14" i="3"/>
  <c r="O14" i="3"/>
  <c r="I15" i="3"/>
  <c r="J15" i="3"/>
  <c r="K15" i="3"/>
  <c r="L15" i="3"/>
  <c r="N15" i="3"/>
  <c r="O15" i="3"/>
  <c r="I16" i="3"/>
  <c r="J16" i="3"/>
  <c r="N16" i="3"/>
  <c r="I17" i="3"/>
  <c r="J17" i="3"/>
  <c r="M17" i="3"/>
  <c r="N17" i="3"/>
  <c r="O17" i="3"/>
  <c r="I18" i="3"/>
  <c r="J18" i="3"/>
  <c r="K18" i="3"/>
  <c r="L18" i="3"/>
  <c r="N18" i="3"/>
  <c r="O18" i="3"/>
  <c r="I19" i="3"/>
  <c r="J19" i="3"/>
  <c r="K19" i="3"/>
  <c r="L19" i="3"/>
  <c r="N19" i="3"/>
  <c r="O19" i="3"/>
  <c r="I20" i="3"/>
  <c r="J20" i="3"/>
  <c r="M20" i="3"/>
  <c r="N20" i="3"/>
  <c r="I21" i="3"/>
  <c r="J21" i="3"/>
  <c r="M21" i="3"/>
  <c r="N21" i="3"/>
  <c r="I22" i="3"/>
  <c r="J22" i="3"/>
  <c r="K22" i="3"/>
  <c r="L22" i="3"/>
  <c r="M22" i="3"/>
  <c r="N22" i="3"/>
  <c r="O22" i="3"/>
  <c r="I23" i="3"/>
  <c r="J23" i="3"/>
  <c r="K23" i="3"/>
  <c r="L23" i="3"/>
  <c r="M23" i="3"/>
  <c r="N23" i="3"/>
  <c r="O23" i="3"/>
  <c r="I24" i="3"/>
  <c r="J24" i="3"/>
  <c r="M24" i="3"/>
  <c r="N24" i="3"/>
  <c r="K14" i="7"/>
  <c r="L14" i="7"/>
  <c r="O26" i="7"/>
  <c r="K7" i="7"/>
  <c r="L7" i="7"/>
  <c r="O6" i="7"/>
  <c r="O12" i="7"/>
  <c r="K24" i="7"/>
  <c r="L24" i="7"/>
  <c r="K17" i="7"/>
  <c r="L17" i="7"/>
  <c r="K23" i="7"/>
  <c r="L23" i="7"/>
  <c r="K18" i="7"/>
  <c r="L18" i="7"/>
  <c r="O20" i="7"/>
  <c r="K25" i="7"/>
  <c r="L25" i="7"/>
  <c r="O8" i="7"/>
  <c r="O15" i="7"/>
  <c r="O21" i="7"/>
  <c r="K8" i="2"/>
  <c r="L8" i="2"/>
  <c r="M9" i="2"/>
  <c r="K22" i="2"/>
  <c r="L22" i="2"/>
  <c r="M23" i="2"/>
  <c r="K24" i="3"/>
  <c r="L24" i="3"/>
  <c r="O20" i="3"/>
  <c r="O12" i="3"/>
  <c r="K8" i="3"/>
  <c r="L8" i="3"/>
  <c r="K9" i="2"/>
  <c r="L9" i="2"/>
  <c r="K17" i="2"/>
  <c r="L17" i="2"/>
  <c r="K23" i="2"/>
  <c r="L23" i="2"/>
  <c r="K7" i="3"/>
  <c r="L7" i="3"/>
  <c r="M7" i="3"/>
  <c r="C6" i="3"/>
  <c r="O6" i="3"/>
  <c r="O7" i="2"/>
  <c r="O15" i="2"/>
  <c r="M14" i="2"/>
  <c r="K21" i="2"/>
  <c r="L21" i="2"/>
  <c r="M7" i="2"/>
  <c r="M15" i="2"/>
  <c r="M6" i="1"/>
  <c r="O6" i="1"/>
  <c r="O5" i="1"/>
  <c r="M5" i="1"/>
  <c r="K6" i="3"/>
  <c r="L6" i="3"/>
  <c r="K5" i="2"/>
  <c r="L5" i="2"/>
  <c r="K16" i="2"/>
  <c r="L16" i="2"/>
  <c r="K11" i="7"/>
  <c r="L11" i="7"/>
  <c r="M13" i="3"/>
  <c r="M19" i="1"/>
  <c r="O18" i="1"/>
  <c r="M5" i="2"/>
  <c r="K11" i="2"/>
  <c r="L11" i="2"/>
  <c r="M16" i="2"/>
  <c r="O18" i="2"/>
  <c r="K19" i="2"/>
  <c r="L19" i="2"/>
  <c r="O22" i="7"/>
  <c r="O5" i="7"/>
  <c r="M6" i="3"/>
  <c r="C6" i="2"/>
  <c r="O19" i="2"/>
  <c r="O11" i="2"/>
  <c r="N5" i="1"/>
  <c r="O13" i="7"/>
  <c r="O21" i="3"/>
  <c r="M12" i="1"/>
  <c r="O14" i="1"/>
  <c r="O24" i="2"/>
  <c r="K24" i="2"/>
  <c r="L24" i="2"/>
  <c r="K16" i="3"/>
  <c r="L16" i="3"/>
  <c r="M17" i="2"/>
  <c r="M16" i="3"/>
  <c r="O13" i="3"/>
  <c r="M21" i="1"/>
  <c r="O6" i="2"/>
  <c r="M6" i="2"/>
  <c r="K6" i="2"/>
  <c r="L6" i="2"/>
</calcChain>
</file>

<file path=xl/sharedStrings.xml><?xml version="1.0" encoding="utf-8"?>
<sst xmlns="http://schemas.openxmlformats.org/spreadsheetml/2006/main" count="388" uniqueCount="144">
  <si>
    <t>★長野県 １７市別世帯数および男女別人口（昭和６０年・平成２年）</t>
  </si>
  <si>
    <t>人口</t>
  </si>
  <si>
    <t>昭和60年国勢調査</t>
  </si>
  <si>
    <t xml:space="preserve">  昭和60年～平成２年の増加（△は減少）</t>
  </si>
  <si>
    <t>１世帯</t>
  </si>
  <si>
    <t>女100人に</t>
  </si>
  <si>
    <t>地域</t>
  </si>
  <si>
    <t>世帯数</t>
  </si>
  <si>
    <t>計</t>
  </si>
  <si>
    <t>男</t>
  </si>
  <si>
    <t>女</t>
  </si>
  <si>
    <t>総面積</t>
  </si>
  <si>
    <t>人  口</t>
  </si>
  <si>
    <t>率</t>
  </si>
  <si>
    <t>人口増減</t>
  </si>
  <si>
    <t>当たり</t>
  </si>
  <si>
    <t xml:space="preserve">つき  男 </t>
  </si>
  <si>
    <t>密度</t>
  </si>
  <si>
    <t>(k㎡)</t>
  </si>
  <si>
    <t>増減</t>
  </si>
  <si>
    <t>（％）</t>
  </si>
  <si>
    <t>(人／１ｋ㎡)</t>
  </si>
  <si>
    <t>県計</t>
  </si>
  <si>
    <t>市計</t>
  </si>
  <si>
    <t>郡計</t>
  </si>
  <si>
    <t>△   2,296</t>
  </si>
  <si>
    <t>△   0.3</t>
  </si>
  <si>
    <t>長野市</t>
  </si>
  <si>
    <t>松本市</t>
  </si>
  <si>
    <t>上田市</t>
  </si>
  <si>
    <t>岡谷市</t>
  </si>
  <si>
    <t>△   1,898</t>
  </si>
  <si>
    <t>△   3.1</t>
  </si>
  <si>
    <t>飯田市</t>
  </si>
  <si>
    <t>△     542</t>
  </si>
  <si>
    <t>△   0.6</t>
  </si>
  <si>
    <t>諏訪市</t>
  </si>
  <si>
    <t>須坂市</t>
  </si>
  <si>
    <t>小諸市</t>
  </si>
  <si>
    <t>伊那市</t>
  </si>
  <si>
    <t>駒ヶ根市</t>
  </si>
  <si>
    <t xml:space="preserve">中野市 </t>
  </si>
  <si>
    <t>大町市</t>
  </si>
  <si>
    <t>△     854</t>
  </si>
  <si>
    <t>△   2.6</t>
  </si>
  <si>
    <t>飯山市</t>
  </si>
  <si>
    <t>△      67</t>
  </si>
  <si>
    <t>△ 　0.9</t>
  </si>
  <si>
    <t>△     920</t>
  </si>
  <si>
    <t>△   3.2</t>
  </si>
  <si>
    <t>茅野市</t>
  </si>
  <si>
    <t>塩尻市</t>
  </si>
  <si>
    <t>更埴市</t>
  </si>
  <si>
    <t>佐久市</t>
  </si>
  <si>
    <t>※</t>
  </si>
  <si>
    <t>総面積は、国土地理院発表(平成元年10月１日現在)のものによる。</t>
  </si>
  <si>
    <t>ただし、※印は県地方課資料による。</t>
  </si>
  <si>
    <t>★長野県 １７市別世帯数および男女別人口（平成２年・７年）</t>
  </si>
  <si>
    <t>平成２年国勢調査</t>
  </si>
  <si>
    <t>平成２年～７年の増加（△は減少）</t>
  </si>
  <si>
    <t>女100人</t>
  </si>
  <si>
    <t>につき</t>
  </si>
  <si>
    <t>(人/ｋ㎡)</t>
  </si>
  <si>
    <t>総面積は、国土地理院発表(平成 6年10月１日現在)のものによる。</t>
  </si>
  <si>
    <t>平成７年国勢調査</t>
    <phoneticPr fontId="7"/>
  </si>
  <si>
    <t>平成７年～１２年の増加（△は減少）</t>
    <phoneticPr fontId="7"/>
  </si>
  <si>
    <t>★長野県 １７市別世帯数及び男女別人口（平成７年・１２年）</t>
    <rPh sb="12" eb="13">
      <t>オヨ</t>
    </rPh>
    <phoneticPr fontId="7"/>
  </si>
  <si>
    <t>千曲市</t>
    <rPh sb="0" eb="2">
      <t>チクマ</t>
    </rPh>
    <rPh sb="2" eb="3">
      <t>シ</t>
    </rPh>
    <phoneticPr fontId="7"/>
  </si>
  <si>
    <t>東御市</t>
    <rPh sb="0" eb="1">
      <t>ヒガシ</t>
    </rPh>
    <rPh sb="1" eb="2">
      <t>オン</t>
    </rPh>
    <rPh sb="2" eb="3">
      <t>シ</t>
    </rPh>
    <phoneticPr fontId="7"/>
  </si>
  <si>
    <t>安曇野市</t>
    <rPh sb="0" eb="3">
      <t>アズミノ</t>
    </rPh>
    <rPh sb="3" eb="4">
      <t>シ</t>
    </rPh>
    <phoneticPr fontId="7"/>
  </si>
  <si>
    <t>ただし、※印は境界未定部分を有する市町村については「平成17年版全国市町村要覧」の数値を用いている。</t>
    <rPh sb="7" eb="9">
      <t>キョウカイ</t>
    </rPh>
    <rPh sb="9" eb="11">
      <t>ミテイ</t>
    </rPh>
    <rPh sb="11" eb="13">
      <t>ブブン</t>
    </rPh>
    <rPh sb="14" eb="15">
      <t>ユウ</t>
    </rPh>
    <rPh sb="17" eb="20">
      <t>シチョウソン</t>
    </rPh>
    <rPh sb="26" eb="28">
      <t>ヘイセイ</t>
    </rPh>
    <rPh sb="30" eb="31">
      <t>ネン</t>
    </rPh>
    <rPh sb="31" eb="32">
      <t>バン</t>
    </rPh>
    <rPh sb="32" eb="34">
      <t>ゼンコク</t>
    </rPh>
    <rPh sb="34" eb="37">
      <t>シチョウソン</t>
    </rPh>
    <rPh sb="37" eb="39">
      <t>ヨウラン</t>
    </rPh>
    <rPh sb="41" eb="43">
      <t>スウチ</t>
    </rPh>
    <rPh sb="44" eb="45">
      <t>モチ</t>
    </rPh>
    <phoneticPr fontId="8"/>
  </si>
  <si>
    <t>★長野県19市別世帯数及び男女別人口（平成12年・17年）</t>
    <rPh sb="11" eb="12">
      <t>オヨ</t>
    </rPh>
    <phoneticPr fontId="7"/>
  </si>
  <si>
    <t>地  域</t>
    <phoneticPr fontId="7"/>
  </si>
  <si>
    <t>平成12年国勢調査</t>
    <rPh sb="4" eb="5">
      <t>ネン</t>
    </rPh>
    <rPh sb="5" eb="7">
      <t>コクセイ</t>
    </rPh>
    <phoneticPr fontId="7"/>
  </si>
  <si>
    <t>男女比率
女性100人
に対して</t>
    <rPh sb="0" eb="2">
      <t>ダンジョ</t>
    </rPh>
    <rPh sb="2" eb="4">
      <t>ヒリツ</t>
    </rPh>
    <rPh sb="5" eb="7">
      <t>ジョセイ</t>
    </rPh>
    <rPh sb="10" eb="11">
      <t>ニン</t>
    </rPh>
    <rPh sb="13" eb="14">
      <t>タイ</t>
    </rPh>
    <phoneticPr fontId="7"/>
  </si>
  <si>
    <t>★長野県19市別世帯数及び男女別人口（平成17年・22年）</t>
    <rPh sb="11" eb="12">
      <t>オヨ</t>
    </rPh>
    <phoneticPr fontId="7"/>
  </si>
  <si>
    <t>人口
密度
(人/ｋ㎡)</t>
    <rPh sb="3" eb="5">
      <t>ミツド</t>
    </rPh>
    <phoneticPr fontId="7"/>
  </si>
  <si>
    <t>世帯数
増減</t>
    <rPh sb="4" eb="6">
      <t>ゾウゲン</t>
    </rPh>
    <phoneticPr fontId="7"/>
  </si>
  <si>
    <t>安 曇 野 市</t>
    <rPh sb="0" eb="1">
      <t>アン</t>
    </rPh>
    <rPh sb="2" eb="3">
      <t>クモリ</t>
    </rPh>
    <rPh sb="4" eb="5">
      <t>ノ</t>
    </rPh>
    <rPh sb="6" eb="7">
      <t>シ</t>
    </rPh>
    <phoneticPr fontId="7"/>
  </si>
  <si>
    <t>総面積
(k㎡)</t>
    <phoneticPr fontId="7"/>
  </si>
  <si>
    <t>平成12年～17年の増加（△は減少）</t>
    <phoneticPr fontId="7"/>
  </si>
  <si>
    <t>１世帯
当たり
人口</t>
    <phoneticPr fontId="7"/>
  </si>
  <si>
    <t>人口
密度
(人/ｋ㎡)</t>
    <phoneticPr fontId="7"/>
  </si>
  <si>
    <t>世帯数
増減</t>
    <phoneticPr fontId="7"/>
  </si>
  <si>
    <t>率
（％）</t>
    <phoneticPr fontId="7"/>
  </si>
  <si>
    <t>人口増減</t>
    <phoneticPr fontId="7"/>
  </si>
  <si>
    <t>県計</t>
    <phoneticPr fontId="7"/>
  </si>
  <si>
    <t>市計</t>
    <phoneticPr fontId="7"/>
  </si>
  <si>
    <t>郡計</t>
    <phoneticPr fontId="7"/>
  </si>
  <si>
    <t>※総面積は、「全国都道府県市町村別面積(平成17年10月１日現在)」（国土交通省国土地理院）のものによる。</t>
    <rPh sb="7" eb="9">
      <t>ゼンコク</t>
    </rPh>
    <rPh sb="9" eb="13">
      <t>トドウフケン</t>
    </rPh>
    <rPh sb="13" eb="16">
      <t>シチョウソン</t>
    </rPh>
    <rPh sb="16" eb="17">
      <t>ベツ</t>
    </rPh>
    <rPh sb="17" eb="19">
      <t>メンセキ</t>
    </rPh>
    <rPh sb="35" eb="37">
      <t>コクド</t>
    </rPh>
    <rPh sb="37" eb="40">
      <t>コウツウショウ</t>
    </rPh>
    <rPh sb="40" eb="45">
      <t>コクドチリイン</t>
    </rPh>
    <phoneticPr fontId="8"/>
  </si>
  <si>
    <t>※「平成12年人口」は平成17年10月1日現在の市区町村の境域に基づいて組替えた平成12年の人口を示す。</t>
    <rPh sb="2" eb="4">
      <t>ヘイセイ</t>
    </rPh>
    <rPh sb="6" eb="7">
      <t>ネン</t>
    </rPh>
    <rPh sb="7" eb="9">
      <t>ジンコウ</t>
    </rPh>
    <rPh sb="11" eb="13">
      <t>ヘイセイ</t>
    </rPh>
    <rPh sb="15" eb="16">
      <t>ネン</t>
    </rPh>
    <rPh sb="18" eb="19">
      <t>ガツ</t>
    </rPh>
    <rPh sb="20" eb="21">
      <t>ニチ</t>
    </rPh>
    <rPh sb="21" eb="23">
      <t>ゲンザイ</t>
    </rPh>
    <rPh sb="24" eb="26">
      <t>シク</t>
    </rPh>
    <rPh sb="26" eb="28">
      <t>チョウソン</t>
    </rPh>
    <rPh sb="29" eb="31">
      <t>キョウイキ</t>
    </rPh>
    <rPh sb="32" eb="33">
      <t>モト</t>
    </rPh>
    <rPh sb="36" eb="37">
      <t>ク</t>
    </rPh>
    <rPh sb="37" eb="38">
      <t>カ</t>
    </rPh>
    <rPh sb="40" eb="42">
      <t>ヘイセイ</t>
    </rPh>
    <rPh sb="44" eb="45">
      <t>ネン</t>
    </rPh>
    <rPh sb="46" eb="48">
      <t>ジンコウ</t>
    </rPh>
    <rPh sb="49" eb="50">
      <t>シメ</t>
    </rPh>
    <phoneticPr fontId="7"/>
  </si>
  <si>
    <t>１世帯
当たり
人口</t>
    <rPh sb="4" eb="5">
      <t>ア</t>
    </rPh>
    <rPh sb="8" eb="10">
      <t>ジンコウ</t>
    </rPh>
    <phoneticPr fontId="7"/>
  </si>
  <si>
    <t>女性
100人
につき
男性</t>
    <rPh sb="1" eb="2">
      <t>セイ</t>
    </rPh>
    <rPh sb="12" eb="13">
      <t>オトコ</t>
    </rPh>
    <rPh sb="13" eb="14">
      <t>セイ</t>
    </rPh>
    <phoneticPr fontId="7"/>
  </si>
  <si>
    <t>総面積(k㎡)</t>
    <phoneticPr fontId="7"/>
  </si>
  <si>
    <t>平成17年国勢調査</t>
    <phoneticPr fontId="7"/>
  </si>
  <si>
    <t>平成17年～22年の増加（△は減少）</t>
    <phoneticPr fontId="7"/>
  </si>
  <si>
    <t>率
（％）</t>
    <phoneticPr fontId="7"/>
  </si>
  <si>
    <t>人口
増減</t>
    <phoneticPr fontId="7"/>
  </si>
  <si>
    <t>県　　計</t>
    <phoneticPr fontId="7"/>
  </si>
  <si>
    <t>市　　計</t>
    <phoneticPr fontId="7"/>
  </si>
  <si>
    <t>郡　　計</t>
    <phoneticPr fontId="7"/>
  </si>
  <si>
    <t>※総面積は、「全国都道府県市町村別面積(平成22年10月１日現在)」（国土交通省国土地理院）のものによる。</t>
    <phoneticPr fontId="7"/>
  </si>
  <si>
    <t xml:space="preserve">    ただし、※印は境界未定部分を有する市町村については「平成22年版全国市町村要覧」の数値を用いている。</t>
    <phoneticPr fontId="7"/>
  </si>
  <si>
    <t>※「平成17年人口」は平成22年10月1日現在の市区町村の境域に基づいて組替えた平成17年の人口を示す。</t>
    <phoneticPr fontId="7"/>
  </si>
  <si>
    <t>区　分</t>
    <rPh sb="0" eb="1">
      <t>ク</t>
    </rPh>
    <rPh sb="2" eb="3">
      <t>ブン</t>
    </rPh>
    <phoneticPr fontId="7"/>
  </si>
  <si>
    <t>　　地　域</t>
    <phoneticPr fontId="7"/>
  </si>
  <si>
    <t>★長野県19市別世帯数及び男女別人口（平成22年・27年）</t>
    <rPh sb="11" eb="12">
      <t>オヨ</t>
    </rPh>
    <phoneticPr fontId="7"/>
  </si>
  <si>
    <t>平成22年国勢調査</t>
    <phoneticPr fontId="7"/>
  </si>
  <si>
    <t>平成22年～27年の増加（△は減少）</t>
    <phoneticPr fontId="7"/>
  </si>
  <si>
    <t>平成22、27年国勢調査結果</t>
    <phoneticPr fontId="7"/>
  </si>
  <si>
    <t>女性100人につき男性</t>
    <rPh sb="1" eb="2">
      <t>セイ</t>
    </rPh>
    <rPh sb="9" eb="10">
      <t>オトコ</t>
    </rPh>
    <rPh sb="10" eb="11">
      <t>セイ</t>
    </rPh>
    <phoneticPr fontId="7"/>
  </si>
  <si>
    <t>※総面積は、国土交通省国土地理院発表(平成27年10月１日現在)による。</t>
    <rPh sb="16" eb="18">
      <t>ハッピョウ</t>
    </rPh>
    <phoneticPr fontId="7"/>
  </si>
  <si>
    <t>【茅野市】</t>
    <rPh sb="1" eb="4">
      <t>チノシ</t>
    </rPh>
    <phoneticPr fontId="8"/>
  </si>
  <si>
    <t>【茅野市】</t>
    <rPh sb="1" eb="4">
      <t>チノシ</t>
    </rPh>
    <phoneticPr fontId="7"/>
  </si>
  <si>
    <t>平成12、17年国勢調査結果</t>
    <phoneticPr fontId="7"/>
  </si>
  <si>
    <t>平成17、22年国勢調査結果</t>
    <phoneticPr fontId="7"/>
  </si>
  <si>
    <t>平成7、12年国勢調査結果</t>
    <phoneticPr fontId="7"/>
  </si>
  <si>
    <t>平成2、7年国勢調査結果</t>
    <phoneticPr fontId="7"/>
  </si>
  <si>
    <t>昭和60年、平成2年国勢調査結果</t>
    <rPh sb="0" eb="2">
      <t>ショウワ</t>
    </rPh>
    <rPh sb="4" eb="5">
      <t>ネン</t>
    </rPh>
    <phoneticPr fontId="7"/>
  </si>
  <si>
    <t>人  口  (人)</t>
    <rPh sb="7" eb="8">
      <t>ニン</t>
    </rPh>
    <phoneticPr fontId="8"/>
  </si>
  <si>
    <t>世帯数</t>
    <phoneticPr fontId="8"/>
  </si>
  <si>
    <t>世帯</t>
    <phoneticPr fontId="8"/>
  </si>
  <si>
    <t>人</t>
    <phoneticPr fontId="8"/>
  </si>
  <si>
    <t>人</t>
    <rPh sb="0" eb="1">
      <t>ヒト</t>
    </rPh>
    <phoneticPr fontId="8"/>
  </si>
  <si>
    <t>k㎡</t>
    <phoneticPr fontId="8"/>
  </si>
  <si>
    <t>人</t>
    <phoneticPr fontId="8"/>
  </si>
  <si>
    <t>世帯</t>
    <phoneticPr fontId="7"/>
  </si>
  <si>
    <t>％</t>
    <phoneticPr fontId="8"/>
  </si>
  <si>
    <t>人</t>
    <phoneticPr fontId="7"/>
  </si>
  <si>
    <t>％</t>
    <phoneticPr fontId="8"/>
  </si>
  <si>
    <t>人/ｋ㎡</t>
    <phoneticPr fontId="8"/>
  </si>
  <si>
    <t>総面積</t>
    <phoneticPr fontId="7"/>
  </si>
  <si>
    <t>率</t>
    <phoneticPr fontId="7"/>
  </si>
  <si>
    <t>率</t>
    <phoneticPr fontId="7"/>
  </si>
  <si>
    <t>人口
密度</t>
    <rPh sb="3" eb="5">
      <t>ミツド</t>
    </rPh>
    <phoneticPr fontId="7"/>
  </si>
  <si>
    <t>区　分　</t>
    <rPh sb="0" eb="1">
      <t>ク</t>
    </rPh>
    <rPh sb="2" eb="3">
      <t>ブン</t>
    </rPh>
    <phoneticPr fontId="7"/>
  </si>
  <si>
    <t xml:space="preserve">   ただし、境界未定の市町村については、同資料の参考値を※を付し記載。</t>
    <rPh sb="7" eb="9">
      <t>キョウカイ</t>
    </rPh>
    <rPh sb="9" eb="11">
      <t>ミテイ</t>
    </rPh>
    <rPh sb="12" eb="15">
      <t>シチョウソン</t>
    </rPh>
    <rPh sb="21" eb="22">
      <t>ドウ</t>
    </rPh>
    <rPh sb="22" eb="24">
      <t>シリョウ</t>
    </rPh>
    <rPh sb="25" eb="27">
      <t>サンコウ</t>
    </rPh>
    <rPh sb="27" eb="28">
      <t>チ</t>
    </rPh>
    <rPh sb="31" eb="32">
      <t>フ</t>
    </rPh>
    <rPh sb="33" eb="35">
      <t>キサイ</t>
    </rPh>
    <phoneticPr fontId="7"/>
  </si>
  <si>
    <t>※「平成27年人口」は平成27年国勢調査の確定値人口。</t>
    <rPh sb="11" eb="13">
      <t>ヘイセイ</t>
    </rPh>
    <rPh sb="15" eb="16">
      <t>ネン</t>
    </rPh>
    <rPh sb="16" eb="18">
      <t>コクセイ</t>
    </rPh>
    <rPh sb="18" eb="20">
      <t>チョウサ</t>
    </rPh>
    <rPh sb="21" eb="24">
      <t>カクテイチ</t>
    </rPh>
    <rPh sb="24" eb="26">
      <t>ジンコウ</t>
    </rPh>
    <phoneticPr fontId="7"/>
  </si>
  <si>
    <t>平成27年国勢調査</t>
    <phoneticPr fontId="7"/>
  </si>
  <si>
    <t>平成27年～令和2年の増加（△は減少）</t>
    <rPh sb="6" eb="8">
      <t>レイワ</t>
    </rPh>
    <rPh sb="9" eb="10">
      <t>ネン</t>
    </rPh>
    <phoneticPr fontId="7"/>
  </si>
  <si>
    <t>※総面積は、国土交通省国土地理院発表(令和2年10月１日現在)による。</t>
    <rPh sb="16" eb="18">
      <t>ハッピョウ</t>
    </rPh>
    <rPh sb="19" eb="21">
      <t>レイワ</t>
    </rPh>
    <phoneticPr fontId="7"/>
  </si>
  <si>
    <t>※「令和2年人口」は令和2年国勢調査の確定値人口。</t>
    <rPh sb="2" eb="4">
      <t>レイワ</t>
    </rPh>
    <rPh sb="10" eb="12">
      <t>レイワ</t>
    </rPh>
    <rPh sb="13" eb="14">
      <t>ネン</t>
    </rPh>
    <rPh sb="14" eb="16">
      <t>コクセイ</t>
    </rPh>
    <rPh sb="16" eb="18">
      <t>チョウサ</t>
    </rPh>
    <rPh sb="19" eb="22">
      <t>カクテイチ</t>
    </rPh>
    <rPh sb="22" eb="24">
      <t>ジンコウ</t>
    </rPh>
    <phoneticPr fontId="7"/>
  </si>
  <si>
    <t>平成27年・令和2年国勢調査結果</t>
    <rPh sb="6" eb="8">
      <t>レイワ</t>
    </rPh>
    <rPh sb="9" eb="10">
      <t>ネン</t>
    </rPh>
    <phoneticPr fontId="7"/>
  </si>
  <si>
    <t>★長野県19市別世帯数及び男女別人口（平成27年・令和2年）</t>
    <rPh sb="11" eb="12">
      <t>オヨ</t>
    </rPh>
    <rPh sb="25" eb="27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</si>
</sst>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&quot;※&quot;#,##0.00"/>
    <numFmt numFmtId="178" formatCode="#,##0;&quot;△&quot;#,##0"/>
    <numFmt numFmtId="179" formatCode="#,##0.0;&quot;△&quot;#,##0.0"/>
    <numFmt numFmtId="180" formatCode="#,##0;\-#,##0;&quot;-&quot;"/>
    <numFmt numFmtId="181" formatCode="#,##0;&quot;△ &quot;#,##0"/>
    <numFmt numFmtId="182" formatCode="#,##0.0;&quot;△ &quot;#,##0.0"/>
  </numFmts>
  <fonts count="19">
    <font>
      <sz val="14"/>
      <name val="明朝"/>
      <family val="1"/>
      <charset val="128"/>
    </font>
    <font>
      <b/>
      <sz val="14"/>
      <name val="明朝"/>
      <family val="1"/>
      <charset val="128"/>
    </font>
    <font>
      <sz val="14"/>
      <name val="明朝"/>
      <family val="1"/>
      <charset val="128"/>
    </font>
    <font>
      <b/>
      <sz val="14"/>
      <name val="標準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7"/>
      <name val="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0" fontId="4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5" fillId="0" borderId="0"/>
  </cellStyleXfs>
  <cellXfs count="284">
    <xf numFmtId="0" fontId="0" fillId="0" borderId="0" xfId="0"/>
    <xf numFmtId="0" fontId="0" fillId="0" borderId="0" xfId="0" applyAlignment="1">
      <alignment horizontal="right"/>
    </xf>
    <xf numFmtId="3" fontId="0" fillId="0" borderId="3" xfId="0" applyNumberFormat="1" applyBorder="1"/>
    <xf numFmtId="3" fontId="0" fillId="0" borderId="4" xfId="0" applyNumberFormat="1" applyBorder="1"/>
    <xf numFmtId="3" fontId="0" fillId="0" borderId="5" xfId="0" applyNumberFormat="1" applyBorder="1"/>
    <xf numFmtId="0" fontId="0" fillId="0" borderId="3" xfId="0" applyBorder="1" applyAlignment="1">
      <alignment horizontal="distributed"/>
    </xf>
    <xf numFmtId="0" fontId="0" fillId="0" borderId="3" xfId="0" applyBorder="1" applyAlignment="1">
      <alignment horizontal="right"/>
    </xf>
    <xf numFmtId="176" fontId="0" fillId="0" borderId="0" xfId="0" applyNumberFormat="1" applyBorder="1"/>
    <xf numFmtId="0" fontId="0" fillId="0" borderId="0" xfId="0" applyBorder="1" applyAlignment="1">
      <alignment horizontal="distributed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8" xfId="0" applyNumberFormat="1" applyBorder="1"/>
    <xf numFmtId="0" fontId="0" fillId="0" borderId="5" xfId="0" applyBorder="1" applyAlignment="1">
      <alignment horizontal="distributed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distributed"/>
    </xf>
    <xf numFmtId="3" fontId="0" fillId="0" borderId="0" xfId="0" applyNumberFormat="1" applyBorder="1"/>
    <xf numFmtId="2" fontId="0" fillId="0" borderId="3" xfId="0" applyNumberFormat="1" applyBorder="1"/>
    <xf numFmtId="2" fontId="0" fillId="0" borderId="4" xfId="0" applyNumberFormat="1" applyBorder="1"/>
    <xf numFmtId="0" fontId="3" fillId="0" borderId="3" xfId="0" applyFont="1" applyBorder="1" applyAlignment="1">
      <alignment horizontal="distributed"/>
    </xf>
    <xf numFmtId="3" fontId="3" fillId="0" borderId="3" xfId="0" applyNumberFormat="1" applyFont="1" applyBorder="1"/>
    <xf numFmtId="0" fontId="0" fillId="0" borderId="3" xfId="0" applyBorder="1" applyAlignment="1">
      <alignment horizontal="distributed" vertical="top"/>
    </xf>
    <xf numFmtId="0" fontId="0" fillId="0" borderId="3" xfId="0" applyBorder="1"/>
    <xf numFmtId="0" fontId="0" fillId="0" borderId="8" xfId="0" applyBorder="1"/>
    <xf numFmtId="176" fontId="1" fillId="0" borderId="0" xfId="0" applyNumberFormat="1" applyFont="1" applyBorder="1"/>
    <xf numFmtId="176" fontId="0" fillId="0" borderId="3" xfId="0" quotePrefix="1" applyNumberFormat="1" applyBorder="1" applyAlignment="1">
      <alignment horizontal="left"/>
    </xf>
    <xf numFmtId="176" fontId="1" fillId="0" borderId="3" xfId="0" applyNumberFormat="1" applyFont="1" applyBorder="1"/>
    <xf numFmtId="3" fontId="1" fillId="0" borderId="3" xfId="0" applyNumberFormat="1" applyFont="1" applyBorder="1"/>
    <xf numFmtId="2" fontId="1" fillId="0" borderId="3" xfId="0" applyNumberFormat="1" applyFont="1" applyBorder="1"/>
    <xf numFmtId="176" fontId="0" fillId="0" borderId="3" xfId="0" applyNumberFormat="1" applyBorder="1" applyAlignment="1"/>
    <xf numFmtId="176" fontId="0" fillId="0" borderId="4" xfId="0" applyNumberFormat="1" applyBorder="1" applyAlignment="1"/>
    <xf numFmtId="176" fontId="1" fillId="0" borderId="3" xfId="0" applyNumberFormat="1" applyFont="1" applyBorder="1" applyAlignment="1"/>
    <xf numFmtId="3" fontId="0" fillId="0" borderId="0" xfId="0" quotePrefix="1" applyNumberFormat="1" applyBorder="1" applyAlignment="1">
      <alignment horizontal="left"/>
    </xf>
    <xf numFmtId="3" fontId="0" fillId="0" borderId="0" xfId="0" applyNumberFormat="1" applyBorder="1" applyAlignment="1">
      <alignment horizontal="centerContinuous"/>
    </xf>
    <xf numFmtId="0" fontId="0" fillId="0" borderId="0" xfId="0" applyAlignment="1">
      <alignment horizontal="centerContinuous"/>
    </xf>
    <xf numFmtId="3" fontId="0" fillId="0" borderId="0" xfId="0" quotePrefix="1" applyNumberFormat="1" applyBorder="1" applyAlignment="1">
      <alignment horizontal="right"/>
    </xf>
    <xf numFmtId="0" fontId="0" fillId="0" borderId="0" xfId="0" applyAlignment="1">
      <alignment horizontal="left"/>
    </xf>
    <xf numFmtId="3" fontId="0" fillId="0" borderId="0" xfId="0" quotePrefix="1" applyNumberFormat="1" applyBorder="1" applyAlignment="1"/>
    <xf numFmtId="0" fontId="0" fillId="0" borderId="10" xfId="0" applyBorder="1" applyAlignment="1">
      <alignment horizontal="right"/>
    </xf>
    <xf numFmtId="0" fontId="0" fillId="0" borderId="11" xfId="0" quotePrefix="1" applyBorder="1" applyAlignment="1">
      <alignment horizontal="center"/>
    </xf>
    <xf numFmtId="0" fontId="0" fillId="0" borderId="7" xfId="0" quotePrefix="1" applyBorder="1" applyAlignment="1">
      <alignment horizontal="left"/>
    </xf>
    <xf numFmtId="0" fontId="0" fillId="0" borderId="3" xfId="0" quotePrefix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right"/>
    </xf>
    <xf numFmtId="4" fontId="0" fillId="0" borderId="3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10" xfId="0" applyBorder="1" applyAlignment="1">
      <alignment horizontal="distributed"/>
    </xf>
    <xf numFmtId="0" fontId="0" fillId="0" borderId="3" xfId="0" quotePrefix="1" applyBorder="1" applyAlignment="1">
      <alignment horizontal="distributed"/>
    </xf>
    <xf numFmtId="0" fontId="0" fillId="0" borderId="6" xfId="0" quotePrefix="1" applyBorder="1" applyAlignment="1">
      <alignment horizontal="left"/>
    </xf>
    <xf numFmtId="0" fontId="0" fillId="0" borderId="9" xfId="0" quotePrefix="1" applyBorder="1" applyAlignment="1">
      <alignment horizontal="distributed"/>
    </xf>
    <xf numFmtId="0" fontId="0" fillId="0" borderId="11" xfId="0" applyBorder="1" applyAlignment="1">
      <alignment horizontal="distributed"/>
    </xf>
    <xf numFmtId="0" fontId="0" fillId="0" borderId="12" xfId="0" quotePrefix="1" applyBorder="1" applyAlignment="1">
      <alignment horizontal="distributed"/>
    </xf>
    <xf numFmtId="0" fontId="0" fillId="0" borderId="0" xfId="0" applyAlignment="1">
      <alignment horizontal="distributed"/>
    </xf>
    <xf numFmtId="177" fontId="0" fillId="0" borderId="3" xfId="0" quotePrefix="1" applyNumberFormat="1" applyBorder="1" applyAlignment="1">
      <alignment horizontal="right"/>
    </xf>
    <xf numFmtId="0" fontId="0" fillId="0" borderId="10" xfId="0" quotePrefix="1" applyBorder="1" applyAlignment="1">
      <alignment horizontal="left"/>
    </xf>
    <xf numFmtId="176" fontId="0" fillId="0" borderId="0" xfId="0" quotePrefix="1" applyNumberFormat="1" applyBorder="1" applyAlignment="1">
      <alignment horizontal="right"/>
    </xf>
    <xf numFmtId="177" fontId="0" fillId="0" borderId="4" xfId="0" applyNumberFormat="1" applyBorder="1" applyAlignment="1">
      <alignment horizontal="right"/>
    </xf>
    <xf numFmtId="177" fontId="0" fillId="0" borderId="3" xfId="0" applyNumberFormat="1" applyBorder="1" applyAlignment="1">
      <alignment horizontal="right"/>
    </xf>
    <xf numFmtId="177" fontId="1" fillId="0" borderId="3" xfId="0" applyNumberFormat="1" applyFont="1" applyBorder="1" applyAlignment="1">
      <alignment horizontal="righ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quotePrefix="1" applyBorder="1" applyAlignment="1">
      <alignment horizontal="left"/>
    </xf>
    <xf numFmtId="178" fontId="0" fillId="0" borderId="0" xfId="0" applyNumberFormat="1"/>
    <xf numFmtId="178" fontId="0" fillId="0" borderId="6" xfId="0" applyNumberFormat="1" applyBorder="1" applyAlignment="1">
      <alignment horizontal="left"/>
    </xf>
    <xf numFmtId="178" fontId="0" fillId="0" borderId="3" xfId="0" applyNumberFormat="1" applyBorder="1" applyAlignment="1">
      <alignment horizontal="distributed"/>
    </xf>
    <xf numFmtId="178" fontId="0" fillId="0" borderId="11" xfId="0" applyNumberFormat="1" applyBorder="1"/>
    <xf numFmtId="178" fontId="0" fillId="0" borderId="3" xfId="0" applyNumberFormat="1" applyBorder="1"/>
    <xf numFmtId="178" fontId="0" fillId="0" borderId="4" xfId="0" applyNumberFormat="1" applyBorder="1"/>
    <xf numFmtId="178" fontId="0" fillId="0" borderId="0" xfId="0" applyNumberFormat="1" applyAlignment="1">
      <alignment horizontal="centerContinuous"/>
    </xf>
    <xf numFmtId="179" fontId="0" fillId="0" borderId="3" xfId="0" applyNumberFormat="1" applyBorder="1"/>
    <xf numFmtId="0" fontId="0" fillId="0" borderId="9" xfId="0" quotePrefix="1" applyBorder="1" applyAlignment="1">
      <alignment horizontal="left"/>
    </xf>
    <xf numFmtId="0" fontId="1" fillId="0" borderId="3" xfId="0" applyFont="1" applyBorder="1" applyAlignment="1">
      <alignment horizontal="distributed"/>
    </xf>
    <xf numFmtId="178" fontId="1" fillId="0" borderId="3" xfId="0" applyNumberFormat="1" applyFont="1" applyBorder="1"/>
    <xf numFmtId="0" fontId="0" fillId="0" borderId="10" xfId="0" applyBorder="1" applyAlignment="1">
      <alignment horizontal="distributed" vertical="center"/>
    </xf>
    <xf numFmtId="0" fontId="0" fillId="0" borderId="6" xfId="0" applyBorder="1" applyAlignment="1">
      <alignment horizontal="centerContinuous" vertical="center"/>
    </xf>
    <xf numFmtId="0" fontId="0" fillId="0" borderId="6" xfId="0" quotePrefix="1" applyBorder="1" applyAlignment="1">
      <alignment horizontal="left" vertical="center"/>
    </xf>
    <xf numFmtId="3" fontId="0" fillId="0" borderId="13" xfId="0" applyNumberFormat="1" applyBorder="1"/>
    <xf numFmtId="3" fontId="0" fillId="0" borderId="8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 applyAlignment="1">
      <alignment horizontal="distributed"/>
    </xf>
    <xf numFmtId="0" fontId="2" fillId="0" borderId="0" xfId="0" applyFont="1"/>
    <xf numFmtId="0" fontId="2" fillId="0" borderId="17" xfId="0" applyFont="1" applyBorder="1" applyAlignment="1">
      <alignment horizontal="distributed"/>
    </xf>
    <xf numFmtId="3" fontId="2" fillId="0" borderId="17" xfId="0" applyNumberFormat="1" applyFont="1" applyBorder="1"/>
    <xf numFmtId="177" fontId="2" fillId="0" borderId="17" xfId="0" applyNumberFormat="1" applyFont="1" applyBorder="1" applyAlignment="1">
      <alignment horizontal="right"/>
    </xf>
    <xf numFmtId="3" fontId="2" fillId="0" borderId="18" xfId="0" applyNumberFormat="1" applyFont="1" applyBorder="1"/>
    <xf numFmtId="3" fontId="2" fillId="0" borderId="19" xfId="0" applyNumberFormat="1" applyFont="1" applyBorder="1"/>
    <xf numFmtId="176" fontId="2" fillId="0" borderId="17" xfId="0" applyNumberFormat="1" applyFont="1" applyBorder="1"/>
    <xf numFmtId="178" fontId="2" fillId="0" borderId="17" xfId="0" applyNumberFormat="1" applyFont="1" applyBorder="1"/>
    <xf numFmtId="2" fontId="2" fillId="0" borderId="17" xfId="0" applyNumberFormat="1" applyFont="1" applyBorder="1"/>
    <xf numFmtId="176" fontId="2" fillId="0" borderId="17" xfId="0" applyNumberFormat="1" applyFont="1" applyBorder="1" applyAlignment="1"/>
    <xf numFmtId="176" fontId="2" fillId="0" borderId="18" xfId="0" applyNumberFormat="1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8" xfId="0" applyFont="1" applyBorder="1"/>
    <xf numFmtId="0" fontId="9" fillId="0" borderId="8" xfId="0" applyFont="1" applyBorder="1" applyAlignment="1">
      <alignment horizontal="right"/>
    </xf>
    <xf numFmtId="0" fontId="10" fillId="0" borderId="20" xfId="0" applyFont="1" applyBorder="1" applyAlignment="1">
      <alignment horizontal="distributed" justifyLastLine="1"/>
    </xf>
    <xf numFmtId="181" fontId="12" fillId="0" borderId="5" xfId="0" applyNumberFormat="1" applyFont="1" applyBorder="1" applyAlignment="1"/>
    <xf numFmtId="181" fontId="12" fillId="0" borderId="3" xfId="0" applyNumberFormat="1" applyFont="1" applyBorder="1" applyAlignment="1"/>
    <xf numFmtId="177" fontId="11" fillId="0" borderId="3" xfId="0" quotePrefix="1" applyNumberFormat="1" applyFont="1" applyBorder="1" applyAlignment="1"/>
    <xf numFmtId="182" fontId="12" fillId="0" borderId="3" xfId="0" applyNumberFormat="1" applyFont="1" applyBorder="1" applyAlignment="1"/>
    <xf numFmtId="2" fontId="12" fillId="0" borderId="3" xfId="0" applyNumberFormat="1" applyFont="1" applyBorder="1" applyAlignment="1"/>
    <xf numFmtId="176" fontId="12" fillId="0" borderId="3" xfId="0" applyNumberFormat="1" applyFont="1" applyBorder="1" applyAlignment="1"/>
    <xf numFmtId="176" fontId="12" fillId="0" borderId="21" xfId="0" applyNumberFormat="1" applyFont="1" applyBorder="1" applyAlignment="1"/>
    <xf numFmtId="0" fontId="10" fillId="0" borderId="22" xfId="0" applyFont="1" applyBorder="1" applyAlignment="1">
      <alignment horizontal="distributed" justifyLastLine="1"/>
    </xf>
    <xf numFmtId="0" fontId="10" fillId="0" borderId="23" xfId="0" applyFont="1" applyBorder="1" applyAlignment="1">
      <alignment horizontal="distributed" justifyLastLine="1"/>
    </xf>
    <xf numFmtId="181" fontId="12" fillId="0" borderId="11" xfId="0" applyNumberFormat="1" applyFont="1" applyBorder="1" applyAlignment="1"/>
    <xf numFmtId="177" fontId="11" fillId="0" borderId="11" xfId="0" quotePrefix="1" applyNumberFormat="1" applyFont="1" applyBorder="1" applyAlignment="1"/>
    <xf numFmtId="182" fontId="12" fillId="0" borderId="11" xfId="0" applyNumberFormat="1" applyFont="1" applyBorder="1" applyAlignment="1"/>
    <xf numFmtId="2" fontId="12" fillId="0" borderId="11" xfId="0" applyNumberFormat="1" applyFont="1" applyBorder="1" applyAlignment="1"/>
    <xf numFmtId="176" fontId="12" fillId="0" borderId="11" xfId="0" applyNumberFormat="1" applyFont="1" applyBorder="1" applyAlignment="1"/>
    <xf numFmtId="176" fontId="12" fillId="0" borderId="24" xfId="0" applyNumberFormat="1" applyFont="1" applyBorder="1" applyAlignment="1"/>
    <xf numFmtId="4" fontId="11" fillId="0" borderId="3" xfId="0" applyNumberFormat="1" applyFont="1" applyBorder="1" applyAlignment="1"/>
    <xf numFmtId="177" fontId="11" fillId="0" borderId="3" xfId="0" applyNumberFormat="1" applyFont="1" applyBorder="1" applyAlignment="1"/>
    <xf numFmtId="0" fontId="15" fillId="0" borderId="22" xfId="0" applyFont="1" applyBorder="1" applyAlignment="1">
      <alignment horizontal="distributed" justifyLastLine="1"/>
    </xf>
    <xf numFmtId="181" fontId="13" fillId="0" borderId="3" xfId="0" applyNumberFormat="1" applyFont="1" applyBorder="1" applyAlignment="1"/>
    <xf numFmtId="177" fontId="16" fillId="0" borderId="3" xfId="0" applyNumberFormat="1" applyFont="1" applyBorder="1" applyAlignment="1"/>
    <xf numFmtId="182" fontId="13" fillId="0" borderId="3" xfId="0" applyNumberFormat="1" applyFont="1" applyBorder="1" applyAlignment="1"/>
    <xf numFmtId="2" fontId="13" fillId="0" borderId="3" xfId="0" applyNumberFormat="1" applyFont="1" applyBorder="1" applyAlignment="1"/>
    <xf numFmtId="176" fontId="13" fillId="0" borderId="3" xfId="0" applyNumberFormat="1" applyFont="1" applyBorder="1" applyAlignment="1"/>
    <xf numFmtId="176" fontId="13" fillId="0" borderId="21" xfId="0" applyNumberFormat="1" applyFont="1" applyBorder="1" applyAlignment="1"/>
    <xf numFmtId="0" fontId="10" fillId="0" borderId="25" xfId="0" applyFont="1" applyBorder="1" applyAlignment="1">
      <alignment horizontal="center"/>
    </xf>
    <xf numFmtId="181" fontId="12" fillId="0" borderId="4" xfId="0" applyNumberFormat="1" applyFont="1" applyBorder="1" applyAlignment="1"/>
    <xf numFmtId="4" fontId="11" fillId="0" borderId="4" xfId="0" applyNumberFormat="1" applyFont="1" applyBorder="1" applyAlignment="1"/>
    <xf numFmtId="182" fontId="12" fillId="0" borderId="4" xfId="0" applyNumberFormat="1" applyFont="1" applyBorder="1" applyAlignment="1"/>
    <xf numFmtId="2" fontId="12" fillId="0" borderId="4" xfId="0" applyNumberFormat="1" applyFont="1" applyBorder="1" applyAlignment="1"/>
    <xf numFmtId="176" fontId="12" fillId="0" borderId="4" xfId="0" applyNumberFormat="1" applyFont="1" applyBorder="1" applyAlignment="1"/>
    <xf numFmtId="176" fontId="12" fillId="0" borderId="26" xfId="0" applyNumberFormat="1" applyFont="1" applyBorder="1" applyAlignment="1"/>
    <xf numFmtId="0" fontId="10" fillId="0" borderId="0" xfId="0" applyFont="1" applyBorder="1" applyAlignment="1">
      <alignment vertical="top"/>
    </xf>
    <xf numFmtId="3" fontId="10" fillId="0" borderId="0" xfId="0" quotePrefix="1" applyNumberFormat="1" applyFont="1" applyBorder="1" applyAlignment="1">
      <alignment horizontal="left" vertical="top"/>
    </xf>
    <xf numFmtId="3" fontId="10" fillId="0" borderId="0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horizontal="right" vertical="top"/>
    </xf>
    <xf numFmtId="176" fontId="10" fillId="0" borderId="0" xfId="0" applyNumberFormat="1" applyFont="1" applyBorder="1" applyAlignment="1">
      <alignment vertical="top"/>
    </xf>
    <xf numFmtId="178" fontId="10" fillId="0" borderId="0" xfId="0" applyNumberFormat="1" applyFont="1" applyAlignment="1">
      <alignment horizontal="centerContinuous" vertical="top"/>
    </xf>
    <xf numFmtId="3" fontId="10" fillId="0" borderId="0" xfId="0" quotePrefix="1" applyNumberFormat="1" applyFont="1" applyBorder="1" applyAlignment="1">
      <alignment horizontal="right" vertical="top"/>
    </xf>
    <xf numFmtId="3" fontId="10" fillId="0" borderId="0" xfId="0" quotePrefix="1" applyNumberFormat="1" applyFont="1" applyBorder="1" applyAlignment="1">
      <alignment vertical="top"/>
    </xf>
    <xf numFmtId="176" fontId="14" fillId="0" borderId="0" xfId="0" quotePrefix="1" applyNumberFormat="1" applyFont="1" applyBorder="1" applyAlignment="1">
      <alignment horizontal="right"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178" fontId="10" fillId="0" borderId="0" xfId="0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Fill="1" applyBorder="1" applyAlignment="1">
      <alignment vertical="top"/>
    </xf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178" fontId="10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/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 indent="1"/>
    </xf>
    <xf numFmtId="181" fontId="10" fillId="0" borderId="5" xfId="0" applyNumberFormat="1" applyFont="1" applyBorder="1" applyAlignment="1"/>
    <xf numFmtId="181" fontId="10" fillId="0" borderId="3" xfId="0" applyNumberFormat="1" applyFont="1" applyBorder="1" applyAlignment="1"/>
    <xf numFmtId="177" fontId="10" fillId="0" borderId="3" xfId="0" quotePrefix="1" applyNumberFormat="1" applyFont="1" applyBorder="1" applyAlignment="1"/>
    <xf numFmtId="182" fontId="10" fillId="0" borderId="3" xfId="0" applyNumberFormat="1" applyFont="1" applyBorder="1" applyAlignment="1"/>
    <xf numFmtId="2" fontId="10" fillId="0" borderId="3" xfId="0" applyNumberFormat="1" applyFont="1" applyBorder="1" applyAlignment="1"/>
    <xf numFmtId="176" fontId="10" fillId="0" borderId="3" xfId="0" applyNumberFormat="1" applyFont="1" applyBorder="1" applyAlignment="1"/>
    <xf numFmtId="176" fontId="10" fillId="0" borderId="21" xfId="0" applyNumberFormat="1" applyFont="1" applyBorder="1" applyAlignment="1"/>
    <xf numFmtId="181" fontId="10" fillId="0" borderId="11" xfId="0" applyNumberFormat="1" applyFont="1" applyBorder="1" applyAlignment="1"/>
    <xf numFmtId="177" fontId="10" fillId="0" borderId="11" xfId="0" quotePrefix="1" applyNumberFormat="1" applyFont="1" applyBorder="1" applyAlignment="1"/>
    <xf numFmtId="182" fontId="10" fillId="0" borderId="11" xfId="0" applyNumberFormat="1" applyFont="1" applyBorder="1" applyAlignment="1"/>
    <xf numFmtId="2" fontId="10" fillId="0" borderId="11" xfId="0" applyNumberFormat="1" applyFont="1" applyBorder="1" applyAlignment="1"/>
    <xf numFmtId="176" fontId="10" fillId="0" borderId="11" xfId="0" applyNumberFormat="1" applyFont="1" applyBorder="1" applyAlignment="1"/>
    <xf numFmtId="176" fontId="10" fillId="0" borderId="24" xfId="0" applyNumberFormat="1" applyFont="1" applyBorder="1" applyAlignment="1"/>
    <xf numFmtId="4" fontId="10" fillId="0" borderId="3" xfId="0" applyNumberFormat="1" applyFont="1" applyBorder="1" applyAlignment="1"/>
    <xf numFmtId="177" fontId="10" fillId="0" borderId="3" xfId="0" applyNumberFormat="1" applyFont="1" applyBorder="1" applyAlignment="1"/>
    <xf numFmtId="181" fontId="15" fillId="0" borderId="3" xfId="0" applyNumberFormat="1" applyFont="1" applyBorder="1" applyAlignment="1"/>
    <xf numFmtId="177" fontId="15" fillId="0" borderId="3" xfId="0" applyNumberFormat="1" applyFont="1" applyBorder="1" applyAlignment="1"/>
    <xf numFmtId="182" fontId="15" fillId="0" borderId="3" xfId="0" applyNumberFormat="1" applyFont="1" applyBorder="1" applyAlignment="1"/>
    <xf numFmtId="2" fontId="15" fillId="0" borderId="3" xfId="0" applyNumberFormat="1" applyFont="1" applyBorder="1" applyAlignment="1"/>
    <xf numFmtId="176" fontId="15" fillId="0" borderId="3" xfId="0" applyNumberFormat="1" applyFont="1" applyBorder="1" applyAlignment="1"/>
    <xf numFmtId="176" fontId="15" fillId="0" borderId="21" xfId="0" applyNumberFormat="1" applyFont="1" applyBorder="1" applyAlignment="1"/>
    <xf numFmtId="181" fontId="10" fillId="0" borderId="4" xfId="0" applyNumberFormat="1" applyFont="1" applyBorder="1" applyAlignment="1"/>
    <xf numFmtId="4" fontId="10" fillId="0" borderId="4" xfId="0" applyNumberFormat="1" applyFont="1" applyBorder="1" applyAlignment="1"/>
    <xf numFmtId="182" fontId="10" fillId="0" borderId="4" xfId="0" applyNumberFormat="1" applyFont="1" applyBorder="1" applyAlignment="1"/>
    <xf numFmtId="2" fontId="10" fillId="0" borderId="4" xfId="0" applyNumberFormat="1" applyFont="1" applyBorder="1" applyAlignment="1"/>
    <xf numFmtId="176" fontId="10" fillId="0" borderId="4" xfId="0" applyNumberFormat="1" applyFont="1" applyBorder="1" applyAlignment="1"/>
    <xf numFmtId="176" fontId="10" fillId="0" borderId="26" xfId="0" applyNumberFormat="1" applyFont="1" applyBorder="1" applyAlignment="1"/>
    <xf numFmtId="0" fontId="10" fillId="0" borderId="22" xfId="0" applyFont="1" applyBorder="1" applyAlignment="1">
      <alignment vertical="center" justifyLastLine="1"/>
    </xf>
    <xf numFmtId="0" fontId="10" fillId="0" borderId="23" xfId="0" applyFont="1" applyBorder="1" applyAlignment="1">
      <alignment vertical="center" justifyLastLine="1"/>
    </xf>
    <xf numFmtId="0" fontId="10" fillId="0" borderId="27" xfId="0" applyFont="1" applyBorder="1" applyAlignment="1">
      <alignment horizontal="right" vertical="center" justifyLastLine="1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181" fontId="10" fillId="0" borderId="3" xfId="0" applyNumberFormat="1" applyFont="1" applyBorder="1" applyAlignment="1">
      <alignment vertical="center"/>
    </xf>
    <xf numFmtId="177" fontId="10" fillId="0" borderId="3" xfId="0" quotePrefix="1" applyNumberFormat="1" applyFont="1" applyBorder="1" applyAlignment="1">
      <alignment vertical="center"/>
    </xf>
    <xf numFmtId="182" fontId="10" fillId="0" borderId="3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176" fontId="10" fillId="0" borderId="3" xfId="0" applyNumberFormat="1" applyFont="1" applyBorder="1" applyAlignment="1">
      <alignment vertical="center"/>
    </xf>
    <xf numFmtId="176" fontId="10" fillId="0" borderId="2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81" fontId="10" fillId="0" borderId="11" xfId="0" applyNumberFormat="1" applyFont="1" applyBorder="1" applyAlignment="1">
      <alignment vertical="center"/>
    </xf>
    <xf numFmtId="177" fontId="10" fillId="0" borderId="11" xfId="0" quotePrefix="1" applyNumberFormat="1" applyFont="1" applyBorder="1" applyAlignment="1">
      <alignment vertical="center"/>
    </xf>
    <xf numFmtId="182" fontId="10" fillId="0" borderId="11" xfId="0" applyNumberFormat="1" applyFont="1" applyBorder="1" applyAlignment="1">
      <alignment vertical="center"/>
    </xf>
    <xf numFmtId="2" fontId="10" fillId="0" borderId="11" xfId="0" applyNumberFormat="1" applyFont="1" applyBorder="1" applyAlignment="1">
      <alignment vertical="center"/>
    </xf>
    <xf numFmtId="176" fontId="10" fillId="0" borderId="11" xfId="0" applyNumberFormat="1" applyFont="1" applyBorder="1" applyAlignment="1">
      <alignment vertical="center"/>
    </xf>
    <xf numFmtId="176" fontId="10" fillId="0" borderId="24" xfId="0" applyNumberFormat="1" applyFont="1" applyBorder="1" applyAlignment="1">
      <alignment vertical="center"/>
    </xf>
    <xf numFmtId="4" fontId="10" fillId="0" borderId="3" xfId="0" applyNumberFormat="1" applyFont="1" applyBorder="1" applyAlignment="1">
      <alignment vertical="center"/>
    </xf>
    <xf numFmtId="177" fontId="10" fillId="0" borderId="3" xfId="0" applyNumberFormat="1" applyFont="1" applyBorder="1" applyAlignment="1">
      <alignment vertical="center"/>
    </xf>
    <xf numFmtId="0" fontId="15" fillId="0" borderId="22" xfId="0" applyFont="1" applyBorder="1" applyAlignment="1">
      <alignment horizontal="distributed" vertical="center" justifyLastLine="1"/>
    </xf>
    <xf numFmtId="181" fontId="15" fillId="0" borderId="3" xfId="0" applyNumberFormat="1" applyFont="1" applyBorder="1" applyAlignment="1">
      <alignment vertical="center"/>
    </xf>
    <xf numFmtId="177" fontId="15" fillId="0" borderId="3" xfId="0" applyNumberFormat="1" applyFont="1" applyBorder="1" applyAlignment="1">
      <alignment vertical="center"/>
    </xf>
    <xf numFmtId="182" fontId="15" fillId="0" borderId="3" xfId="0" applyNumberFormat="1" applyFont="1" applyBorder="1" applyAlignment="1">
      <alignment vertical="center"/>
    </xf>
    <xf numFmtId="2" fontId="15" fillId="0" borderId="3" xfId="0" applyNumberFormat="1" applyFont="1" applyBorder="1" applyAlignment="1">
      <alignment vertical="center"/>
    </xf>
    <xf numFmtId="176" fontId="15" fillId="0" borderId="3" xfId="0" applyNumberFormat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181" fontId="10" fillId="0" borderId="4" xfId="0" applyNumberFormat="1" applyFont="1" applyBorder="1" applyAlignment="1">
      <alignment vertical="center"/>
    </xf>
    <xf numFmtId="4" fontId="10" fillId="0" borderId="4" xfId="0" applyNumberFormat="1" applyFont="1" applyBorder="1" applyAlignment="1">
      <alignment vertical="center"/>
    </xf>
    <xf numFmtId="182" fontId="10" fillId="0" borderId="4" xfId="0" applyNumberFormat="1" applyFont="1" applyBorder="1" applyAlignment="1">
      <alignment vertical="center"/>
    </xf>
    <xf numFmtId="2" fontId="10" fillId="0" borderId="4" xfId="0" applyNumberFormat="1" applyFont="1" applyBorder="1" applyAlignment="1">
      <alignment vertical="center"/>
    </xf>
    <xf numFmtId="176" fontId="10" fillId="0" borderId="4" xfId="0" applyNumberFormat="1" applyFont="1" applyBorder="1" applyAlignment="1">
      <alignment vertical="center"/>
    </xf>
    <xf numFmtId="176" fontId="10" fillId="0" borderId="26" xfId="0" applyNumberFormat="1" applyFont="1" applyBorder="1" applyAlignment="1">
      <alignment vertical="center"/>
    </xf>
    <xf numFmtId="181" fontId="12" fillId="0" borderId="3" xfId="0" applyNumberFormat="1" applyFont="1" applyFill="1" applyBorder="1" applyAlignment="1"/>
    <xf numFmtId="0" fontId="10" fillId="0" borderId="22" xfId="0" applyFont="1" applyBorder="1" applyAlignment="1">
      <alignment horizontal="distributed" vertical="center" justifyLastLine="1"/>
    </xf>
    <xf numFmtId="0" fontId="10" fillId="0" borderId="23" xfId="0" applyFont="1" applyBorder="1" applyAlignment="1">
      <alignment horizontal="distributed" vertical="center" justifyLastLine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top"/>
    </xf>
    <xf numFmtId="0" fontId="10" fillId="0" borderId="22" xfId="0" applyFont="1" applyBorder="1" applyAlignment="1">
      <alignment horizontal="distributed" vertical="center" justifyLastLine="1"/>
    </xf>
    <xf numFmtId="0" fontId="10" fillId="0" borderId="23" xfId="0" applyFont="1" applyBorder="1" applyAlignment="1">
      <alignment horizontal="distributed" vertical="center" justifyLastLine="1"/>
    </xf>
    <xf numFmtId="0" fontId="18" fillId="0" borderId="0" xfId="0" applyFont="1" applyAlignment="1">
      <alignment horizontal="right"/>
    </xf>
    <xf numFmtId="0" fontId="18" fillId="0" borderId="11" xfId="0" applyFont="1" applyBorder="1" applyAlignment="1">
      <alignment horizontal="right" vertical="center" justifyLastLine="1"/>
    </xf>
    <xf numFmtId="0" fontId="18" fillId="0" borderId="11" xfId="0" quotePrefix="1" applyFont="1" applyBorder="1" applyAlignment="1">
      <alignment horizontal="right" vertical="center" wrapText="1" justifyLastLine="1"/>
    </xf>
    <xf numFmtId="0" fontId="18" fillId="0" borderId="11" xfId="0" applyFont="1" applyBorder="1" applyAlignment="1">
      <alignment horizontal="right" vertical="center" wrapText="1" justifyLastLine="1"/>
    </xf>
    <xf numFmtId="178" fontId="18" fillId="0" borderId="11" xfId="0" applyNumberFormat="1" applyFont="1" applyBorder="1" applyAlignment="1">
      <alignment horizontal="right" vertical="center" wrapText="1" justifyLastLine="1"/>
    </xf>
    <xf numFmtId="0" fontId="18" fillId="0" borderId="24" xfId="0" quotePrefix="1" applyFont="1" applyBorder="1" applyAlignment="1">
      <alignment horizontal="right" vertical="center" wrapText="1" justifyLastLine="1"/>
    </xf>
    <xf numFmtId="0" fontId="10" fillId="0" borderId="28" xfId="0" quotePrefix="1" applyFont="1" applyBorder="1" applyAlignment="1">
      <alignment horizontal="center" vertical="center" wrapText="1" justifyLastLine="1"/>
    </xf>
    <xf numFmtId="0" fontId="10" fillId="0" borderId="14" xfId="0" quotePrefix="1" applyFont="1" applyBorder="1" applyAlignment="1">
      <alignment horizontal="center" vertical="center" wrapText="1" justifyLastLine="1"/>
    </xf>
    <xf numFmtId="0" fontId="10" fillId="0" borderId="31" xfId="0" applyFont="1" applyBorder="1" applyAlignment="1">
      <alignment horizontal="center" vertical="center" wrapText="1" justifyLastLine="1"/>
    </xf>
    <xf numFmtId="0" fontId="10" fillId="0" borderId="32" xfId="0" quotePrefix="1" applyFont="1" applyBorder="1" applyAlignment="1">
      <alignment horizontal="center" vertical="center" wrapText="1" justifyLastLine="1"/>
    </xf>
    <xf numFmtId="0" fontId="10" fillId="0" borderId="30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distributed" vertical="center" justifyLastLine="1"/>
    </xf>
    <xf numFmtId="0" fontId="10" fillId="0" borderId="30" xfId="0" quotePrefix="1" applyFont="1" applyBorder="1" applyAlignment="1">
      <alignment horizontal="distributed" vertical="center" wrapText="1" justifyLastLine="1"/>
    </xf>
    <xf numFmtId="0" fontId="10" fillId="0" borderId="14" xfId="0" quotePrefix="1" applyFont="1" applyBorder="1" applyAlignment="1">
      <alignment horizontal="distributed" vertical="center" wrapText="1" justifyLastLine="1"/>
    </xf>
    <xf numFmtId="0" fontId="10" fillId="0" borderId="30" xfId="0" applyFont="1" applyBorder="1" applyAlignment="1">
      <alignment horizontal="distributed" vertical="center" wrapText="1" justifyLastLine="1"/>
    </xf>
    <xf numFmtId="0" fontId="10" fillId="0" borderId="14" xfId="0" applyFont="1" applyBorder="1" applyAlignment="1">
      <alignment horizontal="distributed" vertical="center" wrapText="1" justifyLastLine="1"/>
    </xf>
    <xf numFmtId="178" fontId="10" fillId="0" borderId="30" xfId="0" applyNumberFormat="1" applyFont="1" applyBorder="1" applyAlignment="1">
      <alignment horizontal="distributed" vertical="center" wrapText="1" justifyLastLine="1"/>
    </xf>
    <xf numFmtId="178" fontId="10" fillId="0" borderId="14" xfId="0" applyNumberFormat="1" applyFont="1" applyBorder="1" applyAlignment="1">
      <alignment horizontal="distributed" vertical="center" wrapText="1" justifyLastLine="1"/>
    </xf>
    <xf numFmtId="0" fontId="10" fillId="0" borderId="2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 justifyLastLine="1"/>
    </xf>
    <xf numFmtId="0" fontId="10" fillId="0" borderId="14" xfId="0" applyFont="1" applyBorder="1" applyAlignment="1">
      <alignment horizontal="center" vertical="center" justifyLastLine="1"/>
    </xf>
    <xf numFmtId="0" fontId="10" fillId="0" borderId="29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distributed" vertical="center" justifyLastLine="1"/>
    </xf>
    <xf numFmtId="0" fontId="10" fillId="0" borderId="29" xfId="0" quotePrefix="1" applyFont="1" applyBorder="1" applyAlignment="1">
      <alignment horizontal="distributed" vertical="center" justifyLastLine="1"/>
    </xf>
    <xf numFmtId="0" fontId="10" fillId="0" borderId="6" xfId="0" quotePrefix="1" applyFont="1" applyBorder="1" applyAlignment="1">
      <alignment horizontal="distributed" vertical="center" justifyLastLine="1"/>
    </xf>
    <xf numFmtId="0" fontId="10" fillId="0" borderId="7" xfId="0" quotePrefix="1" applyFont="1" applyBorder="1" applyAlignment="1">
      <alignment horizontal="distributed" vertical="center" justifyLastLine="1"/>
    </xf>
    <xf numFmtId="0" fontId="10" fillId="0" borderId="22" xfId="0" applyFont="1" applyBorder="1" applyAlignment="1">
      <alignment horizontal="left" vertical="center" justifyLastLine="1"/>
    </xf>
    <xf numFmtId="0" fontId="10" fillId="0" borderId="23" xfId="0" applyFont="1" applyBorder="1" applyAlignment="1">
      <alignment horizontal="left" vertical="center" justifyLastLine="1"/>
    </xf>
    <xf numFmtId="0" fontId="10" fillId="0" borderId="28" xfId="0" applyFont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 justifyLastLine="1"/>
    </xf>
    <xf numFmtId="0" fontId="10" fillId="0" borderId="6" xfId="0" applyFont="1" applyBorder="1" applyAlignment="1">
      <alignment horizontal="distributed" vertical="center" justifyLastLine="1"/>
    </xf>
    <xf numFmtId="0" fontId="10" fillId="0" borderId="16" xfId="0" quotePrefix="1" applyFont="1" applyBorder="1" applyAlignment="1">
      <alignment horizontal="center" vertical="center" wrapText="1" justifyLastLine="1"/>
    </xf>
    <xf numFmtId="0" fontId="10" fillId="0" borderId="33" xfId="0" quotePrefix="1" applyFont="1" applyBorder="1" applyAlignment="1">
      <alignment horizontal="center" vertical="center" wrapText="1" justifyLastLine="1"/>
    </xf>
    <xf numFmtId="0" fontId="10" fillId="0" borderId="16" xfId="0" quotePrefix="1" applyFont="1" applyBorder="1" applyAlignment="1">
      <alignment horizontal="distributed" vertical="center" wrapText="1" justifyLastLine="1"/>
    </xf>
    <xf numFmtId="0" fontId="10" fillId="0" borderId="16" xfId="0" applyFont="1" applyBorder="1" applyAlignment="1">
      <alignment horizontal="distributed" vertical="center" wrapText="1" justifyLastLine="1"/>
    </xf>
    <xf numFmtId="178" fontId="10" fillId="0" borderId="16" xfId="0" applyNumberFormat="1" applyFont="1" applyBorder="1" applyAlignment="1">
      <alignment horizontal="distributed" vertical="center" wrapText="1" justifyLastLine="1"/>
    </xf>
    <xf numFmtId="0" fontId="10" fillId="0" borderId="31" xfId="0" applyFont="1" applyBorder="1" applyAlignment="1">
      <alignment horizontal="distributed" vertical="center" wrapText="1" justifyLastLine="1"/>
    </xf>
    <xf numFmtId="0" fontId="10" fillId="0" borderId="32" xfId="0" quotePrefix="1" applyFont="1" applyBorder="1" applyAlignment="1">
      <alignment horizontal="distributed" vertical="center" wrapText="1" justifyLastLine="1"/>
    </xf>
    <xf numFmtId="0" fontId="10" fillId="0" borderId="33" xfId="0" quotePrefix="1" applyFont="1" applyBorder="1" applyAlignment="1">
      <alignment horizontal="distributed" vertical="center" wrapText="1" justifyLastLine="1"/>
    </xf>
    <xf numFmtId="0" fontId="10" fillId="0" borderId="28" xfId="0" quotePrefix="1" applyFont="1" applyBorder="1" applyAlignment="1">
      <alignment horizontal="distributed" vertical="center" wrapText="1" justifyLastLine="1"/>
    </xf>
    <xf numFmtId="0" fontId="10" fillId="0" borderId="27" xfId="0" applyFont="1" applyBorder="1" applyAlignment="1">
      <alignment horizontal="distributed" vertical="center" justifyLastLine="1"/>
    </xf>
    <xf numFmtId="0" fontId="10" fillId="0" borderId="22" xfId="0" applyFont="1" applyBorder="1" applyAlignment="1">
      <alignment horizontal="distributed" vertical="center" justifyLastLine="1"/>
    </xf>
    <xf numFmtId="0" fontId="10" fillId="0" borderId="23" xfId="0" applyFont="1" applyBorder="1" applyAlignment="1">
      <alignment horizontal="distributed" vertical="center" justifyLastLine="1"/>
    </xf>
    <xf numFmtId="0" fontId="10" fillId="0" borderId="30" xfId="0" quotePrefix="1" applyFont="1" applyFill="1" applyBorder="1" applyAlignment="1">
      <alignment horizontal="distributed" vertical="center" wrapText="1" justifyLastLine="1"/>
    </xf>
    <xf numFmtId="0" fontId="10" fillId="0" borderId="30" xfId="0" applyFont="1" applyFill="1" applyBorder="1" applyAlignment="1">
      <alignment horizontal="distributed" vertical="center" wrapText="1" justifyLastLine="1"/>
    </xf>
    <xf numFmtId="178" fontId="10" fillId="0" borderId="30" xfId="0" applyNumberFormat="1" applyFont="1" applyFill="1" applyBorder="1" applyAlignment="1">
      <alignment horizontal="distributed" vertical="center" wrapText="1" justifyLastLine="1"/>
    </xf>
    <xf numFmtId="0" fontId="10" fillId="0" borderId="14" xfId="0" quotePrefix="1" applyFont="1" applyFill="1" applyBorder="1" applyAlignment="1">
      <alignment horizontal="distributed" vertical="center" wrapText="1" justifyLastLine="1"/>
    </xf>
    <xf numFmtId="0" fontId="10" fillId="0" borderId="14" xfId="0" applyFont="1" applyFill="1" applyBorder="1" applyAlignment="1">
      <alignment horizontal="distributed" vertical="center" wrapText="1" justifyLastLine="1"/>
    </xf>
    <xf numFmtId="178" fontId="10" fillId="0" borderId="14" xfId="0" applyNumberFormat="1" applyFont="1" applyFill="1" applyBorder="1" applyAlignment="1">
      <alignment horizontal="distributed" vertical="center" wrapText="1" justifyLastLine="1"/>
    </xf>
    <xf numFmtId="0" fontId="10" fillId="0" borderId="28" xfId="0" quotePrefix="1" applyFont="1" applyFill="1" applyBorder="1" applyAlignment="1">
      <alignment horizontal="center" vertical="center" wrapText="1" justifyLastLine="1"/>
    </xf>
    <xf numFmtId="0" fontId="10" fillId="0" borderId="31" xfId="0" applyFont="1" applyFill="1" applyBorder="1" applyAlignment="1">
      <alignment horizontal="center" vertical="center" wrapText="1" justifyLastLine="1"/>
    </xf>
    <xf numFmtId="0" fontId="10" fillId="0" borderId="14" xfId="0" quotePrefix="1" applyFont="1" applyFill="1" applyBorder="1" applyAlignment="1">
      <alignment horizontal="center" vertical="center" wrapText="1" justifyLastLine="1"/>
    </xf>
    <xf numFmtId="0" fontId="10" fillId="0" borderId="32" xfId="0" quotePrefix="1" applyFont="1" applyFill="1" applyBorder="1" applyAlignment="1">
      <alignment horizontal="center" vertical="center" wrapText="1" justifyLastLine="1"/>
    </xf>
    <xf numFmtId="181" fontId="9" fillId="0" borderId="0" xfId="0" applyNumberFormat="1" applyFont="1"/>
    <xf numFmtId="181" fontId="14" fillId="0" borderId="0" xfId="0" applyNumberFormat="1" applyFont="1"/>
    <xf numFmtId="0" fontId="10" fillId="0" borderId="28" xfId="0" applyFont="1" applyFill="1" applyBorder="1" applyAlignment="1">
      <alignment horizontal="center" vertical="center" wrapText="1" justifyLastLine="1"/>
    </xf>
    <xf numFmtId="0" fontId="10" fillId="0" borderId="14" xfId="0" applyFont="1" applyFill="1" applyBorder="1" applyAlignment="1">
      <alignment horizontal="center" vertical="center" justifyLastLine="1"/>
    </xf>
    <xf numFmtId="176" fontId="10" fillId="0" borderId="33" xfId="0" applyNumberFormat="1" applyFont="1" applyBorder="1" applyAlignment="1">
      <alignment vertical="center"/>
    </xf>
  </cellXfs>
  <cellStyles count="5">
    <cellStyle name="Calc Currency (0)" xfId="1"/>
    <cellStyle name="Header1" xfId="2"/>
    <cellStyle name="Header2" xfId="3"/>
    <cellStyle name="Normal_#18-Internet" xfId="4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</xdr:row>
      <xdr:rowOff>0</xdr:rowOff>
    </xdr:from>
    <xdr:to>
      <xdr:col>2</xdr:col>
      <xdr:colOff>0</xdr:colOff>
      <xdr:row>5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104776" y="228600"/>
          <a:ext cx="904874" cy="676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</xdr:row>
      <xdr:rowOff>0</xdr:rowOff>
    </xdr:from>
    <xdr:to>
      <xdr:col>2</xdr:col>
      <xdr:colOff>0</xdr:colOff>
      <xdr:row>5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104776" y="228600"/>
          <a:ext cx="904874" cy="676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9525" y="228600"/>
          <a:ext cx="904875" cy="6572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showGridLines="0" tabSelected="1" zoomScaleNormal="100" workbookViewId="0">
      <selection activeCell="O6" sqref="O6"/>
    </sheetView>
  </sheetViews>
  <sheetFormatPr defaultRowHeight="17.25"/>
  <cols>
    <col min="1" max="1" width="1" style="96" customWidth="1"/>
    <col min="2" max="2" width="9.59765625" style="96" customWidth="1"/>
    <col min="3" max="6" width="7.69921875" style="96" customWidth="1"/>
    <col min="7" max="7" width="9.296875" style="97" customWidth="1"/>
    <col min="8" max="10" width="7.69921875" style="96" customWidth="1"/>
    <col min="11" max="11" width="6.3984375" style="96" bestFit="1" customWidth="1"/>
    <col min="12" max="12" width="7.69921875" style="96" customWidth="1"/>
    <col min="13" max="13" width="6.5" style="96" customWidth="1"/>
    <col min="14" max="14" width="5.296875" style="96" customWidth="1"/>
    <col min="15" max="15" width="6.296875" style="96" customWidth="1"/>
    <col min="16" max="16" width="6.8984375" style="96" customWidth="1"/>
    <col min="17" max="16384" width="8.796875" style="96"/>
  </cols>
  <sheetData>
    <row r="1" spans="2:16" s="186" customFormat="1" ht="18" thickBot="1">
      <c r="B1" s="186" t="s">
        <v>143</v>
      </c>
      <c r="G1" s="187"/>
      <c r="I1" s="187"/>
    </row>
    <row r="2" spans="2:16" ht="15" customHeight="1">
      <c r="B2" s="185" t="s">
        <v>135</v>
      </c>
      <c r="C2" s="245" t="s">
        <v>120</v>
      </c>
      <c r="D2" s="242" t="s">
        <v>119</v>
      </c>
      <c r="E2" s="243"/>
      <c r="F2" s="244"/>
      <c r="G2" s="281" t="s">
        <v>131</v>
      </c>
      <c r="H2" s="247" t="s">
        <v>138</v>
      </c>
      <c r="I2" s="248"/>
      <c r="J2" s="249" t="s">
        <v>139</v>
      </c>
      <c r="K2" s="250"/>
      <c r="L2" s="250"/>
      <c r="M2" s="251"/>
      <c r="N2" s="275" t="s">
        <v>91</v>
      </c>
      <c r="O2" s="275" t="s">
        <v>110</v>
      </c>
      <c r="P2" s="276" t="s">
        <v>134</v>
      </c>
    </row>
    <row r="3" spans="2:16" ht="15" customHeight="1">
      <c r="B3" s="183"/>
      <c r="C3" s="246"/>
      <c r="D3" s="234" t="s">
        <v>8</v>
      </c>
      <c r="E3" s="234" t="s">
        <v>9</v>
      </c>
      <c r="F3" s="234" t="s">
        <v>10</v>
      </c>
      <c r="G3" s="282"/>
      <c r="H3" s="234" t="s">
        <v>7</v>
      </c>
      <c r="I3" s="234" t="s">
        <v>12</v>
      </c>
      <c r="J3" s="269" t="s">
        <v>77</v>
      </c>
      <c r="K3" s="270" t="s">
        <v>132</v>
      </c>
      <c r="L3" s="271" t="s">
        <v>97</v>
      </c>
      <c r="M3" s="270" t="s">
        <v>133</v>
      </c>
      <c r="N3" s="277"/>
      <c r="O3" s="277"/>
      <c r="P3" s="278"/>
    </row>
    <row r="4" spans="2:16" ht="15" customHeight="1">
      <c r="B4" s="252" t="s">
        <v>105</v>
      </c>
      <c r="C4" s="246"/>
      <c r="D4" s="235"/>
      <c r="E4" s="235"/>
      <c r="F4" s="235"/>
      <c r="G4" s="282"/>
      <c r="H4" s="235"/>
      <c r="I4" s="235"/>
      <c r="J4" s="272"/>
      <c r="K4" s="273"/>
      <c r="L4" s="274"/>
      <c r="M4" s="273"/>
      <c r="N4" s="277"/>
      <c r="O4" s="277"/>
      <c r="P4" s="278"/>
    </row>
    <row r="5" spans="2:16" s="224" customFormat="1" ht="8.25" customHeight="1">
      <c r="B5" s="253"/>
      <c r="C5" s="225" t="s">
        <v>121</v>
      </c>
      <c r="D5" s="225" t="s">
        <v>122</v>
      </c>
      <c r="E5" s="225" t="s">
        <v>123</v>
      </c>
      <c r="F5" s="225" t="s">
        <v>123</v>
      </c>
      <c r="G5" s="225" t="s">
        <v>124</v>
      </c>
      <c r="H5" s="225" t="s">
        <v>121</v>
      </c>
      <c r="I5" s="225" t="s">
        <v>125</v>
      </c>
      <c r="J5" s="226" t="s">
        <v>126</v>
      </c>
      <c r="K5" s="227" t="s">
        <v>127</v>
      </c>
      <c r="L5" s="228" t="s">
        <v>128</v>
      </c>
      <c r="M5" s="227" t="s">
        <v>129</v>
      </c>
      <c r="N5" s="226" t="s">
        <v>123</v>
      </c>
      <c r="O5" s="226" t="s">
        <v>123</v>
      </c>
      <c r="P5" s="229" t="s">
        <v>130</v>
      </c>
    </row>
    <row r="6" spans="2:16" s="194" customFormat="1" ht="19.5" customHeight="1">
      <c r="B6" s="222" t="s">
        <v>98</v>
      </c>
      <c r="C6" s="188">
        <v>832097</v>
      </c>
      <c r="D6" s="188">
        <v>2048011</v>
      </c>
      <c r="E6" s="188">
        <v>1000389</v>
      </c>
      <c r="F6" s="188">
        <v>1047622</v>
      </c>
      <c r="G6" s="189">
        <v>13561.56</v>
      </c>
      <c r="H6" s="188">
        <v>807108</v>
      </c>
      <c r="I6" s="188">
        <v>2098804</v>
      </c>
      <c r="J6" s="188">
        <f>C6-H6</f>
        <v>24989</v>
      </c>
      <c r="K6" s="190">
        <f>ROUND(J6/H6*100,1)</f>
        <v>3.1</v>
      </c>
      <c r="L6" s="188">
        <f>D6-I6</f>
        <v>-50793</v>
      </c>
      <c r="M6" s="190">
        <f>ROUND(L6/I6*100,1)</f>
        <v>-2.4</v>
      </c>
      <c r="N6" s="191">
        <f>D6/C6</f>
        <v>2.4612647323569248</v>
      </c>
      <c r="O6" s="192">
        <f>E6/F6*100</f>
        <v>95.491408160577009</v>
      </c>
      <c r="P6" s="193">
        <f>D6/G6</f>
        <v>151.01588607800284</v>
      </c>
    </row>
    <row r="7" spans="2:16" s="194" customFormat="1" ht="19.5" customHeight="1">
      <c r="B7" s="222" t="s">
        <v>99</v>
      </c>
      <c r="C7" s="188">
        <v>675354</v>
      </c>
      <c r="D7" s="188">
        <v>1644462</v>
      </c>
      <c r="E7" s="188">
        <v>802802</v>
      </c>
      <c r="F7" s="188">
        <v>841660</v>
      </c>
      <c r="G7" s="189">
        <v>6724.04</v>
      </c>
      <c r="H7" s="188">
        <v>652247</v>
      </c>
      <c r="I7" s="188">
        <v>1675324</v>
      </c>
      <c r="J7" s="188">
        <f t="shared" ref="J7:J27" si="0">C7-H7</f>
        <v>23107</v>
      </c>
      <c r="K7" s="190">
        <f t="shared" ref="K7:K27" si="1">ROUND(J7/H7*100,1)</f>
        <v>3.5</v>
      </c>
      <c r="L7" s="188">
        <f t="shared" ref="L7:L27" si="2">D7-I7</f>
        <v>-30862</v>
      </c>
      <c r="M7" s="190">
        <f t="shared" ref="M7:M27" si="3">ROUND(L7/I7*100,1)</f>
        <v>-1.8</v>
      </c>
      <c r="N7" s="191">
        <f t="shared" ref="N7:N27" si="4">D7/C7</f>
        <v>2.4349629971836992</v>
      </c>
      <c r="O7" s="192">
        <v>95.4</v>
      </c>
      <c r="P7" s="193">
        <f>D7/G7</f>
        <v>244.56457724820197</v>
      </c>
    </row>
    <row r="8" spans="2:16" s="194" customFormat="1" ht="19.5" customHeight="1">
      <c r="B8" s="223" t="s">
        <v>100</v>
      </c>
      <c r="C8" s="195">
        <v>156743</v>
      </c>
      <c r="D8" s="195">
        <v>403549</v>
      </c>
      <c r="E8" s="195">
        <v>197587</v>
      </c>
      <c r="F8" s="195">
        <v>205962</v>
      </c>
      <c r="G8" s="196">
        <v>6837.52</v>
      </c>
      <c r="H8" s="195">
        <v>154861</v>
      </c>
      <c r="I8" s="195">
        <v>423480</v>
      </c>
      <c r="J8" s="195">
        <f t="shared" si="0"/>
        <v>1882</v>
      </c>
      <c r="K8" s="197">
        <f t="shared" si="1"/>
        <v>1.2</v>
      </c>
      <c r="L8" s="195">
        <f t="shared" si="2"/>
        <v>-19931</v>
      </c>
      <c r="M8" s="197">
        <f t="shared" si="3"/>
        <v>-4.7</v>
      </c>
      <c r="N8" s="198">
        <f t="shared" si="4"/>
        <v>2.5745902528342572</v>
      </c>
      <c r="O8" s="199">
        <v>95.9</v>
      </c>
      <c r="P8" s="283">
        <f>D8/G8</f>
        <v>59.01979080134317</v>
      </c>
    </row>
    <row r="9" spans="2:16" s="194" customFormat="1" ht="19.5" customHeight="1">
      <c r="B9" s="222" t="s">
        <v>27</v>
      </c>
      <c r="C9" s="188">
        <v>156975</v>
      </c>
      <c r="D9" s="188">
        <v>372760</v>
      </c>
      <c r="E9" s="188">
        <v>181284</v>
      </c>
      <c r="F9" s="188">
        <v>191476</v>
      </c>
      <c r="G9" s="201">
        <v>834.81</v>
      </c>
      <c r="H9" s="188">
        <v>150414</v>
      </c>
      <c r="I9" s="188">
        <v>377598</v>
      </c>
      <c r="J9" s="188">
        <f t="shared" si="0"/>
        <v>6561</v>
      </c>
      <c r="K9" s="190">
        <f t="shared" si="1"/>
        <v>4.4000000000000004</v>
      </c>
      <c r="L9" s="188">
        <f t="shared" si="2"/>
        <v>-4838</v>
      </c>
      <c r="M9" s="190">
        <f t="shared" si="3"/>
        <v>-1.3</v>
      </c>
      <c r="N9" s="191">
        <f t="shared" si="4"/>
        <v>2.3746456442108617</v>
      </c>
      <c r="O9" s="192">
        <v>94.7</v>
      </c>
      <c r="P9" s="193">
        <f>D9/G9</f>
        <v>446.52076520405842</v>
      </c>
    </row>
    <row r="10" spans="2:16" s="194" customFormat="1" ht="19.5" customHeight="1">
      <c r="B10" s="222" t="s">
        <v>28</v>
      </c>
      <c r="C10" s="188">
        <v>104934</v>
      </c>
      <c r="D10" s="188">
        <v>241145</v>
      </c>
      <c r="E10" s="188">
        <v>118271</v>
      </c>
      <c r="F10" s="188">
        <v>122874</v>
      </c>
      <c r="G10" s="201">
        <v>978.47</v>
      </c>
      <c r="H10" s="188">
        <v>100173</v>
      </c>
      <c r="I10" s="188">
        <v>243293</v>
      </c>
      <c r="J10" s="188">
        <f t="shared" si="0"/>
        <v>4761</v>
      </c>
      <c r="K10" s="190">
        <f t="shared" si="1"/>
        <v>4.8</v>
      </c>
      <c r="L10" s="188">
        <f t="shared" si="2"/>
        <v>-2148</v>
      </c>
      <c r="M10" s="190">
        <f t="shared" si="3"/>
        <v>-0.9</v>
      </c>
      <c r="N10" s="191">
        <f t="shared" si="4"/>
        <v>2.2980635447042905</v>
      </c>
      <c r="O10" s="192">
        <v>96.3</v>
      </c>
      <c r="P10" s="193">
        <f>D10/G10</f>
        <v>246.45109201099675</v>
      </c>
    </row>
    <row r="11" spans="2:16" s="194" customFormat="1" ht="19.5" customHeight="1">
      <c r="B11" s="222" t="s">
        <v>29</v>
      </c>
      <c r="C11" s="188">
        <v>64296</v>
      </c>
      <c r="D11" s="188">
        <v>154055</v>
      </c>
      <c r="E11" s="188">
        <v>75365</v>
      </c>
      <c r="F11" s="188">
        <v>78690</v>
      </c>
      <c r="G11" s="201">
        <v>552.04</v>
      </c>
      <c r="H11" s="188">
        <v>62696</v>
      </c>
      <c r="I11" s="188">
        <v>156827</v>
      </c>
      <c r="J11" s="188">
        <f t="shared" si="0"/>
        <v>1600</v>
      </c>
      <c r="K11" s="190">
        <f t="shared" si="1"/>
        <v>2.6</v>
      </c>
      <c r="L11" s="188">
        <f t="shared" si="2"/>
        <v>-2772</v>
      </c>
      <c r="M11" s="190">
        <f t="shared" si="3"/>
        <v>-1.8</v>
      </c>
      <c r="N11" s="191">
        <f t="shared" si="4"/>
        <v>2.3960277466716438</v>
      </c>
      <c r="O11" s="192">
        <v>95.8</v>
      </c>
      <c r="P11" s="193">
        <f t="shared" ref="P7:P27" si="5">D11/G11</f>
        <v>279.06492283167887</v>
      </c>
    </row>
    <row r="12" spans="2:16" s="194" customFormat="1" ht="19.5" customHeight="1">
      <c r="B12" s="222" t="s">
        <v>30</v>
      </c>
      <c r="C12" s="188">
        <v>19274</v>
      </c>
      <c r="D12" s="188">
        <v>47790</v>
      </c>
      <c r="E12" s="188">
        <v>23213</v>
      </c>
      <c r="F12" s="188">
        <v>24577</v>
      </c>
      <c r="G12" s="202">
        <v>85.1</v>
      </c>
      <c r="H12" s="188">
        <v>19100</v>
      </c>
      <c r="I12" s="188">
        <v>50128</v>
      </c>
      <c r="J12" s="188">
        <f t="shared" si="0"/>
        <v>174</v>
      </c>
      <c r="K12" s="190">
        <f t="shared" si="1"/>
        <v>0.9</v>
      </c>
      <c r="L12" s="188">
        <f t="shared" si="2"/>
        <v>-2338</v>
      </c>
      <c r="M12" s="190">
        <f t="shared" si="3"/>
        <v>-4.7</v>
      </c>
      <c r="N12" s="191">
        <f t="shared" si="4"/>
        <v>2.4795060703538447</v>
      </c>
      <c r="O12" s="192">
        <v>94.5</v>
      </c>
      <c r="P12" s="193">
        <f t="shared" si="5"/>
        <v>561.57461809635731</v>
      </c>
    </row>
    <row r="13" spans="2:16" s="194" customFormat="1" ht="19.5" customHeight="1">
      <c r="B13" s="222" t="s">
        <v>33</v>
      </c>
      <c r="C13" s="188">
        <v>38903</v>
      </c>
      <c r="D13" s="188">
        <v>98164</v>
      </c>
      <c r="E13" s="188">
        <v>47280</v>
      </c>
      <c r="F13" s="188">
        <v>50884</v>
      </c>
      <c r="G13" s="201">
        <v>658.66</v>
      </c>
      <c r="H13" s="188">
        <v>37694</v>
      </c>
      <c r="I13" s="188">
        <v>101581</v>
      </c>
      <c r="J13" s="188">
        <f t="shared" si="0"/>
        <v>1209</v>
      </c>
      <c r="K13" s="190">
        <f t="shared" si="1"/>
        <v>3.2</v>
      </c>
      <c r="L13" s="188">
        <f t="shared" si="2"/>
        <v>-3417</v>
      </c>
      <c r="M13" s="190">
        <f t="shared" si="3"/>
        <v>-3.4</v>
      </c>
      <c r="N13" s="191">
        <f t="shared" si="4"/>
        <v>2.523301544868005</v>
      </c>
      <c r="O13" s="192">
        <v>92.9</v>
      </c>
      <c r="P13" s="193">
        <f t="shared" si="5"/>
        <v>149.03592141620868</v>
      </c>
    </row>
    <row r="14" spans="2:16" s="194" customFormat="1" ht="19.5" customHeight="1">
      <c r="B14" s="222" t="s">
        <v>36</v>
      </c>
      <c r="C14" s="188">
        <v>20776</v>
      </c>
      <c r="D14" s="188">
        <v>48729</v>
      </c>
      <c r="E14" s="188">
        <v>23809</v>
      </c>
      <c r="F14" s="188">
        <v>24920</v>
      </c>
      <c r="G14" s="202">
        <v>109.17</v>
      </c>
      <c r="H14" s="188">
        <v>20401</v>
      </c>
      <c r="I14" s="188">
        <v>50140</v>
      </c>
      <c r="J14" s="188">
        <f t="shared" si="0"/>
        <v>375</v>
      </c>
      <c r="K14" s="190">
        <f t="shared" si="1"/>
        <v>1.8</v>
      </c>
      <c r="L14" s="188">
        <f t="shared" si="2"/>
        <v>-1411</v>
      </c>
      <c r="M14" s="190">
        <f t="shared" si="3"/>
        <v>-2.8</v>
      </c>
      <c r="N14" s="191">
        <f t="shared" si="4"/>
        <v>2.345446669233731</v>
      </c>
      <c r="O14" s="192">
        <f t="shared" ref="O7:O27" si="6">E14/F14*100</f>
        <v>95.541733547351527</v>
      </c>
      <c r="P14" s="193">
        <f t="shared" si="5"/>
        <v>446.35888980489142</v>
      </c>
    </row>
    <row r="15" spans="2:16" s="194" customFormat="1" ht="19.5" customHeight="1">
      <c r="B15" s="222" t="s">
        <v>37</v>
      </c>
      <c r="C15" s="188">
        <v>18839</v>
      </c>
      <c r="D15" s="188">
        <v>49559</v>
      </c>
      <c r="E15" s="188">
        <v>24324</v>
      </c>
      <c r="F15" s="188">
        <v>25235</v>
      </c>
      <c r="G15" s="201">
        <v>149.66999999999999</v>
      </c>
      <c r="H15" s="188">
        <v>18447</v>
      </c>
      <c r="I15" s="188">
        <v>50725</v>
      </c>
      <c r="J15" s="188">
        <f t="shared" si="0"/>
        <v>392</v>
      </c>
      <c r="K15" s="190">
        <f t="shared" si="1"/>
        <v>2.1</v>
      </c>
      <c r="L15" s="188">
        <f t="shared" si="2"/>
        <v>-1166</v>
      </c>
      <c r="M15" s="190">
        <f t="shared" si="3"/>
        <v>-2.2999999999999998</v>
      </c>
      <c r="N15" s="191">
        <f t="shared" si="4"/>
        <v>2.6306598014756624</v>
      </c>
      <c r="O15" s="192">
        <v>96.4</v>
      </c>
      <c r="P15" s="193">
        <f t="shared" si="5"/>
        <v>331.12180129618497</v>
      </c>
    </row>
    <row r="16" spans="2:16" s="194" customFormat="1" ht="19.5" customHeight="1">
      <c r="B16" s="222" t="s">
        <v>38</v>
      </c>
      <c r="C16" s="188">
        <v>16831</v>
      </c>
      <c r="D16" s="188">
        <v>40991</v>
      </c>
      <c r="E16" s="188">
        <v>19972</v>
      </c>
      <c r="F16" s="188">
        <v>21019</v>
      </c>
      <c r="G16" s="201">
        <v>98.55</v>
      </c>
      <c r="H16" s="188">
        <v>16662</v>
      </c>
      <c r="I16" s="188">
        <v>42512</v>
      </c>
      <c r="J16" s="188">
        <f t="shared" si="0"/>
        <v>169</v>
      </c>
      <c r="K16" s="190">
        <f t="shared" si="1"/>
        <v>1</v>
      </c>
      <c r="L16" s="188">
        <f t="shared" si="2"/>
        <v>-1521</v>
      </c>
      <c r="M16" s="190">
        <f t="shared" si="3"/>
        <v>-3.6</v>
      </c>
      <c r="N16" s="191">
        <f t="shared" si="4"/>
        <v>2.4354464975343117</v>
      </c>
      <c r="O16" s="192">
        <v>95</v>
      </c>
      <c r="P16" s="193">
        <f t="shared" si="5"/>
        <v>415.94114662607814</v>
      </c>
    </row>
    <row r="17" spans="2:16" s="194" customFormat="1" ht="19.5" customHeight="1">
      <c r="B17" s="222" t="s">
        <v>39</v>
      </c>
      <c r="C17" s="188">
        <v>26238</v>
      </c>
      <c r="D17" s="188">
        <v>66125</v>
      </c>
      <c r="E17" s="188">
        <v>32437</v>
      </c>
      <c r="F17" s="188">
        <v>33688</v>
      </c>
      <c r="G17" s="201">
        <v>667.93</v>
      </c>
      <c r="H17" s="188">
        <v>26231</v>
      </c>
      <c r="I17" s="188">
        <v>68271</v>
      </c>
      <c r="J17" s="188">
        <f t="shared" si="0"/>
        <v>7</v>
      </c>
      <c r="K17" s="190">
        <f t="shared" si="1"/>
        <v>0</v>
      </c>
      <c r="L17" s="188">
        <f t="shared" si="2"/>
        <v>-2146</v>
      </c>
      <c r="M17" s="190">
        <f t="shared" si="3"/>
        <v>-3.1</v>
      </c>
      <c r="N17" s="191">
        <f t="shared" si="4"/>
        <v>2.5201997103437761</v>
      </c>
      <c r="O17" s="192">
        <v>96.2</v>
      </c>
      <c r="P17" s="193">
        <f t="shared" si="5"/>
        <v>98.999895198598665</v>
      </c>
    </row>
    <row r="18" spans="2:16" s="194" customFormat="1" ht="19.5" customHeight="1">
      <c r="B18" s="222" t="s">
        <v>40</v>
      </c>
      <c r="C18" s="188">
        <v>12956</v>
      </c>
      <c r="D18" s="188">
        <v>32202</v>
      </c>
      <c r="E18" s="188">
        <v>15729</v>
      </c>
      <c r="F18" s="188">
        <v>16473</v>
      </c>
      <c r="G18" s="202">
        <v>165.86</v>
      </c>
      <c r="H18" s="188">
        <v>12437</v>
      </c>
      <c r="I18" s="188">
        <v>32759</v>
      </c>
      <c r="J18" s="188">
        <f t="shared" si="0"/>
        <v>519</v>
      </c>
      <c r="K18" s="190">
        <f t="shared" si="1"/>
        <v>4.2</v>
      </c>
      <c r="L18" s="188">
        <f t="shared" si="2"/>
        <v>-557</v>
      </c>
      <c r="M18" s="190">
        <f t="shared" si="3"/>
        <v>-1.7</v>
      </c>
      <c r="N18" s="191">
        <f t="shared" si="4"/>
        <v>2.4854893485643719</v>
      </c>
      <c r="O18" s="192">
        <v>95.5</v>
      </c>
      <c r="P18" s="193">
        <f t="shared" si="5"/>
        <v>194.15169419992765</v>
      </c>
    </row>
    <row r="19" spans="2:16" s="194" customFormat="1" ht="19.5" customHeight="1">
      <c r="B19" s="222" t="s">
        <v>41</v>
      </c>
      <c r="C19" s="188">
        <v>15799</v>
      </c>
      <c r="D19" s="188">
        <v>42338</v>
      </c>
      <c r="E19" s="188">
        <v>20552</v>
      </c>
      <c r="F19" s="188">
        <v>21786</v>
      </c>
      <c r="G19" s="201">
        <v>112.18</v>
      </c>
      <c r="H19" s="188">
        <v>15296</v>
      </c>
      <c r="I19" s="188">
        <v>43909</v>
      </c>
      <c r="J19" s="188">
        <f t="shared" si="0"/>
        <v>503</v>
      </c>
      <c r="K19" s="190">
        <f t="shared" si="1"/>
        <v>3.3</v>
      </c>
      <c r="L19" s="188">
        <f t="shared" si="2"/>
        <v>-1571</v>
      </c>
      <c r="M19" s="190">
        <f t="shared" si="3"/>
        <v>-3.6</v>
      </c>
      <c r="N19" s="191">
        <f t="shared" si="4"/>
        <v>2.679789860117729</v>
      </c>
      <c r="O19" s="192">
        <v>94.3</v>
      </c>
      <c r="P19" s="193">
        <f t="shared" si="5"/>
        <v>377.41130326261361</v>
      </c>
    </row>
    <row r="20" spans="2:16" s="194" customFormat="1" ht="19.5" customHeight="1">
      <c r="B20" s="222" t="s">
        <v>42</v>
      </c>
      <c r="C20" s="188">
        <v>10739</v>
      </c>
      <c r="D20" s="188">
        <v>26029</v>
      </c>
      <c r="E20" s="188">
        <v>12594</v>
      </c>
      <c r="F20" s="188">
        <v>13435</v>
      </c>
      <c r="G20" s="201">
        <v>565.15</v>
      </c>
      <c r="H20" s="188">
        <v>10826</v>
      </c>
      <c r="I20" s="188">
        <v>28041</v>
      </c>
      <c r="J20" s="188">
        <f t="shared" si="0"/>
        <v>-87</v>
      </c>
      <c r="K20" s="190">
        <f t="shared" si="1"/>
        <v>-0.8</v>
      </c>
      <c r="L20" s="188">
        <f t="shared" si="2"/>
        <v>-2012</v>
      </c>
      <c r="M20" s="190">
        <f t="shared" si="3"/>
        <v>-7.2</v>
      </c>
      <c r="N20" s="191">
        <f t="shared" si="4"/>
        <v>2.4237824750907904</v>
      </c>
      <c r="O20" s="192">
        <v>93.7</v>
      </c>
      <c r="P20" s="193">
        <f t="shared" si="5"/>
        <v>46.056799079890297</v>
      </c>
    </row>
    <row r="21" spans="2:16" s="194" customFormat="1" ht="19.5" customHeight="1">
      <c r="B21" s="222" t="s">
        <v>45</v>
      </c>
      <c r="C21" s="188">
        <v>7251</v>
      </c>
      <c r="D21" s="188">
        <v>19539</v>
      </c>
      <c r="E21" s="188">
        <v>9498</v>
      </c>
      <c r="F21" s="188">
        <v>10041</v>
      </c>
      <c r="G21" s="202">
        <v>202.43</v>
      </c>
      <c r="H21" s="188">
        <v>7423</v>
      </c>
      <c r="I21" s="188">
        <v>21438</v>
      </c>
      <c r="J21" s="188">
        <f t="shared" si="0"/>
        <v>-172</v>
      </c>
      <c r="K21" s="190">
        <f t="shared" si="1"/>
        <v>-2.2999999999999998</v>
      </c>
      <c r="L21" s="188">
        <f t="shared" si="2"/>
        <v>-1899</v>
      </c>
      <c r="M21" s="190">
        <f t="shared" si="3"/>
        <v>-8.9</v>
      </c>
      <c r="N21" s="191">
        <f t="shared" si="4"/>
        <v>2.694662805130327</v>
      </c>
      <c r="O21" s="192">
        <v>94.6</v>
      </c>
      <c r="P21" s="193">
        <f t="shared" si="5"/>
        <v>96.522254606530652</v>
      </c>
    </row>
    <row r="22" spans="2:16" s="194" customFormat="1" ht="19.5" customHeight="1">
      <c r="B22" s="203" t="s">
        <v>50</v>
      </c>
      <c r="C22" s="204">
        <v>23848</v>
      </c>
      <c r="D22" s="204">
        <v>56400</v>
      </c>
      <c r="E22" s="204">
        <v>28241</v>
      </c>
      <c r="F22" s="204">
        <v>28159</v>
      </c>
      <c r="G22" s="205">
        <v>266.58999999999997</v>
      </c>
      <c r="H22" s="204">
        <v>22301</v>
      </c>
      <c r="I22" s="204">
        <v>55912</v>
      </c>
      <c r="J22" s="204">
        <f t="shared" si="0"/>
        <v>1547</v>
      </c>
      <c r="K22" s="206">
        <f t="shared" si="1"/>
        <v>6.9</v>
      </c>
      <c r="L22" s="204">
        <f t="shared" si="2"/>
        <v>488</v>
      </c>
      <c r="M22" s="206">
        <f t="shared" si="3"/>
        <v>0.9</v>
      </c>
      <c r="N22" s="207">
        <f t="shared" si="4"/>
        <v>2.3649781952364979</v>
      </c>
      <c r="O22" s="208">
        <v>100.3</v>
      </c>
      <c r="P22" s="209">
        <f>D22/G22</f>
        <v>211.56082373682435</v>
      </c>
    </row>
    <row r="23" spans="2:16" s="194" customFormat="1" ht="19.5" customHeight="1">
      <c r="B23" s="222" t="s">
        <v>51</v>
      </c>
      <c r="C23" s="188">
        <v>27997</v>
      </c>
      <c r="D23" s="188">
        <v>67241</v>
      </c>
      <c r="E23" s="188">
        <v>33620</v>
      </c>
      <c r="F23" s="188">
        <v>33621</v>
      </c>
      <c r="G23" s="189">
        <v>289.98</v>
      </c>
      <c r="H23" s="188">
        <v>26350</v>
      </c>
      <c r="I23" s="188">
        <v>67135</v>
      </c>
      <c r="J23" s="188">
        <f t="shared" si="0"/>
        <v>1647</v>
      </c>
      <c r="K23" s="190">
        <f t="shared" si="1"/>
        <v>6.3</v>
      </c>
      <c r="L23" s="188">
        <f t="shared" si="2"/>
        <v>106</v>
      </c>
      <c r="M23" s="190">
        <f t="shared" si="3"/>
        <v>0.2</v>
      </c>
      <c r="N23" s="191">
        <f t="shared" si="4"/>
        <v>2.4017216130299675</v>
      </c>
      <c r="O23" s="192">
        <v>100</v>
      </c>
      <c r="P23" s="193">
        <f t="shared" si="5"/>
        <v>231.881509069591</v>
      </c>
    </row>
    <row r="24" spans="2:16" s="194" customFormat="1" ht="19.5" customHeight="1">
      <c r="B24" s="222" t="s">
        <v>53</v>
      </c>
      <c r="C24" s="188">
        <v>39924</v>
      </c>
      <c r="D24" s="188">
        <v>98199</v>
      </c>
      <c r="E24" s="188">
        <v>48035</v>
      </c>
      <c r="F24" s="188">
        <v>50164</v>
      </c>
      <c r="G24" s="201">
        <v>423.51</v>
      </c>
      <c r="H24" s="188">
        <v>38487</v>
      </c>
      <c r="I24" s="188">
        <v>99368</v>
      </c>
      <c r="J24" s="188">
        <f t="shared" si="0"/>
        <v>1437</v>
      </c>
      <c r="K24" s="190">
        <f t="shared" si="1"/>
        <v>3.7</v>
      </c>
      <c r="L24" s="188">
        <f t="shared" si="2"/>
        <v>-1169</v>
      </c>
      <c r="M24" s="190">
        <f t="shared" si="3"/>
        <v>-1.2</v>
      </c>
      <c r="N24" s="191">
        <f t="shared" si="4"/>
        <v>2.4596483318304778</v>
      </c>
      <c r="O24" s="192">
        <v>95.8</v>
      </c>
      <c r="P24" s="193">
        <f t="shared" si="5"/>
        <v>231.8693773464617</v>
      </c>
    </row>
    <row r="25" spans="2:16" s="194" customFormat="1" ht="19.5" customHeight="1">
      <c r="B25" s="222" t="s">
        <v>67</v>
      </c>
      <c r="C25" s="188">
        <v>22023</v>
      </c>
      <c r="D25" s="188">
        <v>58852</v>
      </c>
      <c r="E25" s="188">
        <v>28404</v>
      </c>
      <c r="F25" s="188">
        <v>30448</v>
      </c>
      <c r="G25" s="201">
        <v>119.79</v>
      </c>
      <c r="H25" s="188">
        <v>21573</v>
      </c>
      <c r="I25" s="188">
        <v>60298</v>
      </c>
      <c r="J25" s="188">
        <f t="shared" si="0"/>
        <v>450</v>
      </c>
      <c r="K25" s="190">
        <f t="shared" si="1"/>
        <v>2.1</v>
      </c>
      <c r="L25" s="188">
        <f t="shared" si="2"/>
        <v>-1446</v>
      </c>
      <c r="M25" s="190">
        <f t="shared" si="3"/>
        <v>-2.4</v>
      </c>
      <c r="N25" s="191">
        <f t="shared" si="4"/>
        <v>2.6722971438950189</v>
      </c>
      <c r="O25" s="192">
        <v>93.3</v>
      </c>
      <c r="P25" s="193">
        <f t="shared" si="5"/>
        <v>491.29309625177393</v>
      </c>
    </row>
    <row r="26" spans="2:16" s="194" customFormat="1" ht="19.5" customHeight="1">
      <c r="B26" s="222" t="s">
        <v>68</v>
      </c>
      <c r="C26" s="188">
        <v>11260</v>
      </c>
      <c r="D26" s="188">
        <v>30122</v>
      </c>
      <c r="E26" s="188">
        <v>14776</v>
      </c>
      <c r="F26" s="188">
        <v>15346</v>
      </c>
      <c r="G26" s="201">
        <v>112.37</v>
      </c>
      <c r="H26" s="188">
        <v>11004</v>
      </c>
      <c r="I26" s="188">
        <v>30107</v>
      </c>
      <c r="J26" s="188">
        <f t="shared" si="0"/>
        <v>256</v>
      </c>
      <c r="K26" s="190">
        <f t="shared" si="1"/>
        <v>2.2999999999999998</v>
      </c>
      <c r="L26" s="188">
        <f t="shared" si="2"/>
        <v>15</v>
      </c>
      <c r="M26" s="190">
        <f t="shared" si="3"/>
        <v>0</v>
      </c>
      <c r="N26" s="191">
        <f t="shared" si="4"/>
        <v>2.6751332149200708</v>
      </c>
      <c r="O26" s="192">
        <v>96.3</v>
      </c>
      <c r="P26" s="193">
        <f t="shared" si="5"/>
        <v>268.06087033905845</v>
      </c>
    </row>
    <row r="27" spans="2:16" s="194" customFormat="1" ht="19.5" customHeight="1" thickBot="1">
      <c r="B27" s="210" t="s">
        <v>78</v>
      </c>
      <c r="C27" s="211">
        <v>36491</v>
      </c>
      <c r="D27" s="211">
        <v>94222</v>
      </c>
      <c r="E27" s="211">
        <v>45398</v>
      </c>
      <c r="F27" s="211">
        <v>48824</v>
      </c>
      <c r="G27" s="212">
        <v>331.78</v>
      </c>
      <c r="H27" s="211">
        <v>34732</v>
      </c>
      <c r="I27" s="211">
        <v>95282</v>
      </c>
      <c r="J27" s="211">
        <f t="shared" si="0"/>
        <v>1759</v>
      </c>
      <c r="K27" s="213">
        <f t="shared" si="1"/>
        <v>5.0999999999999996</v>
      </c>
      <c r="L27" s="211">
        <f t="shared" si="2"/>
        <v>-1060</v>
      </c>
      <c r="M27" s="213">
        <f t="shared" si="3"/>
        <v>-1.1000000000000001</v>
      </c>
      <c r="N27" s="214">
        <f t="shared" si="4"/>
        <v>2.582061330191006</v>
      </c>
      <c r="O27" s="215">
        <v>93</v>
      </c>
      <c r="P27" s="216">
        <f t="shared" si="5"/>
        <v>283.98939056000967</v>
      </c>
    </row>
    <row r="28" spans="2:16" s="141" customFormat="1" ht="13.5" customHeight="1">
      <c r="B28" s="132" t="s">
        <v>140</v>
      </c>
      <c r="C28" s="133"/>
      <c r="D28" s="134"/>
      <c r="E28" s="134"/>
      <c r="F28" s="134"/>
      <c r="G28" s="135"/>
      <c r="H28" s="134"/>
      <c r="I28" s="134"/>
      <c r="J28" s="134"/>
      <c r="K28" s="136"/>
      <c r="L28" s="137"/>
      <c r="M28" s="138"/>
      <c r="N28" s="139"/>
      <c r="O28" s="136"/>
      <c r="P28" s="140" t="s">
        <v>142</v>
      </c>
    </row>
    <row r="29" spans="2:16" s="141" customFormat="1" ht="13.5" customHeight="1">
      <c r="B29" s="141" t="s">
        <v>136</v>
      </c>
      <c r="G29" s="142"/>
      <c r="I29" s="142"/>
      <c r="L29" s="143"/>
      <c r="N29" s="144"/>
      <c r="P29" s="142"/>
    </row>
    <row r="30" spans="2:16" s="141" customFormat="1" ht="13.5" customHeight="1">
      <c r="B30" s="145" t="s">
        <v>141</v>
      </c>
      <c r="G30" s="142"/>
      <c r="L30" s="143"/>
      <c r="P30" s="142"/>
    </row>
    <row r="31" spans="2:16">
      <c r="C31" s="279"/>
      <c r="D31" s="280"/>
      <c r="E31" s="279"/>
      <c r="F31" s="279"/>
      <c r="P31" s="142" t="s">
        <v>112</v>
      </c>
    </row>
  </sheetData>
  <mergeCells count="18">
    <mergeCell ref="B4:B5"/>
    <mergeCell ref="C2:C4"/>
    <mergeCell ref="O2:O4"/>
    <mergeCell ref="P2:P4"/>
    <mergeCell ref="D3:D4"/>
    <mergeCell ref="E3:E4"/>
    <mergeCell ref="F3:F4"/>
    <mergeCell ref="H3:H4"/>
    <mergeCell ref="I3:I4"/>
    <mergeCell ref="J3:J4"/>
    <mergeCell ref="K3:K4"/>
    <mergeCell ref="L3:L4"/>
    <mergeCell ref="D2:F2"/>
    <mergeCell ref="G2:G4"/>
    <mergeCell ref="H2:I2"/>
    <mergeCell ref="J2:M2"/>
    <mergeCell ref="N2:N4"/>
    <mergeCell ref="M3:M4"/>
  </mergeCells>
  <phoneticPr fontId="8"/>
  <printOptions gridLinesSet="0"/>
  <pageMargins left="0.59055118110236227" right="0.39370078740157483" top="0.78740157480314965" bottom="0.98425196850393704" header="0.51181102362204722" footer="0.51181102362204722"/>
  <pageSetup paperSize="9" scale="94" orientation="landscape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showGridLines="0" zoomScaleNormal="100" workbookViewId="0">
      <selection activeCell="B2" sqref="B2"/>
    </sheetView>
  </sheetViews>
  <sheetFormatPr defaultRowHeight="17.25"/>
  <cols>
    <col min="1" max="1" width="1" style="96" customWidth="1"/>
    <col min="2" max="2" width="9.59765625" style="96" customWidth="1"/>
    <col min="3" max="6" width="7.69921875" style="96" customWidth="1"/>
    <col min="7" max="7" width="9.296875" style="97" customWidth="1"/>
    <col min="8" max="10" width="7.69921875" style="96" customWidth="1"/>
    <col min="11" max="11" width="6.3984375" style="96" bestFit="1" customWidth="1"/>
    <col min="12" max="12" width="7.69921875" style="96" customWidth="1"/>
    <col min="13" max="13" width="6.5" style="96" customWidth="1"/>
    <col min="14" max="14" width="5.296875" style="96" customWidth="1"/>
    <col min="15" max="15" width="6.296875" style="96" customWidth="1"/>
    <col min="16" max="16" width="6.8984375" style="96" customWidth="1"/>
    <col min="17" max="16384" width="8.796875" style="96"/>
  </cols>
  <sheetData>
    <row r="1" spans="2:16" s="186" customFormat="1" ht="18" thickBot="1">
      <c r="B1" s="186" t="s">
        <v>106</v>
      </c>
      <c r="G1" s="187"/>
      <c r="I1" s="187"/>
    </row>
    <row r="2" spans="2:16" ht="15" customHeight="1">
      <c r="B2" s="185" t="s">
        <v>135</v>
      </c>
      <c r="C2" s="245" t="s">
        <v>120</v>
      </c>
      <c r="D2" s="242" t="s">
        <v>119</v>
      </c>
      <c r="E2" s="243"/>
      <c r="F2" s="244"/>
      <c r="G2" s="245" t="s">
        <v>131</v>
      </c>
      <c r="H2" s="247" t="s">
        <v>107</v>
      </c>
      <c r="I2" s="248"/>
      <c r="J2" s="249" t="s">
        <v>108</v>
      </c>
      <c r="K2" s="250"/>
      <c r="L2" s="250"/>
      <c r="M2" s="251"/>
      <c r="N2" s="230" t="s">
        <v>91</v>
      </c>
      <c r="O2" s="230" t="s">
        <v>110</v>
      </c>
      <c r="P2" s="232" t="s">
        <v>134</v>
      </c>
    </row>
    <row r="3" spans="2:16" ht="15" customHeight="1">
      <c r="B3" s="183"/>
      <c r="C3" s="246"/>
      <c r="D3" s="234" t="s">
        <v>8</v>
      </c>
      <c r="E3" s="234" t="s">
        <v>9</v>
      </c>
      <c r="F3" s="234" t="s">
        <v>10</v>
      </c>
      <c r="G3" s="246"/>
      <c r="H3" s="234" t="s">
        <v>7</v>
      </c>
      <c r="I3" s="234" t="s">
        <v>12</v>
      </c>
      <c r="J3" s="236" t="s">
        <v>77</v>
      </c>
      <c r="K3" s="238" t="s">
        <v>132</v>
      </c>
      <c r="L3" s="240" t="s">
        <v>97</v>
      </c>
      <c r="M3" s="238" t="s">
        <v>133</v>
      </c>
      <c r="N3" s="231"/>
      <c r="O3" s="231"/>
      <c r="P3" s="233"/>
    </row>
    <row r="4" spans="2:16" ht="15" customHeight="1">
      <c r="B4" s="252" t="s">
        <v>105</v>
      </c>
      <c r="C4" s="246"/>
      <c r="D4" s="235"/>
      <c r="E4" s="235"/>
      <c r="F4" s="235"/>
      <c r="G4" s="246"/>
      <c r="H4" s="235"/>
      <c r="I4" s="235"/>
      <c r="J4" s="237"/>
      <c r="K4" s="239"/>
      <c r="L4" s="241"/>
      <c r="M4" s="239"/>
      <c r="N4" s="231"/>
      <c r="O4" s="231"/>
      <c r="P4" s="233"/>
    </row>
    <row r="5" spans="2:16" s="224" customFormat="1" ht="8.25" customHeight="1">
      <c r="B5" s="253"/>
      <c r="C5" s="225" t="s">
        <v>121</v>
      </c>
      <c r="D5" s="225" t="s">
        <v>122</v>
      </c>
      <c r="E5" s="225" t="s">
        <v>123</v>
      </c>
      <c r="F5" s="225" t="s">
        <v>123</v>
      </c>
      <c r="G5" s="225" t="s">
        <v>124</v>
      </c>
      <c r="H5" s="225" t="s">
        <v>121</v>
      </c>
      <c r="I5" s="225" t="s">
        <v>125</v>
      </c>
      <c r="J5" s="226" t="s">
        <v>126</v>
      </c>
      <c r="K5" s="227" t="s">
        <v>127</v>
      </c>
      <c r="L5" s="228" t="s">
        <v>128</v>
      </c>
      <c r="M5" s="227" t="s">
        <v>129</v>
      </c>
      <c r="N5" s="226" t="s">
        <v>123</v>
      </c>
      <c r="O5" s="226" t="s">
        <v>123</v>
      </c>
      <c r="P5" s="229" t="s">
        <v>130</v>
      </c>
    </row>
    <row r="6" spans="2:16" s="194" customFormat="1" ht="18.75" customHeight="1">
      <c r="B6" s="222" t="s">
        <v>98</v>
      </c>
      <c r="C6" s="188">
        <v>807108</v>
      </c>
      <c r="D6" s="188">
        <v>2098804</v>
      </c>
      <c r="E6" s="188">
        <v>1022129</v>
      </c>
      <c r="F6" s="188">
        <v>1076675</v>
      </c>
      <c r="G6" s="189">
        <v>13561.6</v>
      </c>
      <c r="H6" s="188">
        <v>794461</v>
      </c>
      <c r="I6" s="188">
        <v>2152449</v>
      </c>
      <c r="J6" s="188">
        <f>C6-H6</f>
        <v>12647</v>
      </c>
      <c r="K6" s="190">
        <f>ROUND(J6/H6*100,1)</f>
        <v>1.6</v>
      </c>
      <c r="L6" s="188">
        <f>D6-I6</f>
        <v>-53645</v>
      </c>
      <c r="M6" s="190">
        <f>ROUND(L6/I6*100,1)</f>
        <v>-2.5</v>
      </c>
      <c r="N6" s="191">
        <f>D6/C6</f>
        <v>2.6004004420721887</v>
      </c>
      <c r="O6" s="192">
        <f>E6/F6*100</f>
        <v>94.933847261244111</v>
      </c>
      <c r="P6" s="193">
        <f>D6/G6</f>
        <v>154.76079518640867</v>
      </c>
    </row>
    <row r="7" spans="2:16" s="194" customFormat="1" ht="18.75" customHeight="1">
      <c r="B7" s="218" t="s">
        <v>99</v>
      </c>
      <c r="C7" s="188">
        <v>652247</v>
      </c>
      <c r="D7" s="188">
        <v>1675324</v>
      </c>
      <c r="E7" s="188">
        <v>815647</v>
      </c>
      <c r="F7" s="188">
        <v>859677</v>
      </c>
      <c r="G7" s="189">
        <v>6724.04</v>
      </c>
      <c r="H7" s="188">
        <v>639103</v>
      </c>
      <c r="I7" s="188">
        <v>1707312</v>
      </c>
      <c r="J7" s="188">
        <f t="shared" ref="J7:J27" si="0">C7-H7</f>
        <v>13144</v>
      </c>
      <c r="K7" s="190">
        <f t="shared" ref="K7:K27" si="1">ROUND(J7/H7*100,1)</f>
        <v>2.1</v>
      </c>
      <c r="L7" s="188">
        <f t="shared" ref="L7:L27" si="2">D7-I7</f>
        <v>-31988</v>
      </c>
      <c r="M7" s="190">
        <f t="shared" ref="M7:M27" si="3">ROUND(L7/I7*100,1)</f>
        <v>-1.9</v>
      </c>
      <c r="N7" s="191">
        <f t="shared" ref="N7:N27" si="4">D7/C7</f>
        <v>2.5685422853612203</v>
      </c>
      <c r="O7" s="192">
        <f t="shared" ref="O7:O27" si="5">E7/F7*100</f>
        <v>94.878308946267026</v>
      </c>
      <c r="P7" s="193">
        <f t="shared" ref="P7:P27" si="6">D7/G7</f>
        <v>249.15437742785588</v>
      </c>
    </row>
    <row r="8" spans="2:16" s="194" customFormat="1" ht="18.75" customHeight="1">
      <c r="B8" s="219" t="s">
        <v>100</v>
      </c>
      <c r="C8" s="195">
        <v>154861</v>
      </c>
      <c r="D8" s="195">
        <v>423480</v>
      </c>
      <c r="E8" s="195">
        <v>206482</v>
      </c>
      <c r="F8" s="195">
        <v>216998</v>
      </c>
      <c r="G8" s="196">
        <v>6837.56</v>
      </c>
      <c r="H8" s="195">
        <v>155358</v>
      </c>
      <c r="I8" s="195">
        <v>445137</v>
      </c>
      <c r="J8" s="195">
        <f t="shared" si="0"/>
        <v>-497</v>
      </c>
      <c r="K8" s="197">
        <f t="shared" si="1"/>
        <v>-0.3</v>
      </c>
      <c r="L8" s="195">
        <f t="shared" si="2"/>
        <v>-21657</v>
      </c>
      <c r="M8" s="197">
        <f t="shared" si="3"/>
        <v>-4.9000000000000004</v>
      </c>
      <c r="N8" s="198">
        <f t="shared" si="4"/>
        <v>2.7345813342287602</v>
      </c>
      <c r="O8" s="199">
        <f t="shared" si="5"/>
        <v>95.153872385920607</v>
      </c>
      <c r="P8" s="200">
        <f t="shared" si="6"/>
        <v>61.934374250463613</v>
      </c>
    </row>
    <row r="9" spans="2:16" s="194" customFormat="1" ht="18.75" customHeight="1">
      <c r="B9" s="218" t="s">
        <v>27</v>
      </c>
      <c r="C9" s="188">
        <v>150414</v>
      </c>
      <c r="D9" s="188">
        <v>377598</v>
      </c>
      <c r="E9" s="188">
        <v>182843</v>
      </c>
      <c r="F9" s="188">
        <v>194755</v>
      </c>
      <c r="G9" s="201">
        <v>834.81</v>
      </c>
      <c r="H9" s="188">
        <v>146520</v>
      </c>
      <c r="I9" s="188">
        <v>381511</v>
      </c>
      <c r="J9" s="188">
        <f t="shared" si="0"/>
        <v>3894</v>
      </c>
      <c r="K9" s="190">
        <f t="shared" si="1"/>
        <v>2.7</v>
      </c>
      <c r="L9" s="188">
        <f t="shared" si="2"/>
        <v>-3913</v>
      </c>
      <c r="M9" s="190">
        <f t="shared" si="3"/>
        <v>-1</v>
      </c>
      <c r="N9" s="191">
        <f t="shared" si="4"/>
        <v>2.510391319956919</v>
      </c>
      <c r="O9" s="192">
        <f t="shared" si="5"/>
        <v>93.883597340248002</v>
      </c>
      <c r="P9" s="193">
        <f t="shared" si="6"/>
        <v>452.31609587810402</v>
      </c>
    </row>
    <row r="10" spans="2:16" s="194" customFormat="1" ht="18.75" customHeight="1">
      <c r="B10" s="218" t="s">
        <v>28</v>
      </c>
      <c r="C10" s="188">
        <v>100173</v>
      </c>
      <c r="D10" s="188">
        <v>243293</v>
      </c>
      <c r="E10" s="188">
        <v>119479</v>
      </c>
      <c r="F10" s="188">
        <v>123814</v>
      </c>
      <c r="G10" s="201">
        <v>978.47</v>
      </c>
      <c r="H10" s="188">
        <v>97303</v>
      </c>
      <c r="I10" s="188">
        <v>243037</v>
      </c>
      <c r="J10" s="188">
        <f t="shared" si="0"/>
        <v>2870</v>
      </c>
      <c r="K10" s="190">
        <f t="shared" si="1"/>
        <v>2.9</v>
      </c>
      <c r="L10" s="188">
        <f t="shared" si="2"/>
        <v>256</v>
      </c>
      <c r="M10" s="190">
        <f t="shared" si="3"/>
        <v>0.1</v>
      </c>
      <c r="N10" s="191">
        <f t="shared" si="4"/>
        <v>2.428728300040929</v>
      </c>
      <c r="O10" s="192">
        <f t="shared" si="5"/>
        <v>96.498780428707576</v>
      </c>
      <c r="P10" s="193">
        <f t="shared" si="6"/>
        <v>248.64635604566311</v>
      </c>
    </row>
    <row r="11" spans="2:16" s="194" customFormat="1" ht="18.75" customHeight="1">
      <c r="B11" s="218" t="s">
        <v>29</v>
      </c>
      <c r="C11" s="188">
        <v>62696</v>
      </c>
      <c r="D11" s="188">
        <v>156827</v>
      </c>
      <c r="E11" s="188">
        <v>76776</v>
      </c>
      <c r="F11" s="188">
        <v>80051</v>
      </c>
      <c r="G11" s="201">
        <v>552.04</v>
      </c>
      <c r="H11" s="188">
        <v>60660</v>
      </c>
      <c r="I11" s="188">
        <v>159597</v>
      </c>
      <c r="J11" s="188">
        <f t="shared" si="0"/>
        <v>2036</v>
      </c>
      <c r="K11" s="190">
        <f t="shared" si="1"/>
        <v>3.4</v>
      </c>
      <c r="L11" s="188">
        <f t="shared" si="2"/>
        <v>-2770</v>
      </c>
      <c r="M11" s="190">
        <f t="shared" si="3"/>
        <v>-1.7</v>
      </c>
      <c r="N11" s="191">
        <f t="shared" si="4"/>
        <v>2.5013876483348221</v>
      </c>
      <c r="O11" s="192">
        <f t="shared" si="5"/>
        <v>95.908858102959357</v>
      </c>
      <c r="P11" s="193">
        <f t="shared" si="6"/>
        <v>284.08629809434103</v>
      </c>
    </row>
    <row r="12" spans="2:16" s="194" customFormat="1" ht="18.75" customHeight="1">
      <c r="B12" s="218" t="s">
        <v>30</v>
      </c>
      <c r="C12" s="188">
        <v>19100</v>
      </c>
      <c r="D12" s="188">
        <v>50128</v>
      </c>
      <c r="E12" s="188">
        <v>24330</v>
      </c>
      <c r="F12" s="188">
        <v>25798</v>
      </c>
      <c r="G12" s="202">
        <v>85.1</v>
      </c>
      <c r="H12" s="188">
        <v>19501</v>
      </c>
      <c r="I12" s="188">
        <v>52841</v>
      </c>
      <c r="J12" s="188">
        <f t="shared" si="0"/>
        <v>-401</v>
      </c>
      <c r="K12" s="190">
        <f t="shared" si="1"/>
        <v>-2.1</v>
      </c>
      <c r="L12" s="188">
        <f t="shared" si="2"/>
        <v>-2713</v>
      </c>
      <c r="M12" s="190">
        <f t="shared" si="3"/>
        <v>-5.0999999999999996</v>
      </c>
      <c r="N12" s="191">
        <f t="shared" si="4"/>
        <v>2.6245026178010473</v>
      </c>
      <c r="O12" s="192">
        <f t="shared" si="5"/>
        <v>94.30963640592293</v>
      </c>
      <c r="P12" s="193">
        <f t="shared" si="6"/>
        <v>589.04817861339609</v>
      </c>
    </row>
    <row r="13" spans="2:16" s="194" customFormat="1" ht="18.75" customHeight="1">
      <c r="B13" s="218" t="s">
        <v>33</v>
      </c>
      <c r="C13" s="188">
        <v>37694</v>
      </c>
      <c r="D13" s="188">
        <v>101581</v>
      </c>
      <c r="E13" s="188">
        <v>48443</v>
      </c>
      <c r="F13" s="188">
        <v>53138</v>
      </c>
      <c r="G13" s="201">
        <v>658.66</v>
      </c>
      <c r="H13" s="188">
        <v>37867</v>
      </c>
      <c r="I13" s="188">
        <v>105335</v>
      </c>
      <c r="J13" s="188">
        <f t="shared" si="0"/>
        <v>-173</v>
      </c>
      <c r="K13" s="190">
        <f t="shared" si="1"/>
        <v>-0.5</v>
      </c>
      <c r="L13" s="188">
        <f t="shared" si="2"/>
        <v>-3754</v>
      </c>
      <c r="M13" s="190">
        <f t="shared" si="3"/>
        <v>-3.6</v>
      </c>
      <c r="N13" s="191">
        <f t="shared" si="4"/>
        <v>2.6948851276065158</v>
      </c>
      <c r="O13" s="192">
        <f t="shared" si="5"/>
        <v>91.164515036320523</v>
      </c>
      <c r="P13" s="193">
        <f t="shared" si="6"/>
        <v>154.22372696079921</v>
      </c>
    </row>
    <row r="14" spans="2:16" s="194" customFormat="1" ht="18.75" customHeight="1">
      <c r="B14" s="218" t="s">
        <v>36</v>
      </c>
      <c r="C14" s="188">
        <v>20401</v>
      </c>
      <c r="D14" s="188">
        <v>50140</v>
      </c>
      <c r="E14" s="188">
        <v>24392</v>
      </c>
      <c r="F14" s="188">
        <v>25748</v>
      </c>
      <c r="G14" s="202">
        <v>109.17</v>
      </c>
      <c r="H14" s="188">
        <v>20444</v>
      </c>
      <c r="I14" s="188">
        <v>51200</v>
      </c>
      <c r="J14" s="188">
        <f t="shared" si="0"/>
        <v>-43</v>
      </c>
      <c r="K14" s="190">
        <f t="shared" si="1"/>
        <v>-0.2</v>
      </c>
      <c r="L14" s="188">
        <f t="shared" si="2"/>
        <v>-1060</v>
      </c>
      <c r="M14" s="190">
        <f t="shared" si="3"/>
        <v>-2.1</v>
      </c>
      <c r="N14" s="191">
        <f t="shared" si="4"/>
        <v>2.4577226606538893</v>
      </c>
      <c r="O14" s="192">
        <f t="shared" si="5"/>
        <v>94.733571539537053</v>
      </c>
      <c r="P14" s="193">
        <f t="shared" si="6"/>
        <v>459.28368599432076</v>
      </c>
    </row>
    <row r="15" spans="2:16" s="194" customFormat="1" ht="18.75" customHeight="1">
      <c r="B15" s="218" t="s">
        <v>37</v>
      </c>
      <c r="C15" s="188">
        <v>18447</v>
      </c>
      <c r="D15" s="188">
        <v>50725</v>
      </c>
      <c r="E15" s="188">
        <v>24790</v>
      </c>
      <c r="F15" s="188">
        <v>25935</v>
      </c>
      <c r="G15" s="201">
        <v>149.66999999999999</v>
      </c>
      <c r="H15" s="188">
        <v>18106</v>
      </c>
      <c r="I15" s="188">
        <v>52168</v>
      </c>
      <c r="J15" s="188">
        <f t="shared" si="0"/>
        <v>341</v>
      </c>
      <c r="K15" s="190">
        <f t="shared" si="1"/>
        <v>1.9</v>
      </c>
      <c r="L15" s="188">
        <f t="shared" si="2"/>
        <v>-1443</v>
      </c>
      <c r="M15" s="190">
        <f t="shared" si="3"/>
        <v>-2.8</v>
      </c>
      <c r="N15" s="191">
        <f t="shared" si="4"/>
        <v>2.7497696102347264</v>
      </c>
      <c r="O15" s="192">
        <f t="shared" si="5"/>
        <v>95.585116637748214</v>
      </c>
      <c r="P15" s="193">
        <f t="shared" si="6"/>
        <v>338.9122736687379</v>
      </c>
    </row>
    <row r="16" spans="2:16" s="194" customFormat="1" ht="18.75" customHeight="1">
      <c r="B16" s="218" t="s">
        <v>38</v>
      </c>
      <c r="C16" s="188">
        <v>16662</v>
      </c>
      <c r="D16" s="188">
        <v>42512</v>
      </c>
      <c r="E16" s="188">
        <v>20623</v>
      </c>
      <c r="F16" s="188">
        <v>21889</v>
      </c>
      <c r="G16" s="201">
        <v>98.55</v>
      </c>
      <c r="H16" s="188">
        <v>16343</v>
      </c>
      <c r="I16" s="188">
        <v>43997</v>
      </c>
      <c r="J16" s="188">
        <f t="shared" si="0"/>
        <v>319</v>
      </c>
      <c r="K16" s="190">
        <f t="shared" si="1"/>
        <v>2</v>
      </c>
      <c r="L16" s="188">
        <f t="shared" si="2"/>
        <v>-1485</v>
      </c>
      <c r="M16" s="190">
        <f t="shared" si="3"/>
        <v>-3.4</v>
      </c>
      <c r="N16" s="191">
        <f t="shared" si="4"/>
        <v>2.551434401632457</v>
      </c>
      <c r="O16" s="192">
        <f t="shared" si="5"/>
        <v>94.216273013842567</v>
      </c>
      <c r="P16" s="193">
        <f t="shared" si="6"/>
        <v>431.37493658041603</v>
      </c>
    </row>
    <row r="17" spans="2:16" s="194" customFormat="1" ht="18.75" customHeight="1">
      <c r="B17" s="218" t="s">
        <v>39</v>
      </c>
      <c r="C17" s="188">
        <v>26231</v>
      </c>
      <c r="D17" s="188">
        <v>68271</v>
      </c>
      <c r="E17" s="188">
        <v>33445</v>
      </c>
      <c r="F17" s="188">
        <v>34826</v>
      </c>
      <c r="G17" s="201">
        <v>667.93</v>
      </c>
      <c r="H17" s="188">
        <v>26112</v>
      </c>
      <c r="I17" s="188">
        <v>71093</v>
      </c>
      <c r="J17" s="188">
        <f t="shared" si="0"/>
        <v>119</v>
      </c>
      <c r="K17" s="190">
        <f t="shared" si="1"/>
        <v>0.5</v>
      </c>
      <c r="L17" s="188">
        <f t="shared" si="2"/>
        <v>-2822</v>
      </c>
      <c r="M17" s="190">
        <f t="shared" si="3"/>
        <v>-4</v>
      </c>
      <c r="N17" s="191">
        <f t="shared" si="4"/>
        <v>2.6026838473561815</v>
      </c>
      <c r="O17" s="192">
        <f t="shared" si="5"/>
        <v>96.034571871590188</v>
      </c>
      <c r="P17" s="193">
        <f t="shared" si="6"/>
        <v>102.2128067312443</v>
      </c>
    </row>
    <row r="18" spans="2:16" s="194" customFormat="1" ht="18.75" customHeight="1">
      <c r="B18" s="218" t="s">
        <v>40</v>
      </c>
      <c r="C18" s="188">
        <v>12437</v>
      </c>
      <c r="D18" s="188">
        <v>32759</v>
      </c>
      <c r="E18" s="188">
        <v>16006</v>
      </c>
      <c r="F18" s="188">
        <v>16753</v>
      </c>
      <c r="G18" s="202">
        <v>165.86</v>
      </c>
      <c r="H18" s="188">
        <v>12161</v>
      </c>
      <c r="I18" s="188">
        <v>33693</v>
      </c>
      <c r="J18" s="188">
        <f t="shared" si="0"/>
        <v>276</v>
      </c>
      <c r="K18" s="190">
        <f t="shared" si="1"/>
        <v>2.2999999999999998</v>
      </c>
      <c r="L18" s="188">
        <f t="shared" si="2"/>
        <v>-934</v>
      </c>
      <c r="M18" s="190">
        <f t="shared" si="3"/>
        <v>-2.8</v>
      </c>
      <c r="N18" s="191">
        <f t="shared" si="4"/>
        <v>2.6339953364959396</v>
      </c>
      <c r="O18" s="192">
        <f t="shared" si="5"/>
        <v>95.541097116934282</v>
      </c>
      <c r="P18" s="193">
        <f t="shared" si="6"/>
        <v>197.50994814904135</v>
      </c>
    </row>
    <row r="19" spans="2:16" s="194" customFormat="1" ht="18.75" customHeight="1">
      <c r="B19" s="218" t="s">
        <v>41</v>
      </c>
      <c r="C19" s="188">
        <v>15296</v>
      </c>
      <c r="D19" s="188">
        <v>43909</v>
      </c>
      <c r="E19" s="188">
        <v>21243</v>
      </c>
      <c r="F19" s="188">
        <v>22666</v>
      </c>
      <c r="G19" s="201">
        <v>112.18</v>
      </c>
      <c r="H19" s="188">
        <v>15092</v>
      </c>
      <c r="I19" s="188">
        <v>45638</v>
      </c>
      <c r="J19" s="188">
        <f t="shared" si="0"/>
        <v>204</v>
      </c>
      <c r="K19" s="190">
        <f t="shared" si="1"/>
        <v>1.4</v>
      </c>
      <c r="L19" s="188">
        <f t="shared" si="2"/>
        <v>-1729</v>
      </c>
      <c r="M19" s="190">
        <f t="shared" si="3"/>
        <v>-3.8</v>
      </c>
      <c r="N19" s="191">
        <f t="shared" si="4"/>
        <v>2.8706197698744771</v>
      </c>
      <c r="O19" s="192">
        <f t="shared" si="5"/>
        <v>93.721874172769787</v>
      </c>
      <c r="P19" s="193">
        <f t="shared" si="6"/>
        <v>391.4155821001961</v>
      </c>
    </row>
    <row r="20" spans="2:16" s="194" customFormat="1" ht="18.75" customHeight="1">
      <c r="B20" s="218" t="s">
        <v>42</v>
      </c>
      <c r="C20" s="188">
        <v>10826</v>
      </c>
      <c r="D20" s="188">
        <v>28041</v>
      </c>
      <c r="E20" s="188">
        <v>13555</v>
      </c>
      <c r="F20" s="188">
        <v>14486</v>
      </c>
      <c r="G20" s="201">
        <v>565.15</v>
      </c>
      <c r="H20" s="188">
        <v>11054</v>
      </c>
      <c r="I20" s="188">
        <v>29801</v>
      </c>
      <c r="J20" s="188">
        <f t="shared" si="0"/>
        <v>-228</v>
      </c>
      <c r="K20" s="190">
        <f t="shared" si="1"/>
        <v>-2.1</v>
      </c>
      <c r="L20" s="188">
        <f t="shared" si="2"/>
        <v>-1760</v>
      </c>
      <c r="M20" s="190">
        <f t="shared" si="3"/>
        <v>-5.9</v>
      </c>
      <c r="N20" s="191">
        <f t="shared" si="4"/>
        <v>2.5901533345649361</v>
      </c>
      <c r="O20" s="192">
        <f t="shared" si="5"/>
        <v>93.573105066961205</v>
      </c>
      <c r="P20" s="193">
        <f t="shared" si="6"/>
        <v>49.616915863045215</v>
      </c>
    </row>
    <row r="21" spans="2:16" s="194" customFormat="1" ht="18.75" customHeight="1">
      <c r="B21" s="218" t="s">
        <v>45</v>
      </c>
      <c r="C21" s="188">
        <v>7423</v>
      </c>
      <c r="D21" s="188">
        <v>21438</v>
      </c>
      <c r="E21" s="188">
        <v>10365</v>
      </c>
      <c r="F21" s="188">
        <v>11073</v>
      </c>
      <c r="G21" s="202">
        <v>202.43</v>
      </c>
      <c r="H21" s="188">
        <v>7694</v>
      </c>
      <c r="I21" s="188">
        <v>23545</v>
      </c>
      <c r="J21" s="188">
        <f t="shared" si="0"/>
        <v>-271</v>
      </c>
      <c r="K21" s="190">
        <f t="shared" si="1"/>
        <v>-3.5</v>
      </c>
      <c r="L21" s="188">
        <f t="shared" si="2"/>
        <v>-2107</v>
      </c>
      <c r="M21" s="190">
        <f t="shared" si="3"/>
        <v>-8.9</v>
      </c>
      <c r="N21" s="191">
        <f t="shared" si="4"/>
        <v>2.8880506533746462</v>
      </c>
      <c r="O21" s="192">
        <f t="shared" si="5"/>
        <v>93.606068816039013</v>
      </c>
      <c r="P21" s="193">
        <f t="shared" si="6"/>
        <v>105.90327520624413</v>
      </c>
    </row>
    <row r="22" spans="2:16" s="194" customFormat="1" ht="18.75" customHeight="1">
      <c r="B22" s="203" t="s">
        <v>50</v>
      </c>
      <c r="C22" s="204">
        <v>22301</v>
      </c>
      <c r="D22" s="204">
        <v>55912</v>
      </c>
      <c r="E22" s="204">
        <v>27811</v>
      </c>
      <c r="F22" s="204">
        <v>28101</v>
      </c>
      <c r="G22" s="205">
        <v>266.58999999999997</v>
      </c>
      <c r="H22" s="204">
        <v>21687</v>
      </c>
      <c r="I22" s="204">
        <v>56391</v>
      </c>
      <c r="J22" s="204">
        <f t="shared" si="0"/>
        <v>614</v>
      </c>
      <c r="K22" s="206">
        <f t="shared" si="1"/>
        <v>2.8</v>
      </c>
      <c r="L22" s="204">
        <f t="shared" si="2"/>
        <v>-479</v>
      </c>
      <c r="M22" s="206">
        <f t="shared" si="3"/>
        <v>-0.8</v>
      </c>
      <c r="N22" s="207">
        <f t="shared" si="4"/>
        <v>2.5071521456436932</v>
      </c>
      <c r="O22" s="208">
        <f t="shared" si="5"/>
        <v>98.968008255933952</v>
      </c>
      <c r="P22" s="209">
        <f>D22/G22</f>
        <v>209.73029746051992</v>
      </c>
    </row>
    <row r="23" spans="2:16" s="194" customFormat="1" ht="18.75" customHeight="1">
      <c r="B23" s="218" t="s">
        <v>51</v>
      </c>
      <c r="C23" s="188">
        <v>26350</v>
      </c>
      <c r="D23" s="188">
        <v>67135</v>
      </c>
      <c r="E23" s="188">
        <v>33347</v>
      </c>
      <c r="F23" s="188">
        <v>33788</v>
      </c>
      <c r="G23" s="189">
        <v>289.98</v>
      </c>
      <c r="H23" s="188">
        <v>25092</v>
      </c>
      <c r="I23" s="188">
        <v>67670</v>
      </c>
      <c r="J23" s="188">
        <f t="shared" si="0"/>
        <v>1258</v>
      </c>
      <c r="K23" s="190">
        <f t="shared" si="1"/>
        <v>5</v>
      </c>
      <c r="L23" s="188">
        <f t="shared" si="2"/>
        <v>-535</v>
      </c>
      <c r="M23" s="190">
        <f t="shared" si="3"/>
        <v>-0.8</v>
      </c>
      <c r="N23" s="191">
        <f t="shared" si="4"/>
        <v>2.5478178368121442</v>
      </c>
      <c r="O23" s="192">
        <f t="shared" si="5"/>
        <v>98.694802888599497</v>
      </c>
      <c r="P23" s="193">
        <f t="shared" si="6"/>
        <v>231.51596661838747</v>
      </c>
    </row>
    <row r="24" spans="2:16" s="194" customFormat="1" ht="18.75" customHeight="1">
      <c r="B24" s="218" t="s">
        <v>53</v>
      </c>
      <c r="C24" s="188">
        <v>38487</v>
      </c>
      <c r="D24" s="188">
        <v>99368</v>
      </c>
      <c r="E24" s="188">
        <v>48454</v>
      </c>
      <c r="F24" s="188">
        <v>50914</v>
      </c>
      <c r="G24" s="201">
        <v>423.51</v>
      </c>
      <c r="H24" s="188">
        <v>37032</v>
      </c>
      <c r="I24" s="188">
        <v>100552</v>
      </c>
      <c r="J24" s="188">
        <f t="shared" si="0"/>
        <v>1455</v>
      </c>
      <c r="K24" s="190">
        <f t="shared" si="1"/>
        <v>3.9</v>
      </c>
      <c r="L24" s="188">
        <f t="shared" si="2"/>
        <v>-1184</v>
      </c>
      <c r="M24" s="190">
        <f t="shared" si="3"/>
        <v>-1.2</v>
      </c>
      <c r="N24" s="191">
        <f t="shared" si="4"/>
        <v>2.5818588094681321</v>
      </c>
      <c r="O24" s="192">
        <f t="shared" si="5"/>
        <v>95.168323054562592</v>
      </c>
      <c r="P24" s="193">
        <f t="shared" si="6"/>
        <v>234.62964274751482</v>
      </c>
    </row>
    <row r="25" spans="2:16" s="194" customFormat="1" ht="18.75" customHeight="1">
      <c r="B25" s="218" t="s">
        <v>67</v>
      </c>
      <c r="C25" s="188">
        <v>21573</v>
      </c>
      <c r="D25" s="188">
        <v>60298</v>
      </c>
      <c r="E25" s="188">
        <v>29105</v>
      </c>
      <c r="F25" s="188">
        <v>31193</v>
      </c>
      <c r="G25" s="201">
        <v>119.79</v>
      </c>
      <c r="H25" s="188">
        <v>21449</v>
      </c>
      <c r="I25" s="188">
        <v>62068</v>
      </c>
      <c r="J25" s="188">
        <f t="shared" si="0"/>
        <v>124</v>
      </c>
      <c r="K25" s="190">
        <f t="shared" si="1"/>
        <v>0.6</v>
      </c>
      <c r="L25" s="188">
        <f t="shared" si="2"/>
        <v>-1770</v>
      </c>
      <c r="M25" s="190">
        <f t="shared" si="3"/>
        <v>-2.9</v>
      </c>
      <c r="N25" s="191">
        <f t="shared" si="4"/>
        <v>2.7950679089602746</v>
      </c>
      <c r="O25" s="192">
        <f t="shared" si="5"/>
        <v>93.30619049145642</v>
      </c>
      <c r="P25" s="193">
        <f t="shared" si="6"/>
        <v>503.36422071959259</v>
      </c>
    </row>
    <row r="26" spans="2:16" s="194" customFormat="1" ht="18.75" customHeight="1">
      <c r="B26" s="218" t="s">
        <v>68</v>
      </c>
      <c r="C26" s="188">
        <v>11004</v>
      </c>
      <c r="D26" s="188">
        <v>30107</v>
      </c>
      <c r="E26" s="188">
        <v>14774</v>
      </c>
      <c r="F26" s="188">
        <v>15333</v>
      </c>
      <c r="G26" s="201">
        <v>112.37</v>
      </c>
      <c r="H26" s="188">
        <v>10801</v>
      </c>
      <c r="I26" s="188">
        <v>30696</v>
      </c>
      <c r="J26" s="188">
        <f t="shared" si="0"/>
        <v>203</v>
      </c>
      <c r="K26" s="190">
        <f t="shared" si="1"/>
        <v>1.9</v>
      </c>
      <c r="L26" s="188">
        <f t="shared" si="2"/>
        <v>-589</v>
      </c>
      <c r="M26" s="190">
        <f t="shared" si="3"/>
        <v>-1.9</v>
      </c>
      <c r="N26" s="191">
        <f t="shared" si="4"/>
        <v>2.7360050890585241</v>
      </c>
      <c r="O26" s="192">
        <f t="shared" si="5"/>
        <v>96.354268571055883</v>
      </c>
      <c r="P26" s="193">
        <f t="shared" si="6"/>
        <v>267.92738275340395</v>
      </c>
    </row>
    <row r="27" spans="2:16" s="194" customFormat="1" ht="18.75" customHeight="1" thickBot="1">
      <c r="B27" s="210" t="s">
        <v>78</v>
      </c>
      <c r="C27" s="211">
        <v>34732</v>
      </c>
      <c r="D27" s="211">
        <v>95282</v>
      </c>
      <c r="E27" s="211">
        <v>45866</v>
      </c>
      <c r="F27" s="211">
        <v>49416</v>
      </c>
      <c r="G27" s="212">
        <v>331.78</v>
      </c>
      <c r="H27" s="211">
        <v>34185</v>
      </c>
      <c r="I27" s="211">
        <v>96479</v>
      </c>
      <c r="J27" s="211">
        <f t="shared" si="0"/>
        <v>547</v>
      </c>
      <c r="K27" s="213">
        <f t="shared" si="1"/>
        <v>1.6</v>
      </c>
      <c r="L27" s="211">
        <f t="shared" si="2"/>
        <v>-1197</v>
      </c>
      <c r="M27" s="213">
        <f t="shared" si="3"/>
        <v>-1.2</v>
      </c>
      <c r="N27" s="214">
        <f t="shared" si="4"/>
        <v>2.7433490729010712</v>
      </c>
      <c r="O27" s="215">
        <f t="shared" si="5"/>
        <v>92.81609195402298</v>
      </c>
      <c r="P27" s="216">
        <f t="shared" si="6"/>
        <v>287.18427873892341</v>
      </c>
    </row>
    <row r="28" spans="2:16" s="141" customFormat="1" ht="13.5" customHeight="1">
      <c r="B28" s="132" t="s">
        <v>111</v>
      </c>
      <c r="C28" s="133"/>
      <c r="D28" s="134"/>
      <c r="E28" s="134"/>
      <c r="F28" s="134"/>
      <c r="G28" s="135"/>
      <c r="H28" s="134"/>
      <c r="I28" s="134"/>
      <c r="J28" s="134"/>
      <c r="K28" s="136"/>
      <c r="L28" s="137"/>
      <c r="M28" s="138"/>
      <c r="N28" s="139"/>
      <c r="O28" s="136"/>
      <c r="P28" s="140" t="s">
        <v>109</v>
      </c>
    </row>
    <row r="29" spans="2:16" s="141" customFormat="1" ht="13.5" customHeight="1">
      <c r="B29" s="141" t="s">
        <v>136</v>
      </c>
      <c r="G29" s="142"/>
      <c r="I29" s="142"/>
      <c r="L29" s="143"/>
      <c r="N29" s="144"/>
      <c r="P29" s="142" t="s">
        <v>112</v>
      </c>
    </row>
    <row r="30" spans="2:16" s="141" customFormat="1" ht="13.5" customHeight="1">
      <c r="B30" s="145" t="s">
        <v>137</v>
      </c>
      <c r="G30" s="142"/>
      <c r="L30" s="143"/>
      <c r="P30" s="142"/>
    </row>
  </sheetData>
  <mergeCells count="18">
    <mergeCell ref="B4:B5"/>
    <mergeCell ref="C2:C4"/>
    <mergeCell ref="O2:O4"/>
    <mergeCell ref="P2:P4"/>
    <mergeCell ref="D3:D4"/>
    <mergeCell ref="E3:E4"/>
    <mergeCell ref="F3:F4"/>
    <mergeCell ref="H3:H4"/>
    <mergeCell ref="I3:I4"/>
    <mergeCell ref="J3:J4"/>
    <mergeCell ref="K3:K4"/>
    <mergeCell ref="L3:L4"/>
    <mergeCell ref="N2:N4"/>
    <mergeCell ref="D2:F2"/>
    <mergeCell ref="G2:G4"/>
    <mergeCell ref="H2:I2"/>
    <mergeCell ref="J2:M2"/>
    <mergeCell ref="M3:M4"/>
  </mergeCells>
  <phoneticPr fontId="8"/>
  <printOptions gridLinesSet="0"/>
  <pageMargins left="0.59055118110236227" right="0.39370078740157483" top="0.78740157480314965" bottom="0.98425196850393704" header="0.51181102362204722" footer="0.51181102362204722"/>
  <pageSetup paperSize="9" scale="95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9"/>
  <sheetViews>
    <sheetView showGridLines="0" zoomScaleNormal="100" workbookViewId="0">
      <selection activeCell="B2" sqref="B2"/>
    </sheetView>
  </sheetViews>
  <sheetFormatPr defaultRowHeight="17.25"/>
  <cols>
    <col min="1" max="1" width="0.5" style="96" customWidth="1"/>
    <col min="2" max="2" width="9.59765625" style="96" customWidth="1"/>
    <col min="3" max="6" width="7.69921875" style="96" customWidth="1"/>
    <col min="7" max="7" width="9.796875" style="97" customWidth="1"/>
    <col min="8" max="10" width="7.69921875" style="96" customWidth="1"/>
    <col min="11" max="11" width="6.3984375" style="96" bestFit="1" customWidth="1"/>
    <col min="12" max="12" width="7.69921875" style="96" customWidth="1"/>
    <col min="13" max="13" width="6.5" style="96" customWidth="1"/>
    <col min="14" max="15" width="5.296875" style="96" customWidth="1"/>
    <col min="16" max="16" width="6.8984375" style="96" customWidth="1"/>
    <col min="17" max="16384" width="8.796875" style="96"/>
  </cols>
  <sheetData>
    <row r="1" spans="2:16" ht="18" thickBot="1">
      <c r="B1" s="98" t="s">
        <v>75</v>
      </c>
      <c r="C1" s="98"/>
      <c r="D1" s="98"/>
      <c r="E1" s="98"/>
      <c r="G1" s="99"/>
      <c r="I1" s="97"/>
    </row>
    <row r="2" spans="2:16">
      <c r="B2" s="185" t="s">
        <v>104</v>
      </c>
      <c r="C2" s="254" t="s">
        <v>7</v>
      </c>
      <c r="D2" s="247" t="s">
        <v>1</v>
      </c>
      <c r="E2" s="256"/>
      <c r="F2" s="248"/>
      <c r="G2" s="254" t="s">
        <v>93</v>
      </c>
      <c r="H2" s="247" t="s">
        <v>94</v>
      </c>
      <c r="I2" s="248"/>
      <c r="J2" s="249" t="s">
        <v>95</v>
      </c>
      <c r="K2" s="250"/>
      <c r="L2" s="250"/>
      <c r="M2" s="251"/>
      <c r="N2" s="230" t="s">
        <v>91</v>
      </c>
      <c r="O2" s="230" t="s">
        <v>92</v>
      </c>
      <c r="P2" s="232" t="s">
        <v>76</v>
      </c>
    </row>
    <row r="3" spans="2:16">
      <c r="B3" s="183"/>
      <c r="C3" s="235"/>
      <c r="D3" s="234" t="s">
        <v>8</v>
      </c>
      <c r="E3" s="234" t="s">
        <v>9</v>
      </c>
      <c r="F3" s="234" t="s">
        <v>10</v>
      </c>
      <c r="G3" s="235"/>
      <c r="H3" s="234" t="s">
        <v>7</v>
      </c>
      <c r="I3" s="234" t="s">
        <v>12</v>
      </c>
      <c r="J3" s="236" t="s">
        <v>77</v>
      </c>
      <c r="K3" s="238" t="s">
        <v>96</v>
      </c>
      <c r="L3" s="240" t="s">
        <v>97</v>
      </c>
      <c r="M3" s="238" t="s">
        <v>96</v>
      </c>
      <c r="N3" s="231"/>
      <c r="O3" s="231"/>
      <c r="P3" s="233"/>
    </row>
    <row r="4" spans="2:16">
      <c r="B4" s="184" t="s">
        <v>105</v>
      </c>
      <c r="C4" s="255"/>
      <c r="D4" s="255"/>
      <c r="E4" s="255"/>
      <c r="F4" s="255"/>
      <c r="G4" s="255"/>
      <c r="H4" s="255"/>
      <c r="I4" s="255"/>
      <c r="J4" s="259"/>
      <c r="K4" s="260"/>
      <c r="L4" s="261"/>
      <c r="M4" s="260"/>
      <c r="N4" s="257"/>
      <c r="O4" s="257"/>
      <c r="P4" s="258"/>
    </row>
    <row r="5" spans="2:16">
      <c r="B5" s="100" t="s">
        <v>98</v>
      </c>
      <c r="C5" s="156">
        <v>794461</v>
      </c>
      <c r="D5" s="157">
        <v>2152449</v>
      </c>
      <c r="E5" s="156">
        <v>1046178</v>
      </c>
      <c r="F5" s="156">
        <v>1106271</v>
      </c>
      <c r="G5" s="158">
        <v>13562.23</v>
      </c>
      <c r="H5" s="156">
        <v>780245</v>
      </c>
      <c r="I5" s="156">
        <v>2196114</v>
      </c>
      <c r="J5" s="156">
        <v>14117</v>
      </c>
      <c r="K5" s="159">
        <v>1.8093034880069723</v>
      </c>
      <c r="L5" s="156">
        <v>-43665</v>
      </c>
      <c r="M5" s="159">
        <v>-1.9882847611736003</v>
      </c>
      <c r="N5" s="160">
        <v>2.70965756166584</v>
      </c>
      <c r="O5" s="161">
        <v>94.567967523328363</v>
      </c>
      <c r="P5" s="162">
        <v>158.70907660465869</v>
      </c>
    </row>
    <row r="6" spans="2:16">
      <c r="B6" s="108" t="s">
        <v>99</v>
      </c>
      <c r="C6" s="157">
        <v>639103</v>
      </c>
      <c r="D6" s="157">
        <v>1707312</v>
      </c>
      <c r="E6" s="157">
        <v>829724</v>
      </c>
      <c r="F6" s="157">
        <v>877588</v>
      </c>
      <c r="G6" s="158">
        <v>6724.67</v>
      </c>
      <c r="H6" s="157">
        <v>601916</v>
      </c>
      <c r="I6" s="157">
        <v>1736058</v>
      </c>
      <c r="J6" s="157">
        <v>37136</v>
      </c>
      <c r="K6" s="159">
        <v>6.1696316429535019</v>
      </c>
      <c r="L6" s="157">
        <v>-28746</v>
      </c>
      <c r="M6" s="159">
        <v>-1.6558202548532366</v>
      </c>
      <c r="N6" s="160">
        <v>2.6716323554264756</v>
      </c>
      <c r="O6" s="161">
        <v>94.545960063264317</v>
      </c>
      <c r="P6" s="162">
        <v>253.8878487717613</v>
      </c>
    </row>
    <row r="7" spans="2:16">
      <c r="B7" s="109" t="s">
        <v>100</v>
      </c>
      <c r="C7" s="163">
        <v>155358</v>
      </c>
      <c r="D7" s="163">
        <v>445137</v>
      </c>
      <c r="E7" s="163">
        <v>216454</v>
      </c>
      <c r="F7" s="163">
        <v>228683</v>
      </c>
      <c r="G7" s="164">
        <v>6837.56</v>
      </c>
      <c r="H7" s="163">
        <v>178329</v>
      </c>
      <c r="I7" s="163">
        <v>460056</v>
      </c>
      <c r="J7" s="163">
        <v>-23019</v>
      </c>
      <c r="K7" s="165">
        <v>-12.908164123614219</v>
      </c>
      <c r="L7" s="163">
        <v>-14919</v>
      </c>
      <c r="M7" s="165">
        <v>-3.2428660858678073</v>
      </c>
      <c r="N7" s="166">
        <v>2.8661193741549158</v>
      </c>
      <c r="O7" s="167">
        <v>94.652422786127516</v>
      </c>
      <c r="P7" s="168">
        <v>65.101732196865541</v>
      </c>
    </row>
    <row r="8" spans="2:16">
      <c r="B8" s="108" t="s">
        <v>27</v>
      </c>
      <c r="C8" s="157">
        <v>146520</v>
      </c>
      <c r="D8" s="157">
        <v>381511</v>
      </c>
      <c r="E8" s="157">
        <v>184128</v>
      </c>
      <c r="F8" s="157">
        <v>197383</v>
      </c>
      <c r="G8" s="169">
        <v>834.85</v>
      </c>
      <c r="H8" s="157">
        <v>144052</v>
      </c>
      <c r="I8" s="157">
        <v>386572</v>
      </c>
      <c r="J8" s="157">
        <v>2451</v>
      </c>
      <c r="K8" s="159">
        <v>1.7014689140032766</v>
      </c>
      <c r="L8" s="157">
        <v>-5061</v>
      </c>
      <c r="M8" s="159">
        <v>-1.3091998385811698</v>
      </c>
      <c r="N8" s="160">
        <v>2.604117321829587</v>
      </c>
      <c r="O8" s="161">
        <v>93.284629375376809</v>
      </c>
      <c r="P8" s="162">
        <v>456.98149368149967</v>
      </c>
    </row>
    <row r="9" spans="2:16">
      <c r="B9" s="108" t="s">
        <v>28</v>
      </c>
      <c r="C9" s="157">
        <v>97303</v>
      </c>
      <c r="D9" s="157">
        <v>243037</v>
      </c>
      <c r="E9" s="157">
        <v>119271</v>
      </c>
      <c r="F9" s="157">
        <v>123766</v>
      </c>
      <c r="G9" s="169">
        <v>978.77</v>
      </c>
      <c r="H9" s="157">
        <v>94082</v>
      </c>
      <c r="I9" s="157">
        <v>242541</v>
      </c>
      <c r="J9" s="157">
        <v>3275</v>
      </c>
      <c r="K9" s="159">
        <v>3.481005930996365</v>
      </c>
      <c r="L9" s="157">
        <v>496</v>
      </c>
      <c r="M9" s="159">
        <v>0.20450150696170957</v>
      </c>
      <c r="N9" s="160">
        <v>2.4963484906067359</v>
      </c>
      <c r="O9" s="161">
        <v>96.368146340675139</v>
      </c>
      <c r="P9" s="162">
        <v>248.30859139532271</v>
      </c>
    </row>
    <row r="10" spans="2:16">
      <c r="B10" s="108" t="s">
        <v>29</v>
      </c>
      <c r="C10" s="157">
        <v>60660</v>
      </c>
      <c r="D10" s="157">
        <v>159597</v>
      </c>
      <c r="E10" s="157">
        <v>77589</v>
      </c>
      <c r="F10" s="157">
        <v>82008</v>
      </c>
      <c r="G10" s="169">
        <v>552</v>
      </c>
      <c r="H10" s="157">
        <v>59858</v>
      </c>
      <c r="I10" s="157">
        <v>163651</v>
      </c>
      <c r="J10" s="157">
        <v>748</v>
      </c>
      <c r="K10" s="159">
        <v>1.2496241103946006</v>
      </c>
      <c r="L10" s="157">
        <v>-4054</v>
      </c>
      <c r="M10" s="159">
        <v>-2.4772228706210169</v>
      </c>
      <c r="N10" s="160">
        <v>2.6333531333531335</v>
      </c>
      <c r="O10" s="161">
        <v>94.611501316944697</v>
      </c>
      <c r="P10" s="162">
        <v>289.125</v>
      </c>
    </row>
    <row r="11" spans="2:16">
      <c r="B11" s="108" t="s">
        <v>30</v>
      </c>
      <c r="C11" s="157">
        <v>19501</v>
      </c>
      <c r="D11" s="157">
        <v>52841</v>
      </c>
      <c r="E11" s="157">
        <v>25625</v>
      </c>
      <c r="F11" s="157">
        <v>27216</v>
      </c>
      <c r="G11" s="170">
        <v>85.14</v>
      </c>
      <c r="H11" s="157">
        <v>19661</v>
      </c>
      <c r="I11" s="157">
        <v>54699</v>
      </c>
      <c r="J11" s="157">
        <v>-178</v>
      </c>
      <c r="K11" s="159">
        <v>-0.90534560805655873</v>
      </c>
      <c r="L11" s="157">
        <v>-1858</v>
      </c>
      <c r="M11" s="159">
        <v>-3.3967714217810197</v>
      </c>
      <c r="N11" s="160">
        <v>2.7121593183801265</v>
      </c>
      <c r="O11" s="161">
        <v>94.154174015285136</v>
      </c>
      <c r="P11" s="162">
        <v>620.63659854357525</v>
      </c>
    </row>
    <row r="12" spans="2:16">
      <c r="B12" s="108" t="s">
        <v>33</v>
      </c>
      <c r="C12" s="157">
        <v>37867</v>
      </c>
      <c r="D12" s="157">
        <v>105335</v>
      </c>
      <c r="E12" s="157">
        <v>50105</v>
      </c>
      <c r="F12" s="157">
        <v>55230</v>
      </c>
      <c r="G12" s="169">
        <v>658.76</v>
      </c>
      <c r="H12" s="157">
        <v>37350</v>
      </c>
      <c r="I12" s="157">
        <v>108624</v>
      </c>
      <c r="J12" s="157">
        <v>467</v>
      </c>
      <c r="K12" s="159">
        <v>1.250334672021419</v>
      </c>
      <c r="L12" s="157">
        <v>-3289</v>
      </c>
      <c r="M12" s="159">
        <v>-3.0278759758432758</v>
      </c>
      <c r="N12" s="160">
        <v>2.78538752412936</v>
      </c>
      <c r="O12" s="161">
        <v>90.720622849900408</v>
      </c>
      <c r="P12" s="162">
        <v>159.89890096545025</v>
      </c>
    </row>
    <row r="13" spans="2:16">
      <c r="B13" s="108" t="s">
        <v>36</v>
      </c>
      <c r="C13" s="157">
        <v>20444</v>
      </c>
      <c r="D13" s="157">
        <v>51200</v>
      </c>
      <c r="E13" s="157">
        <v>25021</v>
      </c>
      <c r="F13" s="157">
        <v>26179</v>
      </c>
      <c r="G13" s="170">
        <v>109.06</v>
      </c>
      <c r="H13" s="157">
        <v>20796</v>
      </c>
      <c r="I13" s="157">
        <v>53240</v>
      </c>
      <c r="J13" s="157">
        <v>-294</v>
      </c>
      <c r="K13" s="159">
        <v>-1.413733410271206</v>
      </c>
      <c r="L13" s="157">
        <v>-2040</v>
      </c>
      <c r="M13" s="159">
        <v>-3.8317054845980461</v>
      </c>
      <c r="N13" s="160">
        <v>2.4973173348941566</v>
      </c>
      <c r="O13" s="161">
        <v>95.576607204247679</v>
      </c>
      <c r="P13" s="162">
        <v>469.46634879882635</v>
      </c>
    </row>
    <row r="14" spans="2:16">
      <c r="B14" s="108" t="s">
        <v>37</v>
      </c>
      <c r="C14" s="157">
        <v>18106</v>
      </c>
      <c r="D14" s="157">
        <v>52168</v>
      </c>
      <c r="E14" s="157">
        <v>25466</v>
      </c>
      <c r="F14" s="157">
        <v>26702</v>
      </c>
      <c r="G14" s="169">
        <v>149.84</v>
      </c>
      <c r="H14" s="157">
        <v>17863</v>
      </c>
      <c r="I14" s="157">
        <v>53668</v>
      </c>
      <c r="J14" s="157">
        <v>235</v>
      </c>
      <c r="K14" s="159">
        <v>1.3155684935341208</v>
      </c>
      <c r="L14" s="157">
        <v>-1500</v>
      </c>
      <c r="M14" s="159">
        <v>-2.7949616158604753</v>
      </c>
      <c r="N14" s="160">
        <v>2.8825284561830036</v>
      </c>
      <c r="O14" s="161">
        <v>95.371133248445801</v>
      </c>
      <c r="P14" s="162">
        <v>348.15803523758677</v>
      </c>
    </row>
    <row r="15" spans="2:16">
      <c r="B15" s="108" t="s">
        <v>38</v>
      </c>
      <c r="C15" s="157">
        <v>16343</v>
      </c>
      <c r="D15" s="157">
        <v>43997</v>
      </c>
      <c r="E15" s="157">
        <v>21463</v>
      </c>
      <c r="F15" s="157">
        <v>22534</v>
      </c>
      <c r="G15" s="169">
        <v>98.66</v>
      </c>
      <c r="H15" s="157">
        <v>16251</v>
      </c>
      <c r="I15" s="157">
        <v>45499</v>
      </c>
      <c r="J15" s="157">
        <v>80</v>
      </c>
      <c r="K15" s="159">
        <v>0.4922773983139499</v>
      </c>
      <c r="L15" s="157">
        <v>-1502</v>
      </c>
      <c r="M15" s="159">
        <v>-3.3011714543176773</v>
      </c>
      <c r="N15" s="160">
        <v>2.694078745943298</v>
      </c>
      <c r="O15" s="161">
        <v>95.247182036034445</v>
      </c>
      <c r="P15" s="162">
        <v>445.94567200486523</v>
      </c>
    </row>
    <row r="16" spans="2:16">
      <c r="B16" s="108" t="s">
        <v>39</v>
      </c>
      <c r="C16" s="157">
        <v>26112</v>
      </c>
      <c r="D16" s="157">
        <v>71093</v>
      </c>
      <c r="E16" s="157">
        <v>34674</v>
      </c>
      <c r="F16" s="157">
        <v>36419</v>
      </c>
      <c r="G16" s="169">
        <v>667.81</v>
      </c>
      <c r="H16" s="157">
        <v>25043</v>
      </c>
      <c r="I16" s="157">
        <v>71788</v>
      </c>
      <c r="J16" s="157">
        <v>1057</v>
      </c>
      <c r="K16" s="159">
        <v>4.2207403266381824</v>
      </c>
      <c r="L16" s="157">
        <v>-695</v>
      </c>
      <c r="M16" s="159">
        <v>-0.96812837800189444</v>
      </c>
      <c r="N16" s="160">
        <v>2.7238697318007663</v>
      </c>
      <c r="O16" s="161">
        <v>95.208544990252335</v>
      </c>
      <c r="P16" s="162">
        <v>106.45692637127327</v>
      </c>
    </row>
    <row r="17" spans="2:16">
      <c r="B17" s="108" t="s">
        <v>40</v>
      </c>
      <c r="C17" s="157">
        <v>12161</v>
      </c>
      <c r="D17" s="157">
        <v>33693</v>
      </c>
      <c r="E17" s="157">
        <v>16445</v>
      </c>
      <c r="F17" s="157">
        <v>17248</v>
      </c>
      <c r="G17" s="170">
        <v>165.92</v>
      </c>
      <c r="H17" s="157">
        <v>12035</v>
      </c>
      <c r="I17" s="157">
        <v>34417</v>
      </c>
      <c r="J17" s="157">
        <v>107</v>
      </c>
      <c r="K17" s="159">
        <v>0.8890735355213959</v>
      </c>
      <c r="L17" s="157">
        <v>-724</v>
      </c>
      <c r="M17" s="159">
        <v>-2.1036115872969754</v>
      </c>
      <c r="N17" s="160">
        <v>2.7749135233075277</v>
      </c>
      <c r="O17" s="161">
        <v>95.344387755102048</v>
      </c>
      <c r="P17" s="162">
        <v>203.06774349083898</v>
      </c>
    </row>
    <row r="18" spans="2:16">
      <c r="B18" s="108" t="s">
        <v>41</v>
      </c>
      <c r="C18" s="157">
        <v>15092</v>
      </c>
      <c r="D18" s="157">
        <v>45638</v>
      </c>
      <c r="E18" s="157">
        <v>22077</v>
      </c>
      <c r="F18" s="157">
        <v>23561</v>
      </c>
      <c r="G18" s="169">
        <v>112.06</v>
      </c>
      <c r="H18" s="157">
        <v>14591</v>
      </c>
      <c r="I18" s="157">
        <v>46788</v>
      </c>
      <c r="J18" s="157">
        <v>504</v>
      </c>
      <c r="K18" s="159">
        <v>3.4541840860804607</v>
      </c>
      <c r="L18" s="157">
        <v>-1150</v>
      </c>
      <c r="M18" s="159">
        <v>-2.4578951868000343</v>
      </c>
      <c r="N18" s="160">
        <v>3.0233852268963233</v>
      </c>
      <c r="O18" s="161">
        <v>93.701455795594413</v>
      </c>
      <c r="P18" s="162">
        <v>407.26396573264321</v>
      </c>
    </row>
    <row r="19" spans="2:16">
      <c r="B19" s="108" t="s">
        <v>42</v>
      </c>
      <c r="C19" s="157">
        <v>11054</v>
      </c>
      <c r="D19" s="157">
        <v>29801</v>
      </c>
      <c r="E19" s="157">
        <v>14429</v>
      </c>
      <c r="F19" s="157">
        <v>15372</v>
      </c>
      <c r="G19" s="169">
        <v>564.99</v>
      </c>
      <c r="H19" s="157">
        <v>11240</v>
      </c>
      <c r="I19" s="157">
        <v>32145</v>
      </c>
      <c r="J19" s="157">
        <v>-185</v>
      </c>
      <c r="K19" s="159">
        <v>-1.6459074733096084</v>
      </c>
      <c r="L19" s="157">
        <v>-2344</v>
      </c>
      <c r="M19" s="159">
        <v>-7.2919583138901842</v>
      </c>
      <c r="N19" s="160">
        <v>2.6957033016734511</v>
      </c>
      <c r="O19" s="161">
        <v>93.865469685141818</v>
      </c>
      <c r="P19" s="162">
        <v>52.746066302058445</v>
      </c>
    </row>
    <row r="20" spans="2:16">
      <c r="B20" s="108" t="s">
        <v>45</v>
      </c>
      <c r="C20" s="157">
        <v>7694</v>
      </c>
      <c r="D20" s="157">
        <v>23545</v>
      </c>
      <c r="E20" s="157">
        <v>11324</v>
      </c>
      <c r="F20" s="157">
        <v>12221</v>
      </c>
      <c r="G20" s="170">
        <v>202.32</v>
      </c>
      <c r="H20" s="157">
        <v>7802</v>
      </c>
      <c r="I20" s="157">
        <v>24960</v>
      </c>
      <c r="J20" s="157">
        <v>-108</v>
      </c>
      <c r="K20" s="159">
        <v>-1.384260446039477</v>
      </c>
      <c r="L20" s="157">
        <v>-1415</v>
      </c>
      <c r="M20" s="159">
        <v>-5.6690705128205128</v>
      </c>
      <c r="N20" s="160">
        <v>3.0601767611125554</v>
      </c>
      <c r="O20" s="161">
        <v>92.660175108419935</v>
      </c>
      <c r="P20" s="162">
        <v>116.37504942665086</v>
      </c>
    </row>
    <row r="21" spans="2:16">
      <c r="B21" s="118" t="s">
        <v>50</v>
      </c>
      <c r="C21" s="171">
        <v>21687</v>
      </c>
      <c r="D21" s="171">
        <v>56391</v>
      </c>
      <c r="E21" s="171">
        <v>28067</v>
      </c>
      <c r="F21" s="171">
        <v>28324</v>
      </c>
      <c r="G21" s="172">
        <v>266.41000000000003</v>
      </c>
      <c r="H21" s="171">
        <v>21529</v>
      </c>
      <c r="I21" s="171">
        <v>57099</v>
      </c>
      <c r="J21" s="171">
        <v>169</v>
      </c>
      <c r="K21" s="173">
        <v>0.78498769102141297</v>
      </c>
      <c r="L21" s="171">
        <v>-708</v>
      </c>
      <c r="M21" s="173">
        <v>-1.2399516629012766</v>
      </c>
      <c r="N21" s="174">
        <v>2.5989031247119549</v>
      </c>
      <c r="O21" s="175">
        <v>99.092642282163538</v>
      </c>
      <c r="P21" s="176">
        <v>211.66998235801958</v>
      </c>
    </row>
    <row r="22" spans="2:16">
      <c r="B22" s="108" t="s">
        <v>51</v>
      </c>
      <c r="C22" s="157">
        <v>25092</v>
      </c>
      <c r="D22" s="157">
        <v>67670</v>
      </c>
      <c r="E22" s="157">
        <v>33533</v>
      </c>
      <c r="F22" s="157">
        <v>34137</v>
      </c>
      <c r="G22" s="158">
        <v>290.13</v>
      </c>
      <c r="H22" s="157">
        <v>24860</v>
      </c>
      <c r="I22" s="157">
        <v>68346</v>
      </c>
      <c r="J22" s="157">
        <v>254</v>
      </c>
      <c r="K22" s="159">
        <v>1.0217216411906676</v>
      </c>
      <c r="L22" s="157">
        <v>-676</v>
      </c>
      <c r="M22" s="159">
        <v>-0.98908495010680952</v>
      </c>
      <c r="N22" s="160">
        <v>2.6945130206259456</v>
      </c>
      <c r="O22" s="161">
        <v>98.230658815947507</v>
      </c>
      <c r="P22" s="162">
        <v>233.24027160238515</v>
      </c>
    </row>
    <row r="23" spans="2:16">
      <c r="B23" s="108" t="s">
        <v>53</v>
      </c>
      <c r="C23" s="157">
        <v>37032</v>
      </c>
      <c r="D23" s="157">
        <v>100552</v>
      </c>
      <c r="E23" s="157">
        <v>49090</v>
      </c>
      <c r="F23" s="157">
        <v>51462</v>
      </c>
      <c r="G23" s="169">
        <v>423.99</v>
      </c>
      <c r="H23" s="157">
        <v>35362</v>
      </c>
      <c r="I23" s="157">
        <v>100462</v>
      </c>
      <c r="J23" s="157">
        <v>1690</v>
      </c>
      <c r="K23" s="159">
        <v>4.7791414512753798</v>
      </c>
      <c r="L23" s="157">
        <v>90</v>
      </c>
      <c r="M23" s="159">
        <v>8.9586112161812434E-2</v>
      </c>
      <c r="N23" s="160">
        <v>2.7138076217208247</v>
      </c>
      <c r="O23" s="161">
        <v>95.39077377482414</v>
      </c>
      <c r="P23" s="162">
        <v>237.15653671077146</v>
      </c>
    </row>
    <row r="24" spans="2:16">
      <c r="B24" s="108" t="s">
        <v>67</v>
      </c>
      <c r="C24" s="157">
        <v>21449</v>
      </c>
      <c r="D24" s="157">
        <v>62068</v>
      </c>
      <c r="E24" s="157">
        <v>29856</v>
      </c>
      <c r="F24" s="157">
        <v>32212</v>
      </c>
      <c r="G24" s="169">
        <v>119.84</v>
      </c>
      <c r="H24" s="157">
        <v>21251</v>
      </c>
      <c r="I24" s="157">
        <v>64022</v>
      </c>
      <c r="J24" s="157">
        <v>185</v>
      </c>
      <c r="K24" s="159">
        <v>0.87054726836384178</v>
      </c>
      <c r="L24" s="157">
        <v>-1954</v>
      </c>
      <c r="M24" s="159">
        <v>-3.0520758489269313</v>
      </c>
      <c r="N24" s="160">
        <v>2.8955028923306587</v>
      </c>
      <c r="O24" s="161">
        <v>92.685955544517569</v>
      </c>
      <c r="P24" s="162">
        <v>517.92389853137513</v>
      </c>
    </row>
    <row r="25" spans="2:16">
      <c r="B25" s="108" t="s">
        <v>68</v>
      </c>
      <c r="C25" s="157">
        <v>10801</v>
      </c>
      <c r="D25" s="157">
        <v>30696</v>
      </c>
      <c r="E25" s="157">
        <v>15030</v>
      </c>
      <c r="F25" s="157">
        <v>15666</v>
      </c>
      <c r="G25" s="169">
        <v>112.3</v>
      </c>
      <c r="H25" s="157">
        <v>10212</v>
      </c>
      <c r="I25" s="157">
        <v>31271</v>
      </c>
      <c r="J25" s="157">
        <v>594</v>
      </c>
      <c r="K25" s="159">
        <v>5.8166862514688606</v>
      </c>
      <c r="L25" s="157">
        <v>-575</v>
      </c>
      <c r="M25" s="159">
        <v>-1.8387643503565605</v>
      </c>
      <c r="N25" s="160">
        <v>2.8406440866185454</v>
      </c>
      <c r="O25" s="161">
        <v>95.940252776713905</v>
      </c>
      <c r="P25" s="162">
        <v>273.3392698130009</v>
      </c>
    </row>
    <row r="26" spans="2:16" ht="18" thickBot="1">
      <c r="B26" s="125" t="s">
        <v>78</v>
      </c>
      <c r="C26" s="177">
        <v>34185</v>
      </c>
      <c r="D26" s="177">
        <v>96479</v>
      </c>
      <c r="E26" s="177">
        <v>46531</v>
      </c>
      <c r="F26" s="177">
        <v>49948</v>
      </c>
      <c r="G26" s="178">
        <v>331.82</v>
      </c>
      <c r="H26" s="177">
        <v>32743</v>
      </c>
      <c r="I26" s="177">
        <v>96266</v>
      </c>
      <c r="J26" s="177">
        <v>1420</v>
      </c>
      <c r="K26" s="179">
        <v>4.3368048132425248</v>
      </c>
      <c r="L26" s="177">
        <v>213</v>
      </c>
      <c r="M26" s="179">
        <v>0.22126192009639958</v>
      </c>
      <c r="N26" s="180">
        <v>2.8240786816146124</v>
      </c>
      <c r="O26" s="181">
        <v>93.158885240650278</v>
      </c>
      <c r="P26" s="182">
        <v>290.75703694774273</v>
      </c>
    </row>
    <row r="27" spans="2:16" s="141" customFormat="1" ht="13.5">
      <c r="B27" s="132" t="s">
        <v>101</v>
      </c>
      <c r="C27" s="133"/>
      <c r="D27" s="134"/>
      <c r="E27" s="134"/>
      <c r="F27" s="134"/>
      <c r="G27" s="135"/>
      <c r="H27" s="134"/>
      <c r="I27" s="134"/>
      <c r="J27" s="134"/>
      <c r="K27" s="136"/>
      <c r="L27" s="137"/>
      <c r="M27" s="138"/>
      <c r="N27" s="139"/>
      <c r="O27" s="136"/>
      <c r="P27" s="140" t="s">
        <v>115</v>
      </c>
    </row>
    <row r="28" spans="2:16" s="141" customFormat="1" ht="13.5">
      <c r="B28" s="141" t="s">
        <v>102</v>
      </c>
      <c r="G28" s="142"/>
      <c r="I28" s="142"/>
      <c r="L28" s="143"/>
      <c r="N28" s="144"/>
      <c r="P28" s="142" t="s">
        <v>113</v>
      </c>
    </row>
    <row r="29" spans="2:16" s="141" customFormat="1" ht="13.5">
      <c r="B29" s="145" t="s">
        <v>103</v>
      </c>
      <c r="G29" s="142"/>
      <c r="L29" s="143"/>
      <c r="P29" s="142"/>
    </row>
  </sheetData>
  <mergeCells count="17">
    <mergeCell ref="N2:N4"/>
    <mergeCell ref="O2:O4"/>
    <mergeCell ref="P2:P4"/>
    <mergeCell ref="G2:G4"/>
    <mergeCell ref="J3:J4"/>
    <mergeCell ref="K3:K4"/>
    <mergeCell ref="M3:M4"/>
    <mergeCell ref="J2:M2"/>
    <mergeCell ref="H3:H4"/>
    <mergeCell ref="I3:I4"/>
    <mergeCell ref="L3:L4"/>
    <mergeCell ref="H2:I2"/>
    <mergeCell ref="C2:C4"/>
    <mergeCell ref="D2:F2"/>
    <mergeCell ref="D3:D4"/>
    <mergeCell ref="E3:E4"/>
    <mergeCell ref="F3:F4"/>
  </mergeCells>
  <phoneticPr fontId="7"/>
  <printOptions gridLinesSet="0"/>
  <pageMargins left="0.59055118110236227" right="0.39370078740157483" top="0.78740157480314965" bottom="0.98425196850393704" header="0.51181102362204722" footer="0.51181102362204722"/>
  <pageSetup paperSize="9" scale="95" orientation="landscape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>
      <selection activeCell="A2" sqref="A2:A4"/>
    </sheetView>
  </sheetViews>
  <sheetFormatPr defaultRowHeight="27" customHeight="1"/>
  <cols>
    <col min="1" max="1" width="9.59765625" style="96" customWidth="1"/>
    <col min="2" max="5" width="7.69921875" style="96" customWidth="1"/>
    <col min="6" max="6" width="9.796875" style="97" customWidth="1"/>
    <col min="7" max="9" width="7.69921875" style="96" customWidth="1"/>
    <col min="10" max="10" width="6.3984375" style="96" bestFit="1" customWidth="1"/>
    <col min="11" max="11" width="7.69921875" style="96" customWidth="1"/>
    <col min="12" max="14" width="6.5" style="96" customWidth="1"/>
    <col min="15" max="15" width="7.69921875" style="96" customWidth="1"/>
    <col min="16" max="16384" width="8.796875" style="146"/>
  </cols>
  <sheetData>
    <row r="1" spans="1:15" s="152" customFormat="1" ht="18" thickBot="1">
      <c r="A1" s="98" t="s">
        <v>71</v>
      </c>
      <c r="B1" s="98"/>
      <c r="C1" s="98"/>
      <c r="D1" s="98"/>
      <c r="E1" s="96"/>
      <c r="F1" s="99"/>
      <c r="G1" s="96"/>
      <c r="H1" s="97"/>
      <c r="I1" s="96"/>
      <c r="J1" s="96"/>
      <c r="K1" s="96"/>
      <c r="L1" s="96"/>
      <c r="M1" s="96"/>
      <c r="N1" s="96"/>
      <c r="O1" s="96"/>
    </row>
    <row r="2" spans="1:15" ht="13.5" customHeight="1">
      <c r="A2" s="266" t="s">
        <v>72</v>
      </c>
      <c r="B2" s="254" t="s">
        <v>7</v>
      </c>
      <c r="C2" s="247" t="s">
        <v>1</v>
      </c>
      <c r="D2" s="256"/>
      <c r="E2" s="248"/>
      <c r="F2" s="254" t="s">
        <v>79</v>
      </c>
      <c r="G2" s="247" t="s">
        <v>73</v>
      </c>
      <c r="H2" s="248"/>
      <c r="I2" s="249" t="s">
        <v>80</v>
      </c>
      <c r="J2" s="250"/>
      <c r="K2" s="250"/>
      <c r="L2" s="251"/>
      <c r="M2" s="265" t="s">
        <v>81</v>
      </c>
      <c r="N2" s="265" t="s">
        <v>74</v>
      </c>
      <c r="O2" s="262" t="s">
        <v>82</v>
      </c>
    </row>
    <row r="3" spans="1:15" ht="13.5" customHeight="1">
      <c r="A3" s="267"/>
      <c r="B3" s="235"/>
      <c r="C3" s="234" t="s">
        <v>8</v>
      </c>
      <c r="D3" s="234" t="s">
        <v>9</v>
      </c>
      <c r="E3" s="234" t="s">
        <v>10</v>
      </c>
      <c r="F3" s="235"/>
      <c r="G3" s="234" t="s">
        <v>7</v>
      </c>
      <c r="H3" s="234" t="s">
        <v>12</v>
      </c>
      <c r="I3" s="236" t="s">
        <v>83</v>
      </c>
      <c r="J3" s="238" t="s">
        <v>84</v>
      </c>
      <c r="K3" s="240" t="s">
        <v>85</v>
      </c>
      <c r="L3" s="238" t="s">
        <v>84</v>
      </c>
      <c r="M3" s="237"/>
      <c r="N3" s="237"/>
      <c r="O3" s="263"/>
    </row>
    <row r="4" spans="1:15" ht="13.5">
      <c r="A4" s="268"/>
      <c r="B4" s="255"/>
      <c r="C4" s="255"/>
      <c r="D4" s="255"/>
      <c r="E4" s="255"/>
      <c r="F4" s="255"/>
      <c r="G4" s="255"/>
      <c r="H4" s="255"/>
      <c r="I4" s="259"/>
      <c r="J4" s="260"/>
      <c r="K4" s="261"/>
      <c r="L4" s="260"/>
      <c r="M4" s="259"/>
      <c r="N4" s="259"/>
      <c r="O4" s="264"/>
    </row>
    <row r="5" spans="1:15" ht="13.5">
      <c r="A5" s="100" t="s">
        <v>86</v>
      </c>
      <c r="B5" s="101">
        <v>780245</v>
      </c>
      <c r="C5" s="102">
        <f t="shared" ref="C5:C26" si="0">D5+E5</f>
        <v>2196114</v>
      </c>
      <c r="D5" s="101">
        <v>1068203</v>
      </c>
      <c r="E5" s="101">
        <v>1127911</v>
      </c>
      <c r="F5" s="103">
        <v>13562.23</v>
      </c>
      <c r="G5" s="101">
        <v>757542</v>
      </c>
      <c r="H5" s="101">
        <v>2213128</v>
      </c>
      <c r="I5" s="101">
        <f t="shared" ref="I5:I26" si="1">B5-G5</f>
        <v>22703</v>
      </c>
      <c r="J5" s="104">
        <f t="shared" ref="J5:J26" si="2">ROUND(I5/G5*100,1)</f>
        <v>3</v>
      </c>
      <c r="K5" s="101">
        <f t="shared" ref="K5:K26" si="3">C5-H5</f>
        <v>-17014</v>
      </c>
      <c r="L5" s="104">
        <f t="shared" ref="L5:L26" si="4">ROUND(K5/H5*100,1)</f>
        <v>-0.8</v>
      </c>
      <c r="M5" s="105">
        <v>2.77</v>
      </c>
      <c r="N5" s="106">
        <f t="shared" ref="N5:N26" si="5">ROUND(D5/E5*100,1)</f>
        <v>94.7</v>
      </c>
      <c r="O5" s="107">
        <f>ROUND(C5/F5,1)</f>
        <v>161.9</v>
      </c>
    </row>
    <row r="6" spans="1:15" ht="13.5">
      <c r="A6" s="108" t="s">
        <v>87</v>
      </c>
      <c r="B6" s="102">
        <v>601916</v>
      </c>
      <c r="C6" s="102">
        <f t="shared" si="0"/>
        <v>1661847</v>
      </c>
      <c r="D6" s="102">
        <v>809322</v>
      </c>
      <c r="E6" s="102">
        <v>852525</v>
      </c>
      <c r="F6" s="103">
        <v>5625.63</v>
      </c>
      <c r="G6" s="102">
        <v>582987</v>
      </c>
      <c r="H6" s="102">
        <v>1667408</v>
      </c>
      <c r="I6" s="102">
        <f t="shared" si="1"/>
        <v>18929</v>
      </c>
      <c r="J6" s="104">
        <f t="shared" si="2"/>
        <v>3.2</v>
      </c>
      <c r="K6" s="102">
        <f t="shared" si="3"/>
        <v>-5561</v>
      </c>
      <c r="L6" s="104">
        <f t="shared" si="4"/>
        <v>-0.3</v>
      </c>
      <c r="M6" s="105">
        <v>2.72</v>
      </c>
      <c r="N6" s="106">
        <f t="shared" si="5"/>
        <v>94.9</v>
      </c>
      <c r="O6" s="107">
        <f>ROUND(C6/F6,1)</f>
        <v>295.39999999999998</v>
      </c>
    </row>
    <row r="7" spans="1:15" ht="13.5">
      <c r="A7" s="109" t="s">
        <v>88</v>
      </c>
      <c r="B7" s="110">
        <v>178329</v>
      </c>
      <c r="C7" s="110">
        <f t="shared" si="0"/>
        <v>534267</v>
      </c>
      <c r="D7" s="110">
        <v>258881</v>
      </c>
      <c r="E7" s="110">
        <v>275386</v>
      </c>
      <c r="F7" s="111">
        <v>7936.6</v>
      </c>
      <c r="G7" s="110">
        <v>174555</v>
      </c>
      <c r="H7" s="110">
        <v>545720</v>
      </c>
      <c r="I7" s="110">
        <f t="shared" si="1"/>
        <v>3774</v>
      </c>
      <c r="J7" s="112">
        <f t="shared" si="2"/>
        <v>2.2000000000000002</v>
      </c>
      <c r="K7" s="110">
        <f t="shared" si="3"/>
        <v>-11453</v>
      </c>
      <c r="L7" s="112">
        <f t="shared" si="4"/>
        <v>-2.1</v>
      </c>
      <c r="M7" s="113">
        <v>2.95</v>
      </c>
      <c r="N7" s="114">
        <f t="shared" si="5"/>
        <v>94</v>
      </c>
      <c r="O7" s="115">
        <f>ROUND(C7/F7,1)</f>
        <v>67.3</v>
      </c>
    </row>
    <row r="8" spans="1:15" ht="13.5">
      <c r="A8" s="108" t="s">
        <v>27</v>
      </c>
      <c r="B8" s="217">
        <v>141030</v>
      </c>
      <c r="C8" s="217">
        <f t="shared" si="0"/>
        <v>378512</v>
      </c>
      <c r="D8" s="102">
        <v>183065</v>
      </c>
      <c r="E8" s="102">
        <v>195447</v>
      </c>
      <c r="F8" s="116">
        <v>730.83</v>
      </c>
      <c r="G8" s="102">
        <v>136108</v>
      </c>
      <c r="H8" s="102">
        <v>378932</v>
      </c>
      <c r="I8" s="102">
        <f t="shared" si="1"/>
        <v>4922</v>
      </c>
      <c r="J8" s="104">
        <f t="shared" si="2"/>
        <v>3.6</v>
      </c>
      <c r="K8" s="102">
        <f t="shared" si="3"/>
        <v>-420</v>
      </c>
      <c r="L8" s="104">
        <f t="shared" si="4"/>
        <v>-0.1</v>
      </c>
      <c r="M8" s="105">
        <v>2.64</v>
      </c>
      <c r="N8" s="106">
        <f t="shared" si="5"/>
        <v>93.7</v>
      </c>
      <c r="O8" s="107">
        <f>ROUND(C8/F8,1)</f>
        <v>517.9</v>
      </c>
    </row>
    <row r="9" spans="1:15" ht="13.5">
      <c r="A9" s="108" t="s">
        <v>28</v>
      </c>
      <c r="B9" s="217">
        <v>89266</v>
      </c>
      <c r="C9" s="217">
        <f t="shared" si="0"/>
        <v>227627</v>
      </c>
      <c r="D9" s="102">
        <v>112083</v>
      </c>
      <c r="E9" s="102">
        <v>115544</v>
      </c>
      <c r="F9" s="116">
        <v>919.35</v>
      </c>
      <c r="G9" s="102">
        <v>87581</v>
      </c>
      <c r="H9" s="102">
        <v>229033</v>
      </c>
      <c r="I9" s="102">
        <f t="shared" si="1"/>
        <v>1685</v>
      </c>
      <c r="J9" s="104">
        <f t="shared" si="2"/>
        <v>1.9</v>
      </c>
      <c r="K9" s="102">
        <f t="shared" si="3"/>
        <v>-1406</v>
      </c>
      <c r="L9" s="104">
        <f t="shared" si="4"/>
        <v>-0.6</v>
      </c>
      <c r="M9" s="105">
        <v>2.5</v>
      </c>
      <c r="N9" s="106">
        <f t="shared" si="5"/>
        <v>97</v>
      </c>
      <c r="O9" s="107">
        <f>ROUND(C9/F9,1)</f>
        <v>247.6</v>
      </c>
    </row>
    <row r="10" spans="1:15" ht="13.5">
      <c r="A10" s="108" t="s">
        <v>29</v>
      </c>
      <c r="B10" s="217">
        <v>46806</v>
      </c>
      <c r="C10" s="217">
        <f t="shared" si="0"/>
        <v>123680</v>
      </c>
      <c r="D10" s="102">
        <v>60383</v>
      </c>
      <c r="E10" s="102">
        <v>63297</v>
      </c>
      <c r="F10" s="116">
        <v>552</v>
      </c>
      <c r="G10" s="102">
        <v>46612</v>
      </c>
      <c r="H10" s="102">
        <v>125368</v>
      </c>
      <c r="I10" s="102">
        <f t="shared" si="1"/>
        <v>194</v>
      </c>
      <c r="J10" s="104">
        <f t="shared" si="2"/>
        <v>0.4</v>
      </c>
      <c r="K10" s="102">
        <f t="shared" si="3"/>
        <v>-1688</v>
      </c>
      <c r="L10" s="104">
        <f t="shared" si="4"/>
        <v>-1.3</v>
      </c>
      <c r="M10" s="105">
        <v>2.61</v>
      </c>
      <c r="N10" s="106">
        <f t="shared" si="5"/>
        <v>95.4</v>
      </c>
      <c r="O10" s="107">
        <v>699.8</v>
      </c>
    </row>
    <row r="11" spans="1:15" ht="13.5">
      <c r="A11" s="108" t="s">
        <v>30</v>
      </c>
      <c r="B11" s="217">
        <v>19661</v>
      </c>
      <c r="C11" s="217">
        <f t="shared" si="0"/>
        <v>54699</v>
      </c>
      <c r="D11" s="102">
        <v>26697</v>
      </c>
      <c r="E11" s="102">
        <v>28002</v>
      </c>
      <c r="F11" s="117">
        <v>85.14</v>
      </c>
      <c r="G11" s="102">
        <v>19570</v>
      </c>
      <c r="H11" s="102">
        <v>56401</v>
      </c>
      <c r="I11" s="102">
        <f t="shared" si="1"/>
        <v>91</v>
      </c>
      <c r="J11" s="104">
        <f t="shared" si="2"/>
        <v>0.5</v>
      </c>
      <c r="K11" s="102">
        <f t="shared" si="3"/>
        <v>-1702</v>
      </c>
      <c r="L11" s="104">
        <f t="shared" si="4"/>
        <v>-3</v>
      </c>
      <c r="M11" s="105">
        <v>2.74</v>
      </c>
      <c r="N11" s="106">
        <f t="shared" si="5"/>
        <v>95.3</v>
      </c>
      <c r="O11" s="107">
        <f>ROUND(C11/F11,1)</f>
        <v>642.5</v>
      </c>
    </row>
    <row r="12" spans="1:15" ht="13.5">
      <c r="A12" s="108" t="s">
        <v>33</v>
      </c>
      <c r="B12" s="217">
        <v>37350</v>
      </c>
      <c r="C12" s="217">
        <f t="shared" si="0"/>
        <v>108624</v>
      </c>
      <c r="D12" s="102">
        <v>51706</v>
      </c>
      <c r="E12" s="102">
        <v>56918</v>
      </c>
      <c r="F12" s="116">
        <v>658.76</v>
      </c>
      <c r="G12" s="102">
        <v>36762</v>
      </c>
      <c r="H12" s="102">
        <v>110589</v>
      </c>
      <c r="I12" s="102">
        <f t="shared" si="1"/>
        <v>588</v>
      </c>
      <c r="J12" s="104">
        <f t="shared" si="2"/>
        <v>1.6</v>
      </c>
      <c r="K12" s="102">
        <f t="shared" si="3"/>
        <v>-1965</v>
      </c>
      <c r="L12" s="104">
        <f t="shared" si="4"/>
        <v>-1.8</v>
      </c>
      <c r="M12" s="105">
        <v>2.88</v>
      </c>
      <c r="N12" s="106">
        <f t="shared" si="5"/>
        <v>90.8</v>
      </c>
      <c r="O12" s="107">
        <f>ROUND(C12/F12,1)</f>
        <v>164.9</v>
      </c>
    </row>
    <row r="13" spans="1:15" ht="13.5">
      <c r="A13" s="108" t="s">
        <v>36</v>
      </c>
      <c r="B13" s="217">
        <v>20796</v>
      </c>
      <c r="C13" s="217">
        <f t="shared" si="0"/>
        <v>53240</v>
      </c>
      <c r="D13" s="102">
        <v>26210</v>
      </c>
      <c r="E13" s="102">
        <v>27030</v>
      </c>
      <c r="F13" s="117">
        <v>109.06</v>
      </c>
      <c r="G13" s="102">
        <v>20670</v>
      </c>
      <c r="H13" s="102">
        <v>53858</v>
      </c>
      <c r="I13" s="102">
        <f t="shared" si="1"/>
        <v>126</v>
      </c>
      <c r="J13" s="104">
        <f t="shared" si="2"/>
        <v>0.6</v>
      </c>
      <c r="K13" s="102">
        <f t="shared" si="3"/>
        <v>-618</v>
      </c>
      <c r="L13" s="104">
        <f t="shared" si="4"/>
        <v>-1.1000000000000001</v>
      </c>
      <c r="M13" s="105">
        <v>2.5299999999999998</v>
      </c>
      <c r="N13" s="106">
        <f t="shared" si="5"/>
        <v>97</v>
      </c>
      <c r="O13" s="107">
        <f>ROUND(C13/F13,1)</f>
        <v>488.2</v>
      </c>
    </row>
    <row r="14" spans="1:15" ht="13.5">
      <c r="A14" s="108" t="s">
        <v>37</v>
      </c>
      <c r="B14" s="217">
        <v>17863</v>
      </c>
      <c r="C14" s="217">
        <f t="shared" si="0"/>
        <v>53668</v>
      </c>
      <c r="D14" s="102">
        <v>26292</v>
      </c>
      <c r="E14" s="102">
        <v>27376</v>
      </c>
      <c r="F14" s="116">
        <v>149.84</v>
      </c>
      <c r="G14" s="102">
        <v>17323</v>
      </c>
      <c r="H14" s="102">
        <v>54207</v>
      </c>
      <c r="I14" s="102">
        <f t="shared" si="1"/>
        <v>540</v>
      </c>
      <c r="J14" s="104">
        <f t="shared" si="2"/>
        <v>3.1</v>
      </c>
      <c r="K14" s="102">
        <f t="shared" si="3"/>
        <v>-539</v>
      </c>
      <c r="L14" s="104">
        <f t="shared" si="4"/>
        <v>-1</v>
      </c>
      <c r="M14" s="105">
        <v>2.92</v>
      </c>
      <c r="N14" s="106">
        <f t="shared" si="5"/>
        <v>96</v>
      </c>
      <c r="O14" s="107">
        <f>ROUND(C14/F14,1)</f>
        <v>358.2</v>
      </c>
    </row>
    <row r="15" spans="1:15" ht="13.5">
      <c r="A15" s="108" t="s">
        <v>38</v>
      </c>
      <c r="B15" s="217">
        <v>16251</v>
      </c>
      <c r="C15" s="217">
        <f t="shared" si="0"/>
        <v>45499</v>
      </c>
      <c r="D15" s="102">
        <v>22331</v>
      </c>
      <c r="E15" s="102">
        <v>23168</v>
      </c>
      <c r="F15" s="116">
        <v>98.66</v>
      </c>
      <c r="G15" s="102">
        <v>16234</v>
      </c>
      <c r="H15" s="102">
        <v>46158</v>
      </c>
      <c r="I15" s="102">
        <f t="shared" si="1"/>
        <v>17</v>
      </c>
      <c r="J15" s="104">
        <f t="shared" si="2"/>
        <v>0.1</v>
      </c>
      <c r="K15" s="102">
        <f t="shared" si="3"/>
        <v>-659</v>
      </c>
      <c r="L15" s="104">
        <f t="shared" si="4"/>
        <v>-1.4</v>
      </c>
      <c r="M15" s="105">
        <v>2.79</v>
      </c>
      <c r="N15" s="106">
        <f t="shared" si="5"/>
        <v>96.4</v>
      </c>
      <c r="O15" s="107">
        <f>ROUND(C15/F15,1)</f>
        <v>461.2</v>
      </c>
    </row>
    <row r="16" spans="1:15" ht="13.5">
      <c r="A16" s="108" t="s">
        <v>39</v>
      </c>
      <c r="B16" s="217">
        <v>22069</v>
      </c>
      <c r="C16" s="217">
        <f t="shared" si="0"/>
        <v>62869</v>
      </c>
      <c r="D16" s="102">
        <v>30643</v>
      </c>
      <c r="E16" s="102">
        <v>32226</v>
      </c>
      <c r="F16" s="116">
        <v>667.81</v>
      </c>
      <c r="G16" s="102">
        <v>20791</v>
      </c>
      <c r="H16" s="102">
        <v>62284</v>
      </c>
      <c r="I16" s="102">
        <f t="shared" si="1"/>
        <v>1278</v>
      </c>
      <c r="J16" s="104">
        <f t="shared" si="2"/>
        <v>6.1</v>
      </c>
      <c r="K16" s="102">
        <f t="shared" si="3"/>
        <v>585</v>
      </c>
      <c r="L16" s="104">
        <f t="shared" si="4"/>
        <v>0.9</v>
      </c>
      <c r="M16" s="105">
        <v>2.83</v>
      </c>
      <c r="N16" s="106">
        <f t="shared" si="5"/>
        <v>95.1</v>
      </c>
      <c r="O16" s="107">
        <v>302.8</v>
      </c>
    </row>
    <row r="17" spans="1:15" ht="13.5">
      <c r="A17" s="108" t="s">
        <v>40</v>
      </c>
      <c r="B17" s="217">
        <v>12035</v>
      </c>
      <c r="C17" s="217">
        <f t="shared" si="0"/>
        <v>34417</v>
      </c>
      <c r="D17" s="102">
        <v>16843</v>
      </c>
      <c r="E17" s="102">
        <v>17574</v>
      </c>
      <c r="F17" s="117">
        <v>165.92</v>
      </c>
      <c r="G17" s="102">
        <v>11460</v>
      </c>
      <c r="H17" s="102">
        <v>34338</v>
      </c>
      <c r="I17" s="102">
        <f t="shared" si="1"/>
        <v>575</v>
      </c>
      <c r="J17" s="104">
        <f t="shared" si="2"/>
        <v>5</v>
      </c>
      <c r="K17" s="102">
        <f t="shared" si="3"/>
        <v>79</v>
      </c>
      <c r="L17" s="104">
        <f t="shared" si="4"/>
        <v>0.2</v>
      </c>
      <c r="M17" s="105">
        <v>2.81</v>
      </c>
      <c r="N17" s="106">
        <f t="shared" si="5"/>
        <v>95.8</v>
      </c>
      <c r="O17" s="107">
        <f>ROUND(C17/F17,1)</f>
        <v>207.4</v>
      </c>
    </row>
    <row r="18" spans="1:15" ht="13.5">
      <c r="A18" s="108" t="s">
        <v>41</v>
      </c>
      <c r="B18" s="217">
        <v>14591</v>
      </c>
      <c r="C18" s="217">
        <f t="shared" si="0"/>
        <v>46788</v>
      </c>
      <c r="D18" s="102">
        <v>22596</v>
      </c>
      <c r="E18" s="102">
        <v>24192</v>
      </c>
      <c r="F18" s="116">
        <v>112.06</v>
      </c>
      <c r="G18" s="102">
        <v>14204</v>
      </c>
      <c r="H18" s="102">
        <v>47845</v>
      </c>
      <c r="I18" s="102">
        <f t="shared" si="1"/>
        <v>387</v>
      </c>
      <c r="J18" s="104">
        <f t="shared" si="2"/>
        <v>2.7</v>
      </c>
      <c r="K18" s="102">
        <f t="shared" si="3"/>
        <v>-1057</v>
      </c>
      <c r="L18" s="104">
        <f t="shared" si="4"/>
        <v>-2.2000000000000002</v>
      </c>
      <c r="M18" s="105">
        <v>3.17</v>
      </c>
      <c r="N18" s="106">
        <f t="shared" si="5"/>
        <v>93.4</v>
      </c>
      <c r="O18" s="107">
        <f>ROUND(C18/F18,1)</f>
        <v>417.5</v>
      </c>
    </row>
    <row r="19" spans="1:15" ht="13.5">
      <c r="A19" s="108" t="s">
        <v>42</v>
      </c>
      <c r="B19" s="217">
        <v>10439</v>
      </c>
      <c r="C19" s="217">
        <f t="shared" si="0"/>
        <v>29798</v>
      </c>
      <c r="D19" s="102">
        <v>14446</v>
      </c>
      <c r="E19" s="102">
        <v>15352</v>
      </c>
      <c r="F19" s="116">
        <v>564.99</v>
      </c>
      <c r="G19" s="102">
        <v>10402</v>
      </c>
      <c r="H19" s="102">
        <v>31011</v>
      </c>
      <c r="I19" s="102">
        <f t="shared" si="1"/>
        <v>37</v>
      </c>
      <c r="J19" s="104">
        <f t="shared" si="2"/>
        <v>0.4</v>
      </c>
      <c r="K19" s="102">
        <f t="shared" si="3"/>
        <v>-1213</v>
      </c>
      <c r="L19" s="104">
        <f t="shared" si="4"/>
        <v>-3.9</v>
      </c>
      <c r="M19" s="105">
        <v>2.83</v>
      </c>
      <c r="N19" s="106">
        <f t="shared" si="5"/>
        <v>94.1</v>
      </c>
      <c r="O19" s="107">
        <v>64.099999999999994</v>
      </c>
    </row>
    <row r="20" spans="1:15" ht="13.5">
      <c r="A20" s="108" t="s">
        <v>45</v>
      </c>
      <c r="B20" s="217">
        <v>7802</v>
      </c>
      <c r="C20" s="217">
        <f t="shared" si="0"/>
        <v>24960</v>
      </c>
      <c r="D20" s="102">
        <v>11947</v>
      </c>
      <c r="E20" s="102">
        <v>13013</v>
      </c>
      <c r="F20" s="117">
        <v>202.32</v>
      </c>
      <c r="G20" s="102">
        <v>7829</v>
      </c>
      <c r="H20" s="102">
        <v>26420</v>
      </c>
      <c r="I20" s="102">
        <f t="shared" si="1"/>
        <v>-27</v>
      </c>
      <c r="J20" s="104">
        <f t="shared" si="2"/>
        <v>-0.3</v>
      </c>
      <c r="K20" s="102">
        <f t="shared" si="3"/>
        <v>-1460</v>
      </c>
      <c r="L20" s="104">
        <f t="shared" si="4"/>
        <v>-5.5</v>
      </c>
      <c r="M20" s="105">
        <v>3.17</v>
      </c>
      <c r="N20" s="106">
        <f t="shared" si="5"/>
        <v>91.8</v>
      </c>
      <c r="O20" s="107">
        <f t="shared" ref="O20:O26" si="6">ROUND(C20/F20,1)</f>
        <v>123.4</v>
      </c>
    </row>
    <row r="21" spans="1:15" s="147" customFormat="1" ht="13.5">
      <c r="A21" s="118" t="s">
        <v>50</v>
      </c>
      <c r="B21" s="119">
        <v>21529</v>
      </c>
      <c r="C21" s="119">
        <f t="shared" si="0"/>
        <v>57099</v>
      </c>
      <c r="D21" s="119">
        <v>28634</v>
      </c>
      <c r="E21" s="119">
        <v>28465</v>
      </c>
      <c r="F21" s="120">
        <v>266.39999999999998</v>
      </c>
      <c r="G21" s="119">
        <v>19464</v>
      </c>
      <c r="H21" s="119">
        <v>54841</v>
      </c>
      <c r="I21" s="119">
        <f t="shared" si="1"/>
        <v>2065</v>
      </c>
      <c r="J21" s="121">
        <f t="shared" si="2"/>
        <v>10.6</v>
      </c>
      <c r="K21" s="119">
        <f t="shared" si="3"/>
        <v>2258</v>
      </c>
      <c r="L21" s="121">
        <f t="shared" si="4"/>
        <v>4.0999999999999996</v>
      </c>
      <c r="M21" s="122">
        <v>2.63</v>
      </c>
      <c r="N21" s="123">
        <f t="shared" si="5"/>
        <v>100.6</v>
      </c>
      <c r="O21" s="124">
        <f t="shared" si="6"/>
        <v>214.3</v>
      </c>
    </row>
    <row r="22" spans="1:15" ht="13.5">
      <c r="A22" s="108" t="s">
        <v>51</v>
      </c>
      <c r="B22" s="102">
        <v>24860</v>
      </c>
      <c r="C22" s="102">
        <f t="shared" si="0"/>
        <v>68346</v>
      </c>
      <c r="D22" s="102">
        <v>33909</v>
      </c>
      <c r="E22" s="102">
        <v>34437</v>
      </c>
      <c r="F22" s="103">
        <v>290.13</v>
      </c>
      <c r="G22" s="102">
        <v>23557</v>
      </c>
      <c r="H22" s="102">
        <v>67747</v>
      </c>
      <c r="I22" s="102">
        <f t="shared" si="1"/>
        <v>1303</v>
      </c>
      <c r="J22" s="104">
        <f t="shared" si="2"/>
        <v>5.5</v>
      </c>
      <c r="K22" s="102">
        <f t="shared" si="3"/>
        <v>599</v>
      </c>
      <c r="L22" s="104">
        <f t="shared" si="4"/>
        <v>0.9</v>
      </c>
      <c r="M22" s="105">
        <v>2.72</v>
      </c>
      <c r="N22" s="106">
        <f t="shared" si="5"/>
        <v>98.5</v>
      </c>
      <c r="O22" s="107">
        <f t="shared" si="6"/>
        <v>235.6</v>
      </c>
    </row>
    <row r="23" spans="1:15" ht="13.5">
      <c r="A23" s="108" t="s">
        <v>53</v>
      </c>
      <c r="B23" s="102">
        <v>35362</v>
      </c>
      <c r="C23" s="102">
        <f t="shared" si="0"/>
        <v>100462</v>
      </c>
      <c r="D23" s="102">
        <v>49041</v>
      </c>
      <c r="E23" s="102">
        <v>51421</v>
      </c>
      <c r="F23" s="116">
        <v>423.99</v>
      </c>
      <c r="G23" s="102">
        <v>33836</v>
      </c>
      <c r="H23" s="102">
        <v>100016</v>
      </c>
      <c r="I23" s="102">
        <f t="shared" si="1"/>
        <v>1526</v>
      </c>
      <c r="J23" s="104">
        <f t="shared" si="2"/>
        <v>4.5</v>
      </c>
      <c r="K23" s="102">
        <f t="shared" si="3"/>
        <v>446</v>
      </c>
      <c r="L23" s="104">
        <f t="shared" si="4"/>
        <v>0.4</v>
      </c>
      <c r="M23" s="105">
        <v>2.78</v>
      </c>
      <c r="N23" s="106">
        <f t="shared" si="5"/>
        <v>95.4</v>
      </c>
      <c r="O23" s="107">
        <f t="shared" si="6"/>
        <v>236.9</v>
      </c>
    </row>
    <row r="24" spans="1:15" ht="13.5">
      <c r="A24" s="108" t="s">
        <v>67</v>
      </c>
      <c r="B24" s="102">
        <v>21251</v>
      </c>
      <c r="C24" s="102">
        <f t="shared" si="0"/>
        <v>64022</v>
      </c>
      <c r="D24" s="102">
        <v>30858</v>
      </c>
      <c r="E24" s="102">
        <v>33164</v>
      </c>
      <c r="F24" s="116">
        <v>119.84</v>
      </c>
      <c r="G24" s="102">
        <v>20547</v>
      </c>
      <c r="H24" s="102">
        <v>64549</v>
      </c>
      <c r="I24" s="102">
        <f t="shared" si="1"/>
        <v>704</v>
      </c>
      <c r="J24" s="104">
        <f t="shared" si="2"/>
        <v>3.4</v>
      </c>
      <c r="K24" s="102">
        <f t="shared" si="3"/>
        <v>-527</v>
      </c>
      <c r="L24" s="104">
        <f t="shared" si="4"/>
        <v>-0.8</v>
      </c>
      <c r="M24" s="105">
        <v>2.97</v>
      </c>
      <c r="N24" s="106">
        <f t="shared" si="5"/>
        <v>93</v>
      </c>
      <c r="O24" s="107">
        <f t="shared" si="6"/>
        <v>534.20000000000005</v>
      </c>
    </row>
    <row r="25" spans="1:15" ht="13.5">
      <c r="A25" s="108" t="s">
        <v>68</v>
      </c>
      <c r="B25" s="102">
        <v>10212</v>
      </c>
      <c r="C25" s="102">
        <f t="shared" si="0"/>
        <v>31271</v>
      </c>
      <c r="D25" s="102">
        <v>15206</v>
      </c>
      <c r="E25" s="102">
        <v>16065</v>
      </c>
      <c r="F25" s="116">
        <v>112.3</v>
      </c>
      <c r="G25" s="102">
        <v>9860</v>
      </c>
      <c r="H25" s="102">
        <v>30947</v>
      </c>
      <c r="I25" s="102">
        <f t="shared" si="1"/>
        <v>352</v>
      </c>
      <c r="J25" s="104">
        <f t="shared" si="2"/>
        <v>3.6</v>
      </c>
      <c r="K25" s="102">
        <f t="shared" si="3"/>
        <v>324</v>
      </c>
      <c r="L25" s="104">
        <f t="shared" si="4"/>
        <v>1</v>
      </c>
      <c r="M25" s="105">
        <v>3.03</v>
      </c>
      <c r="N25" s="106">
        <f t="shared" si="5"/>
        <v>94.7</v>
      </c>
      <c r="O25" s="107">
        <f t="shared" si="6"/>
        <v>278.5</v>
      </c>
    </row>
    <row r="26" spans="1:15" ht="14.25" thickBot="1">
      <c r="A26" s="125" t="s">
        <v>69</v>
      </c>
      <c r="B26" s="126">
        <v>32743</v>
      </c>
      <c r="C26" s="126">
        <f t="shared" si="0"/>
        <v>96266</v>
      </c>
      <c r="D26" s="126">
        <v>46432</v>
      </c>
      <c r="E26" s="126">
        <v>49834</v>
      </c>
      <c r="F26" s="127">
        <v>331.82</v>
      </c>
      <c r="G26" s="126">
        <v>30177</v>
      </c>
      <c r="H26" s="126">
        <v>92864</v>
      </c>
      <c r="I26" s="126">
        <f t="shared" si="1"/>
        <v>2566</v>
      </c>
      <c r="J26" s="128">
        <f t="shared" si="2"/>
        <v>8.5</v>
      </c>
      <c r="K26" s="126">
        <f t="shared" si="3"/>
        <v>3402</v>
      </c>
      <c r="L26" s="128">
        <f t="shared" si="4"/>
        <v>3.7</v>
      </c>
      <c r="M26" s="129">
        <v>2.9</v>
      </c>
      <c r="N26" s="130">
        <f t="shared" si="5"/>
        <v>93.2</v>
      </c>
      <c r="O26" s="131">
        <f t="shared" si="6"/>
        <v>290.10000000000002</v>
      </c>
    </row>
    <row r="27" spans="1:15" s="154" customFormat="1" ht="13.5">
      <c r="A27" s="148" t="s">
        <v>89</v>
      </c>
      <c r="B27" s="148"/>
      <c r="C27" s="148"/>
      <c r="D27" s="148"/>
      <c r="E27" s="148"/>
      <c r="F27" s="149"/>
      <c r="G27" s="148"/>
      <c r="H27" s="149"/>
      <c r="I27" s="148"/>
      <c r="J27" s="148"/>
      <c r="K27" s="150"/>
      <c r="L27" s="148"/>
      <c r="M27" s="151"/>
      <c r="N27" s="148"/>
      <c r="O27" s="153" t="s">
        <v>114</v>
      </c>
    </row>
    <row r="28" spans="1:15" s="154" customFormat="1" ht="13.5">
      <c r="A28" s="155" t="s">
        <v>70</v>
      </c>
      <c r="B28" s="148"/>
      <c r="C28" s="148"/>
      <c r="D28" s="148"/>
      <c r="E28" s="148"/>
      <c r="F28" s="149"/>
      <c r="G28" s="148"/>
      <c r="H28" s="148"/>
      <c r="I28" s="148"/>
      <c r="J28" s="148"/>
      <c r="K28" s="150"/>
      <c r="L28" s="148"/>
      <c r="M28" s="148"/>
      <c r="N28" s="148"/>
      <c r="O28" s="142" t="s">
        <v>113</v>
      </c>
    </row>
    <row r="29" spans="1:15" s="154" customFormat="1" ht="13.5">
      <c r="A29" s="148" t="s">
        <v>90</v>
      </c>
      <c r="B29" s="148"/>
      <c r="C29" s="148"/>
      <c r="D29" s="148"/>
      <c r="E29" s="148"/>
      <c r="F29" s="149"/>
      <c r="G29" s="148"/>
      <c r="H29" s="148"/>
      <c r="I29" s="148"/>
      <c r="J29" s="148"/>
      <c r="K29" s="148"/>
      <c r="L29" s="148"/>
      <c r="M29" s="148"/>
      <c r="N29" s="148"/>
      <c r="O29" s="148"/>
    </row>
  </sheetData>
  <mergeCells count="18">
    <mergeCell ref="A2:A4"/>
    <mergeCell ref="B2:B4"/>
    <mergeCell ref="C2:E2"/>
    <mergeCell ref="F2:F4"/>
    <mergeCell ref="G2:H2"/>
    <mergeCell ref="O2:O4"/>
    <mergeCell ref="C3:C4"/>
    <mergeCell ref="D3:D4"/>
    <mergeCell ref="E3:E4"/>
    <mergeCell ref="G3:G4"/>
    <mergeCell ref="H3:H4"/>
    <mergeCell ref="I3:I4"/>
    <mergeCell ref="J3:J4"/>
    <mergeCell ref="I2:L2"/>
    <mergeCell ref="K3:K4"/>
    <mergeCell ref="L3:L4"/>
    <mergeCell ref="M2:M4"/>
    <mergeCell ref="N2:N4"/>
  </mergeCells>
  <phoneticPr fontId="7"/>
  <printOptions gridLinesSet="0"/>
  <pageMargins left="0.59055118110236227" right="0.39370078740157483" top="0.78740157480314965" bottom="0.98425196850393704" header="0.51181102362204722" footer="0.51181102362204722"/>
  <pageSetup paperSize="9" scale="56"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="75" workbookViewId="0">
      <selection activeCell="A2" sqref="A2"/>
    </sheetView>
  </sheetViews>
  <sheetFormatPr defaultRowHeight="27" customHeight="1"/>
  <cols>
    <col min="1" max="1" width="9.19921875" customWidth="1"/>
    <col min="2" max="2" width="8.69921875" customWidth="1"/>
    <col min="3" max="5" width="10.69921875" customWidth="1"/>
    <col min="6" max="6" width="12.3984375" style="1" customWidth="1"/>
    <col min="7" max="7" width="8.69921875" customWidth="1"/>
    <col min="8" max="8" width="10.69921875" customWidth="1"/>
    <col min="9" max="9" width="9" customWidth="1"/>
    <col min="10" max="10" width="7.09765625" customWidth="1"/>
    <col min="11" max="11" width="9" style="66" customWidth="1"/>
    <col min="12" max="12" width="7.09765625" customWidth="1"/>
    <col min="13" max="13" width="7.3984375" customWidth="1"/>
    <col min="14" max="14" width="8" customWidth="1"/>
    <col min="15" max="15" width="9.69921875" customWidth="1"/>
  </cols>
  <sheetData>
    <row r="1" spans="1:15" ht="27" customHeight="1" thickBot="1">
      <c r="A1" s="65" t="s">
        <v>66</v>
      </c>
      <c r="B1" s="27"/>
      <c r="C1" s="27"/>
      <c r="D1" s="27"/>
      <c r="F1" s="47"/>
      <c r="H1" s="1"/>
    </row>
    <row r="2" spans="1:15" ht="27" customHeight="1">
      <c r="A2" s="26"/>
      <c r="B2" s="26"/>
      <c r="C2" s="42"/>
      <c r="D2" s="77" t="s">
        <v>1</v>
      </c>
      <c r="E2" s="44"/>
      <c r="F2" s="6"/>
      <c r="G2" s="78" t="s">
        <v>64</v>
      </c>
      <c r="H2" s="64"/>
      <c r="I2" s="79" t="s">
        <v>65</v>
      </c>
      <c r="J2" s="10"/>
      <c r="K2" s="67"/>
      <c r="L2" s="11"/>
      <c r="M2" s="53" t="s">
        <v>4</v>
      </c>
      <c r="N2" s="74" t="s">
        <v>60</v>
      </c>
      <c r="O2" s="55" t="s">
        <v>1</v>
      </c>
    </row>
    <row r="3" spans="1:15" ht="27" customHeight="1">
      <c r="A3" s="25" t="s">
        <v>6</v>
      </c>
      <c r="B3" s="25" t="s">
        <v>7</v>
      </c>
      <c r="C3" s="13" t="s">
        <v>8</v>
      </c>
      <c r="D3" s="5" t="s">
        <v>9</v>
      </c>
      <c r="E3" s="5" t="s">
        <v>10</v>
      </c>
      <c r="F3" s="5" t="s">
        <v>11</v>
      </c>
      <c r="G3" s="5" t="s">
        <v>7</v>
      </c>
      <c r="H3" s="13" t="s">
        <v>12</v>
      </c>
      <c r="I3" s="51" t="s">
        <v>7</v>
      </c>
      <c r="J3" s="13" t="s">
        <v>13</v>
      </c>
      <c r="K3" s="68" t="s">
        <v>14</v>
      </c>
      <c r="L3" s="13" t="s">
        <v>13</v>
      </c>
      <c r="M3" s="5" t="s">
        <v>15</v>
      </c>
      <c r="N3" s="45" t="s">
        <v>61</v>
      </c>
      <c r="O3" s="56" t="s">
        <v>17</v>
      </c>
    </row>
    <row r="4" spans="1:15" ht="27" customHeight="1">
      <c r="A4" s="26"/>
      <c r="B4" s="45"/>
      <c r="C4" s="43"/>
      <c r="D4" s="5"/>
      <c r="E4" s="5"/>
      <c r="F4" s="46" t="s">
        <v>18</v>
      </c>
      <c r="G4" s="45"/>
      <c r="H4" s="43"/>
      <c r="I4" s="84" t="s">
        <v>19</v>
      </c>
      <c r="J4" s="43" t="s">
        <v>20</v>
      </c>
      <c r="K4" s="69"/>
      <c r="L4" s="43" t="s">
        <v>20</v>
      </c>
      <c r="M4" s="54" t="s">
        <v>1</v>
      </c>
      <c r="N4" s="46" t="s">
        <v>9</v>
      </c>
      <c r="O4" s="58" t="s">
        <v>62</v>
      </c>
    </row>
    <row r="5" spans="1:15" ht="27" customHeight="1">
      <c r="A5" s="17" t="s">
        <v>22</v>
      </c>
      <c r="B5" s="4">
        <v>758164</v>
      </c>
      <c r="C5" s="2">
        <f>D5+E5</f>
        <v>2215168</v>
      </c>
      <c r="D5" s="4">
        <v>1080986</v>
      </c>
      <c r="E5" s="4">
        <v>1134182</v>
      </c>
      <c r="F5" s="57">
        <v>13585.22</v>
      </c>
      <c r="G5" s="4">
        <v>713414</v>
      </c>
      <c r="H5" s="80">
        <v>2193984</v>
      </c>
      <c r="I5" s="82">
        <f>B5-G5</f>
        <v>44750</v>
      </c>
      <c r="J5" s="14">
        <f t="shared" ref="J5:J24" si="0">ROUND(I5/G5*100,1)</f>
        <v>6.3</v>
      </c>
      <c r="K5" s="70">
        <f t="shared" ref="K5:K24" si="1">C5-H5</f>
        <v>21184</v>
      </c>
      <c r="L5" s="14">
        <f t="shared" ref="L5:L24" si="2">ROUND(K5/H5*100,1)</f>
        <v>1</v>
      </c>
      <c r="M5" s="21">
        <f t="shared" ref="M5:M24" si="3">ROUND(C5/B5,2)</f>
        <v>2.92</v>
      </c>
      <c r="N5" s="33">
        <f t="shared" ref="N5:N24" si="4">ROUND(D5/E5*100,1)</f>
        <v>95.3</v>
      </c>
      <c r="O5" s="7">
        <f t="shared" ref="O5:O24" si="5">ROUND(C5/F5,1)</f>
        <v>163.1</v>
      </c>
    </row>
    <row r="6" spans="1:15" ht="27" customHeight="1">
      <c r="A6" s="5" t="s">
        <v>23</v>
      </c>
      <c r="B6" s="2">
        <v>507815</v>
      </c>
      <c r="C6" s="2">
        <f>SUM(C8:C24)</f>
        <v>1434378</v>
      </c>
      <c r="D6" s="2">
        <v>702447</v>
      </c>
      <c r="E6" s="2">
        <v>731931</v>
      </c>
      <c r="F6" s="57">
        <f>SUM(F8:F24)</f>
        <v>3443.3700000000003</v>
      </c>
      <c r="G6" s="2">
        <v>476302</v>
      </c>
      <c r="H6" s="20">
        <v>1416163</v>
      </c>
      <c r="I6" s="82">
        <f t="shared" ref="I6:I24" si="6">B6-G6</f>
        <v>31513</v>
      </c>
      <c r="J6" s="14">
        <f t="shared" si="0"/>
        <v>6.6</v>
      </c>
      <c r="K6" s="70">
        <f t="shared" si="1"/>
        <v>18215</v>
      </c>
      <c r="L6" s="14">
        <f t="shared" si="2"/>
        <v>1.3</v>
      </c>
      <c r="M6" s="21">
        <f t="shared" si="3"/>
        <v>2.82</v>
      </c>
      <c r="N6" s="33">
        <f t="shared" si="4"/>
        <v>96</v>
      </c>
      <c r="O6" s="7">
        <f t="shared" si="5"/>
        <v>416.6</v>
      </c>
    </row>
    <row r="7" spans="1:15" ht="27" customHeight="1">
      <c r="A7" s="5" t="s">
        <v>24</v>
      </c>
      <c r="B7" s="2">
        <v>250349</v>
      </c>
      <c r="C7" s="2">
        <f t="shared" ref="C7:C24" si="7">D7+E7</f>
        <v>780790</v>
      </c>
      <c r="D7" s="2">
        <v>378539</v>
      </c>
      <c r="E7" s="2">
        <v>402251</v>
      </c>
      <c r="F7" s="57">
        <v>10141.85</v>
      </c>
      <c r="G7" s="2">
        <v>237112</v>
      </c>
      <c r="H7" s="20">
        <v>777821</v>
      </c>
      <c r="I7" s="82">
        <f t="shared" si="6"/>
        <v>13237</v>
      </c>
      <c r="J7" s="14">
        <f t="shared" si="0"/>
        <v>5.6</v>
      </c>
      <c r="K7" s="70">
        <f t="shared" si="1"/>
        <v>2969</v>
      </c>
      <c r="L7" s="14">
        <f t="shared" si="2"/>
        <v>0.4</v>
      </c>
      <c r="M7" s="21">
        <f t="shared" si="3"/>
        <v>3.12</v>
      </c>
      <c r="N7" s="33">
        <f t="shared" si="4"/>
        <v>94.1</v>
      </c>
      <c r="O7" s="7">
        <f t="shared" si="5"/>
        <v>77</v>
      </c>
    </row>
    <row r="8" spans="1:15" ht="27" customHeight="1">
      <c r="A8" s="5" t="s">
        <v>27</v>
      </c>
      <c r="B8" s="2">
        <v>130290</v>
      </c>
      <c r="C8" s="2">
        <f t="shared" si="7"/>
        <v>360112</v>
      </c>
      <c r="D8" s="2">
        <v>175430</v>
      </c>
      <c r="E8" s="2">
        <v>184682</v>
      </c>
      <c r="F8" s="48">
        <v>404.35</v>
      </c>
      <c r="G8" s="2">
        <v>124246</v>
      </c>
      <c r="H8" s="20">
        <v>358516</v>
      </c>
      <c r="I8" s="82">
        <f t="shared" si="6"/>
        <v>6044</v>
      </c>
      <c r="J8" s="14">
        <f t="shared" si="0"/>
        <v>4.9000000000000004</v>
      </c>
      <c r="K8" s="70">
        <f t="shared" si="1"/>
        <v>1596</v>
      </c>
      <c r="L8" s="14">
        <f t="shared" si="2"/>
        <v>0.4</v>
      </c>
      <c r="M8" s="21">
        <f t="shared" si="3"/>
        <v>2.76</v>
      </c>
      <c r="N8" s="33">
        <f t="shared" si="4"/>
        <v>95</v>
      </c>
      <c r="O8" s="7">
        <f t="shared" si="5"/>
        <v>890.6</v>
      </c>
    </row>
    <row r="9" spans="1:15" ht="27" customHeight="1">
      <c r="A9" s="5" t="s">
        <v>28</v>
      </c>
      <c r="B9" s="2">
        <v>81196</v>
      </c>
      <c r="C9" s="2">
        <f t="shared" si="7"/>
        <v>208970</v>
      </c>
      <c r="D9" s="2">
        <v>103534</v>
      </c>
      <c r="E9" s="2">
        <v>105436</v>
      </c>
      <c r="F9" s="48">
        <v>265.87</v>
      </c>
      <c r="G9" s="2">
        <v>75899</v>
      </c>
      <c r="H9" s="20">
        <v>205523</v>
      </c>
      <c r="I9" s="82">
        <f t="shared" si="6"/>
        <v>5297</v>
      </c>
      <c r="J9" s="14">
        <f t="shared" si="0"/>
        <v>7</v>
      </c>
      <c r="K9" s="70">
        <f t="shared" si="1"/>
        <v>3447</v>
      </c>
      <c r="L9" s="14">
        <f t="shared" si="2"/>
        <v>1.7</v>
      </c>
      <c r="M9" s="21">
        <f t="shared" si="3"/>
        <v>2.57</v>
      </c>
      <c r="N9" s="33">
        <f t="shared" si="4"/>
        <v>98.2</v>
      </c>
      <c r="O9" s="7">
        <f t="shared" si="5"/>
        <v>786</v>
      </c>
    </row>
    <row r="10" spans="1:15" ht="27" customHeight="1">
      <c r="A10" s="5" t="s">
        <v>29</v>
      </c>
      <c r="B10" s="2">
        <v>46612</v>
      </c>
      <c r="C10" s="2">
        <f t="shared" si="7"/>
        <v>125368</v>
      </c>
      <c r="D10" s="2">
        <v>61753</v>
      </c>
      <c r="E10" s="2">
        <v>63615</v>
      </c>
      <c r="F10" s="48">
        <v>176.73</v>
      </c>
      <c r="G10" s="2">
        <v>43421</v>
      </c>
      <c r="H10" s="20">
        <v>123284</v>
      </c>
      <c r="I10" s="82">
        <f t="shared" si="6"/>
        <v>3191</v>
      </c>
      <c r="J10" s="14">
        <f t="shared" si="0"/>
        <v>7.3</v>
      </c>
      <c r="K10" s="70">
        <f t="shared" si="1"/>
        <v>2084</v>
      </c>
      <c r="L10" s="14">
        <f t="shared" si="2"/>
        <v>1.7</v>
      </c>
      <c r="M10" s="21">
        <f t="shared" si="3"/>
        <v>2.69</v>
      </c>
      <c r="N10" s="33">
        <f t="shared" si="4"/>
        <v>97.1</v>
      </c>
      <c r="O10" s="7">
        <f t="shared" si="5"/>
        <v>709.4</v>
      </c>
    </row>
    <row r="11" spans="1:15" ht="27" customHeight="1">
      <c r="A11" s="5" t="s">
        <v>30</v>
      </c>
      <c r="B11" s="2">
        <v>19570</v>
      </c>
      <c r="C11" s="2">
        <f t="shared" si="7"/>
        <v>56401</v>
      </c>
      <c r="D11" s="2">
        <v>27644</v>
      </c>
      <c r="E11" s="2">
        <v>28757</v>
      </c>
      <c r="F11" s="61">
        <v>85.14</v>
      </c>
      <c r="G11" s="2">
        <v>19164</v>
      </c>
      <c r="H11" s="20">
        <v>58056</v>
      </c>
      <c r="I11" s="82">
        <f t="shared" si="6"/>
        <v>406</v>
      </c>
      <c r="J11" s="14">
        <f t="shared" si="0"/>
        <v>2.1</v>
      </c>
      <c r="K11" s="70">
        <f t="shared" si="1"/>
        <v>-1655</v>
      </c>
      <c r="L11" s="73">
        <f t="shared" si="2"/>
        <v>-2.9</v>
      </c>
      <c r="M11" s="21">
        <f t="shared" si="3"/>
        <v>2.88</v>
      </c>
      <c r="N11" s="33">
        <f t="shared" si="4"/>
        <v>96.1</v>
      </c>
      <c r="O11" s="7">
        <f t="shared" si="5"/>
        <v>662.5</v>
      </c>
    </row>
    <row r="12" spans="1:15" ht="27" customHeight="1">
      <c r="A12" s="5" t="s">
        <v>33</v>
      </c>
      <c r="B12" s="2">
        <v>35487</v>
      </c>
      <c r="C12" s="2">
        <f t="shared" si="7"/>
        <v>107381</v>
      </c>
      <c r="D12" s="2">
        <v>51245</v>
      </c>
      <c r="E12" s="2">
        <v>56136</v>
      </c>
      <c r="F12" s="48">
        <v>325.35000000000002</v>
      </c>
      <c r="G12" s="2">
        <v>33577</v>
      </c>
      <c r="H12" s="20">
        <v>106772</v>
      </c>
      <c r="I12" s="82">
        <f t="shared" si="6"/>
        <v>1910</v>
      </c>
      <c r="J12" s="14">
        <f t="shared" si="0"/>
        <v>5.7</v>
      </c>
      <c r="K12" s="70">
        <f t="shared" si="1"/>
        <v>609</v>
      </c>
      <c r="L12" s="14">
        <f t="shared" si="2"/>
        <v>0.6</v>
      </c>
      <c r="M12" s="21">
        <f t="shared" si="3"/>
        <v>3.03</v>
      </c>
      <c r="N12" s="33">
        <f t="shared" si="4"/>
        <v>91.3</v>
      </c>
      <c r="O12" s="7">
        <f t="shared" si="5"/>
        <v>330</v>
      </c>
    </row>
    <row r="13" spans="1:15" ht="27" customHeight="1">
      <c r="A13" s="5" t="s">
        <v>36</v>
      </c>
      <c r="B13" s="2">
        <v>20670</v>
      </c>
      <c r="C13" s="2">
        <f t="shared" si="7"/>
        <v>53858</v>
      </c>
      <c r="D13" s="2">
        <v>26607</v>
      </c>
      <c r="E13" s="2">
        <v>27251</v>
      </c>
      <c r="F13" s="61">
        <v>109.06</v>
      </c>
      <c r="G13" s="2">
        <v>18606</v>
      </c>
      <c r="H13" s="20">
        <v>52104</v>
      </c>
      <c r="I13" s="82">
        <f t="shared" si="6"/>
        <v>2064</v>
      </c>
      <c r="J13" s="14">
        <f t="shared" si="0"/>
        <v>11.1</v>
      </c>
      <c r="K13" s="70">
        <f t="shared" si="1"/>
        <v>1754</v>
      </c>
      <c r="L13" s="73">
        <f t="shared" si="2"/>
        <v>3.4</v>
      </c>
      <c r="M13" s="21">
        <f t="shared" si="3"/>
        <v>2.61</v>
      </c>
      <c r="N13" s="33">
        <f t="shared" si="4"/>
        <v>97.6</v>
      </c>
      <c r="O13" s="7">
        <f t="shared" si="5"/>
        <v>493.8</v>
      </c>
    </row>
    <row r="14" spans="1:15" ht="27" customHeight="1">
      <c r="A14" s="5" t="s">
        <v>37</v>
      </c>
      <c r="B14" s="2">
        <v>17323</v>
      </c>
      <c r="C14" s="2">
        <f t="shared" si="7"/>
        <v>54207</v>
      </c>
      <c r="D14" s="2">
        <v>26420</v>
      </c>
      <c r="E14" s="2">
        <v>27787</v>
      </c>
      <c r="F14" s="48">
        <v>149.84</v>
      </c>
      <c r="G14" s="2">
        <v>16336</v>
      </c>
      <c r="H14" s="20">
        <v>53842</v>
      </c>
      <c r="I14" s="82">
        <f t="shared" si="6"/>
        <v>987</v>
      </c>
      <c r="J14" s="14">
        <f t="shared" si="0"/>
        <v>6</v>
      </c>
      <c r="K14" s="70">
        <f t="shared" si="1"/>
        <v>365</v>
      </c>
      <c r="L14" s="14">
        <f t="shared" si="2"/>
        <v>0.7</v>
      </c>
      <c r="M14" s="21">
        <f t="shared" si="3"/>
        <v>3.13</v>
      </c>
      <c r="N14" s="33">
        <f t="shared" si="4"/>
        <v>95.1</v>
      </c>
      <c r="O14" s="7">
        <f t="shared" si="5"/>
        <v>361.8</v>
      </c>
    </row>
    <row r="15" spans="1:15" ht="27" customHeight="1">
      <c r="A15" s="5" t="s">
        <v>38</v>
      </c>
      <c r="B15" s="2">
        <v>16234</v>
      </c>
      <c r="C15" s="2">
        <f t="shared" si="7"/>
        <v>46158</v>
      </c>
      <c r="D15" s="2">
        <v>22946</v>
      </c>
      <c r="E15" s="2">
        <v>23212</v>
      </c>
      <c r="F15" s="48">
        <v>98.67</v>
      </c>
      <c r="G15" s="2">
        <v>15078</v>
      </c>
      <c r="H15" s="20">
        <v>45692</v>
      </c>
      <c r="I15" s="82">
        <f t="shared" si="6"/>
        <v>1156</v>
      </c>
      <c r="J15" s="14">
        <f t="shared" si="0"/>
        <v>7.7</v>
      </c>
      <c r="K15" s="70">
        <f t="shared" si="1"/>
        <v>466</v>
      </c>
      <c r="L15" s="14">
        <f t="shared" si="2"/>
        <v>1</v>
      </c>
      <c r="M15" s="21">
        <f t="shared" si="3"/>
        <v>2.84</v>
      </c>
      <c r="N15" s="33">
        <f t="shared" si="4"/>
        <v>98.9</v>
      </c>
      <c r="O15" s="7">
        <f t="shared" si="5"/>
        <v>467.8</v>
      </c>
    </row>
    <row r="16" spans="1:15" ht="27" customHeight="1">
      <c r="A16" s="5" t="s">
        <v>39</v>
      </c>
      <c r="B16" s="2">
        <v>20791</v>
      </c>
      <c r="C16" s="2">
        <f t="shared" si="7"/>
        <v>62284</v>
      </c>
      <c r="D16" s="2">
        <v>30356</v>
      </c>
      <c r="E16" s="2">
        <v>31928</v>
      </c>
      <c r="F16" s="48">
        <v>207.64</v>
      </c>
      <c r="G16" s="2">
        <v>20107</v>
      </c>
      <c r="H16" s="20">
        <v>62250</v>
      </c>
      <c r="I16" s="82">
        <f t="shared" si="6"/>
        <v>684</v>
      </c>
      <c r="J16" s="14">
        <f t="shared" si="0"/>
        <v>3.4</v>
      </c>
      <c r="K16" s="70">
        <f t="shared" si="1"/>
        <v>34</v>
      </c>
      <c r="L16" s="14">
        <f t="shared" si="2"/>
        <v>0.1</v>
      </c>
      <c r="M16" s="21">
        <f t="shared" si="3"/>
        <v>3</v>
      </c>
      <c r="N16" s="33">
        <f t="shared" si="4"/>
        <v>95.1</v>
      </c>
      <c r="O16" s="7">
        <f t="shared" si="5"/>
        <v>300</v>
      </c>
    </row>
    <row r="17" spans="1:15" ht="27" customHeight="1">
      <c r="A17" s="5" t="s">
        <v>40</v>
      </c>
      <c r="B17" s="2">
        <v>11460</v>
      </c>
      <c r="C17" s="2">
        <f t="shared" si="7"/>
        <v>34338</v>
      </c>
      <c r="D17" s="2">
        <v>16701</v>
      </c>
      <c r="E17" s="2">
        <v>17637</v>
      </c>
      <c r="F17" s="61">
        <v>165.92</v>
      </c>
      <c r="G17" s="2">
        <v>10422</v>
      </c>
      <c r="H17" s="20">
        <v>33601</v>
      </c>
      <c r="I17" s="82">
        <f t="shared" si="6"/>
        <v>1038</v>
      </c>
      <c r="J17" s="14">
        <f t="shared" si="0"/>
        <v>10</v>
      </c>
      <c r="K17" s="70">
        <f t="shared" si="1"/>
        <v>737</v>
      </c>
      <c r="L17" s="14">
        <f t="shared" si="2"/>
        <v>2.2000000000000002</v>
      </c>
      <c r="M17" s="21">
        <f t="shared" si="3"/>
        <v>3</v>
      </c>
      <c r="N17" s="33">
        <f t="shared" si="4"/>
        <v>94.7</v>
      </c>
      <c r="O17" s="7">
        <f t="shared" si="5"/>
        <v>207</v>
      </c>
    </row>
    <row r="18" spans="1:15" ht="27" customHeight="1">
      <c r="A18" s="5" t="s">
        <v>41</v>
      </c>
      <c r="B18" s="2">
        <v>12853</v>
      </c>
      <c r="C18" s="2">
        <f t="shared" si="7"/>
        <v>42624</v>
      </c>
      <c r="D18" s="2">
        <v>20634</v>
      </c>
      <c r="E18" s="2">
        <v>21990</v>
      </c>
      <c r="F18" s="48">
        <v>77.319999999999993</v>
      </c>
      <c r="G18" s="2">
        <v>11963</v>
      </c>
      <c r="H18" s="20">
        <v>42292</v>
      </c>
      <c r="I18" s="82">
        <f t="shared" si="6"/>
        <v>890</v>
      </c>
      <c r="J18" s="14">
        <f t="shared" si="0"/>
        <v>7.4</v>
      </c>
      <c r="K18" s="70">
        <f t="shared" si="1"/>
        <v>332</v>
      </c>
      <c r="L18" s="14">
        <f t="shared" si="2"/>
        <v>0.8</v>
      </c>
      <c r="M18" s="21">
        <f t="shared" si="3"/>
        <v>3.32</v>
      </c>
      <c r="N18" s="33">
        <f t="shared" si="4"/>
        <v>93.8</v>
      </c>
      <c r="O18" s="7">
        <f t="shared" si="5"/>
        <v>551.29999999999995</v>
      </c>
    </row>
    <row r="19" spans="1:15" ht="27" customHeight="1">
      <c r="A19" s="5" t="s">
        <v>42</v>
      </c>
      <c r="B19" s="2">
        <v>10402</v>
      </c>
      <c r="C19" s="2">
        <f t="shared" si="7"/>
        <v>31011</v>
      </c>
      <c r="D19" s="2">
        <v>15070</v>
      </c>
      <c r="E19" s="2">
        <v>15941</v>
      </c>
      <c r="F19" s="48">
        <v>464.84</v>
      </c>
      <c r="G19" s="2">
        <v>9942</v>
      </c>
      <c r="H19" s="20">
        <v>31020</v>
      </c>
      <c r="I19" s="82">
        <f t="shared" si="6"/>
        <v>460</v>
      </c>
      <c r="J19" s="14">
        <f t="shared" si="0"/>
        <v>4.5999999999999996</v>
      </c>
      <c r="K19" s="70">
        <f t="shared" si="1"/>
        <v>-9</v>
      </c>
      <c r="L19" s="73">
        <f t="shared" si="2"/>
        <v>0</v>
      </c>
      <c r="M19" s="21">
        <f t="shared" si="3"/>
        <v>2.98</v>
      </c>
      <c r="N19" s="33">
        <f t="shared" si="4"/>
        <v>94.5</v>
      </c>
      <c r="O19" s="7">
        <f t="shared" si="5"/>
        <v>66.7</v>
      </c>
    </row>
    <row r="20" spans="1:15" ht="27" customHeight="1">
      <c r="A20" s="5" t="s">
        <v>45</v>
      </c>
      <c r="B20" s="2">
        <v>7829</v>
      </c>
      <c r="C20" s="2">
        <f t="shared" si="7"/>
        <v>26420</v>
      </c>
      <c r="D20" s="2">
        <v>12680</v>
      </c>
      <c r="E20" s="2">
        <v>13740</v>
      </c>
      <c r="F20" s="61">
        <v>202.32</v>
      </c>
      <c r="G20" s="2">
        <v>7719</v>
      </c>
      <c r="H20" s="20">
        <v>27423</v>
      </c>
      <c r="I20" s="82">
        <f t="shared" si="6"/>
        <v>110</v>
      </c>
      <c r="J20" s="14">
        <f t="shared" si="0"/>
        <v>1.4</v>
      </c>
      <c r="K20" s="70">
        <f t="shared" si="1"/>
        <v>-1003</v>
      </c>
      <c r="L20" s="73">
        <f t="shared" si="2"/>
        <v>-3.7</v>
      </c>
      <c r="M20" s="21">
        <f t="shared" si="3"/>
        <v>3.37</v>
      </c>
      <c r="N20" s="33">
        <f t="shared" si="4"/>
        <v>92.3</v>
      </c>
      <c r="O20" s="7">
        <f t="shared" si="5"/>
        <v>130.6</v>
      </c>
    </row>
    <row r="21" spans="1:15" s="85" customFormat="1" ht="27" customHeight="1" thickBot="1">
      <c r="A21" s="86" t="s">
        <v>50</v>
      </c>
      <c r="B21" s="87">
        <v>19464</v>
      </c>
      <c r="C21" s="87">
        <f t="shared" si="7"/>
        <v>54841</v>
      </c>
      <c r="D21" s="87">
        <v>27365</v>
      </c>
      <c r="E21" s="87">
        <v>27476</v>
      </c>
      <c r="F21" s="88">
        <v>266.39999999999998</v>
      </c>
      <c r="G21" s="87">
        <v>17345</v>
      </c>
      <c r="H21" s="89">
        <v>52807</v>
      </c>
      <c r="I21" s="90">
        <f t="shared" si="6"/>
        <v>2119</v>
      </c>
      <c r="J21" s="91">
        <f t="shared" si="0"/>
        <v>12.2</v>
      </c>
      <c r="K21" s="92">
        <f t="shared" si="1"/>
        <v>2034</v>
      </c>
      <c r="L21" s="91">
        <f t="shared" si="2"/>
        <v>3.9</v>
      </c>
      <c r="M21" s="93">
        <f t="shared" si="3"/>
        <v>2.82</v>
      </c>
      <c r="N21" s="94">
        <f t="shared" si="4"/>
        <v>99.6</v>
      </c>
      <c r="O21" s="95">
        <f t="shared" si="5"/>
        <v>205.9</v>
      </c>
    </row>
    <row r="22" spans="1:15" ht="27" customHeight="1" thickTop="1">
      <c r="A22" s="5" t="s">
        <v>51</v>
      </c>
      <c r="B22" s="2">
        <v>22395</v>
      </c>
      <c r="C22" s="2">
        <f t="shared" si="7"/>
        <v>64128</v>
      </c>
      <c r="D22" s="2">
        <v>31904</v>
      </c>
      <c r="E22" s="2">
        <v>32224</v>
      </c>
      <c r="F22" s="57">
        <v>172.31</v>
      </c>
      <c r="G22" s="2">
        <v>19974</v>
      </c>
      <c r="H22" s="20">
        <v>60481</v>
      </c>
      <c r="I22" s="82">
        <f t="shared" si="6"/>
        <v>2421</v>
      </c>
      <c r="J22" s="14">
        <f t="shared" si="0"/>
        <v>12.1</v>
      </c>
      <c r="K22" s="70">
        <f t="shared" si="1"/>
        <v>3647</v>
      </c>
      <c r="L22" s="14">
        <f t="shared" si="2"/>
        <v>6</v>
      </c>
      <c r="M22" s="21">
        <f t="shared" si="3"/>
        <v>2.86</v>
      </c>
      <c r="N22" s="33">
        <f t="shared" si="4"/>
        <v>99</v>
      </c>
      <c r="O22" s="7">
        <f t="shared" si="5"/>
        <v>372.2</v>
      </c>
    </row>
    <row r="23" spans="1:15" ht="27" customHeight="1">
      <c r="A23" s="5" t="s">
        <v>52</v>
      </c>
      <c r="B23" s="2">
        <v>12042</v>
      </c>
      <c r="C23" s="2">
        <f t="shared" si="7"/>
        <v>39402</v>
      </c>
      <c r="D23" s="2">
        <v>19195</v>
      </c>
      <c r="E23" s="2">
        <v>20207</v>
      </c>
      <c r="F23" s="48">
        <v>78.989999999999995</v>
      </c>
      <c r="G23" s="2">
        <v>11235</v>
      </c>
      <c r="H23" s="20">
        <v>38294</v>
      </c>
      <c r="I23" s="82">
        <f t="shared" si="6"/>
        <v>807</v>
      </c>
      <c r="J23" s="14">
        <f t="shared" si="0"/>
        <v>7.2</v>
      </c>
      <c r="K23" s="70">
        <f t="shared" si="1"/>
        <v>1108</v>
      </c>
      <c r="L23" s="14">
        <f t="shared" si="2"/>
        <v>2.9</v>
      </c>
      <c r="M23" s="21">
        <f t="shared" si="3"/>
        <v>3.27</v>
      </c>
      <c r="N23" s="33">
        <f t="shared" si="4"/>
        <v>95</v>
      </c>
      <c r="O23" s="7">
        <f t="shared" si="5"/>
        <v>498.8</v>
      </c>
    </row>
    <row r="24" spans="1:15" ht="27" customHeight="1" thickBot="1">
      <c r="A24" s="19" t="s">
        <v>53</v>
      </c>
      <c r="B24" s="3">
        <v>23197</v>
      </c>
      <c r="C24" s="3">
        <f t="shared" si="7"/>
        <v>66875</v>
      </c>
      <c r="D24" s="3">
        <v>32963</v>
      </c>
      <c r="E24" s="3">
        <v>33912</v>
      </c>
      <c r="F24" s="60">
        <v>192.62</v>
      </c>
      <c r="G24" s="3">
        <v>21268</v>
      </c>
      <c r="H24" s="81">
        <v>64206</v>
      </c>
      <c r="I24" s="83">
        <f t="shared" si="6"/>
        <v>1929</v>
      </c>
      <c r="J24" s="15">
        <f t="shared" si="0"/>
        <v>9.1</v>
      </c>
      <c r="K24" s="71">
        <f t="shared" si="1"/>
        <v>2669</v>
      </c>
      <c r="L24" s="15">
        <f t="shared" si="2"/>
        <v>4.2</v>
      </c>
      <c r="M24" s="22">
        <f t="shared" si="3"/>
        <v>2.88</v>
      </c>
      <c r="N24" s="34">
        <f t="shared" si="4"/>
        <v>97.2</v>
      </c>
      <c r="O24" s="16">
        <f t="shared" si="5"/>
        <v>347.2</v>
      </c>
    </row>
    <row r="25" spans="1:15" ht="27" customHeight="1">
      <c r="A25" s="8" t="s">
        <v>54</v>
      </c>
      <c r="B25" s="36" t="s">
        <v>63</v>
      </c>
      <c r="C25" s="20"/>
      <c r="D25" s="20"/>
      <c r="E25" s="20"/>
      <c r="F25" s="49"/>
      <c r="G25" s="20"/>
      <c r="H25" s="20"/>
      <c r="I25" s="20"/>
      <c r="J25" s="7"/>
      <c r="K25" s="72"/>
      <c r="L25" s="39"/>
      <c r="M25" s="41"/>
      <c r="N25" s="7"/>
      <c r="O25" s="59" t="s">
        <v>116</v>
      </c>
    </row>
    <row r="26" spans="1:15" ht="27" customHeight="1">
      <c r="B26" t="s">
        <v>56</v>
      </c>
      <c r="H26" s="1"/>
      <c r="M26" s="40"/>
      <c r="O26" s="220" t="s">
        <v>113</v>
      </c>
    </row>
    <row r="27" spans="1:15" ht="27" customHeight="1">
      <c r="O27" s="1"/>
    </row>
  </sheetData>
  <phoneticPr fontId="7"/>
  <printOptions gridLinesSet="0"/>
  <pageMargins left="0.78740157480314965" right="0.39370078740157483" top="0.98425196850393704" bottom="0.98425196850393704" header="0.5" footer="0.5"/>
  <pageSetup paperSize="9" scale="52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="75" workbookViewId="0">
      <selection activeCell="A2" sqref="A2"/>
    </sheetView>
  </sheetViews>
  <sheetFormatPr defaultRowHeight="27" customHeight="1"/>
  <cols>
    <col min="1" max="1" width="9.19921875" customWidth="1"/>
    <col min="2" max="2" width="8.69921875" customWidth="1"/>
    <col min="3" max="5" width="10.69921875" customWidth="1"/>
    <col min="6" max="6" width="12.3984375" style="1" customWidth="1"/>
    <col min="7" max="7" width="8.69921875" customWidth="1"/>
    <col min="8" max="8" width="10.69921875" customWidth="1"/>
    <col min="9" max="9" width="9" customWidth="1"/>
    <col min="10" max="10" width="7.09765625" customWidth="1"/>
    <col min="11" max="11" width="9" style="66" customWidth="1"/>
    <col min="12" max="12" width="7.09765625" customWidth="1"/>
    <col min="13" max="13" width="7.3984375" customWidth="1"/>
    <col min="14" max="14" width="8" customWidth="1"/>
    <col min="15" max="15" width="9.69921875" customWidth="1"/>
  </cols>
  <sheetData>
    <row r="1" spans="1:15" ht="27" customHeight="1" thickBot="1">
      <c r="A1" s="65" t="s">
        <v>57</v>
      </c>
      <c r="B1" s="27"/>
      <c r="C1" s="27"/>
      <c r="D1" s="27"/>
      <c r="F1" s="47"/>
      <c r="H1" s="1"/>
    </row>
    <row r="2" spans="1:15" ht="27" customHeight="1">
      <c r="A2" s="26"/>
      <c r="B2" s="26"/>
      <c r="C2" s="42"/>
      <c r="D2" s="77" t="s">
        <v>1</v>
      </c>
      <c r="E2" s="44"/>
      <c r="F2" s="6"/>
      <c r="G2" s="78" t="s">
        <v>58</v>
      </c>
      <c r="H2" s="64"/>
      <c r="I2" s="79" t="s">
        <v>59</v>
      </c>
      <c r="J2" s="10"/>
      <c r="K2" s="67"/>
      <c r="L2" s="11"/>
      <c r="M2" s="53" t="s">
        <v>4</v>
      </c>
      <c r="N2" s="74" t="s">
        <v>60</v>
      </c>
      <c r="O2" s="55" t="s">
        <v>1</v>
      </c>
    </row>
    <row r="3" spans="1:15" ht="27" customHeight="1">
      <c r="A3" s="25" t="s">
        <v>6</v>
      </c>
      <c r="B3" s="25" t="s">
        <v>7</v>
      </c>
      <c r="C3" s="13" t="s">
        <v>8</v>
      </c>
      <c r="D3" s="5" t="s">
        <v>9</v>
      </c>
      <c r="E3" s="5" t="s">
        <v>10</v>
      </c>
      <c r="F3" s="5" t="s">
        <v>11</v>
      </c>
      <c r="G3" s="5" t="s">
        <v>7</v>
      </c>
      <c r="H3" s="13" t="s">
        <v>12</v>
      </c>
      <c r="I3" s="51" t="s">
        <v>7</v>
      </c>
      <c r="J3" s="13" t="s">
        <v>13</v>
      </c>
      <c r="K3" s="68" t="s">
        <v>14</v>
      </c>
      <c r="L3" s="13" t="s">
        <v>13</v>
      </c>
      <c r="M3" s="5" t="s">
        <v>15</v>
      </c>
      <c r="N3" s="45" t="s">
        <v>61</v>
      </c>
      <c r="O3" s="56" t="s">
        <v>17</v>
      </c>
    </row>
    <row r="4" spans="1:15" ht="27" customHeight="1">
      <c r="A4" s="26"/>
      <c r="B4" s="45"/>
      <c r="C4" s="43"/>
      <c r="D4" s="5"/>
      <c r="E4" s="5"/>
      <c r="F4" s="46" t="s">
        <v>18</v>
      </c>
      <c r="G4" s="45"/>
      <c r="H4" s="43"/>
      <c r="I4" s="54" t="s">
        <v>19</v>
      </c>
      <c r="J4" s="43" t="s">
        <v>20</v>
      </c>
      <c r="K4" s="69"/>
      <c r="L4" s="43" t="s">
        <v>20</v>
      </c>
      <c r="M4" s="54" t="s">
        <v>1</v>
      </c>
      <c r="N4" s="46" t="s">
        <v>9</v>
      </c>
      <c r="O4" s="58" t="s">
        <v>62</v>
      </c>
    </row>
    <row r="5" spans="1:15" ht="27" customHeight="1">
      <c r="A5" s="17" t="s">
        <v>22</v>
      </c>
      <c r="B5" s="4">
        <v>713414</v>
      </c>
      <c r="C5" s="2">
        <f>D5+E5</f>
        <v>2193984</v>
      </c>
      <c r="D5" s="4">
        <v>1070471</v>
      </c>
      <c r="E5" s="4">
        <v>1123513</v>
      </c>
      <c r="F5" s="57">
        <v>13585.22</v>
      </c>
      <c r="G5" s="4">
        <f>SUM(G6:G7)</f>
        <v>657286</v>
      </c>
      <c r="H5" s="4">
        <v>2156627</v>
      </c>
      <c r="I5" s="2">
        <f t="shared" ref="I5:I24" si="0">B5-G5</f>
        <v>56128</v>
      </c>
      <c r="J5" s="14">
        <f t="shared" ref="J5:J24" si="1">ROUND(I5/G5*100,1)</f>
        <v>8.5</v>
      </c>
      <c r="K5" s="70">
        <f t="shared" ref="K5:K24" si="2">C5-H5</f>
        <v>37357</v>
      </c>
      <c r="L5" s="14">
        <f t="shared" ref="L5:L24" si="3">ROUND(K5/H5*100,1)</f>
        <v>1.7</v>
      </c>
      <c r="M5" s="21">
        <f t="shared" ref="M5:M24" si="4">ROUND(C5/B5,2)</f>
        <v>3.08</v>
      </c>
      <c r="N5" s="33">
        <f t="shared" ref="N5:N24" si="5">ROUND(D5/E5*100,1)</f>
        <v>95.3</v>
      </c>
      <c r="O5" s="7">
        <f t="shared" ref="O5:O24" si="6">ROUND(C5/F5,1)</f>
        <v>161.5</v>
      </c>
    </row>
    <row r="6" spans="1:15" ht="27" customHeight="1">
      <c r="A6" s="5" t="s">
        <v>23</v>
      </c>
      <c r="B6" s="2">
        <f t="shared" ref="B6:G6" si="7">SUM(B8:B24)</f>
        <v>476308</v>
      </c>
      <c r="C6" s="2">
        <f t="shared" si="7"/>
        <v>1416182</v>
      </c>
      <c r="D6" s="2">
        <f t="shared" si="7"/>
        <v>693080</v>
      </c>
      <c r="E6" s="2">
        <f t="shared" si="7"/>
        <v>723102</v>
      </c>
      <c r="F6" s="57">
        <f t="shared" si="7"/>
        <v>3443.3700000000003</v>
      </c>
      <c r="G6" s="2">
        <f t="shared" si="7"/>
        <v>430207</v>
      </c>
      <c r="H6" s="2">
        <v>1384395</v>
      </c>
      <c r="I6" s="2">
        <f t="shared" si="0"/>
        <v>46101</v>
      </c>
      <c r="J6" s="14">
        <f t="shared" si="1"/>
        <v>10.7</v>
      </c>
      <c r="K6" s="70">
        <f t="shared" si="2"/>
        <v>31787</v>
      </c>
      <c r="L6" s="14">
        <f t="shared" si="3"/>
        <v>2.2999999999999998</v>
      </c>
      <c r="M6" s="21">
        <f t="shared" si="4"/>
        <v>2.97</v>
      </c>
      <c r="N6" s="33">
        <f t="shared" si="5"/>
        <v>95.8</v>
      </c>
      <c r="O6" s="7">
        <f t="shared" si="6"/>
        <v>411.3</v>
      </c>
    </row>
    <row r="7" spans="1:15" ht="27" customHeight="1">
      <c r="A7" s="5" t="s">
        <v>24</v>
      </c>
      <c r="B7" s="2">
        <v>237106</v>
      </c>
      <c r="C7" s="2">
        <f t="shared" ref="C7:C24" si="8">D7+E7</f>
        <v>777802</v>
      </c>
      <c r="D7" s="2">
        <v>377391</v>
      </c>
      <c r="E7" s="2">
        <v>400411</v>
      </c>
      <c r="F7" s="57">
        <v>10141.85</v>
      </c>
      <c r="G7" s="2">
        <v>227079</v>
      </c>
      <c r="H7" s="2">
        <v>772232</v>
      </c>
      <c r="I7" s="2">
        <f t="shared" si="0"/>
        <v>10027</v>
      </c>
      <c r="J7" s="14">
        <f t="shared" si="1"/>
        <v>4.4000000000000004</v>
      </c>
      <c r="K7" s="70">
        <f t="shared" si="2"/>
        <v>5570</v>
      </c>
      <c r="L7" s="14">
        <f t="shared" si="3"/>
        <v>0.7</v>
      </c>
      <c r="M7" s="21">
        <f t="shared" si="4"/>
        <v>3.28</v>
      </c>
      <c r="N7" s="33">
        <f t="shared" si="5"/>
        <v>94.3</v>
      </c>
      <c r="O7" s="7">
        <f t="shared" si="6"/>
        <v>76.7</v>
      </c>
    </row>
    <row r="8" spans="1:15" ht="27" customHeight="1">
      <c r="A8" s="5" t="s">
        <v>27</v>
      </c>
      <c r="B8" s="2">
        <v>124246</v>
      </c>
      <c r="C8" s="2">
        <f t="shared" si="8"/>
        <v>358516</v>
      </c>
      <c r="D8" s="2">
        <v>175259</v>
      </c>
      <c r="E8" s="2">
        <v>183257</v>
      </c>
      <c r="F8" s="48">
        <v>404.35</v>
      </c>
      <c r="G8" s="2">
        <v>112186</v>
      </c>
      <c r="H8" s="2">
        <v>347026</v>
      </c>
      <c r="I8" s="2">
        <f t="shared" si="0"/>
        <v>12060</v>
      </c>
      <c r="J8" s="14">
        <f t="shared" si="1"/>
        <v>10.8</v>
      </c>
      <c r="K8" s="70">
        <f t="shared" si="2"/>
        <v>11490</v>
      </c>
      <c r="L8" s="14">
        <f t="shared" si="3"/>
        <v>3.3</v>
      </c>
      <c r="M8" s="21">
        <f t="shared" si="4"/>
        <v>2.89</v>
      </c>
      <c r="N8" s="33">
        <f t="shared" si="5"/>
        <v>95.6</v>
      </c>
      <c r="O8" s="7">
        <f t="shared" si="6"/>
        <v>886.6</v>
      </c>
    </row>
    <row r="9" spans="1:15" ht="27" customHeight="1">
      <c r="A9" s="5" t="s">
        <v>28</v>
      </c>
      <c r="B9" s="2">
        <v>75899</v>
      </c>
      <c r="C9" s="2">
        <f t="shared" si="8"/>
        <v>205523</v>
      </c>
      <c r="D9" s="2">
        <v>101764</v>
      </c>
      <c r="E9" s="2">
        <v>103759</v>
      </c>
      <c r="F9" s="48">
        <v>265.87</v>
      </c>
      <c r="G9" s="2">
        <v>69060</v>
      </c>
      <c r="H9" s="2">
        <v>200715</v>
      </c>
      <c r="I9" s="2">
        <f t="shared" si="0"/>
        <v>6839</v>
      </c>
      <c r="J9" s="14">
        <f t="shared" si="1"/>
        <v>9.9</v>
      </c>
      <c r="K9" s="70">
        <f t="shared" si="2"/>
        <v>4808</v>
      </c>
      <c r="L9" s="14">
        <f t="shared" si="3"/>
        <v>2.4</v>
      </c>
      <c r="M9" s="21">
        <f t="shared" si="4"/>
        <v>2.71</v>
      </c>
      <c r="N9" s="33">
        <f t="shared" si="5"/>
        <v>98.1</v>
      </c>
      <c r="O9" s="7">
        <f t="shared" si="6"/>
        <v>773</v>
      </c>
    </row>
    <row r="10" spans="1:15" ht="27" customHeight="1">
      <c r="A10" s="5" t="s">
        <v>29</v>
      </c>
      <c r="B10" s="2">
        <v>43421</v>
      </c>
      <c r="C10" s="2">
        <f t="shared" si="8"/>
        <v>123284</v>
      </c>
      <c r="D10" s="2">
        <v>60610</v>
      </c>
      <c r="E10" s="2">
        <v>62674</v>
      </c>
      <c r="F10" s="48">
        <v>176.73</v>
      </c>
      <c r="G10" s="2">
        <v>38887</v>
      </c>
      <c r="H10" s="2">
        <v>119435</v>
      </c>
      <c r="I10" s="2">
        <f t="shared" si="0"/>
        <v>4534</v>
      </c>
      <c r="J10" s="14">
        <f t="shared" si="1"/>
        <v>11.7</v>
      </c>
      <c r="K10" s="70">
        <f t="shared" si="2"/>
        <v>3849</v>
      </c>
      <c r="L10" s="14">
        <f t="shared" si="3"/>
        <v>3.2</v>
      </c>
      <c r="M10" s="21">
        <f t="shared" si="4"/>
        <v>2.84</v>
      </c>
      <c r="N10" s="33">
        <f t="shared" si="5"/>
        <v>96.7</v>
      </c>
      <c r="O10" s="7">
        <f t="shared" si="6"/>
        <v>697.6</v>
      </c>
    </row>
    <row r="11" spans="1:15" ht="27" customHeight="1">
      <c r="A11" s="5" t="s">
        <v>30</v>
      </c>
      <c r="B11" s="2">
        <v>19164</v>
      </c>
      <c r="C11" s="2">
        <f t="shared" si="8"/>
        <v>58056</v>
      </c>
      <c r="D11" s="2">
        <v>28210</v>
      </c>
      <c r="E11" s="2">
        <v>29846</v>
      </c>
      <c r="F11" s="61">
        <v>85.14</v>
      </c>
      <c r="G11" s="2">
        <v>18684</v>
      </c>
      <c r="H11" s="2">
        <v>59849</v>
      </c>
      <c r="I11" s="2">
        <f t="shared" si="0"/>
        <v>480</v>
      </c>
      <c r="J11" s="14">
        <f t="shared" si="1"/>
        <v>2.6</v>
      </c>
      <c r="K11" s="70">
        <f t="shared" si="2"/>
        <v>-1793</v>
      </c>
      <c r="L11" s="73">
        <f t="shared" si="3"/>
        <v>-3</v>
      </c>
      <c r="M11" s="21">
        <f t="shared" si="4"/>
        <v>3.03</v>
      </c>
      <c r="N11" s="33">
        <f t="shared" si="5"/>
        <v>94.5</v>
      </c>
      <c r="O11" s="7">
        <f t="shared" si="6"/>
        <v>681.9</v>
      </c>
    </row>
    <row r="12" spans="1:15" ht="27" customHeight="1">
      <c r="A12" s="5" t="s">
        <v>33</v>
      </c>
      <c r="B12" s="2">
        <v>33577</v>
      </c>
      <c r="C12" s="2">
        <f t="shared" si="8"/>
        <v>106772</v>
      </c>
      <c r="D12" s="2">
        <v>50818</v>
      </c>
      <c r="E12" s="2">
        <v>55954</v>
      </c>
      <c r="F12" s="48">
        <v>325.35000000000002</v>
      </c>
      <c r="G12" s="2">
        <v>27198</v>
      </c>
      <c r="H12" s="2">
        <v>106495</v>
      </c>
      <c r="I12" s="2">
        <f t="shared" si="0"/>
        <v>6379</v>
      </c>
      <c r="J12" s="14">
        <f t="shared" si="1"/>
        <v>23.5</v>
      </c>
      <c r="K12" s="70">
        <f t="shared" si="2"/>
        <v>277</v>
      </c>
      <c r="L12" s="14">
        <f t="shared" si="3"/>
        <v>0.3</v>
      </c>
      <c r="M12" s="21">
        <f t="shared" si="4"/>
        <v>3.18</v>
      </c>
      <c r="N12" s="33">
        <f t="shared" si="5"/>
        <v>90.8</v>
      </c>
      <c r="O12" s="7">
        <f t="shared" si="6"/>
        <v>328.2</v>
      </c>
    </row>
    <row r="13" spans="1:15" ht="27" customHeight="1">
      <c r="A13" s="5" t="s">
        <v>36</v>
      </c>
      <c r="B13" s="2">
        <v>18606</v>
      </c>
      <c r="C13" s="2">
        <f t="shared" si="8"/>
        <v>52104</v>
      </c>
      <c r="D13" s="2">
        <v>25506</v>
      </c>
      <c r="E13" s="2">
        <v>26598</v>
      </c>
      <c r="F13" s="61">
        <v>109.06</v>
      </c>
      <c r="G13" s="2">
        <v>17809</v>
      </c>
      <c r="H13" s="2">
        <v>52463</v>
      </c>
      <c r="I13" s="2">
        <f t="shared" si="0"/>
        <v>797</v>
      </c>
      <c r="J13" s="14">
        <f t="shared" si="1"/>
        <v>4.5</v>
      </c>
      <c r="K13" s="70">
        <f t="shared" si="2"/>
        <v>-359</v>
      </c>
      <c r="L13" s="73">
        <f t="shared" si="3"/>
        <v>-0.7</v>
      </c>
      <c r="M13" s="21">
        <f t="shared" si="4"/>
        <v>2.8</v>
      </c>
      <c r="N13" s="33">
        <f t="shared" si="5"/>
        <v>95.9</v>
      </c>
      <c r="O13" s="7">
        <f t="shared" si="6"/>
        <v>477.8</v>
      </c>
    </row>
    <row r="14" spans="1:15" ht="27" customHeight="1">
      <c r="A14" s="5" t="s">
        <v>37</v>
      </c>
      <c r="B14" s="2">
        <v>16336</v>
      </c>
      <c r="C14" s="2">
        <f t="shared" si="8"/>
        <v>53842</v>
      </c>
      <c r="D14" s="2">
        <v>26240</v>
      </c>
      <c r="E14" s="2">
        <v>27602</v>
      </c>
      <c r="F14" s="48">
        <v>149.84</v>
      </c>
      <c r="G14" s="2">
        <v>15346</v>
      </c>
      <c r="H14" s="2">
        <v>53662</v>
      </c>
      <c r="I14" s="2">
        <f t="shared" si="0"/>
        <v>990</v>
      </c>
      <c r="J14" s="14">
        <f t="shared" si="1"/>
        <v>6.5</v>
      </c>
      <c r="K14" s="70">
        <f t="shared" si="2"/>
        <v>180</v>
      </c>
      <c r="L14" s="14">
        <f t="shared" si="3"/>
        <v>0.3</v>
      </c>
      <c r="M14" s="21">
        <f t="shared" si="4"/>
        <v>3.3</v>
      </c>
      <c r="N14" s="33">
        <f t="shared" si="5"/>
        <v>95.1</v>
      </c>
      <c r="O14" s="7">
        <f t="shared" si="6"/>
        <v>359.3</v>
      </c>
    </row>
    <row r="15" spans="1:15" ht="27" customHeight="1">
      <c r="A15" s="5" t="s">
        <v>38</v>
      </c>
      <c r="B15" s="2">
        <v>15084</v>
      </c>
      <c r="C15" s="2">
        <f t="shared" si="8"/>
        <v>45711</v>
      </c>
      <c r="D15" s="2">
        <v>22506</v>
      </c>
      <c r="E15" s="2">
        <v>23205</v>
      </c>
      <c r="F15" s="48">
        <v>98.67</v>
      </c>
      <c r="G15" s="2">
        <v>13785</v>
      </c>
      <c r="H15" s="2">
        <v>44888</v>
      </c>
      <c r="I15" s="2">
        <f t="shared" si="0"/>
        <v>1299</v>
      </c>
      <c r="J15" s="14">
        <f t="shared" si="1"/>
        <v>9.4</v>
      </c>
      <c r="K15" s="70">
        <f t="shared" si="2"/>
        <v>823</v>
      </c>
      <c r="L15" s="14">
        <f t="shared" si="3"/>
        <v>1.8</v>
      </c>
      <c r="M15" s="21">
        <f t="shared" si="4"/>
        <v>3.03</v>
      </c>
      <c r="N15" s="33">
        <f t="shared" si="5"/>
        <v>97</v>
      </c>
      <c r="O15" s="7">
        <f t="shared" si="6"/>
        <v>463.3</v>
      </c>
    </row>
    <row r="16" spans="1:15" ht="27" customHeight="1">
      <c r="A16" s="5" t="s">
        <v>39</v>
      </c>
      <c r="B16" s="2">
        <v>20107</v>
      </c>
      <c r="C16" s="2">
        <f t="shared" si="8"/>
        <v>62250</v>
      </c>
      <c r="D16" s="2">
        <v>30513</v>
      </c>
      <c r="E16" s="2">
        <v>31737</v>
      </c>
      <c r="F16" s="48">
        <v>207.64</v>
      </c>
      <c r="G16" s="2">
        <v>18057</v>
      </c>
      <c r="H16" s="2">
        <v>60062</v>
      </c>
      <c r="I16" s="2">
        <f t="shared" si="0"/>
        <v>2050</v>
      </c>
      <c r="J16" s="14">
        <f t="shared" si="1"/>
        <v>11.4</v>
      </c>
      <c r="K16" s="70">
        <f t="shared" si="2"/>
        <v>2188</v>
      </c>
      <c r="L16" s="14">
        <f t="shared" si="3"/>
        <v>3.6</v>
      </c>
      <c r="M16" s="21">
        <f t="shared" si="4"/>
        <v>3.1</v>
      </c>
      <c r="N16" s="33">
        <f t="shared" si="5"/>
        <v>96.1</v>
      </c>
      <c r="O16" s="7">
        <f t="shared" si="6"/>
        <v>299.8</v>
      </c>
    </row>
    <row r="17" spans="1:15" ht="27" customHeight="1">
      <c r="A17" s="5" t="s">
        <v>40</v>
      </c>
      <c r="B17" s="2">
        <v>10422</v>
      </c>
      <c r="C17" s="2">
        <f t="shared" si="8"/>
        <v>33601</v>
      </c>
      <c r="D17" s="2">
        <v>16463</v>
      </c>
      <c r="E17" s="2">
        <v>17138</v>
      </c>
      <c r="F17" s="61">
        <v>165.92</v>
      </c>
      <c r="G17" s="2">
        <v>9519</v>
      </c>
      <c r="H17" s="2">
        <v>32771</v>
      </c>
      <c r="I17" s="2">
        <f t="shared" si="0"/>
        <v>903</v>
      </c>
      <c r="J17" s="14">
        <f t="shared" si="1"/>
        <v>9.5</v>
      </c>
      <c r="K17" s="70">
        <f t="shared" si="2"/>
        <v>830</v>
      </c>
      <c r="L17" s="14">
        <f t="shared" si="3"/>
        <v>2.5</v>
      </c>
      <c r="M17" s="21">
        <f t="shared" si="4"/>
        <v>3.22</v>
      </c>
      <c r="N17" s="33">
        <f t="shared" si="5"/>
        <v>96.1</v>
      </c>
      <c r="O17" s="7">
        <f t="shared" si="6"/>
        <v>202.5</v>
      </c>
    </row>
    <row r="18" spans="1:15" ht="27" customHeight="1">
      <c r="A18" s="5" t="s">
        <v>41</v>
      </c>
      <c r="B18" s="2">
        <v>11963</v>
      </c>
      <c r="C18" s="2">
        <f t="shared" si="8"/>
        <v>42292</v>
      </c>
      <c r="D18" s="2">
        <v>20576</v>
      </c>
      <c r="E18" s="2">
        <v>21716</v>
      </c>
      <c r="F18" s="48">
        <v>77.319999999999993</v>
      </c>
      <c r="G18" s="2">
        <v>10743</v>
      </c>
      <c r="H18" s="2">
        <v>40996</v>
      </c>
      <c r="I18" s="2">
        <f t="shared" si="0"/>
        <v>1220</v>
      </c>
      <c r="J18" s="14">
        <f t="shared" si="1"/>
        <v>11.4</v>
      </c>
      <c r="K18" s="70">
        <f t="shared" si="2"/>
        <v>1296</v>
      </c>
      <c r="L18" s="14">
        <f t="shared" si="3"/>
        <v>3.2</v>
      </c>
      <c r="M18" s="21">
        <f t="shared" si="4"/>
        <v>3.54</v>
      </c>
      <c r="N18" s="33">
        <f t="shared" si="5"/>
        <v>94.8</v>
      </c>
      <c r="O18" s="7">
        <f t="shared" si="6"/>
        <v>547</v>
      </c>
    </row>
    <row r="19" spans="1:15" ht="27" customHeight="1">
      <c r="A19" s="5" t="s">
        <v>42</v>
      </c>
      <c r="B19" s="2">
        <v>9942</v>
      </c>
      <c r="C19" s="2">
        <f t="shared" si="8"/>
        <v>31020</v>
      </c>
      <c r="D19" s="2">
        <v>15068</v>
      </c>
      <c r="E19" s="2">
        <v>15952</v>
      </c>
      <c r="F19" s="48">
        <v>464.84</v>
      </c>
      <c r="G19" s="2">
        <v>9710</v>
      </c>
      <c r="H19" s="2">
        <v>31597</v>
      </c>
      <c r="I19" s="2">
        <f t="shared" si="0"/>
        <v>232</v>
      </c>
      <c r="J19" s="14">
        <f t="shared" si="1"/>
        <v>2.4</v>
      </c>
      <c r="K19" s="70">
        <f t="shared" si="2"/>
        <v>-577</v>
      </c>
      <c r="L19" s="73">
        <f t="shared" si="3"/>
        <v>-1.8</v>
      </c>
      <c r="M19" s="21">
        <f t="shared" si="4"/>
        <v>3.12</v>
      </c>
      <c r="N19" s="33">
        <f t="shared" si="5"/>
        <v>94.5</v>
      </c>
      <c r="O19" s="7">
        <f t="shared" si="6"/>
        <v>66.7</v>
      </c>
    </row>
    <row r="20" spans="1:15" ht="27" customHeight="1">
      <c r="A20" s="5" t="s">
        <v>45</v>
      </c>
      <c r="B20" s="2">
        <v>7719</v>
      </c>
      <c r="C20" s="2">
        <f t="shared" si="8"/>
        <v>27423</v>
      </c>
      <c r="D20" s="2">
        <v>13149</v>
      </c>
      <c r="E20" s="2">
        <v>14274</v>
      </c>
      <c r="F20" s="61">
        <v>202.32</v>
      </c>
      <c r="G20" s="2">
        <v>7547</v>
      </c>
      <c r="H20" s="2">
        <v>28114</v>
      </c>
      <c r="I20" s="2">
        <f t="shared" si="0"/>
        <v>172</v>
      </c>
      <c r="J20" s="14">
        <f t="shared" si="1"/>
        <v>2.2999999999999998</v>
      </c>
      <c r="K20" s="70">
        <f t="shared" si="2"/>
        <v>-691</v>
      </c>
      <c r="L20" s="73">
        <f>ROUND(K20/H20*100,1)</f>
        <v>-2.5</v>
      </c>
      <c r="M20" s="21">
        <f t="shared" si="4"/>
        <v>3.55</v>
      </c>
      <c r="N20" s="33">
        <f t="shared" si="5"/>
        <v>92.1</v>
      </c>
      <c r="O20" s="7">
        <f t="shared" si="6"/>
        <v>135.5</v>
      </c>
    </row>
    <row r="21" spans="1:15" ht="27" customHeight="1">
      <c r="A21" s="75" t="s">
        <v>50</v>
      </c>
      <c r="B21" s="31">
        <v>17345</v>
      </c>
      <c r="C21" s="31">
        <f t="shared" si="8"/>
        <v>52807</v>
      </c>
      <c r="D21" s="31">
        <v>26024</v>
      </c>
      <c r="E21" s="31">
        <v>26783</v>
      </c>
      <c r="F21" s="62">
        <v>266.39999999999998</v>
      </c>
      <c r="G21" s="31">
        <v>15334</v>
      </c>
      <c r="H21" s="31">
        <v>50065</v>
      </c>
      <c r="I21" s="31">
        <f t="shared" si="0"/>
        <v>2011</v>
      </c>
      <c r="J21" s="30">
        <f t="shared" si="1"/>
        <v>13.1</v>
      </c>
      <c r="K21" s="76">
        <f t="shared" si="2"/>
        <v>2742</v>
      </c>
      <c r="L21" s="30">
        <f t="shared" si="3"/>
        <v>5.5</v>
      </c>
      <c r="M21" s="32">
        <f t="shared" si="4"/>
        <v>3.04</v>
      </c>
      <c r="N21" s="35">
        <f t="shared" si="5"/>
        <v>97.2</v>
      </c>
      <c r="O21" s="28">
        <f t="shared" si="6"/>
        <v>198.2</v>
      </c>
    </row>
    <row r="22" spans="1:15" ht="27" customHeight="1">
      <c r="A22" s="5" t="s">
        <v>51</v>
      </c>
      <c r="B22" s="2">
        <v>19974</v>
      </c>
      <c r="C22" s="2">
        <f t="shared" si="8"/>
        <v>60481</v>
      </c>
      <c r="D22" s="2">
        <v>30131</v>
      </c>
      <c r="E22" s="2">
        <v>30350</v>
      </c>
      <c r="F22" s="57">
        <v>172.31</v>
      </c>
      <c r="G22" s="2">
        <v>17191</v>
      </c>
      <c r="H22" s="2">
        <v>57331</v>
      </c>
      <c r="I22" s="2">
        <f t="shared" si="0"/>
        <v>2783</v>
      </c>
      <c r="J22" s="14">
        <f t="shared" si="1"/>
        <v>16.2</v>
      </c>
      <c r="K22" s="70">
        <f t="shared" si="2"/>
        <v>3150</v>
      </c>
      <c r="L22" s="14">
        <f t="shared" si="3"/>
        <v>5.5</v>
      </c>
      <c r="M22" s="21">
        <f t="shared" si="4"/>
        <v>3.03</v>
      </c>
      <c r="N22" s="33">
        <f t="shared" si="5"/>
        <v>99.3</v>
      </c>
      <c r="O22" s="7">
        <f t="shared" si="6"/>
        <v>351</v>
      </c>
    </row>
    <row r="23" spans="1:15" ht="27" customHeight="1">
      <c r="A23" s="5" t="s">
        <v>52</v>
      </c>
      <c r="B23" s="2">
        <v>11235</v>
      </c>
      <c r="C23" s="2">
        <f t="shared" si="8"/>
        <v>38294</v>
      </c>
      <c r="D23" s="2">
        <v>18711</v>
      </c>
      <c r="E23" s="2">
        <v>19583</v>
      </c>
      <c r="F23" s="48">
        <v>78.989999999999995</v>
      </c>
      <c r="G23" s="2">
        <v>10083</v>
      </c>
      <c r="H23" s="2">
        <v>36923</v>
      </c>
      <c r="I23" s="2">
        <f t="shared" si="0"/>
        <v>1152</v>
      </c>
      <c r="J23" s="14">
        <f t="shared" si="1"/>
        <v>11.4</v>
      </c>
      <c r="K23" s="70">
        <f t="shared" si="2"/>
        <v>1371</v>
      </c>
      <c r="L23" s="14">
        <f t="shared" si="3"/>
        <v>3.7</v>
      </c>
      <c r="M23" s="21">
        <f t="shared" si="4"/>
        <v>3.41</v>
      </c>
      <c r="N23" s="33">
        <f t="shared" si="5"/>
        <v>95.5</v>
      </c>
      <c r="O23" s="7">
        <f t="shared" si="6"/>
        <v>484.8</v>
      </c>
    </row>
    <row r="24" spans="1:15" ht="27" customHeight="1" thickBot="1">
      <c r="A24" s="19" t="s">
        <v>53</v>
      </c>
      <c r="B24" s="3">
        <v>21268</v>
      </c>
      <c r="C24" s="3">
        <f t="shared" si="8"/>
        <v>64206</v>
      </c>
      <c r="D24" s="3">
        <v>31532</v>
      </c>
      <c r="E24" s="3">
        <v>32674</v>
      </c>
      <c r="F24" s="60">
        <v>192.62</v>
      </c>
      <c r="G24" s="3">
        <v>19068</v>
      </c>
      <c r="H24" s="3">
        <v>62003</v>
      </c>
      <c r="I24" s="3">
        <f t="shared" si="0"/>
        <v>2200</v>
      </c>
      <c r="J24" s="15">
        <f t="shared" si="1"/>
        <v>11.5</v>
      </c>
      <c r="K24" s="71">
        <f t="shared" si="2"/>
        <v>2203</v>
      </c>
      <c r="L24" s="15">
        <f t="shared" si="3"/>
        <v>3.6</v>
      </c>
      <c r="M24" s="22">
        <f t="shared" si="4"/>
        <v>3.02</v>
      </c>
      <c r="N24" s="34">
        <f t="shared" si="5"/>
        <v>96.5</v>
      </c>
      <c r="O24" s="16">
        <f t="shared" si="6"/>
        <v>333.3</v>
      </c>
    </row>
    <row r="25" spans="1:15" ht="27" customHeight="1">
      <c r="A25" s="8" t="s">
        <v>54</v>
      </c>
      <c r="B25" s="36" t="s">
        <v>63</v>
      </c>
      <c r="C25" s="20"/>
      <c r="D25" s="20"/>
      <c r="E25" s="20"/>
      <c r="F25" s="49"/>
      <c r="G25" s="20"/>
      <c r="H25" s="20"/>
      <c r="I25" s="20"/>
      <c r="J25" s="7"/>
      <c r="K25" s="72"/>
      <c r="L25" s="39"/>
      <c r="M25" s="41"/>
      <c r="N25" s="7"/>
      <c r="O25" s="59" t="s">
        <v>117</v>
      </c>
    </row>
    <row r="26" spans="1:15" ht="27" customHeight="1">
      <c r="B26" t="s">
        <v>56</v>
      </c>
      <c r="H26" s="1"/>
      <c r="M26" s="40"/>
      <c r="O26" s="220" t="s">
        <v>113</v>
      </c>
    </row>
    <row r="27" spans="1:15" ht="27" customHeight="1">
      <c r="O27" s="1"/>
    </row>
  </sheetData>
  <phoneticPr fontId="7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A2" sqref="A2"/>
    </sheetView>
  </sheetViews>
  <sheetFormatPr defaultRowHeight="17.25"/>
  <cols>
    <col min="2" max="2" width="8.69921875" customWidth="1"/>
    <col min="3" max="5" width="10.69921875" customWidth="1"/>
    <col min="6" max="6" width="12.3984375" style="1" customWidth="1"/>
    <col min="7" max="7" width="8.69921875" customWidth="1"/>
    <col min="8" max="9" width="10.69921875" customWidth="1"/>
    <col min="11" max="11" width="10.69921875" customWidth="1"/>
    <col min="13" max="14" width="9.8984375" customWidth="1"/>
    <col min="15" max="15" width="12.3984375" customWidth="1"/>
  </cols>
  <sheetData>
    <row r="1" spans="1:15" ht="18" thickBot="1">
      <c r="A1" s="27" t="s">
        <v>0</v>
      </c>
      <c r="B1" s="27"/>
      <c r="C1" s="27"/>
      <c r="D1" s="27"/>
      <c r="F1" s="47"/>
      <c r="H1" s="1"/>
    </row>
    <row r="2" spans="1:15">
      <c r="A2" s="26"/>
      <c r="B2" s="26"/>
      <c r="C2" s="42"/>
      <c r="D2" s="50" t="s">
        <v>1</v>
      </c>
      <c r="E2" s="44"/>
      <c r="F2" s="6"/>
      <c r="G2" s="63" t="s">
        <v>2</v>
      </c>
      <c r="H2" s="64"/>
      <c r="I2" s="52" t="s">
        <v>3</v>
      </c>
      <c r="J2" s="10"/>
      <c r="K2" s="12"/>
      <c r="L2" s="11"/>
      <c r="M2" s="53" t="s">
        <v>4</v>
      </c>
      <c r="N2" s="18" t="s">
        <v>5</v>
      </c>
      <c r="O2" s="55" t="s">
        <v>1</v>
      </c>
    </row>
    <row r="3" spans="1:15">
      <c r="A3" s="25" t="s">
        <v>6</v>
      </c>
      <c r="B3" s="25" t="s">
        <v>7</v>
      </c>
      <c r="C3" s="13" t="s">
        <v>8</v>
      </c>
      <c r="D3" s="5" t="s">
        <v>9</v>
      </c>
      <c r="E3" s="5" t="s">
        <v>10</v>
      </c>
      <c r="F3" s="5" t="s">
        <v>11</v>
      </c>
      <c r="G3" s="5" t="s">
        <v>7</v>
      </c>
      <c r="H3" s="13" t="s">
        <v>12</v>
      </c>
      <c r="I3" s="51" t="s">
        <v>7</v>
      </c>
      <c r="J3" s="13" t="s">
        <v>13</v>
      </c>
      <c r="K3" s="5" t="s">
        <v>14</v>
      </c>
      <c r="L3" s="13" t="s">
        <v>13</v>
      </c>
      <c r="M3" s="5" t="s">
        <v>15</v>
      </c>
      <c r="N3" s="9" t="s">
        <v>16</v>
      </c>
      <c r="O3" s="56" t="s">
        <v>17</v>
      </c>
    </row>
    <row r="4" spans="1:15" ht="18" customHeight="1">
      <c r="A4" s="26"/>
      <c r="B4" s="45"/>
      <c r="C4" s="43"/>
      <c r="D4" s="5"/>
      <c r="E4" s="5"/>
      <c r="F4" s="46" t="s">
        <v>18</v>
      </c>
      <c r="G4" s="45"/>
      <c r="H4" s="43"/>
      <c r="I4" s="5" t="s">
        <v>19</v>
      </c>
      <c r="J4" s="43" t="s">
        <v>20</v>
      </c>
      <c r="K4" s="26"/>
      <c r="L4" s="43" t="s">
        <v>20</v>
      </c>
      <c r="M4" s="54" t="s">
        <v>1</v>
      </c>
      <c r="N4" s="43"/>
      <c r="O4" s="58" t="s">
        <v>21</v>
      </c>
    </row>
    <row r="5" spans="1:15">
      <c r="A5" s="17" t="s">
        <v>22</v>
      </c>
      <c r="B5" s="4">
        <f>SUM(B6:B7)</f>
        <v>657286</v>
      </c>
      <c r="C5" s="2">
        <f>SUM(D5:E5)</f>
        <v>2156627</v>
      </c>
      <c r="D5" s="4">
        <f>SUM(D6:D7)</f>
        <v>1048109</v>
      </c>
      <c r="E5" s="4">
        <f>SUM(E6:E7)</f>
        <v>1108518</v>
      </c>
      <c r="F5" s="57">
        <v>13584.67</v>
      </c>
      <c r="G5" s="4">
        <v>621880</v>
      </c>
      <c r="H5" s="4">
        <v>2136927</v>
      </c>
      <c r="I5" s="4">
        <v>35406</v>
      </c>
      <c r="J5" s="14">
        <f>ROUND(I5/G5*100,1)</f>
        <v>5.7</v>
      </c>
      <c r="K5" s="4">
        <v>19700</v>
      </c>
      <c r="L5" s="14">
        <f>ROUND(K5/H5*100,1)</f>
        <v>0.9</v>
      </c>
      <c r="M5" s="21">
        <f>ROUND(C5/B5,2)</f>
        <v>3.28</v>
      </c>
      <c r="N5" s="33">
        <f>ROUND(D5/E5*100,1)</f>
        <v>94.6</v>
      </c>
      <c r="O5" s="7">
        <f>ROUND(C5/F5,1)</f>
        <v>158.80000000000001</v>
      </c>
    </row>
    <row r="6" spans="1:15">
      <c r="A6" s="5" t="s">
        <v>23</v>
      </c>
      <c r="B6" s="2">
        <f>SUM(B8:B24)</f>
        <v>430207</v>
      </c>
      <c r="C6" s="2">
        <f t="shared" ref="C6:C21" si="0">SUM(D6:E6)</f>
        <v>1369759</v>
      </c>
      <c r="D6" s="2">
        <f>SUM(D8:D24)</f>
        <v>666526</v>
      </c>
      <c r="E6" s="2">
        <f>SUM(E8:E24)</f>
        <v>703233</v>
      </c>
      <c r="F6" s="57">
        <v>3416.56</v>
      </c>
      <c r="G6" s="2">
        <v>402827</v>
      </c>
      <c r="H6" s="2">
        <v>1347763</v>
      </c>
      <c r="I6" s="2">
        <v>27380</v>
      </c>
      <c r="J6" s="14">
        <f t="shared" ref="J6:J21" si="1">ROUND(I6/G6*100,1)</f>
        <v>6.8</v>
      </c>
      <c r="K6" s="2">
        <v>21996</v>
      </c>
      <c r="L6" s="14">
        <f>ROUND(K6/H6*100,1)</f>
        <v>1.6</v>
      </c>
      <c r="M6" s="21">
        <f t="shared" ref="M6:M21" si="2">ROUND(C6/B6,2)</f>
        <v>3.18</v>
      </c>
      <c r="N6" s="33">
        <f t="shared" ref="N6:N21" si="3">ROUND(D6/E6*100,1)</f>
        <v>94.8</v>
      </c>
      <c r="O6" s="7">
        <f t="shared" ref="O6:O21" si="4">ROUND(C6/F6,1)</f>
        <v>400.9</v>
      </c>
    </row>
    <row r="7" spans="1:15">
      <c r="A7" s="5" t="s">
        <v>24</v>
      </c>
      <c r="B7" s="2">
        <v>227079</v>
      </c>
      <c r="C7" s="2">
        <f t="shared" si="0"/>
        <v>786868</v>
      </c>
      <c r="D7" s="2">
        <v>381583</v>
      </c>
      <c r="E7" s="2">
        <v>405285</v>
      </c>
      <c r="F7" s="57">
        <v>10168.11</v>
      </c>
      <c r="G7" s="2">
        <v>219053</v>
      </c>
      <c r="H7" s="2">
        <v>789164</v>
      </c>
      <c r="I7" s="2">
        <v>8026</v>
      </c>
      <c r="J7" s="14">
        <f t="shared" si="1"/>
        <v>3.7</v>
      </c>
      <c r="K7" s="2" t="s">
        <v>25</v>
      </c>
      <c r="L7" s="14" t="s">
        <v>26</v>
      </c>
      <c r="M7" s="21">
        <f t="shared" si="2"/>
        <v>3.47</v>
      </c>
      <c r="N7" s="33">
        <f t="shared" si="3"/>
        <v>94.2</v>
      </c>
      <c r="O7" s="7">
        <f t="shared" si="4"/>
        <v>77.400000000000006</v>
      </c>
    </row>
    <row r="8" spans="1:15">
      <c r="A8" s="5" t="s">
        <v>27</v>
      </c>
      <c r="B8" s="2">
        <v>112186</v>
      </c>
      <c r="C8" s="2">
        <f t="shared" si="0"/>
        <v>347026</v>
      </c>
      <c r="D8" s="2">
        <v>167893</v>
      </c>
      <c r="E8" s="2">
        <v>179133</v>
      </c>
      <c r="F8" s="48">
        <v>404.35</v>
      </c>
      <c r="G8" s="2">
        <v>103376</v>
      </c>
      <c r="H8" s="2">
        <v>336973</v>
      </c>
      <c r="I8" s="2">
        <v>8810</v>
      </c>
      <c r="J8" s="14">
        <f t="shared" si="1"/>
        <v>8.5</v>
      </c>
      <c r="K8" s="2">
        <v>10053</v>
      </c>
      <c r="L8" s="14">
        <f>ROUND(K8/H8*100,1)</f>
        <v>3</v>
      </c>
      <c r="M8" s="21">
        <f t="shared" si="2"/>
        <v>3.09</v>
      </c>
      <c r="N8" s="33">
        <f t="shared" si="3"/>
        <v>93.7</v>
      </c>
      <c r="O8" s="7">
        <f t="shared" si="4"/>
        <v>858.2</v>
      </c>
    </row>
    <row r="9" spans="1:15">
      <c r="A9" s="5" t="s">
        <v>28</v>
      </c>
      <c r="B9" s="2">
        <v>69060</v>
      </c>
      <c r="C9" s="2">
        <f t="shared" si="0"/>
        <v>200715</v>
      </c>
      <c r="D9" s="2">
        <v>98851</v>
      </c>
      <c r="E9" s="2">
        <v>101864</v>
      </c>
      <c r="F9" s="48">
        <v>265.86</v>
      </c>
      <c r="G9" s="2">
        <v>64192</v>
      </c>
      <c r="H9" s="2">
        <v>197340</v>
      </c>
      <c r="I9" s="2">
        <v>4868</v>
      </c>
      <c r="J9" s="14">
        <f t="shared" si="1"/>
        <v>7.6</v>
      </c>
      <c r="K9" s="2">
        <v>3375</v>
      </c>
      <c r="L9" s="14">
        <f>ROUND(K9/H9*100,1)</f>
        <v>1.7</v>
      </c>
      <c r="M9" s="21">
        <f t="shared" si="2"/>
        <v>2.91</v>
      </c>
      <c r="N9" s="33">
        <f t="shared" si="3"/>
        <v>97</v>
      </c>
      <c r="O9" s="7">
        <f t="shared" si="4"/>
        <v>755</v>
      </c>
    </row>
    <row r="10" spans="1:15">
      <c r="A10" s="5" t="s">
        <v>29</v>
      </c>
      <c r="B10" s="2">
        <v>38887</v>
      </c>
      <c r="C10" s="2">
        <f t="shared" si="0"/>
        <v>119435</v>
      </c>
      <c r="D10" s="2">
        <v>58274</v>
      </c>
      <c r="E10" s="2">
        <v>61161</v>
      </c>
      <c r="F10" s="48">
        <v>176.73</v>
      </c>
      <c r="G10" s="2">
        <v>35949</v>
      </c>
      <c r="H10" s="2">
        <v>116178</v>
      </c>
      <c r="I10" s="2">
        <v>2938</v>
      </c>
      <c r="J10" s="14">
        <f t="shared" si="1"/>
        <v>8.1999999999999993</v>
      </c>
      <c r="K10" s="2">
        <v>3257</v>
      </c>
      <c r="L10" s="14">
        <f>ROUND(K10/H10*100,1)</f>
        <v>2.8</v>
      </c>
      <c r="M10" s="21">
        <f t="shared" si="2"/>
        <v>3.07</v>
      </c>
      <c r="N10" s="33">
        <f t="shared" si="3"/>
        <v>95.3</v>
      </c>
      <c r="O10" s="7">
        <f t="shared" si="4"/>
        <v>675.8</v>
      </c>
    </row>
    <row r="11" spans="1:15">
      <c r="A11" s="5" t="s">
        <v>30</v>
      </c>
      <c r="B11" s="2">
        <v>18684</v>
      </c>
      <c r="C11" s="2">
        <f t="shared" si="0"/>
        <v>59849</v>
      </c>
      <c r="D11" s="2">
        <v>28985</v>
      </c>
      <c r="E11" s="2">
        <v>30864</v>
      </c>
      <c r="F11" s="61">
        <v>85.14</v>
      </c>
      <c r="G11" s="2">
        <v>18516</v>
      </c>
      <c r="H11" s="2">
        <v>61747</v>
      </c>
      <c r="I11" s="2">
        <v>168</v>
      </c>
      <c r="J11" s="14">
        <f t="shared" si="1"/>
        <v>0.9</v>
      </c>
      <c r="K11" s="2" t="s">
        <v>31</v>
      </c>
      <c r="L11" s="14" t="s">
        <v>32</v>
      </c>
      <c r="M11" s="21">
        <f t="shared" si="2"/>
        <v>3.2</v>
      </c>
      <c r="N11" s="33">
        <f t="shared" si="3"/>
        <v>93.9</v>
      </c>
      <c r="O11" s="7">
        <f t="shared" si="4"/>
        <v>702.9</v>
      </c>
    </row>
    <row r="12" spans="1:15">
      <c r="A12" s="5" t="s">
        <v>33</v>
      </c>
      <c r="B12" s="2">
        <v>27198</v>
      </c>
      <c r="C12" s="2">
        <f t="shared" si="0"/>
        <v>91859</v>
      </c>
      <c r="D12" s="2">
        <v>43375</v>
      </c>
      <c r="E12" s="2">
        <v>48484</v>
      </c>
      <c r="F12" s="48">
        <v>298.89999999999998</v>
      </c>
      <c r="G12" s="2">
        <v>26337</v>
      </c>
      <c r="H12" s="2">
        <v>92401</v>
      </c>
      <c r="I12" s="2">
        <v>861</v>
      </c>
      <c r="J12" s="14">
        <f t="shared" si="1"/>
        <v>3.3</v>
      </c>
      <c r="K12" s="2" t="s">
        <v>34</v>
      </c>
      <c r="L12" s="14" t="s">
        <v>35</v>
      </c>
      <c r="M12" s="21">
        <f t="shared" si="2"/>
        <v>3.38</v>
      </c>
      <c r="N12" s="33">
        <f t="shared" si="3"/>
        <v>89.5</v>
      </c>
      <c r="O12" s="7">
        <f t="shared" si="4"/>
        <v>307.3</v>
      </c>
    </row>
    <row r="13" spans="1:15">
      <c r="A13" s="5" t="s">
        <v>36</v>
      </c>
      <c r="B13" s="2">
        <v>17809</v>
      </c>
      <c r="C13" s="2">
        <f t="shared" si="0"/>
        <v>52464</v>
      </c>
      <c r="D13" s="2">
        <v>25722</v>
      </c>
      <c r="E13" s="2">
        <v>26742</v>
      </c>
      <c r="F13" s="61">
        <v>109.06</v>
      </c>
      <c r="G13" s="2">
        <v>16730</v>
      </c>
      <c r="H13" s="2">
        <v>52329</v>
      </c>
      <c r="I13" s="2">
        <v>1079</v>
      </c>
      <c r="J13" s="14">
        <f t="shared" si="1"/>
        <v>6.4</v>
      </c>
      <c r="K13" s="2">
        <v>135</v>
      </c>
      <c r="L13" s="14">
        <f t="shared" ref="L13:L18" si="5">ROUND(K13/H13*100,1)</f>
        <v>0.3</v>
      </c>
      <c r="M13" s="21">
        <f t="shared" si="2"/>
        <v>2.95</v>
      </c>
      <c r="N13" s="33">
        <f t="shared" si="3"/>
        <v>96.2</v>
      </c>
      <c r="O13" s="7">
        <f t="shared" si="4"/>
        <v>481.1</v>
      </c>
    </row>
    <row r="14" spans="1:15">
      <c r="A14" s="5" t="s">
        <v>37</v>
      </c>
      <c r="B14" s="2">
        <v>15346</v>
      </c>
      <c r="C14" s="2">
        <f t="shared" si="0"/>
        <v>53662</v>
      </c>
      <c r="D14" s="2">
        <v>26141</v>
      </c>
      <c r="E14" s="2">
        <v>27521</v>
      </c>
      <c r="F14" s="48">
        <v>149.84</v>
      </c>
      <c r="G14" s="2">
        <v>14648</v>
      </c>
      <c r="H14" s="2">
        <v>53611</v>
      </c>
      <c r="I14" s="2">
        <v>698</v>
      </c>
      <c r="J14" s="14">
        <f t="shared" si="1"/>
        <v>4.8</v>
      </c>
      <c r="K14" s="2">
        <v>51</v>
      </c>
      <c r="L14" s="14">
        <f t="shared" si="5"/>
        <v>0.1</v>
      </c>
      <c r="M14" s="21">
        <f t="shared" si="2"/>
        <v>3.5</v>
      </c>
      <c r="N14" s="33">
        <f t="shared" si="3"/>
        <v>95</v>
      </c>
      <c r="O14" s="7">
        <f t="shared" si="4"/>
        <v>358.1</v>
      </c>
    </row>
    <row r="15" spans="1:15">
      <c r="A15" s="5" t="s">
        <v>38</v>
      </c>
      <c r="B15" s="2">
        <v>13785</v>
      </c>
      <c r="C15" s="2">
        <f t="shared" si="0"/>
        <v>44888</v>
      </c>
      <c r="D15" s="2">
        <v>21998</v>
      </c>
      <c r="E15" s="2">
        <v>22890</v>
      </c>
      <c r="F15" s="48">
        <v>98.77</v>
      </c>
      <c r="G15" s="2">
        <v>12872</v>
      </c>
      <c r="H15" s="2">
        <v>43705</v>
      </c>
      <c r="I15" s="2">
        <v>913</v>
      </c>
      <c r="J15" s="14">
        <f t="shared" si="1"/>
        <v>7.1</v>
      </c>
      <c r="K15" s="2">
        <v>1183</v>
      </c>
      <c r="L15" s="14">
        <f t="shared" si="5"/>
        <v>2.7</v>
      </c>
      <c r="M15" s="21">
        <f t="shared" si="2"/>
        <v>3.26</v>
      </c>
      <c r="N15" s="33">
        <f t="shared" si="3"/>
        <v>96.1</v>
      </c>
      <c r="O15" s="7">
        <f t="shared" si="4"/>
        <v>454.5</v>
      </c>
    </row>
    <row r="16" spans="1:15">
      <c r="A16" s="5" t="s">
        <v>39</v>
      </c>
      <c r="B16" s="2">
        <v>18057</v>
      </c>
      <c r="C16" s="2">
        <f t="shared" si="0"/>
        <v>60062</v>
      </c>
      <c r="D16" s="2">
        <v>29458</v>
      </c>
      <c r="E16" s="2">
        <v>30604</v>
      </c>
      <c r="F16" s="48">
        <v>207.64</v>
      </c>
      <c r="G16" s="2">
        <v>17079</v>
      </c>
      <c r="H16" s="2">
        <v>59010</v>
      </c>
      <c r="I16" s="2">
        <v>978</v>
      </c>
      <c r="J16" s="14">
        <f t="shared" si="1"/>
        <v>5.7</v>
      </c>
      <c r="K16" s="2">
        <v>1052</v>
      </c>
      <c r="L16" s="14">
        <f t="shared" si="5"/>
        <v>1.8</v>
      </c>
      <c r="M16" s="21">
        <f t="shared" si="2"/>
        <v>3.33</v>
      </c>
      <c r="N16" s="33">
        <f t="shared" si="3"/>
        <v>96.3</v>
      </c>
      <c r="O16" s="7">
        <f t="shared" si="4"/>
        <v>289.3</v>
      </c>
    </row>
    <row r="17" spans="1:15">
      <c r="A17" s="5" t="s">
        <v>40</v>
      </c>
      <c r="B17" s="2">
        <v>9519</v>
      </c>
      <c r="C17" s="2">
        <f t="shared" si="0"/>
        <v>32771</v>
      </c>
      <c r="D17" s="2">
        <v>15985</v>
      </c>
      <c r="E17" s="2">
        <v>16786</v>
      </c>
      <c r="F17" s="61">
        <v>165.92</v>
      </c>
      <c r="G17" s="2">
        <v>8932</v>
      </c>
      <c r="H17" s="2">
        <v>32396</v>
      </c>
      <c r="I17" s="2">
        <v>587</v>
      </c>
      <c r="J17" s="14">
        <f t="shared" si="1"/>
        <v>6.6</v>
      </c>
      <c r="K17" s="2">
        <v>375</v>
      </c>
      <c r="L17" s="14">
        <f t="shared" si="5"/>
        <v>1.2</v>
      </c>
      <c r="M17" s="21">
        <f t="shared" si="2"/>
        <v>3.44</v>
      </c>
      <c r="N17" s="33">
        <f t="shared" si="3"/>
        <v>95.2</v>
      </c>
      <c r="O17" s="7">
        <f t="shared" si="4"/>
        <v>197.5</v>
      </c>
    </row>
    <row r="18" spans="1:15">
      <c r="A18" s="5" t="s">
        <v>41</v>
      </c>
      <c r="B18" s="2">
        <v>10743</v>
      </c>
      <c r="C18" s="2">
        <f t="shared" si="0"/>
        <v>40996</v>
      </c>
      <c r="D18" s="2">
        <v>19876</v>
      </c>
      <c r="E18" s="2">
        <v>21120</v>
      </c>
      <c r="F18" s="48">
        <v>77.319999999999993</v>
      </c>
      <c r="G18" s="2">
        <v>10205</v>
      </c>
      <c r="H18" s="2">
        <v>40532</v>
      </c>
      <c r="I18" s="2">
        <v>538</v>
      </c>
      <c r="J18" s="14">
        <f t="shared" si="1"/>
        <v>5.3</v>
      </c>
      <c r="K18" s="2">
        <v>464</v>
      </c>
      <c r="L18" s="14">
        <f t="shared" si="5"/>
        <v>1.1000000000000001</v>
      </c>
      <c r="M18" s="21">
        <f t="shared" si="2"/>
        <v>3.82</v>
      </c>
      <c r="N18" s="33">
        <f t="shared" si="3"/>
        <v>94.1</v>
      </c>
      <c r="O18" s="7">
        <f t="shared" si="4"/>
        <v>530.20000000000005</v>
      </c>
    </row>
    <row r="19" spans="1:15">
      <c r="A19" s="5" t="s">
        <v>42</v>
      </c>
      <c r="B19" s="2">
        <v>9710</v>
      </c>
      <c r="C19" s="2">
        <f t="shared" si="0"/>
        <v>31597</v>
      </c>
      <c r="D19" s="2">
        <v>15223</v>
      </c>
      <c r="E19" s="2">
        <v>16374</v>
      </c>
      <c r="F19" s="48">
        <v>464.84</v>
      </c>
      <c r="G19" s="2">
        <v>9565</v>
      </c>
      <c r="H19" s="2">
        <v>32451</v>
      </c>
      <c r="I19" s="2">
        <v>145</v>
      </c>
      <c r="J19" s="14">
        <f t="shared" si="1"/>
        <v>1.5</v>
      </c>
      <c r="K19" s="2" t="s">
        <v>43</v>
      </c>
      <c r="L19" s="14" t="s">
        <v>44</v>
      </c>
      <c r="M19" s="21">
        <f t="shared" si="2"/>
        <v>3.25</v>
      </c>
      <c r="N19" s="33">
        <f t="shared" si="3"/>
        <v>93</v>
      </c>
      <c r="O19" s="7">
        <f t="shared" si="4"/>
        <v>68</v>
      </c>
    </row>
    <row r="20" spans="1:15">
      <c r="A20" s="5" t="s">
        <v>45</v>
      </c>
      <c r="B20" s="2">
        <v>7547</v>
      </c>
      <c r="C20" s="2">
        <f t="shared" si="0"/>
        <v>28114</v>
      </c>
      <c r="D20" s="2">
        <v>13509</v>
      </c>
      <c r="E20" s="2">
        <v>14605</v>
      </c>
      <c r="F20" s="61">
        <v>202.32</v>
      </c>
      <c r="G20" s="2">
        <v>7614</v>
      </c>
      <c r="H20" s="2">
        <v>29034</v>
      </c>
      <c r="I20" s="2" t="s">
        <v>46</v>
      </c>
      <c r="J20" s="29" t="s">
        <v>47</v>
      </c>
      <c r="K20" s="2" t="s">
        <v>48</v>
      </c>
      <c r="L20" s="14" t="s">
        <v>49</v>
      </c>
      <c r="M20" s="21">
        <f t="shared" si="2"/>
        <v>3.73</v>
      </c>
      <c r="N20" s="33">
        <f t="shared" si="3"/>
        <v>92.5</v>
      </c>
      <c r="O20" s="7">
        <f t="shared" si="4"/>
        <v>139</v>
      </c>
    </row>
    <row r="21" spans="1:15">
      <c r="A21" s="23" t="s">
        <v>50</v>
      </c>
      <c r="B21" s="24">
        <v>15334</v>
      </c>
      <c r="C21" s="31">
        <f t="shared" si="0"/>
        <v>50064</v>
      </c>
      <c r="D21" s="24">
        <v>24572</v>
      </c>
      <c r="E21" s="24">
        <v>25492</v>
      </c>
      <c r="F21" s="62">
        <v>266.41000000000003</v>
      </c>
      <c r="G21" s="24">
        <v>13764</v>
      </c>
      <c r="H21" s="24">
        <v>47273</v>
      </c>
      <c r="I21" s="24">
        <v>1570</v>
      </c>
      <c r="J21" s="30">
        <f t="shared" si="1"/>
        <v>11.4</v>
      </c>
      <c r="K21" s="24">
        <v>2791</v>
      </c>
      <c r="L21" s="30">
        <f>ROUND(K21/H21*100,1)</f>
        <v>5.9</v>
      </c>
      <c r="M21" s="32">
        <f t="shared" si="2"/>
        <v>3.26</v>
      </c>
      <c r="N21" s="35">
        <f t="shared" si="3"/>
        <v>96.4</v>
      </c>
      <c r="O21" s="28">
        <f t="shared" si="4"/>
        <v>187.9</v>
      </c>
    </row>
    <row r="22" spans="1:15">
      <c r="A22" s="5" t="s">
        <v>51</v>
      </c>
      <c r="B22" s="2">
        <v>17191</v>
      </c>
      <c r="C22" s="2">
        <f>SUM(D22:E22)</f>
        <v>57331</v>
      </c>
      <c r="D22" s="2">
        <v>28370</v>
      </c>
      <c r="E22" s="2">
        <v>28961</v>
      </c>
      <c r="F22" s="57">
        <v>172.31</v>
      </c>
      <c r="G22" s="2">
        <v>16118</v>
      </c>
      <c r="H22" s="2">
        <v>55960</v>
      </c>
      <c r="I22" s="2">
        <v>1073</v>
      </c>
      <c r="J22" s="14">
        <f>ROUND(I22/G22*100,1)</f>
        <v>6.7</v>
      </c>
      <c r="K22" s="2">
        <v>1371</v>
      </c>
      <c r="L22" s="14">
        <f>ROUND(K22/H22*100,1)</f>
        <v>2.4</v>
      </c>
      <c r="M22" s="21">
        <f>ROUND(C22/B22,2)</f>
        <v>3.33</v>
      </c>
      <c r="N22" s="33">
        <f>ROUND(D22/E22*100,1)</f>
        <v>98</v>
      </c>
      <c r="O22" s="7">
        <f>ROUND(C22/F22,1)</f>
        <v>332.7</v>
      </c>
    </row>
    <row r="23" spans="1:15">
      <c r="A23" s="5" t="s">
        <v>52</v>
      </c>
      <c r="B23" s="2">
        <v>10083</v>
      </c>
      <c r="C23" s="2">
        <f>SUM(D23:E23)</f>
        <v>36923</v>
      </c>
      <c r="D23" s="2">
        <v>17919</v>
      </c>
      <c r="E23" s="2">
        <v>19004</v>
      </c>
      <c r="F23" s="48">
        <v>78.930000000000007</v>
      </c>
      <c r="G23" s="2">
        <v>9611</v>
      </c>
      <c r="H23" s="2">
        <v>36849</v>
      </c>
      <c r="I23" s="2">
        <v>472</v>
      </c>
      <c r="J23" s="14">
        <f>ROUND(I23/G23*100,1)</f>
        <v>4.9000000000000004</v>
      </c>
      <c r="K23" s="2">
        <v>74</v>
      </c>
      <c r="L23" s="14">
        <f>ROUND(K23/H23*100,1)</f>
        <v>0.2</v>
      </c>
      <c r="M23" s="21">
        <f>ROUND(C23/B23,2)</f>
        <v>3.66</v>
      </c>
      <c r="N23" s="33">
        <f>ROUND(D23/E23*100,1)</f>
        <v>94.3</v>
      </c>
      <c r="O23" s="7">
        <f>ROUND(C23/F23,1)</f>
        <v>467.8</v>
      </c>
    </row>
    <row r="24" spans="1:15" ht="18" thickBot="1">
      <c r="A24" s="19" t="s">
        <v>53</v>
      </c>
      <c r="B24" s="3">
        <v>19068</v>
      </c>
      <c r="C24" s="3">
        <f>SUM(D24:E24)</f>
        <v>62003</v>
      </c>
      <c r="D24" s="3">
        <v>30375</v>
      </c>
      <c r="E24" s="3">
        <v>31628</v>
      </c>
      <c r="F24" s="60">
        <v>192.25</v>
      </c>
      <c r="G24" s="3">
        <v>17319</v>
      </c>
      <c r="H24" s="3">
        <v>59974</v>
      </c>
      <c r="I24" s="3">
        <v>1749</v>
      </c>
      <c r="J24" s="15">
        <f>ROUND(I24/G24*100,1)</f>
        <v>10.1</v>
      </c>
      <c r="K24" s="3">
        <v>2029</v>
      </c>
      <c r="L24" s="15">
        <f>ROUND(K24/H24*100,1)</f>
        <v>3.4</v>
      </c>
      <c r="M24" s="22">
        <f>ROUND(C24/B24,2)</f>
        <v>3.25</v>
      </c>
      <c r="N24" s="34">
        <f>ROUND(D24/E24*100,1)</f>
        <v>96</v>
      </c>
      <c r="O24" s="16">
        <f>ROUND(C24/F24,1)</f>
        <v>322.5</v>
      </c>
    </row>
    <row r="25" spans="1:15">
      <c r="A25" s="8" t="s">
        <v>54</v>
      </c>
      <c r="B25" s="36" t="s">
        <v>55</v>
      </c>
      <c r="C25" s="20"/>
      <c r="D25" s="20"/>
      <c r="E25" s="20"/>
      <c r="F25" s="49"/>
      <c r="G25" s="20"/>
      <c r="H25" s="20"/>
      <c r="I25" s="20"/>
      <c r="J25" s="37"/>
      <c r="K25" s="38"/>
      <c r="L25" s="39"/>
      <c r="M25" s="41"/>
      <c r="N25" s="7"/>
      <c r="O25" s="59" t="s">
        <v>118</v>
      </c>
    </row>
    <row r="26" spans="1:15">
      <c r="B26" t="s">
        <v>56</v>
      </c>
      <c r="H26" s="1"/>
      <c r="M26" s="40"/>
      <c r="O26" s="221" t="s">
        <v>113</v>
      </c>
    </row>
    <row r="27" spans="1:15">
      <c r="O27" s="1"/>
    </row>
  </sheetData>
  <phoneticPr fontId="7"/>
  <printOptions gridLinesSet="0"/>
  <pageMargins left="0.78740157480314965" right="0.39370078740157483" top="0.98425196850393704" bottom="0.98425196850393704" header="0.5" footer="0.5"/>
  <pageSetup paperSize="9" scale="7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統計書</vt:lpstr>
      <vt:lpstr>Ｈ27 (確定値) </vt:lpstr>
      <vt:lpstr>Ｈ22</vt:lpstr>
      <vt:lpstr>H17</vt:lpstr>
      <vt:lpstr>H12</vt:lpstr>
      <vt:lpstr>H7</vt:lpstr>
      <vt:lpstr>H2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１７市別世帯数および男女別人口</dc:title>
  <dc:creator>茅野市役所</dc:creator>
  <cp:lastModifiedBy>LocalAdmin</cp:lastModifiedBy>
  <cp:lastPrinted>2021-12-02T05:16:54Z</cp:lastPrinted>
  <dcterms:created xsi:type="dcterms:W3CDTF">2015-04-14T02:13:05Z</dcterms:created>
  <dcterms:modified xsi:type="dcterms:W3CDTF">2021-12-02T05:17:33Z</dcterms:modified>
</cp:coreProperties>
</file>