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3(2021)\A2企画部\B企画課\01企画係\統計\統計紹介データ\01_R2国勢調査\確定値の公表\"/>
    </mc:Choice>
  </mc:AlternateContent>
  <bookViews>
    <workbookView xWindow="0" yWindow="0" windowWidth="19470" windowHeight="15180" tabRatio="602"/>
  </bookViews>
  <sheets>
    <sheet name="統計書 (R2確定値)" sheetId="17" r:id="rId1"/>
    <sheet name="グラフ" sheetId="12" r:id="rId2"/>
    <sheet name="大正9年～" sheetId="16" r:id="rId3"/>
  </sheets>
  <definedNames>
    <definedName name="_xlnm.Print_Area" localSheetId="2">'大正9年～'!$A$1:$H$78</definedName>
    <definedName name="_xlnm.Print_Area" localSheetId="0">'統計書 (R2確定値)'!$A$1:$K$57</definedName>
  </definedNames>
  <calcPr calcId="152511"/>
</workbook>
</file>

<file path=xl/calcChain.xml><?xml version="1.0" encoding="utf-8"?>
<calcChain xmlns="http://schemas.openxmlformats.org/spreadsheetml/2006/main">
  <c r="G25" i="17" l="1"/>
  <c r="H25" i="17"/>
  <c r="G24" i="17"/>
  <c r="G23" i="17"/>
  <c r="H26" i="17"/>
  <c r="H24" i="17"/>
  <c r="I25" i="17" l="1"/>
  <c r="K25" i="17"/>
  <c r="K26" i="17"/>
  <c r="J26" i="17"/>
  <c r="I26" i="17"/>
  <c r="K24" i="17"/>
  <c r="J24" i="17"/>
  <c r="I24" i="17"/>
  <c r="K23" i="17"/>
  <c r="J23" i="17"/>
  <c r="I23" i="17"/>
  <c r="H23" i="17"/>
  <c r="K22" i="17"/>
  <c r="J22" i="17"/>
  <c r="I22" i="17"/>
  <c r="G22" i="17"/>
  <c r="H22" i="17" s="1"/>
  <c r="K21" i="17"/>
  <c r="J21" i="17"/>
  <c r="I21" i="17"/>
  <c r="G21" i="17"/>
  <c r="H21" i="17" s="1"/>
  <c r="K20" i="17"/>
  <c r="J20" i="17"/>
  <c r="I20" i="17"/>
  <c r="G20" i="17"/>
  <c r="H20" i="17" s="1"/>
  <c r="K19" i="17"/>
  <c r="J19" i="17"/>
  <c r="I19" i="17"/>
  <c r="G19" i="17"/>
  <c r="H19" i="17" s="1"/>
  <c r="K18" i="17"/>
  <c r="J18" i="17"/>
  <c r="I18" i="17"/>
  <c r="G18" i="17"/>
  <c r="H18" i="17" s="1"/>
  <c r="K17" i="17"/>
  <c r="J17" i="17"/>
  <c r="I17" i="17"/>
  <c r="H17" i="17"/>
  <c r="G17" i="17"/>
  <c r="K16" i="17"/>
  <c r="J16" i="17"/>
  <c r="I16" i="17"/>
  <c r="G16" i="17"/>
  <c r="H16" i="17" s="1"/>
  <c r="K15" i="17"/>
  <c r="J15" i="17"/>
  <c r="I15" i="17"/>
  <c r="G15" i="17"/>
  <c r="H15" i="17" s="1"/>
  <c r="K14" i="17"/>
  <c r="J14" i="17"/>
  <c r="I14" i="17"/>
  <c r="G14" i="17"/>
  <c r="H14" i="17" s="1"/>
  <c r="K13" i="17"/>
  <c r="J13" i="17"/>
  <c r="I13" i="17"/>
  <c r="H13" i="17"/>
  <c r="G13" i="17"/>
  <c r="K12" i="17"/>
  <c r="J12" i="17"/>
  <c r="I12" i="17"/>
  <c r="G12" i="17"/>
  <c r="H12" i="17" s="1"/>
  <c r="K11" i="17"/>
  <c r="J11" i="17"/>
  <c r="I11" i="17"/>
  <c r="G11" i="17"/>
  <c r="H11" i="17" s="1"/>
  <c r="K10" i="17"/>
  <c r="J10" i="17"/>
  <c r="I10" i="17"/>
  <c r="G10" i="17"/>
  <c r="H10" i="17" s="1"/>
  <c r="K9" i="17"/>
  <c r="J9" i="17"/>
  <c r="I9" i="17"/>
  <c r="G9" i="17"/>
  <c r="H9" i="17" s="1"/>
  <c r="K8" i="17"/>
  <c r="J8" i="17"/>
  <c r="I8" i="17"/>
  <c r="G8" i="17"/>
  <c r="H8" i="17" s="1"/>
  <c r="K7" i="17"/>
  <c r="J7" i="17"/>
  <c r="I7" i="17"/>
  <c r="G7" i="17"/>
  <c r="H7" i="17" s="1"/>
  <c r="K6" i="17"/>
  <c r="J6" i="17"/>
  <c r="I6" i="17"/>
  <c r="H6" i="16" l="1"/>
  <c r="H72" i="16"/>
  <c r="H71" i="16"/>
  <c r="H70" i="16"/>
  <c r="H69" i="16"/>
  <c r="H68" i="16"/>
  <c r="H67" i="16"/>
  <c r="H66" i="16"/>
  <c r="H65" i="16"/>
  <c r="H64" i="16"/>
  <c r="H63" i="16"/>
  <c r="H62" i="16"/>
  <c r="H61" i="16"/>
  <c r="H60" i="16"/>
  <c r="H59" i="16"/>
  <c r="H58" i="16"/>
  <c r="H57" i="16"/>
  <c r="H56" i="16"/>
  <c r="H55" i="16"/>
  <c r="H54" i="16"/>
  <c r="H53" i="16"/>
  <c r="H52" i="16"/>
  <c r="H51" i="16"/>
  <c r="H50" i="16"/>
  <c r="H49" i="16"/>
  <c r="H48" i="16"/>
  <c r="H47" i="16"/>
  <c r="H46" i="16"/>
  <c r="H45" i="16"/>
  <c r="H44" i="16"/>
  <c r="H43" i="16"/>
  <c r="H42" i="16"/>
  <c r="H41" i="16"/>
  <c r="H40" i="16"/>
  <c r="H39" i="16"/>
  <c r="H38" i="16"/>
  <c r="H37" i="16"/>
  <c r="H36" i="16"/>
  <c r="H35" i="16"/>
  <c r="H34" i="16"/>
  <c r="H33" i="16"/>
  <c r="H32" i="16"/>
  <c r="H31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H10" i="16"/>
  <c r="H9" i="16"/>
  <c r="H8" i="16"/>
  <c r="H7" i="16"/>
  <c r="G72" i="16"/>
  <c r="G71" i="16"/>
  <c r="G70" i="16"/>
  <c r="G69" i="16"/>
  <c r="G68" i="16"/>
  <c r="G67" i="16"/>
  <c r="G66" i="16"/>
  <c r="G65" i="16"/>
  <c r="G64" i="16"/>
  <c r="G63" i="16"/>
  <c r="G62" i="16"/>
  <c r="G61" i="16"/>
  <c r="G60" i="16"/>
  <c r="G59" i="16"/>
  <c r="G58" i="16"/>
  <c r="G57" i="16"/>
  <c r="G56" i="16"/>
  <c r="G55" i="16"/>
  <c r="G54" i="16"/>
  <c r="G53" i="16"/>
  <c r="G52" i="16"/>
  <c r="G51" i="16"/>
  <c r="G50" i="16"/>
  <c r="G49" i="16"/>
  <c r="G48" i="16"/>
  <c r="G47" i="16"/>
  <c r="G46" i="16"/>
  <c r="G45" i="16"/>
  <c r="G44" i="16"/>
  <c r="G43" i="16"/>
  <c r="G42" i="16"/>
  <c r="G41" i="1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F6" i="16"/>
</calcChain>
</file>

<file path=xl/sharedStrings.xml><?xml version="1.0" encoding="utf-8"?>
<sst xmlns="http://schemas.openxmlformats.org/spreadsheetml/2006/main" count="67" uniqueCount="49">
  <si>
    <t>★人口と世帯の推移　</t>
  </si>
  <si>
    <t>（各年とも１０月１日）</t>
  </si>
  <si>
    <t>年</t>
  </si>
  <si>
    <t>世帯数</t>
  </si>
  <si>
    <t>人口密度</t>
  </si>
  <si>
    <t>一世帯当</t>
  </si>
  <si>
    <t>総数</t>
  </si>
  <si>
    <t>１ｋ㎡当</t>
  </si>
  <si>
    <t>人員</t>
  </si>
  <si>
    <t>戸</t>
  </si>
  <si>
    <t>　　　人</t>
  </si>
  <si>
    <t>世帯数</t>
    <rPh sb="0" eb="3">
      <t>セタイスウ</t>
    </rPh>
    <phoneticPr fontId="6"/>
  </si>
  <si>
    <t>女性100人</t>
    <rPh sb="1" eb="2">
      <t>セイ</t>
    </rPh>
    <phoneticPr fontId="6"/>
  </si>
  <si>
    <t>につき男性</t>
    <rPh sb="4" eb="5">
      <t>セイ</t>
    </rPh>
    <phoneticPr fontId="6"/>
  </si>
  <si>
    <t>男性</t>
    <rPh sb="1" eb="2">
      <t>セイ</t>
    </rPh>
    <phoneticPr fontId="6"/>
  </si>
  <si>
    <t>女性</t>
    <rPh sb="1" eb="2">
      <t>セイ</t>
    </rPh>
    <phoneticPr fontId="6"/>
  </si>
  <si>
    <t>★人口と世帯の推移　</t>
    <phoneticPr fontId="6"/>
  </si>
  <si>
    <t>総人口</t>
    <rPh sb="0" eb="1">
      <t>ソウ</t>
    </rPh>
    <phoneticPr fontId="6"/>
  </si>
  <si>
    <t>人口</t>
    <phoneticPr fontId="6"/>
  </si>
  <si>
    <t>大9</t>
    <phoneticPr fontId="6"/>
  </si>
  <si>
    <t>昭5</t>
    <phoneticPr fontId="6"/>
  </si>
  <si>
    <t>平2</t>
    <phoneticPr fontId="6"/>
  </si>
  <si>
    <t>大正 9年</t>
    <phoneticPr fontId="6"/>
  </si>
  <si>
    <t>昭和 5年</t>
    <phoneticPr fontId="6"/>
  </si>
  <si>
    <t>平成元年</t>
    <phoneticPr fontId="6"/>
  </si>
  <si>
    <t>資料：国勢調査、毎月人口異動調査</t>
    <rPh sb="14" eb="16">
      <t>チョウサ</t>
    </rPh>
    <phoneticPr fontId="6"/>
  </si>
  <si>
    <t>　　年</t>
    <phoneticPr fontId="6"/>
  </si>
  <si>
    <t>区　分</t>
    <rPh sb="0" eb="1">
      <t>クブン</t>
    </rPh>
    <phoneticPr fontId="6"/>
  </si>
  <si>
    <t>※国勢調査年の人口及び世帯数は、調査時の市域による国勢調査結果（各年10月1日現在）、補正等は行っていない。</t>
    <rPh sb="1" eb="3">
      <t>コクセイ</t>
    </rPh>
    <rPh sb="3" eb="5">
      <t>チョウサ</t>
    </rPh>
    <rPh sb="5" eb="6">
      <t>ネン</t>
    </rPh>
    <rPh sb="7" eb="9">
      <t>ジンコウ</t>
    </rPh>
    <rPh sb="9" eb="10">
      <t>オヨ</t>
    </rPh>
    <rPh sb="11" eb="14">
      <t>セタイスウ</t>
    </rPh>
    <rPh sb="16" eb="18">
      <t>チョウサ</t>
    </rPh>
    <rPh sb="18" eb="19">
      <t>ジ</t>
    </rPh>
    <rPh sb="20" eb="22">
      <t>シイキ</t>
    </rPh>
    <rPh sb="25" eb="27">
      <t>コクセイ</t>
    </rPh>
    <rPh sb="27" eb="29">
      <t>チョウサ</t>
    </rPh>
    <rPh sb="29" eb="31">
      <t>ケッカ</t>
    </rPh>
    <rPh sb="32" eb="34">
      <t>カクネン</t>
    </rPh>
    <rPh sb="36" eb="37">
      <t>ガツ</t>
    </rPh>
    <rPh sb="38" eb="41">
      <t>ニチゲンザイ</t>
    </rPh>
    <rPh sb="43" eb="45">
      <t>ホセイ</t>
    </rPh>
    <rPh sb="45" eb="46">
      <t>トウ</t>
    </rPh>
    <rPh sb="47" eb="48">
      <t>オコナ</t>
    </rPh>
    <phoneticPr fontId="16"/>
  </si>
  <si>
    <t>※国勢調査年以外の年次は、国勢調査結果を基礎として、これにその後の1年間の出生・死亡・市外間との転出入人口を
   加減して得た推計人口（各年10月1日現在）である。</t>
    <rPh sb="1" eb="3">
      <t>コクセイ</t>
    </rPh>
    <rPh sb="3" eb="5">
      <t>チョウサ</t>
    </rPh>
    <rPh sb="5" eb="6">
      <t>ネン</t>
    </rPh>
    <rPh sb="6" eb="8">
      <t>イガイ</t>
    </rPh>
    <rPh sb="9" eb="11">
      <t>ネンジ</t>
    </rPh>
    <rPh sb="13" eb="15">
      <t>コクセイ</t>
    </rPh>
    <rPh sb="15" eb="17">
      <t>チョウサ</t>
    </rPh>
    <rPh sb="17" eb="19">
      <t>ケッカ</t>
    </rPh>
    <rPh sb="20" eb="22">
      <t>キソ</t>
    </rPh>
    <rPh sb="31" eb="32">
      <t>ゴ</t>
    </rPh>
    <rPh sb="34" eb="36">
      <t>ネンカン</t>
    </rPh>
    <rPh sb="37" eb="39">
      <t>シュッセイ</t>
    </rPh>
    <rPh sb="40" eb="42">
      <t>シボウ</t>
    </rPh>
    <rPh sb="43" eb="45">
      <t>シガイ</t>
    </rPh>
    <rPh sb="45" eb="46">
      <t>カン</t>
    </rPh>
    <rPh sb="48" eb="49">
      <t>テン</t>
    </rPh>
    <rPh sb="49" eb="51">
      <t>シュツニュウ</t>
    </rPh>
    <rPh sb="51" eb="53">
      <t>ジンコウ</t>
    </rPh>
    <rPh sb="58" eb="60">
      <t>カゲン</t>
    </rPh>
    <rPh sb="62" eb="63">
      <t>エ</t>
    </rPh>
    <rPh sb="64" eb="66">
      <t>スイケイ</t>
    </rPh>
    <rPh sb="66" eb="68">
      <t>ジンコウ</t>
    </rPh>
    <rPh sb="69" eb="71">
      <t>カクネン</t>
    </rPh>
    <rPh sb="73" eb="74">
      <t>ガツ</t>
    </rPh>
    <rPh sb="75" eb="76">
      <t>ニチ</t>
    </rPh>
    <rPh sb="76" eb="78">
      <t>ゲンザイ</t>
    </rPh>
    <phoneticPr fontId="16"/>
  </si>
  <si>
    <t>対前回比較
人　　口</t>
    <rPh sb="0" eb="1">
      <t>タイ</t>
    </rPh>
    <rPh sb="1" eb="3">
      <t>ゼンカイ</t>
    </rPh>
    <rPh sb="3" eb="5">
      <t>ヒカク</t>
    </rPh>
    <rPh sb="6" eb="7">
      <t>ジン</t>
    </rPh>
    <rPh sb="9" eb="10">
      <t>クチ</t>
    </rPh>
    <phoneticPr fontId="16"/>
  </si>
  <si>
    <t>―</t>
    <phoneticPr fontId="16"/>
  </si>
  <si>
    <t>―</t>
    <phoneticPr fontId="16"/>
  </si>
  <si>
    <t>一世帯
当たり
の人員</t>
    <rPh sb="9" eb="11">
      <t>ジンイン</t>
    </rPh>
    <phoneticPr fontId="16"/>
  </si>
  <si>
    <t>人口密度
１ｋ㎡
当たり</t>
    <phoneticPr fontId="16"/>
  </si>
  <si>
    <t>女性100人
に対する
男性の数</t>
    <rPh sb="1" eb="2">
      <t>セイ</t>
    </rPh>
    <phoneticPr fontId="6"/>
  </si>
  <si>
    <t>資料：国勢調査</t>
    <phoneticPr fontId="6"/>
  </si>
  <si>
    <t>※国勢調査年の人口及び世帯数は、調査時の市域による国勢調査結果（各年10月1日現在）、補正等は行っていない。
※茅野市の面積は、平成27年から266.59㎢。</t>
    <rPh sb="1" eb="3">
      <t>コクセイ</t>
    </rPh>
    <rPh sb="3" eb="5">
      <t>チョウサ</t>
    </rPh>
    <rPh sb="5" eb="6">
      <t>ネン</t>
    </rPh>
    <rPh sb="7" eb="9">
      <t>ジンコウ</t>
    </rPh>
    <rPh sb="9" eb="10">
      <t>オヨ</t>
    </rPh>
    <rPh sb="11" eb="14">
      <t>セタイスウ</t>
    </rPh>
    <rPh sb="16" eb="18">
      <t>チョウサ</t>
    </rPh>
    <rPh sb="18" eb="19">
      <t>ジ</t>
    </rPh>
    <rPh sb="20" eb="22">
      <t>シイキ</t>
    </rPh>
    <rPh sb="25" eb="27">
      <t>コクセイ</t>
    </rPh>
    <rPh sb="27" eb="29">
      <t>チョウサ</t>
    </rPh>
    <rPh sb="29" eb="31">
      <t>ケッカ</t>
    </rPh>
    <rPh sb="32" eb="34">
      <t>カクネン</t>
    </rPh>
    <rPh sb="36" eb="37">
      <t>ガツ</t>
    </rPh>
    <rPh sb="38" eb="41">
      <t>ニチゲンザイ</t>
    </rPh>
    <rPh sb="43" eb="45">
      <t>ホセイ</t>
    </rPh>
    <rPh sb="45" eb="46">
      <t>トウ</t>
    </rPh>
    <rPh sb="47" eb="48">
      <t>オコナ</t>
    </rPh>
    <rPh sb="56" eb="59">
      <t>チノシ</t>
    </rPh>
    <rPh sb="60" eb="62">
      <t>メンセキ</t>
    </rPh>
    <rPh sb="64" eb="66">
      <t>ヘイセイ</t>
    </rPh>
    <rPh sb="68" eb="69">
      <t>ネン</t>
    </rPh>
    <phoneticPr fontId="16"/>
  </si>
  <si>
    <t>人口増減率（右目盛）</t>
    <rPh sb="0" eb="2">
      <t>ジンコウ</t>
    </rPh>
    <rPh sb="2" eb="4">
      <t>ゾウゲン</t>
    </rPh>
    <rPh sb="4" eb="5">
      <t>リツ</t>
    </rPh>
    <rPh sb="6" eb="7">
      <t>ミギ</t>
    </rPh>
    <rPh sb="7" eb="9">
      <t>メモ</t>
    </rPh>
    <phoneticPr fontId="6"/>
  </si>
  <si>
    <t>人</t>
    <rPh sb="0" eb="1">
      <t>ニン</t>
    </rPh>
    <phoneticPr fontId="16"/>
  </si>
  <si>
    <t>％</t>
    <phoneticPr fontId="16"/>
  </si>
  <si>
    <t>実数</t>
    <rPh sb="0" eb="1">
      <t>ジッスウ</t>
    </rPh>
    <phoneticPr fontId="16"/>
  </si>
  <si>
    <t>増減率</t>
    <rPh sb="0" eb="1">
      <t>ゾウ</t>
    </rPh>
    <rPh sb="1" eb="2">
      <t>ゲン</t>
    </rPh>
    <rPh sb="2" eb="3">
      <t>リツ</t>
    </rPh>
    <phoneticPr fontId="16"/>
  </si>
  <si>
    <t xml:space="preserve"> 大正 9年</t>
    <phoneticPr fontId="6"/>
  </si>
  <si>
    <t xml:space="preserve"> 昭和 5年</t>
    <phoneticPr fontId="6"/>
  </si>
  <si>
    <t xml:space="preserve"> 平成 2年</t>
    <phoneticPr fontId="6"/>
  </si>
  <si>
    <t>令和2年</t>
    <rPh sb="0" eb="2">
      <t>レイワ</t>
    </rPh>
    <rPh sb="3" eb="4">
      <t>ネン</t>
    </rPh>
    <phoneticPr fontId="16"/>
  </si>
  <si>
    <t>令2</t>
    <rPh sb="0" eb="1">
      <t>レイ</t>
    </rPh>
    <phoneticPr fontId="16"/>
  </si>
  <si>
    <t>令和元年</t>
    <rPh sb="0" eb="2">
      <t>レイワ</t>
    </rPh>
    <rPh sb="2" eb="4">
      <t>ガンネン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</si>
</sst>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 * #,##0_ ;_ * \-#,##0_ ;_ * &quot;-&quot;_ ;_ @_ "/>
    <numFmt numFmtId="176" formatCode="#,##0.0;[Red]\-#,##0.0"/>
    <numFmt numFmtId="177" formatCode="#,##0;\-#,##0;&quot;-&quot;"/>
    <numFmt numFmtId="178" formatCode="#,##0.0_);[Red]\(#,##0.0\)"/>
    <numFmt numFmtId="179" formatCode="#,##0_);[Red]\(#,##0\)"/>
    <numFmt numFmtId="180" formatCode="_ * #,##0.0_ ;_ * \-#,##0.0_ ;_ * &quot;-&quot;_ ;_ @_ "/>
    <numFmt numFmtId="181" formatCode="#,##0\ ;&quot;△ &quot;#,##0\ "/>
    <numFmt numFmtId="182" formatCode="#,##0.0\ ;&quot;△ &quot;#,##0.0\ "/>
    <numFmt numFmtId="183" formatCode="_ * #,##0.00_ ;_ * \-#,##0.00_ ;_ * &quot;-&quot;_ ;_ @_ "/>
    <numFmt numFmtId="184" formatCode="#,##0.00_);[Red]\(#,##0.00\)"/>
    <numFmt numFmtId="185" formatCode="#,##0.0_ ;[Red]\-#,##0.0\ "/>
  </numFmts>
  <fonts count="17">
    <font>
      <sz val="14"/>
      <name val="明朝"/>
      <family val="1"/>
      <charset val="128"/>
    </font>
    <font>
      <sz val="14"/>
      <name val="明朝"/>
      <family val="1"/>
      <charset val="128"/>
    </font>
    <font>
      <sz val="12"/>
      <name val="明朝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7"/>
      <name val="ＭＳ Ｐ明朝"/>
      <family val="1"/>
      <charset val="128"/>
    </font>
    <font>
      <sz val="8"/>
      <name val="明朝"/>
      <family val="1"/>
      <charset val="128"/>
    </font>
    <font>
      <sz val="10"/>
      <name val="ＭＳ Ｐ明朝"/>
      <family val="1"/>
      <charset val="128"/>
    </font>
    <font>
      <sz val="11"/>
      <name val="明朝"/>
      <family val="1"/>
      <charset val="128"/>
    </font>
    <font>
      <sz val="11"/>
      <color indexed="9"/>
      <name val="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177" fontId="3" fillId="0" borderId="0" applyFill="0" applyBorder="0" applyAlignment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4" fillId="0" borderId="0"/>
    <xf numFmtId="38" fontId="1" fillId="0" borderId="0" applyFont="0" applyFill="0" applyBorder="0" applyAlignment="0" applyProtection="0"/>
  </cellStyleXfs>
  <cellXfs count="217">
    <xf numFmtId="0" fontId="0" fillId="0" borderId="0" xfId="0"/>
    <xf numFmtId="38" fontId="2" fillId="0" borderId="0" xfId="5" applyFont="1"/>
    <xf numFmtId="38" fontId="7" fillId="0" borderId="0" xfId="5" applyFont="1"/>
    <xf numFmtId="38" fontId="9" fillId="0" borderId="0" xfId="5" applyFont="1"/>
    <xf numFmtId="38" fontId="9" fillId="0" borderId="0" xfId="5" applyFont="1" applyFill="1"/>
    <xf numFmtId="40" fontId="10" fillId="0" borderId="0" xfId="5" applyNumberFormat="1" applyFont="1"/>
    <xf numFmtId="38" fontId="2" fillId="0" borderId="0" xfId="5" applyFont="1" applyFill="1"/>
    <xf numFmtId="38" fontId="9" fillId="0" borderId="0" xfId="5" applyFont="1" applyFill="1" applyBorder="1"/>
    <xf numFmtId="38" fontId="9" fillId="0" borderId="0" xfId="5" applyFont="1" applyFill="1" applyBorder="1" applyAlignment="1">
      <alignment horizontal="center"/>
    </xf>
    <xf numFmtId="38" fontId="9" fillId="0" borderId="0" xfId="5" applyFont="1" applyFill="1" applyBorder="1" applyAlignment="1">
      <alignment horizontal="center" justifyLastLine="1"/>
    </xf>
    <xf numFmtId="38" fontId="9" fillId="0" borderId="0" xfId="5" quotePrefix="1" applyFont="1" applyFill="1" applyBorder="1" applyAlignment="1">
      <alignment horizontal="center"/>
    </xf>
    <xf numFmtId="41" fontId="9" fillId="0" borderId="0" xfId="5" applyNumberFormat="1" applyFont="1" applyFill="1" applyBorder="1"/>
    <xf numFmtId="41" fontId="9" fillId="0" borderId="0" xfId="5" applyNumberFormat="1" applyFont="1" applyFill="1" applyBorder="1" applyAlignment="1">
      <alignment vertical="center"/>
    </xf>
    <xf numFmtId="41" fontId="9" fillId="0" borderId="0" xfId="5" applyNumberFormat="1" applyFont="1" applyFill="1" applyBorder="1" applyAlignment="1">
      <alignment horizontal="right" vertical="center"/>
    </xf>
    <xf numFmtId="179" fontId="9" fillId="0" borderId="0" xfId="5" applyNumberFormat="1" applyFont="1" applyFill="1" applyBorder="1" applyAlignment="1">
      <alignment vertical="center"/>
    </xf>
    <xf numFmtId="179" fontId="9" fillId="0" borderId="0" xfId="5" applyNumberFormat="1" applyFont="1" applyFill="1" applyBorder="1" applyAlignment="1">
      <alignment horizontal="right" vertical="center"/>
    </xf>
    <xf numFmtId="0" fontId="11" fillId="2" borderId="0" xfId="5" quotePrefix="1" applyNumberFormat="1" applyFont="1" applyFill="1" applyAlignment="1">
      <alignment horizontal="left"/>
    </xf>
    <xf numFmtId="0" fontId="11" fillId="2" borderId="0" xfId="5" applyNumberFormat="1" applyFont="1" applyFill="1"/>
    <xf numFmtId="0" fontId="11" fillId="2" borderId="0" xfId="5" applyNumberFormat="1" applyFont="1" applyFill="1" applyAlignment="1">
      <alignment horizontal="right"/>
    </xf>
    <xf numFmtId="38" fontId="12" fillId="0" borderId="0" xfId="5" applyFont="1"/>
    <xf numFmtId="0" fontId="13" fillId="0" borderId="0" xfId="5" quotePrefix="1" applyNumberFormat="1" applyFont="1" applyFill="1" applyAlignment="1">
      <alignment horizontal="left"/>
    </xf>
    <xf numFmtId="0" fontId="13" fillId="0" borderId="0" xfId="5" applyNumberFormat="1" applyFont="1" applyFill="1"/>
    <xf numFmtId="0" fontId="13" fillId="0" borderId="0" xfId="5" applyNumberFormat="1" applyFont="1" applyFill="1" applyAlignment="1">
      <alignment horizontal="right"/>
    </xf>
    <xf numFmtId="38" fontId="14" fillId="0" borderId="3" xfId="5" applyFont="1" applyFill="1" applyBorder="1" applyAlignment="1">
      <alignment horizontal="right"/>
    </xf>
    <xf numFmtId="38" fontId="14" fillId="0" borderId="5" xfId="5" applyFont="1" applyFill="1" applyBorder="1" applyAlignment="1">
      <alignment horizontal="right"/>
    </xf>
    <xf numFmtId="38" fontId="14" fillId="0" borderId="7" xfId="5" applyFont="1" applyFill="1" applyBorder="1" applyAlignment="1">
      <alignment horizontal="right"/>
    </xf>
    <xf numFmtId="38" fontId="14" fillId="0" borderId="6" xfId="5" applyFont="1" applyFill="1" applyBorder="1" applyAlignment="1">
      <alignment horizontal="right"/>
    </xf>
    <xf numFmtId="176" fontId="14" fillId="0" borderId="3" xfId="5" applyNumberFormat="1" applyFont="1" applyFill="1" applyBorder="1" applyAlignment="1">
      <alignment horizontal="right"/>
    </xf>
    <xf numFmtId="176" fontId="14" fillId="0" borderId="4" xfId="5" applyNumberFormat="1" applyFont="1" applyFill="1" applyBorder="1" applyAlignment="1">
      <alignment horizontal="right"/>
    </xf>
    <xf numFmtId="38" fontId="14" fillId="0" borderId="0" xfId="5" applyFont="1"/>
    <xf numFmtId="38" fontId="12" fillId="0" borderId="0" xfId="5" applyFont="1" applyFill="1"/>
    <xf numFmtId="38" fontId="15" fillId="0" borderId="0" xfId="5" applyFont="1"/>
    <xf numFmtId="38" fontId="12" fillId="0" borderId="47" xfId="5" quotePrefix="1" applyFont="1" applyFill="1" applyBorder="1" applyAlignment="1">
      <alignment vertical="center"/>
    </xf>
    <xf numFmtId="38" fontId="12" fillId="0" borderId="48" xfId="5" quotePrefix="1" applyFont="1" applyFill="1" applyBorder="1" applyAlignment="1">
      <alignment vertical="center"/>
    </xf>
    <xf numFmtId="38" fontId="12" fillId="0" borderId="46" xfId="5" quotePrefix="1" applyFont="1" applyFill="1" applyBorder="1" applyAlignment="1">
      <alignment horizontal="right" vertical="center"/>
    </xf>
    <xf numFmtId="38" fontId="13" fillId="0" borderId="0" xfId="5" applyFont="1"/>
    <xf numFmtId="176" fontId="8" fillId="0" borderId="0" xfId="5" applyNumberFormat="1" applyFont="1" applyFill="1" applyBorder="1" applyAlignment="1">
      <alignment horizontal="right" vertical="top"/>
    </xf>
    <xf numFmtId="180" fontId="9" fillId="0" borderId="0" xfId="5" applyNumberFormat="1" applyFont="1" applyFill="1" applyBorder="1"/>
    <xf numFmtId="180" fontId="9" fillId="0" borderId="0" xfId="5" applyNumberFormat="1" applyFont="1" applyFill="1" applyBorder="1" applyAlignment="1">
      <alignment horizontal="right" vertical="center"/>
    </xf>
    <xf numFmtId="176" fontId="2" fillId="0" borderId="0" xfId="5" applyNumberFormat="1" applyFont="1"/>
    <xf numFmtId="38" fontId="11" fillId="2" borderId="0" xfId="5" quotePrefix="1" applyFont="1" applyFill="1" applyAlignment="1">
      <alignment horizontal="left"/>
    </xf>
    <xf numFmtId="38" fontId="12" fillId="2" borderId="0" xfId="5" applyFont="1" applyFill="1"/>
    <xf numFmtId="176" fontId="12" fillId="2" borderId="0" xfId="5" applyNumberFormat="1" applyFont="1" applyFill="1"/>
    <xf numFmtId="176" fontId="13" fillId="2" borderId="0" xfId="5" applyNumberFormat="1" applyFont="1" applyFill="1" applyAlignment="1">
      <alignment horizontal="right"/>
    </xf>
    <xf numFmtId="38" fontId="13" fillId="2" borderId="0" xfId="5" quotePrefix="1" applyFont="1" applyFill="1" applyAlignment="1">
      <alignment horizontal="left"/>
    </xf>
    <xf numFmtId="38" fontId="13" fillId="2" borderId="0" xfId="5" applyFont="1" applyFill="1"/>
    <xf numFmtId="176" fontId="13" fillId="2" borderId="0" xfId="5" applyNumberFormat="1" applyFont="1" applyFill="1"/>
    <xf numFmtId="176" fontId="12" fillId="2" borderId="8" xfId="5" applyNumberFormat="1" applyFont="1" applyFill="1" applyBorder="1" applyAlignment="1">
      <alignment horizontal="center"/>
    </xf>
    <xf numFmtId="176" fontId="12" fillId="2" borderId="9" xfId="5" applyNumberFormat="1" applyFont="1" applyFill="1" applyBorder="1" applyAlignment="1">
      <alignment horizontal="center"/>
    </xf>
    <xf numFmtId="38" fontId="12" fillId="2" borderId="10" xfId="5" quotePrefix="1" applyFont="1" applyFill="1" applyBorder="1" applyAlignment="1">
      <alignment horizontal="distributed" justifyLastLine="1"/>
    </xf>
    <xf numFmtId="38" fontId="12" fillId="2" borderId="11" xfId="5" applyFont="1" applyFill="1" applyBorder="1" applyAlignment="1">
      <alignment horizontal="distributed" justifyLastLine="1"/>
    </xf>
    <xf numFmtId="38" fontId="12" fillId="2" borderId="12" xfId="5" quotePrefix="1" applyFont="1" applyFill="1" applyBorder="1" applyAlignment="1">
      <alignment horizontal="distributed" justifyLastLine="1"/>
    </xf>
    <xf numFmtId="176" fontId="12" fillId="2" borderId="13" xfId="5" applyNumberFormat="1" applyFont="1" applyFill="1" applyBorder="1" applyAlignment="1">
      <alignment horizontal="center"/>
    </xf>
    <xf numFmtId="176" fontId="12" fillId="2" borderId="14" xfId="5" quotePrefix="1" applyNumberFormat="1" applyFont="1" applyFill="1" applyBorder="1" applyAlignment="1">
      <alignment horizontal="center"/>
    </xf>
    <xf numFmtId="38" fontId="14" fillId="2" borderId="3" xfId="5" applyFont="1" applyFill="1" applyBorder="1" applyAlignment="1">
      <alignment horizontal="right"/>
    </xf>
    <xf numFmtId="38" fontId="14" fillId="2" borderId="5" xfId="5" applyFont="1" applyFill="1" applyBorder="1" applyAlignment="1">
      <alignment horizontal="right"/>
    </xf>
    <xf numFmtId="38" fontId="14" fillId="2" borderId="7" xfId="5" applyFont="1" applyFill="1" applyBorder="1" applyAlignment="1">
      <alignment horizontal="right"/>
    </xf>
    <xf numFmtId="38" fontId="14" fillId="2" borderId="6" xfId="5" applyFont="1" applyFill="1" applyBorder="1" applyAlignment="1">
      <alignment horizontal="right"/>
    </xf>
    <xf numFmtId="176" fontId="14" fillId="2" borderId="3" xfId="5" applyNumberFormat="1" applyFont="1" applyFill="1" applyBorder="1" applyAlignment="1">
      <alignment horizontal="right"/>
    </xf>
    <xf numFmtId="176" fontId="14" fillId="2" borderId="4" xfId="5" applyNumberFormat="1" applyFont="1" applyFill="1" applyBorder="1" applyAlignment="1">
      <alignment horizontal="right"/>
    </xf>
    <xf numFmtId="38" fontId="12" fillId="3" borderId="29" xfId="5" quotePrefix="1" applyFont="1" applyFill="1" applyBorder="1" applyAlignment="1">
      <alignment horizontal="left" indent="1"/>
    </xf>
    <xf numFmtId="41" fontId="12" fillId="3" borderId="31" xfId="5" applyNumberFormat="1" applyFont="1" applyFill="1" applyBorder="1"/>
    <xf numFmtId="41" fontId="12" fillId="3" borderId="32" xfId="5" applyNumberFormat="1" applyFont="1" applyFill="1" applyBorder="1"/>
    <xf numFmtId="41" fontId="12" fillId="3" borderId="33" xfId="5" applyNumberFormat="1" applyFont="1" applyFill="1" applyBorder="1"/>
    <xf numFmtId="41" fontId="12" fillId="3" borderId="34" xfId="5" applyNumberFormat="1" applyFont="1" applyFill="1" applyBorder="1"/>
    <xf numFmtId="180" fontId="12" fillId="3" borderId="31" xfId="5" applyNumberFormat="1" applyFont="1" applyFill="1" applyBorder="1"/>
    <xf numFmtId="180" fontId="12" fillId="3" borderId="35" xfId="5" applyNumberFormat="1" applyFont="1" applyFill="1" applyBorder="1"/>
    <xf numFmtId="0" fontId="12" fillId="3" borderId="27" xfId="5" quotePrefix="1" applyNumberFormat="1" applyFont="1" applyFill="1" applyBorder="1" applyAlignment="1">
      <alignment horizontal="center"/>
    </xf>
    <xf numFmtId="41" fontId="12" fillId="3" borderId="15" xfId="5" applyNumberFormat="1" applyFont="1" applyFill="1" applyBorder="1"/>
    <xf numFmtId="41" fontId="12" fillId="3" borderId="16" xfId="5" applyNumberFormat="1" applyFont="1" applyFill="1" applyBorder="1"/>
    <xf numFmtId="41" fontId="12" fillId="3" borderId="17" xfId="5" applyNumberFormat="1" applyFont="1" applyFill="1" applyBorder="1"/>
    <xf numFmtId="41" fontId="12" fillId="3" borderId="18" xfId="5" applyNumberFormat="1" applyFont="1" applyFill="1" applyBorder="1"/>
    <xf numFmtId="180" fontId="12" fillId="3" borderId="15" xfId="5" applyNumberFormat="1" applyFont="1" applyFill="1" applyBorder="1"/>
    <xf numFmtId="180" fontId="12" fillId="3" borderId="19" xfId="5" applyNumberFormat="1" applyFont="1" applyFill="1" applyBorder="1"/>
    <xf numFmtId="38" fontId="12" fillId="3" borderId="27" xfId="5" quotePrefix="1" applyFont="1" applyFill="1" applyBorder="1" applyAlignment="1">
      <alignment horizontal="left" indent="1"/>
    </xf>
    <xf numFmtId="0" fontId="12" fillId="3" borderId="27" xfId="5" applyNumberFormat="1" applyFont="1" applyFill="1" applyBorder="1" applyAlignment="1">
      <alignment horizontal="center"/>
    </xf>
    <xf numFmtId="0" fontId="12" fillId="2" borderId="27" xfId="5" applyNumberFormat="1" applyFont="1" applyFill="1" applyBorder="1" applyAlignment="1">
      <alignment horizontal="center"/>
    </xf>
    <xf numFmtId="41" fontId="12" fillId="2" borderId="15" xfId="5" applyNumberFormat="1" applyFont="1" applyFill="1" applyBorder="1"/>
    <xf numFmtId="41" fontId="12" fillId="2" borderId="16" xfId="5" applyNumberFormat="1" applyFont="1" applyFill="1" applyBorder="1"/>
    <xf numFmtId="41" fontId="12" fillId="2" borderId="17" xfId="5" applyNumberFormat="1" applyFont="1" applyFill="1" applyBorder="1"/>
    <xf numFmtId="41" fontId="12" fillId="2" borderId="18" xfId="5" applyNumberFormat="1" applyFont="1" applyFill="1" applyBorder="1"/>
    <xf numFmtId="180" fontId="12" fillId="2" borderId="15" xfId="5" applyNumberFormat="1" applyFont="1" applyFill="1" applyBorder="1"/>
    <xf numFmtId="180" fontId="12" fillId="2" borderId="19" xfId="5" applyNumberFormat="1" applyFont="1" applyFill="1" applyBorder="1"/>
    <xf numFmtId="41" fontId="12" fillId="3" borderId="38" xfId="5" applyNumberFormat="1" applyFont="1" applyFill="1" applyBorder="1"/>
    <xf numFmtId="41" fontId="12" fillId="0" borderId="16" xfId="5" applyNumberFormat="1" applyFont="1" applyFill="1" applyBorder="1"/>
    <xf numFmtId="38" fontId="12" fillId="2" borderId="27" xfId="5" quotePrefix="1" applyFont="1" applyFill="1" applyBorder="1" applyAlignment="1">
      <alignment horizontal="center"/>
    </xf>
    <xf numFmtId="0" fontId="12" fillId="2" borderId="27" xfId="5" quotePrefix="1" applyNumberFormat="1" applyFont="1" applyFill="1" applyBorder="1" applyAlignment="1">
      <alignment horizontal="center"/>
    </xf>
    <xf numFmtId="0" fontId="12" fillId="2" borderId="36" xfId="5" quotePrefix="1" applyNumberFormat="1" applyFont="1" applyFill="1" applyBorder="1" applyAlignment="1">
      <alignment horizontal="center" vertical="center"/>
    </xf>
    <xf numFmtId="41" fontId="12" fillId="2" borderId="20" xfId="5" applyNumberFormat="1" applyFont="1" applyFill="1" applyBorder="1" applyAlignment="1">
      <alignment vertical="center"/>
    </xf>
    <xf numFmtId="41" fontId="12" fillId="2" borderId="21" xfId="5" applyNumberFormat="1" applyFont="1" applyFill="1" applyBorder="1" applyAlignment="1">
      <alignment vertical="center"/>
    </xf>
    <xf numFmtId="41" fontId="12" fillId="2" borderId="11" xfId="5" applyNumberFormat="1" applyFont="1" applyFill="1" applyBorder="1" applyAlignment="1">
      <alignment vertical="center"/>
    </xf>
    <xf numFmtId="41" fontId="12" fillId="2" borderId="22" xfId="5" applyNumberFormat="1" applyFont="1" applyFill="1" applyBorder="1" applyAlignment="1">
      <alignment vertical="center"/>
    </xf>
    <xf numFmtId="180" fontId="12" fillId="2" borderId="20" xfId="5" applyNumberFormat="1" applyFont="1" applyFill="1" applyBorder="1" applyAlignment="1">
      <alignment vertical="center"/>
    </xf>
    <xf numFmtId="180" fontId="12" fillId="2" borderId="23" xfId="5" applyNumberFormat="1" applyFont="1" applyFill="1" applyBorder="1" applyAlignment="1">
      <alignment vertical="center"/>
    </xf>
    <xf numFmtId="0" fontId="12" fillId="3" borderId="36" xfId="5" quotePrefix="1" applyNumberFormat="1" applyFont="1" applyFill="1" applyBorder="1" applyAlignment="1">
      <alignment horizontal="center" vertical="center"/>
    </xf>
    <xf numFmtId="41" fontId="12" fillId="3" borderId="20" xfId="5" applyNumberFormat="1" applyFont="1" applyFill="1" applyBorder="1" applyAlignment="1">
      <alignment vertical="center"/>
    </xf>
    <xf numFmtId="41" fontId="12" fillId="3" borderId="24" xfId="5" applyNumberFormat="1" applyFont="1" applyFill="1" applyBorder="1" applyAlignment="1">
      <alignment vertical="center"/>
    </xf>
    <xf numFmtId="41" fontId="12" fillId="3" borderId="11" xfId="5" applyNumberFormat="1" applyFont="1" applyFill="1" applyBorder="1" applyAlignment="1">
      <alignment horizontal="right" vertical="center"/>
    </xf>
    <xf numFmtId="41" fontId="12" fillId="3" borderId="25" xfId="5" applyNumberFormat="1" applyFont="1" applyFill="1" applyBorder="1" applyAlignment="1">
      <alignment horizontal="right" vertical="center"/>
    </xf>
    <xf numFmtId="180" fontId="12" fillId="3" borderId="20" xfId="5" applyNumberFormat="1" applyFont="1" applyFill="1" applyBorder="1" applyAlignment="1">
      <alignment horizontal="right" vertical="center"/>
    </xf>
    <xf numFmtId="180" fontId="12" fillId="3" borderId="20" xfId="5" applyNumberFormat="1" applyFont="1" applyFill="1" applyBorder="1" applyAlignment="1">
      <alignment vertical="center"/>
    </xf>
    <xf numFmtId="180" fontId="12" fillId="3" borderId="26" xfId="5" applyNumberFormat="1" applyFont="1" applyFill="1" applyBorder="1" applyAlignment="1">
      <alignment vertical="center"/>
    </xf>
    <xf numFmtId="0" fontId="12" fillId="0" borderId="36" xfId="5" quotePrefix="1" applyNumberFormat="1" applyFont="1" applyFill="1" applyBorder="1" applyAlignment="1">
      <alignment horizontal="center" vertical="center"/>
    </xf>
    <xf numFmtId="41" fontId="12" fillId="0" borderId="20" xfId="5" applyNumberFormat="1" applyFont="1" applyFill="1" applyBorder="1" applyAlignment="1">
      <alignment vertical="center"/>
    </xf>
    <xf numFmtId="41" fontId="12" fillId="0" borderId="24" xfId="5" applyNumberFormat="1" applyFont="1" applyFill="1" applyBorder="1" applyAlignment="1">
      <alignment vertical="center"/>
    </xf>
    <xf numFmtId="41" fontId="12" fillId="0" borderId="11" xfId="5" applyNumberFormat="1" applyFont="1" applyFill="1" applyBorder="1" applyAlignment="1">
      <alignment horizontal="right" vertical="center"/>
    </xf>
    <xf numFmtId="41" fontId="12" fillId="0" borderId="25" xfId="5" applyNumberFormat="1" applyFont="1" applyFill="1" applyBorder="1" applyAlignment="1">
      <alignment horizontal="right" vertical="center"/>
    </xf>
    <xf numFmtId="180" fontId="12" fillId="0" borderId="20" xfId="5" applyNumberFormat="1" applyFont="1" applyFill="1" applyBorder="1" applyAlignment="1">
      <alignment horizontal="right" vertical="center"/>
    </xf>
    <xf numFmtId="180" fontId="12" fillId="0" borderId="20" xfId="5" applyNumberFormat="1" applyFont="1" applyFill="1" applyBorder="1" applyAlignment="1">
      <alignment vertical="center"/>
    </xf>
    <xf numFmtId="180" fontId="12" fillId="0" borderId="26" xfId="5" applyNumberFormat="1" applyFont="1" applyFill="1" applyBorder="1" applyAlignment="1">
      <alignment vertical="center"/>
    </xf>
    <xf numFmtId="0" fontId="12" fillId="0" borderId="27" xfId="5" quotePrefix="1" applyNumberFormat="1" applyFont="1" applyFill="1" applyBorder="1" applyAlignment="1">
      <alignment horizontal="center" vertical="center"/>
    </xf>
    <xf numFmtId="41" fontId="12" fillId="0" borderId="15" xfId="5" applyNumberFormat="1" applyFont="1" applyFill="1" applyBorder="1" applyAlignment="1">
      <alignment vertical="center"/>
    </xf>
    <xf numFmtId="41" fontId="12" fillId="0" borderId="37" xfId="5" applyNumberFormat="1" applyFont="1" applyFill="1" applyBorder="1" applyAlignment="1">
      <alignment vertical="center"/>
    </xf>
    <xf numFmtId="41" fontId="12" fillId="0" borderId="17" xfId="5" applyNumberFormat="1" applyFont="1" applyFill="1" applyBorder="1" applyAlignment="1">
      <alignment horizontal="right" vertical="center"/>
    </xf>
    <xf numFmtId="41" fontId="12" fillId="0" borderId="38" xfId="5" applyNumberFormat="1" applyFont="1" applyFill="1" applyBorder="1" applyAlignment="1">
      <alignment horizontal="right" vertical="center"/>
    </xf>
    <xf numFmtId="180" fontId="12" fillId="0" borderId="15" xfId="5" applyNumberFormat="1" applyFont="1" applyFill="1" applyBorder="1" applyAlignment="1">
      <alignment horizontal="right" vertical="center"/>
    </xf>
    <xf numFmtId="180" fontId="12" fillId="0" borderId="15" xfId="5" applyNumberFormat="1" applyFont="1" applyFill="1" applyBorder="1" applyAlignment="1">
      <alignment vertical="center"/>
    </xf>
    <xf numFmtId="180" fontId="12" fillId="0" borderId="39" xfId="5" applyNumberFormat="1" applyFont="1" applyFill="1" applyBorder="1" applyAlignment="1">
      <alignment vertical="center"/>
    </xf>
    <xf numFmtId="0" fontId="12" fillId="0" borderId="27" xfId="5" applyNumberFormat="1" applyFont="1" applyFill="1" applyBorder="1" applyAlignment="1">
      <alignment horizontal="center" vertical="center"/>
    </xf>
    <xf numFmtId="179" fontId="12" fillId="0" borderId="15" xfId="5" applyNumberFormat="1" applyFont="1" applyFill="1" applyBorder="1" applyAlignment="1">
      <alignment vertical="center"/>
    </xf>
    <xf numFmtId="179" fontId="12" fillId="0" borderId="37" xfId="5" applyNumberFormat="1" applyFont="1" applyFill="1" applyBorder="1" applyAlignment="1">
      <alignment vertical="center"/>
    </xf>
    <xf numFmtId="179" fontId="12" fillId="0" borderId="17" xfId="5" applyNumberFormat="1" applyFont="1" applyFill="1" applyBorder="1" applyAlignment="1">
      <alignment horizontal="right" vertical="center"/>
    </xf>
    <xf numFmtId="179" fontId="12" fillId="0" borderId="38" xfId="5" applyNumberFormat="1" applyFont="1" applyFill="1" applyBorder="1" applyAlignment="1">
      <alignment horizontal="right" vertical="center"/>
    </xf>
    <xf numFmtId="178" fontId="12" fillId="0" borderId="15" xfId="5" applyNumberFormat="1" applyFont="1" applyFill="1" applyBorder="1" applyAlignment="1">
      <alignment horizontal="right" vertical="center"/>
    </xf>
    <xf numFmtId="178" fontId="12" fillId="0" borderId="15" xfId="5" applyNumberFormat="1" applyFont="1" applyFill="1" applyBorder="1" applyAlignment="1">
      <alignment vertical="center"/>
    </xf>
    <xf numFmtId="178" fontId="12" fillId="0" borderId="39" xfId="5" applyNumberFormat="1" applyFont="1" applyFill="1" applyBorder="1" applyAlignment="1">
      <alignment vertical="center"/>
    </xf>
    <xf numFmtId="38" fontId="15" fillId="0" borderId="0" xfId="5" quotePrefix="1" applyFont="1" applyFill="1" applyBorder="1" applyAlignment="1">
      <alignment horizontal="center"/>
    </xf>
    <xf numFmtId="41" fontId="15" fillId="0" borderId="0" xfId="5" applyNumberFormat="1" applyFont="1" applyFill="1" applyBorder="1" applyAlignment="1">
      <alignment vertical="center"/>
    </xf>
    <xf numFmtId="41" fontId="15" fillId="0" borderId="0" xfId="5" applyNumberFormat="1" applyFont="1" applyFill="1" applyBorder="1" applyAlignment="1">
      <alignment horizontal="right" vertical="center"/>
    </xf>
    <xf numFmtId="0" fontId="12" fillId="0" borderId="30" xfId="5" applyNumberFormat="1" applyFont="1" applyFill="1" applyBorder="1" applyAlignment="1">
      <alignment horizontal="center" vertical="center"/>
    </xf>
    <xf numFmtId="179" fontId="12" fillId="0" borderId="28" xfId="5" applyNumberFormat="1" applyFont="1" applyFill="1" applyBorder="1" applyAlignment="1">
      <alignment vertical="center"/>
    </xf>
    <xf numFmtId="178" fontId="12" fillId="0" borderId="19" xfId="5" applyNumberFormat="1" applyFont="1" applyFill="1" applyBorder="1" applyAlignment="1">
      <alignment vertical="center"/>
    </xf>
    <xf numFmtId="176" fontId="12" fillId="0" borderId="0" xfId="5" applyNumberFormat="1" applyFont="1"/>
    <xf numFmtId="38" fontId="12" fillId="0" borderId="0" xfId="5" applyFont="1" applyAlignment="1">
      <alignment horizontal="center"/>
    </xf>
    <xf numFmtId="38" fontId="8" fillId="0" borderId="0" xfId="5" applyFont="1" applyAlignment="1">
      <alignment vertical="top"/>
    </xf>
    <xf numFmtId="0" fontId="12" fillId="0" borderId="40" xfId="5" applyNumberFormat="1" applyFont="1" applyFill="1" applyBorder="1" applyAlignment="1">
      <alignment horizontal="center" vertical="center"/>
    </xf>
    <xf numFmtId="179" fontId="12" fillId="0" borderId="41" xfId="5" applyNumberFormat="1" applyFont="1" applyFill="1" applyBorder="1" applyAlignment="1">
      <alignment vertical="center"/>
    </xf>
    <xf numFmtId="179" fontId="12" fillId="0" borderId="42" xfId="5" applyNumberFormat="1" applyFont="1" applyFill="1" applyBorder="1" applyAlignment="1">
      <alignment vertical="center"/>
    </xf>
    <xf numFmtId="179" fontId="12" fillId="0" borderId="43" xfId="5" applyNumberFormat="1" applyFont="1" applyFill="1" applyBorder="1" applyAlignment="1">
      <alignment horizontal="right" vertical="center"/>
    </xf>
    <xf numFmtId="179" fontId="12" fillId="0" borderId="44" xfId="5" applyNumberFormat="1" applyFont="1" applyFill="1" applyBorder="1" applyAlignment="1">
      <alignment horizontal="right" vertical="center"/>
    </xf>
    <xf numFmtId="178" fontId="12" fillId="0" borderId="41" xfId="5" applyNumberFormat="1" applyFont="1" applyFill="1" applyBorder="1" applyAlignment="1">
      <alignment horizontal="right" vertical="center"/>
    </xf>
    <xf numFmtId="178" fontId="12" fillId="0" borderId="41" xfId="5" applyNumberFormat="1" applyFont="1" applyFill="1" applyBorder="1" applyAlignment="1">
      <alignment vertical="center"/>
    </xf>
    <xf numFmtId="182" fontId="12" fillId="0" borderId="22" xfId="5" applyNumberFormat="1" applyFont="1" applyFill="1" applyBorder="1" applyAlignment="1">
      <alignment horizontal="right" vertical="center"/>
    </xf>
    <xf numFmtId="182" fontId="12" fillId="0" borderId="50" xfId="5" applyNumberFormat="1" applyFont="1" applyFill="1" applyBorder="1" applyAlignment="1">
      <alignment horizontal="right" vertical="center"/>
    </xf>
    <xf numFmtId="181" fontId="12" fillId="0" borderId="24" xfId="5" applyNumberFormat="1" applyFont="1" applyFill="1" applyBorder="1" applyAlignment="1">
      <alignment horizontal="right" vertical="center"/>
    </xf>
    <xf numFmtId="181" fontId="12" fillId="0" borderId="53" xfId="5" applyNumberFormat="1" applyFont="1" applyFill="1" applyBorder="1" applyAlignment="1">
      <alignment horizontal="right" vertical="center"/>
    </xf>
    <xf numFmtId="38" fontId="14" fillId="0" borderId="54" xfId="5" quotePrefix="1" applyFont="1" applyFill="1" applyBorder="1" applyAlignment="1">
      <alignment horizontal="right" vertical="center" shrinkToFit="1"/>
    </xf>
    <xf numFmtId="38" fontId="14" fillId="0" borderId="6" xfId="5" applyFont="1" applyFill="1" applyBorder="1" applyAlignment="1">
      <alignment horizontal="right" vertical="center" shrinkToFit="1"/>
    </xf>
    <xf numFmtId="38" fontId="12" fillId="0" borderId="24" xfId="5" quotePrefix="1" applyFont="1" applyFill="1" applyBorder="1" applyAlignment="1">
      <alignment horizontal="center" shrinkToFit="1"/>
    </xf>
    <xf numFmtId="38" fontId="12" fillId="0" borderId="12" xfId="5" applyFont="1" applyFill="1" applyBorder="1" applyAlignment="1">
      <alignment horizontal="center" shrinkToFit="1"/>
    </xf>
    <xf numFmtId="38" fontId="12" fillId="0" borderId="10" xfId="5" quotePrefix="1" applyFont="1" applyFill="1" applyBorder="1" applyAlignment="1">
      <alignment horizontal="distributed" justifyLastLine="1"/>
    </xf>
    <xf numFmtId="38" fontId="12" fillId="0" borderId="11" xfId="5" applyFont="1" applyFill="1" applyBorder="1" applyAlignment="1">
      <alignment horizontal="distributed" justifyLastLine="1"/>
    </xf>
    <xf numFmtId="38" fontId="12" fillId="0" borderId="12" xfId="5" quotePrefix="1" applyFont="1" applyFill="1" applyBorder="1" applyAlignment="1">
      <alignment horizontal="distributed" justifyLastLine="1"/>
    </xf>
    <xf numFmtId="183" fontId="12" fillId="0" borderId="26" xfId="5" applyNumberFormat="1" applyFont="1" applyFill="1" applyBorder="1" applyAlignment="1">
      <alignment vertical="center"/>
    </xf>
    <xf numFmtId="184" fontId="12" fillId="0" borderId="45" xfId="5" applyNumberFormat="1" applyFont="1" applyFill="1" applyBorder="1" applyAlignment="1">
      <alignment vertical="center"/>
    </xf>
    <xf numFmtId="38" fontId="12" fillId="0" borderId="29" xfId="5" quotePrefix="1" applyFont="1" applyFill="1" applyBorder="1" applyAlignment="1">
      <alignment horizontal="left" vertical="center"/>
    </xf>
    <xf numFmtId="41" fontId="12" fillId="0" borderId="31" xfId="5" applyNumberFormat="1" applyFont="1" applyFill="1" applyBorder="1" applyAlignment="1">
      <alignment vertical="center"/>
    </xf>
    <xf numFmtId="41" fontId="12" fillId="0" borderId="32" xfId="5" applyNumberFormat="1" applyFont="1" applyFill="1" applyBorder="1" applyAlignment="1">
      <alignment vertical="center"/>
    </xf>
    <xf numFmtId="41" fontId="12" fillId="0" borderId="33" xfId="5" applyNumberFormat="1" applyFont="1" applyFill="1" applyBorder="1" applyAlignment="1">
      <alignment vertical="center"/>
    </xf>
    <xf numFmtId="41" fontId="12" fillId="0" borderId="34" xfId="5" applyNumberFormat="1" applyFont="1" applyFill="1" applyBorder="1" applyAlignment="1">
      <alignment vertical="center"/>
    </xf>
    <xf numFmtId="41" fontId="12" fillId="0" borderId="55" xfId="5" applyNumberFormat="1" applyFont="1" applyFill="1" applyBorder="1" applyAlignment="1">
      <alignment horizontal="right" vertical="center"/>
    </xf>
    <xf numFmtId="41" fontId="12" fillId="0" borderId="34" xfId="5" applyNumberFormat="1" applyFont="1" applyFill="1" applyBorder="1" applyAlignment="1">
      <alignment horizontal="right" vertical="center"/>
    </xf>
    <xf numFmtId="180" fontId="12" fillId="0" borderId="31" xfId="5" applyNumberFormat="1" applyFont="1" applyFill="1" applyBorder="1" applyAlignment="1">
      <alignment vertical="center"/>
    </xf>
    <xf numFmtId="183" fontId="12" fillId="0" borderId="35" xfId="5" applyNumberFormat="1" applyFont="1" applyFill="1" applyBorder="1" applyAlignment="1">
      <alignment vertical="center"/>
    </xf>
    <xf numFmtId="41" fontId="12" fillId="0" borderId="16" xfId="5" applyNumberFormat="1" applyFont="1" applyFill="1" applyBorder="1" applyAlignment="1">
      <alignment vertical="center"/>
    </xf>
    <xf numFmtId="41" fontId="12" fillId="0" borderId="17" xfId="5" applyNumberFormat="1" applyFont="1" applyFill="1" applyBorder="1" applyAlignment="1">
      <alignment vertical="center"/>
    </xf>
    <xf numFmtId="41" fontId="12" fillId="0" borderId="18" xfId="5" applyNumberFormat="1" applyFont="1" applyFill="1" applyBorder="1" applyAlignment="1">
      <alignment vertical="center"/>
    </xf>
    <xf numFmtId="180" fontId="12" fillId="0" borderId="18" xfId="5" applyNumberFormat="1" applyFont="1" applyFill="1" applyBorder="1" applyAlignment="1">
      <alignment vertical="center"/>
    </xf>
    <xf numFmtId="183" fontId="12" fillId="0" borderId="19" xfId="5" applyNumberFormat="1" applyFont="1" applyFill="1" applyBorder="1" applyAlignment="1">
      <alignment vertical="center"/>
    </xf>
    <xf numFmtId="38" fontId="12" fillId="0" borderId="27" xfId="5" quotePrefix="1" applyFont="1" applyFill="1" applyBorder="1" applyAlignment="1">
      <alignment horizontal="left" vertical="center"/>
    </xf>
    <xf numFmtId="181" fontId="12" fillId="0" borderId="37" xfId="5" applyNumberFormat="1" applyFont="1" applyFill="1" applyBorder="1" applyAlignment="1">
      <alignment vertical="center"/>
    </xf>
    <xf numFmtId="182" fontId="12" fillId="0" borderId="18" xfId="5" applyNumberFormat="1" applyFont="1" applyFill="1" applyBorder="1" applyAlignment="1">
      <alignment vertical="center"/>
    </xf>
    <xf numFmtId="0" fontId="12" fillId="0" borderId="27" xfId="5" quotePrefix="1" applyNumberFormat="1" applyFont="1" applyFill="1" applyBorder="1" applyAlignment="1">
      <alignment horizontal="left" vertical="center"/>
    </xf>
    <xf numFmtId="38" fontId="8" fillId="0" borderId="0" xfId="5" applyFont="1" applyAlignment="1">
      <alignment vertical="top" wrapText="1"/>
    </xf>
    <xf numFmtId="41" fontId="12" fillId="0" borderId="56" xfId="5" applyNumberFormat="1" applyFont="1" applyFill="1" applyBorder="1" applyAlignment="1">
      <alignment vertical="center"/>
    </xf>
    <xf numFmtId="0" fontId="12" fillId="0" borderId="57" xfId="5" applyNumberFormat="1" applyFont="1" applyFill="1" applyBorder="1" applyAlignment="1">
      <alignment horizontal="center" vertical="center"/>
    </xf>
    <xf numFmtId="179" fontId="12" fillId="0" borderId="20" xfId="5" applyNumberFormat="1" applyFont="1" applyFill="1" applyBorder="1" applyAlignment="1">
      <alignment vertical="center"/>
    </xf>
    <xf numFmtId="179" fontId="12" fillId="0" borderId="56" xfId="5" applyNumberFormat="1" applyFont="1" applyFill="1" applyBorder="1" applyAlignment="1">
      <alignment vertical="center"/>
    </xf>
    <xf numFmtId="179" fontId="12" fillId="0" borderId="11" xfId="5" applyNumberFormat="1" applyFont="1" applyFill="1" applyBorder="1" applyAlignment="1">
      <alignment horizontal="right" vertical="center"/>
    </xf>
    <xf numFmtId="179" fontId="12" fillId="0" borderId="25" xfId="5" applyNumberFormat="1" applyFont="1" applyFill="1" applyBorder="1" applyAlignment="1">
      <alignment horizontal="right" vertical="center"/>
    </xf>
    <xf numFmtId="178" fontId="12" fillId="0" borderId="20" xfId="5" applyNumberFormat="1" applyFont="1" applyFill="1" applyBorder="1" applyAlignment="1">
      <alignment horizontal="right" vertical="center"/>
    </xf>
    <xf numFmtId="178" fontId="12" fillId="0" borderId="20" xfId="5" applyNumberFormat="1" applyFont="1" applyFill="1" applyBorder="1" applyAlignment="1">
      <alignment vertical="center"/>
    </xf>
    <xf numFmtId="178" fontId="12" fillId="0" borderId="23" xfId="5" applyNumberFormat="1" applyFont="1" applyFill="1" applyBorder="1" applyAlignment="1">
      <alignment vertical="center"/>
    </xf>
    <xf numFmtId="0" fontId="12" fillId="4" borderId="57" xfId="5" applyNumberFormat="1" applyFont="1" applyFill="1" applyBorder="1" applyAlignment="1">
      <alignment horizontal="center" vertical="center"/>
    </xf>
    <xf numFmtId="179" fontId="12" fillId="4" borderId="20" xfId="5" applyNumberFormat="1" applyFont="1" applyFill="1" applyBorder="1" applyAlignment="1">
      <alignment vertical="center"/>
    </xf>
    <xf numFmtId="179" fontId="12" fillId="4" borderId="56" xfId="5" applyNumberFormat="1" applyFont="1" applyFill="1" applyBorder="1" applyAlignment="1">
      <alignment vertical="center"/>
    </xf>
    <xf numFmtId="179" fontId="12" fillId="4" borderId="11" xfId="5" applyNumberFormat="1" applyFont="1" applyFill="1" applyBorder="1" applyAlignment="1">
      <alignment horizontal="right" vertical="center"/>
    </xf>
    <xf numFmtId="179" fontId="12" fillId="4" borderId="25" xfId="5" applyNumberFormat="1" applyFont="1" applyFill="1" applyBorder="1" applyAlignment="1">
      <alignment horizontal="right" vertical="center"/>
    </xf>
    <xf numFmtId="178" fontId="12" fillId="4" borderId="20" xfId="5" applyNumberFormat="1" applyFont="1" applyFill="1" applyBorder="1" applyAlignment="1">
      <alignment horizontal="right" vertical="center"/>
    </xf>
    <xf numFmtId="178" fontId="12" fillId="4" borderId="20" xfId="5" applyNumberFormat="1" applyFont="1" applyFill="1" applyBorder="1" applyAlignment="1">
      <alignment vertical="center"/>
    </xf>
    <xf numFmtId="178" fontId="12" fillId="4" borderId="23" xfId="5" applyNumberFormat="1" applyFont="1" applyFill="1" applyBorder="1" applyAlignment="1">
      <alignment vertical="center"/>
    </xf>
    <xf numFmtId="185" fontId="2" fillId="0" borderId="0" xfId="5" applyNumberFormat="1" applyFont="1"/>
    <xf numFmtId="0" fontId="12" fillId="4" borderId="40" xfId="5" applyNumberFormat="1" applyFont="1" applyFill="1" applyBorder="1" applyAlignment="1">
      <alignment horizontal="center" vertical="center"/>
    </xf>
    <xf numFmtId="179" fontId="12" fillId="4" borderId="41" xfId="5" applyNumberFormat="1" applyFont="1" applyFill="1" applyBorder="1" applyAlignment="1">
      <alignment vertical="center"/>
    </xf>
    <xf numFmtId="179" fontId="12" fillId="4" borderId="42" xfId="5" applyNumberFormat="1" applyFont="1" applyFill="1" applyBorder="1" applyAlignment="1">
      <alignment vertical="center"/>
    </xf>
    <xf numFmtId="179" fontId="12" fillId="4" borderId="43" xfId="5" applyNumberFormat="1" applyFont="1" applyFill="1" applyBorder="1" applyAlignment="1">
      <alignment horizontal="right" vertical="center"/>
    </xf>
    <xf numFmtId="179" fontId="12" fillId="4" borderId="44" xfId="5" applyNumberFormat="1" applyFont="1" applyFill="1" applyBorder="1" applyAlignment="1">
      <alignment horizontal="right" vertical="center"/>
    </xf>
    <xf numFmtId="178" fontId="12" fillId="4" borderId="41" xfId="5" applyNumberFormat="1" applyFont="1" applyFill="1" applyBorder="1" applyAlignment="1">
      <alignment horizontal="right" vertical="center"/>
    </xf>
    <xf numFmtId="178" fontId="12" fillId="4" borderId="41" xfId="5" applyNumberFormat="1" applyFont="1" applyFill="1" applyBorder="1" applyAlignment="1">
      <alignment vertical="center"/>
    </xf>
    <xf numFmtId="178" fontId="12" fillId="4" borderId="45" xfId="5" applyNumberFormat="1" applyFont="1" applyFill="1" applyBorder="1" applyAlignment="1">
      <alignment vertical="center"/>
    </xf>
    <xf numFmtId="38" fontId="8" fillId="0" borderId="0" xfId="5" applyFont="1" applyAlignment="1">
      <alignment vertical="center" wrapText="1"/>
    </xf>
    <xf numFmtId="38" fontId="12" fillId="0" borderId="8" xfId="5" quotePrefix="1" applyFont="1" applyFill="1" applyBorder="1" applyAlignment="1">
      <alignment horizontal="center" vertical="center"/>
    </xf>
    <xf numFmtId="38" fontId="12" fillId="0" borderId="13" xfId="5" quotePrefix="1" applyFont="1" applyFill="1" applyBorder="1" applyAlignment="1">
      <alignment horizontal="center" vertical="center"/>
    </xf>
    <xf numFmtId="38" fontId="12" fillId="0" borderId="49" xfId="5" applyFont="1" applyFill="1" applyBorder="1" applyAlignment="1">
      <alignment horizontal="distributed" vertical="center" justifyLastLine="1"/>
    </xf>
    <xf numFmtId="38" fontId="12" fillId="0" borderId="51" xfId="5" applyFont="1" applyFill="1" applyBorder="1" applyAlignment="1">
      <alignment horizontal="center" vertical="center" wrapText="1" justifyLastLine="1"/>
    </xf>
    <xf numFmtId="38" fontId="12" fillId="0" borderId="52" xfId="5" applyFont="1" applyFill="1" applyBorder="1" applyAlignment="1">
      <alignment horizontal="center" vertical="center" wrapText="1" justifyLastLine="1"/>
    </xf>
    <xf numFmtId="176" fontId="12" fillId="0" borderId="8" xfId="5" applyNumberFormat="1" applyFont="1" applyFill="1" applyBorder="1" applyAlignment="1">
      <alignment horizontal="center" vertical="center" wrapText="1"/>
    </xf>
    <xf numFmtId="176" fontId="12" fillId="0" borderId="13" xfId="5" applyNumberFormat="1" applyFont="1" applyFill="1" applyBorder="1" applyAlignment="1">
      <alignment horizontal="center" vertical="center" wrapText="1"/>
    </xf>
    <xf numFmtId="176" fontId="12" fillId="0" borderId="9" xfId="5" applyNumberFormat="1" applyFont="1" applyFill="1" applyBorder="1" applyAlignment="1">
      <alignment horizontal="center" vertical="center" wrapText="1"/>
    </xf>
    <xf numFmtId="176" fontId="12" fillId="0" borderId="14" xfId="5" applyNumberFormat="1" applyFont="1" applyFill="1" applyBorder="1" applyAlignment="1">
      <alignment horizontal="center" vertical="center" wrapText="1"/>
    </xf>
    <xf numFmtId="38" fontId="12" fillId="2" borderId="46" xfId="5" quotePrefix="1" applyFont="1" applyFill="1" applyBorder="1" applyAlignment="1">
      <alignment horizontal="center" vertical="center"/>
    </xf>
    <xf numFmtId="38" fontId="12" fillId="2" borderId="47" xfId="5" quotePrefix="1" applyFont="1" applyFill="1" applyBorder="1" applyAlignment="1">
      <alignment horizontal="center" vertical="center"/>
    </xf>
    <xf numFmtId="38" fontId="12" fillId="2" borderId="48" xfId="5" quotePrefix="1" applyFont="1" applyFill="1" applyBorder="1" applyAlignment="1">
      <alignment horizontal="center" vertical="center"/>
    </xf>
    <xf numFmtId="38" fontId="12" fillId="2" borderId="8" xfId="5" quotePrefix="1" applyFont="1" applyFill="1" applyBorder="1" applyAlignment="1">
      <alignment horizontal="center" vertical="center"/>
    </xf>
    <xf numFmtId="38" fontId="12" fillId="2" borderId="13" xfId="5" quotePrefix="1" applyFont="1" applyFill="1" applyBorder="1" applyAlignment="1">
      <alignment horizontal="center" vertical="center"/>
    </xf>
    <xf numFmtId="38" fontId="12" fillId="2" borderId="49" xfId="5" applyFont="1" applyFill="1" applyBorder="1" applyAlignment="1">
      <alignment horizontal="distributed" justifyLastLine="1"/>
    </xf>
    <xf numFmtId="38" fontId="8" fillId="0" borderId="0" xfId="5" applyFont="1" applyAlignment="1">
      <alignment vertical="top" wrapText="1"/>
    </xf>
  </cellXfs>
  <cellStyles count="6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53009"/>
      <color rgb="FFFFFF99"/>
      <color rgb="FFFDA5EA"/>
      <color rgb="FFACFC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r>
              <a:rPr lang="ja-JP" altLang="en-US" b="1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人口と世帯数の推移</a:t>
            </a:r>
          </a:p>
        </c:rich>
      </c:tx>
      <c:layout>
        <c:manualLayout>
          <c:xMode val="edge"/>
          <c:yMode val="edge"/>
          <c:x val="0.40181453477255741"/>
          <c:y val="3.73940369618267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120632188182954"/>
          <c:y val="0.18751876069496554"/>
          <c:w val="0.79410316625401578"/>
          <c:h val="0.7218222707979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グラフ!$J$1</c:f>
              <c:strCache>
                <c:ptCount val="1"/>
                <c:pt idx="0">
                  <c:v>世帯数</c:v>
                </c:pt>
              </c:strCache>
            </c:strRef>
          </c:tx>
          <c:spPr>
            <a:solidFill>
              <a:schemeClr val="accent1"/>
            </a:solidFill>
            <a:ln w="12700" cmpd="sng">
              <a:solidFill>
                <a:schemeClr val="tx1"/>
              </a:solidFill>
            </a:ln>
            <a:effectLst/>
          </c:spPr>
          <c:invertIfNegative val="0"/>
          <c:cat>
            <c:strRef>
              <c:f>グラフ!$I$2:$I$22</c:f>
              <c:strCache>
                <c:ptCount val="21"/>
                <c:pt idx="0">
                  <c:v>大9</c:v>
                </c:pt>
                <c:pt idx="1">
                  <c:v>14</c:v>
                </c:pt>
                <c:pt idx="2">
                  <c:v>昭5</c:v>
                </c:pt>
                <c:pt idx="3">
                  <c:v>10</c:v>
                </c:pt>
                <c:pt idx="4">
                  <c:v>15</c:v>
                </c:pt>
                <c:pt idx="5">
                  <c:v>22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平2</c:v>
                </c:pt>
                <c:pt idx="15">
                  <c:v>7</c:v>
                </c:pt>
                <c:pt idx="16">
                  <c:v>12</c:v>
                </c:pt>
                <c:pt idx="17">
                  <c:v>17</c:v>
                </c:pt>
                <c:pt idx="18">
                  <c:v>22</c:v>
                </c:pt>
                <c:pt idx="19">
                  <c:v>27</c:v>
                </c:pt>
                <c:pt idx="20">
                  <c:v>令2</c:v>
                </c:pt>
              </c:strCache>
            </c:strRef>
          </c:cat>
          <c:val>
            <c:numRef>
              <c:f>グラフ!$J$2:$J$22</c:f>
              <c:numCache>
                <c:formatCode>_(* #,##0_);_(* \(#,##0\);_(* "-"_);_(@_)</c:formatCode>
                <c:ptCount val="21"/>
                <c:pt idx="0">
                  <c:v>6449</c:v>
                </c:pt>
                <c:pt idx="1">
                  <c:v>6652</c:v>
                </c:pt>
                <c:pt idx="2">
                  <c:v>6785</c:v>
                </c:pt>
                <c:pt idx="3">
                  <c:v>6826</c:v>
                </c:pt>
                <c:pt idx="4">
                  <c:v>6681</c:v>
                </c:pt>
                <c:pt idx="5">
                  <c:v>7934</c:v>
                </c:pt>
                <c:pt idx="6">
                  <c:v>7863</c:v>
                </c:pt>
                <c:pt idx="7">
                  <c:v>7808</c:v>
                </c:pt>
                <c:pt idx="8">
                  <c:v>8054</c:v>
                </c:pt>
                <c:pt idx="9">
                  <c:v>8546</c:v>
                </c:pt>
                <c:pt idx="10">
                  <c:v>9392</c:v>
                </c:pt>
                <c:pt idx="11">
                  <c:v>10699</c:v>
                </c:pt>
                <c:pt idx="12">
                  <c:v>12346</c:v>
                </c:pt>
                <c:pt idx="13">
                  <c:v>13764</c:v>
                </c:pt>
                <c:pt idx="14">
                  <c:v>15334</c:v>
                </c:pt>
                <c:pt idx="15">
                  <c:v>17345</c:v>
                </c:pt>
                <c:pt idx="16">
                  <c:v>19464</c:v>
                </c:pt>
                <c:pt idx="17">
                  <c:v>21529</c:v>
                </c:pt>
                <c:pt idx="18">
                  <c:v>21687</c:v>
                </c:pt>
                <c:pt idx="19" formatCode="#,##0_);[Red]\(#,##0\)">
                  <c:v>22301</c:v>
                </c:pt>
                <c:pt idx="20" formatCode="#,##0_);[Red]\(#,##0\)">
                  <c:v>23848</c:v>
                </c:pt>
              </c:numCache>
            </c:numRef>
          </c:val>
        </c:ser>
        <c:ser>
          <c:idx val="1"/>
          <c:order val="1"/>
          <c:tx>
            <c:strRef>
              <c:f>グラフ!$K$1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dkHorz">
              <a:fgClr>
                <a:srgbClr val="FFFF00"/>
              </a:fgClr>
              <a:bgClr>
                <a:srgbClr val="FFFF00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Pt>
            <c:idx val="19"/>
            <c:invertIfNegative val="0"/>
            <c:bubble3D val="0"/>
            <c:spPr>
              <a:pattFill prst="dkHorz">
                <a:fgClr>
                  <a:srgbClr val="FFFF00"/>
                </a:fgClr>
                <a:bgClr>
                  <a:srgbClr val="FFFF00"/>
                </a:bgClr>
              </a:pattFill>
              <a:ln w="12700">
                <a:solidFill>
                  <a:schemeClr val="tx1"/>
                </a:solidFill>
              </a:ln>
              <a:effectLst/>
            </c:spPr>
          </c:dPt>
          <c:dPt>
            <c:idx val="20"/>
            <c:invertIfNegative val="0"/>
            <c:bubble3D val="0"/>
            <c:spPr>
              <a:pattFill prst="dkHorz">
                <a:fgClr>
                  <a:srgbClr val="FFFF00"/>
                </a:fgClr>
                <a:bgClr>
                  <a:srgbClr val="FFFF00"/>
                </a:bgClr>
              </a:pattFill>
              <a:ln w="19050">
                <a:solidFill>
                  <a:schemeClr val="tx1"/>
                </a:solidFill>
              </a:ln>
              <a:effectLst/>
            </c:spPr>
          </c:dPt>
          <c:cat>
            <c:strRef>
              <c:f>グラフ!$I$2:$I$22</c:f>
              <c:strCache>
                <c:ptCount val="21"/>
                <c:pt idx="0">
                  <c:v>大9</c:v>
                </c:pt>
                <c:pt idx="1">
                  <c:v>14</c:v>
                </c:pt>
                <c:pt idx="2">
                  <c:v>昭5</c:v>
                </c:pt>
                <c:pt idx="3">
                  <c:v>10</c:v>
                </c:pt>
                <c:pt idx="4">
                  <c:v>15</c:v>
                </c:pt>
                <c:pt idx="5">
                  <c:v>22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平2</c:v>
                </c:pt>
                <c:pt idx="15">
                  <c:v>7</c:v>
                </c:pt>
                <c:pt idx="16">
                  <c:v>12</c:v>
                </c:pt>
                <c:pt idx="17">
                  <c:v>17</c:v>
                </c:pt>
                <c:pt idx="18">
                  <c:v>22</c:v>
                </c:pt>
                <c:pt idx="19">
                  <c:v>27</c:v>
                </c:pt>
                <c:pt idx="20">
                  <c:v>令2</c:v>
                </c:pt>
              </c:strCache>
            </c:strRef>
          </c:cat>
          <c:val>
            <c:numRef>
              <c:f>グラフ!$K$2:$K$22</c:f>
              <c:numCache>
                <c:formatCode>_(* #,##0_);_(* \(#,##0\);_(* "-"_);_(@_)</c:formatCode>
                <c:ptCount val="21"/>
                <c:pt idx="0">
                  <c:v>31191</c:v>
                </c:pt>
                <c:pt idx="1">
                  <c:v>32337</c:v>
                </c:pt>
                <c:pt idx="2">
                  <c:v>32821</c:v>
                </c:pt>
                <c:pt idx="3">
                  <c:v>32626</c:v>
                </c:pt>
                <c:pt idx="4">
                  <c:v>32326</c:v>
                </c:pt>
                <c:pt idx="5">
                  <c:v>39231</c:v>
                </c:pt>
                <c:pt idx="6">
                  <c:v>38260</c:v>
                </c:pt>
                <c:pt idx="7">
                  <c:v>36007</c:v>
                </c:pt>
                <c:pt idx="8">
                  <c:v>35220</c:v>
                </c:pt>
                <c:pt idx="9">
                  <c:v>35015</c:v>
                </c:pt>
                <c:pt idx="10">
                  <c:v>36200</c:v>
                </c:pt>
                <c:pt idx="11">
                  <c:v>39717</c:v>
                </c:pt>
                <c:pt idx="12">
                  <c:v>43942</c:v>
                </c:pt>
                <c:pt idx="13">
                  <c:v>47273</c:v>
                </c:pt>
                <c:pt idx="14">
                  <c:v>50064</c:v>
                </c:pt>
                <c:pt idx="15">
                  <c:v>52807</c:v>
                </c:pt>
                <c:pt idx="16">
                  <c:v>54841</c:v>
                </c:pt>
                <c:pt idx="17">
                  <c:v>57099</c:v>
                </c:pt>
                <c:pt idx="18">
                  <c:v>56391</c:v>
                </c:pt>
                <c:pt idx="19" formatCode="#,##0_);[Red]\(#,##0\)">
                  <c:v>55912</c:v>
                </c:pt>
                <c:pt idx="20" formatCode="#,##0_);[Red]\(#,##0\)">
                  <c:v>56400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132455544"/>
        <c:axId val="132455936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グラフ!$M$33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pattFill prst="wdUpDiag">
                    <a:fgClr>
                      <a:srgbClr val="FDA5EA"/>
                    </a:fgClr>
                    <a:bgClr>
                      <a:schemeClr val="bg1"/>
                    </a:bgClr>
                  </a:pattFill>
                  <a:ln>
                    <a:solidFill>
                      <a:schemeClr val="tx1"/>
                    </a:solidFill>
                  </a:ln>
                  <a:effectLst/>
                  <a:scene3d>
                    <a:camera prst="orthographicFront"/>
                    <a:lightRig rig="sunset" dir="t"/>
                  </a:scene3d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グラフ!$I$2:$I$22</c15:sqref>
                        </c15:formulaRef>
                      </c:ext>
                    </c:extLst>
                    <c:strCache>
                      <c:ptCount val="21"/>
                      <c:pt idx="0">
                        <c:v>大9</c:v>
                      </c:pt>
                      <c:pt idx="1">
                        <c:v>14</c:v>
                      </c:pt>
                      <c:pt idx="2">
                        <c:v>昭5</c:v>
                      </c:pt>
                      <c:pt idx="3">
                        <c:v>10</c:v>
                      </c:pt>
                      <c:pt idx="4">
                        <c:v>15</c:v>
                      </c:pt>
                      <c:pt idx="5">
                        <c:v>22</c:v>
                      </c:pt>
                      <c:pt idx="6">
                        <c:v>25</c:v>
                      </c:pt>
                      <c:pt idx="7">
                        <c:v>30</c:v>
                      </c:pt>
                      <c:pt idx="8">
                        <c:v>35</c:v>
                      </c:pt>
                      <c:pt idx="9">
                        <c:v>40</c:v>
                      </c:pt>
                      <c:pt idx="10">
                        <c:v>45</c:v>
                      </c:pt>
                      <c:pt idx="11">
                        <c:v>50</c:v>
                      </c:pt>
                      <c:pt idx="12">
                        <c:v>55</c:v>
                      </c:pt>
                      <c:pt idx="13">
                        <c:v>60</c:v>
                      </c:pt>
                      <c:pt idx="14">
                        <c:v>平2</c:v>
                      </c:pt>
                      <c:pt idx="15">
                        <c:v>7</c:v>
                      </c:pt>
                      <c:pt idx="16">
                        <c:v>12</c:v>
                      </c:pt>
                      <c:pt idx="17">
                        <c:v>17</c:v>
                      </c:pt>
                      <c:pt idx="18">
                        <c:v>22</c:v>
                      </c:pt>
                      <c:pt idx="19">
                        <c:v>27</c:v>
                      </c:pt>
                      <c:pt idx="20">
                        <c:v>令2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グラフ!$M$34:$M$57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24"/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グラフ!$L$1</c:f>
              <c:strCache>
                <c:ptCount val="1"/>
                <c:pt idx="0">
                  <c:v>人口増減率（右目盛）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bg1"/>
              </a:solidFill>
              <a:ln w="15875">
                <a:solidFill>
                  <a:schemeClr val="tx1"/>
                </a:solidFill>
              </a:ln>
              <a:effectLst/>
            </c:spPr>
          </c:marker>
          <c:dLbls>
            <c:dLbl>
              <c:idx val="20"/>
              <c:layout>
                <c:manualLayout>
                  <c:x val="1.79937022042272E-3"/>
                  <c:y val="6.95652046896807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グラフ!$I$2:$I$22</c:f>
              <c:strCache>
                <c:ptCount val="21"/>
                <c:pt idx="0">
                  <c:v>大9</c:v>
                </c:pt>
                <c:pt idx="1">
                  <c:v>14</c:v>
                </c:pt>
                <c:pt idx="2">
                  <c:v>昭5</c:v>
                </c:pt>
                <c:pt idx="3">
                  <c:v>10</c:v>
                </c:pt>
                <c:pt idx="4">
                  <c:v>15</c:v>
                </c:pt>
                <c:pt idx="5">
                  <c:v>22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平2</c:v>
                </c:pt>
                <c:pt idx="15">
                  <c:v>7</c:v>
                </c:pt>
                <c:pt idx="16">
                  <c:v>12</c:v>
                </c:pt>
                <c:pt idx="17">
                  <c:v>17</c:v>
                </c:pt>
                <c:pt idx="18">
                  <c:v>22</c:v>
                </c:pt>
                <c:pt idx="19">
                  <c:v>27</c:v>
                </c:pt>
                <c:pt idx="20">
                  <c:v>令2</c:v>
                </c:pt>
              </c:strCache>
            </c:strRef>
          </c:cat>
          <c:val>
            <c:numRef>
              <c:f>グラフ!$L$2:$L$22</c:f>
              <c:numCache>
                <c:formatCode>_ * #,##0.0_ ;_ * \-#,##0.0_ ;_ * "-"_ ;_ @_ </c:formatCode>
                <c:ptCount val="21"/>
                <c:pt idx="1">
                  <c:v>3.7</c:v>
                </c:pt>
                <c:pt idx="2">
                  <c:v>1.5</c:v>
                </c:pt>
                <c:pt idx="3">
                  <c:v>-0.6</c:v>
                </c:pt>
                <c:pt idx="4">
                  <c:v>-0.9</c:v>
                </c:pt>
                <c:pt idx="5">
                  <c:v>21.4</c:v>
                </c:pt>
                <c:pt idx="6">
                  <c:v>-2.5</c:v>
                </c:pt>
                <c:pt idx="7">
                  <c:v>-5.9</c:v>
                </c:pt>
                <c:pt idx="8">
                  <c:v>-2.2000000000000002</c:v>
                </c:pt>
                <c:pt idx="9">
                  <c:v>-0.6</c:v>
                </c:pt>
                <c:pt idx="10">
                  <c:v>3.4</c:v>
                </c:pt>
                <c:pt idx="11">
                  <c:v>9.6999999999999993</c:v>
                </c:pt>
                <c:pt idx="12">
                  <c:v>10.6</c:v>
                </c:pt>
                <c:pt idx="13">
                  <c:v>7.6</c:v>
                </c:pt>
                <c:pt idx="14">
                  <c:v>5.9</c:v>
                </c:pt>
                <c:pt idx="15">
                  <c:v>5.5</c:v>
                </c:pt>
                <c:pt idx="16">
                  <c:v>3.9</c:v>
                </c:pt>
                <c:pt idx="17">
                  <c:v>4.0999999999999996</c:v>
                </c:pt>
                <c:pt idx="18">
                  <c:v>-1.2</c:v>
                </c:pt>
                <c:pt idx="19">
                  <c:v>-0.8</c:v>
                </c:pt>
                <c:pt idx="20" formatCode="#,##0.0_ ;[Red]\-#,##0.0\ ">
                  <c:v>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455152"/>
        <c:axId val="132454760"/>
      </c:lineChart>
      <c:catAx>
        <c:axId val="132455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455936"/>
        <c:crossesAt val="0"/>
        <c:auto val="1"/>
        <c:lblAlgn val="ctr"/>
        <c:lblOffset val="200"/>
        <c:noMultiLvlLbl val="0"/>
      </c:catAx>
      <c:valAx>
        <c:axId val="132455936"/>
        <c:scaling>
          <c:orientation val="minMax"/>
          <c:max val="650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455544"/>
        <c:crosses val="autoZero"/>
        <c:crossBetween val="between"/>
        <c:majorUnit val="5000"/>
      </c:valAx>
      <c:valAx>
        <c:axId val="13245476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.0_ ;_ * \-#,##0.0_ ;_ * &quot;-&quot;_ ;_ @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455152"/>
        <c:crosses val="max"/>
        <c:crossBetween val="between"/>
      </c:valAx>
      <c:catAx>
        <c:axId val="132455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2454760"/>
        <c:crossesAt val="-10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t"/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ayout>
        <c:manualLayout>
          <c:xMode val="edge"/>
          <c:yMode val="edge"/>
          <c:x val="0.11315063349874788"/>
          <c:y val="0.19691444538821035"/>
          <c:w val="0.73773102248858569"/>
          <c:h val="3.9130701516704051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5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85725" y="371475"/>
          <a:ext cx="838200" cy="8286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29</xdr:row>
      <xdr:rowOff>0</xdr:rowOff>
    </xdr:from>
    <xdr:to>
      <xdr:col>10</xdr:col>
      <xdr:colOff>354180</xdr:colOff>
      <xdr:row>59</xdr:row>
      <xdr:rowOff>51529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6067425"/>
          <a:ext cx="7059780" cy="54807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104774</xdr:rowOff>
    </xdr:from>
    <xdr:to>
      <xdr:col>7</xdr:col>
      <xdr:colOff>276225</xdr:colOff>
      <xdr:row>32</xdr:row>
      <xdr:rowOff>57150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0.06734</cdr:x>
      <cdr:y>0.09426</cdr:y>
    </cdr:from>
    <cdr:to>
      <cdr:x>0.12318</cdr:x>
      <cdr:y>0.14366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84260" y="438161"/>
          <a:ext cx="401566" cy="2296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altLang="ja-JP" sz="1000"/>
            <a:t>(</a:t>
          </a:r>
          <a:r>
            <a:rPr lang="ja-JP" altLang="en-US" sz="1000"/>
            <a:t>人</a:t>
          </a:r>
          <a:r>
            <a:rPr lang="en-US" altLang="ja-JP" sz="1000"/>
            <a:t>)</a:t>
          </a:r>
          <a:endParaRPr lang="ja-JP" altLang="en-US" sz="1000"/>
        </a:p>
      </cdr:txBody>
    </cdr:sp>
  </cdr:relSizeAnchor>
  <cdr:relSizeAnchor xmlns:cdr="http://schemas.openxmlformats.org/drawingml/2006/chartDrawing">
    <cdr:from>
      <cdr:x>0.94063</cdr:x>
      <cdr:y>0.09836</cdr:y>
    </cdr:from>
    <cdr:to>
      <cdr:x>0.99868</cdr:x>
      <cdr:y>0.13934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764391" y="457179"/>
          <a:ext cx="417459" cy="1904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altLang="ja-JP" sz="1000"/>
            <a:t>(</a:t>
          </a:r>
          <a:r>
            <a:rPr lang="ja-JP" altLang="en-US" sz="1000"/>
            <a:t>％</a:t>
          </a:r>
          <a:r>
            <a:rPr lang="en-US" altLang="ja-JP" sz="1000"/>
            <a:t>)</a:t>
          </a:r>
          <a:endParaRPr lang="ja-JP" altLang="en-US" sz="1000"/>
        </a:p>
      </cdr:txBody>
    </cdr:sp>
  </cdr:relSizeAnchor>
  <cdr:relSizeAnchor xmlns:cdr="http://schemas.openxmlformats.org/drawingml/2006/chartDrawing">
    <cdr:from>
      <cdr:x>0.77328</cdr:x>
      <cdr:y>0.04696</cdr:y>
    </cdr:from>
    <cdr:to>
      <cdr:x>0.89494</cdr:x>
      <cdr:y>0.17249</cdr:y>
    </cdr:to>
    <cdr:sp macro="" textlink="">
      <cdr:nvSpPr>
        <cdr:cNvPr id="4" name="四角形吹き出し 3"/>
        <cdr:cNvSpPr/>
      </cdr:nvSpPr>
      <cdr:spPr>
        <a:xfrm xmlns:a="http://schemas.openxmlformats.org/drawingml/2006/main">
          <a:off x="5457825" y="257175"/>
          <a:ext cx="858670" cy="687522"/>
        </a:xfrm>
        <a:prstGeom xmlns:a="http://schemas.openxmlformats.org/drawingml/2006/main" prst="wedgeRectCallout">
          <a:avLst>
            <a:gd name="adj1" fmla="val 49793"/>
            <a:gd name="adj2" fmla="val 127994"/>
          </a:avLst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ja-JP" altLang="en-US"/>
            <a:t>男</a:t>
          </a:r>
          <a:r>
            <a:rPr lang="en-US" altLang="ja-JP"/>
            <a:t>28,241</a:t>
          </a:r>
          <a:r>
            <a:rPr lang="ja-JP" altLang="en-US"/>
            <a:t>人</a:t>
          </a:r>
          <a:endParaRPr lang="en-US" altLang="ja-JP"/>
        </a:p>
        <a:p xmlns:a="http://schemas.openxmlformats.org/drawingml/2006/main">
          <a:pPr algn="ctr"/>
          <a:r>
            <a:rPr lang="ja-JP" altLang="en-US"/>
            <a:t>女</a:t>
          </a:r>
          <a:r>
            <a:rPr lang="en-US" altLang="ja-JP"/>
            <a:t>28,159</a:t>
          </a:r>
          <a:r>
            <a:rPr lang="ja-JP" altLang="en-US"/>
            <a:t>人</a:t>
          </a:r>
          <a:endParaRPr lang="en-US" altLang="ja-JP"/>
        </a:p>
        <a:p xmlns:a="http://schemas.openxmlformats.org/drawingml/2006/main">
          <a:pPr algn="ctr"/>
          <a:r>
            <a:rPr lang="ja-JP" altLang="en-US"/>
            <a:t>計</a:t>
          </a:r>
          <a:r>
            <a:rPr lang="en-US" altLang="ja-JP"/>
            <a:t>56,400</a:t>
          </a:r>
          <a:r>
            <a:rPr lang="ja-JP" altLang="en-US"/>
            <a:t>人</a:t>
          </a:r>
          <a:endParaRPr lang="en-US" altLang="ja-JP"/>
        </a:p>
        <a:p xmlns:a="http://schemas.openxmlformats.org/drawingml/2006/main">
          <a:pPr algn="ctr"/>
          <a:endParaRPr lang="ja-JP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K29"/>
  <sheetViews>
    <sheetView showGridLines="0" tabSelected="1" topLeftCell="A19" zoomScaleNormal="100" workbookViewId="0">
      <selection activeCell="L40" sqref="L40"/>
    </sheetView>
  </sheetViews>
  <sheetFormatPr defaultRowHeight="14.25"/>
  <cols>
    <col min="1" max="1" width="0.8984375" style="31" customWidth="1"/>
    <col min="2" max="2" width="8.796875" style="31"/>
    <col min="3" max="11" width="7.69921875" style="31" customWidth="1"/>
    <col min="12" max="16384" width="8.796875" style="31"/>
  </cols>
  <sheetData>
    <row r="1" spans="2:11" s="19" customFormat="1" ht="17.25">
      <c r="B1" s="16" t="s">
        <v>16</v>
      </c>
      <c r="C1" s="17"/>
      <c r="D1" s="17"/>
      <c r="E1" s="17"/>
      <c r="F1" s="17"/>
      <c r="G1" s="17"/>
      <c r="H1" s="17"/>
      <c r="I1" s="17"/>
      <c r="J1" s="17"/>
      <c r="K1" s="18"/>
    </row>
    <row r="2" spans="2:11" s="35" customFormat="1" ht="12" thickBot="1">
      <c r="B2" s="20"/>
      <c r="C2" s="21"/>
      <c r="D2" s="21"/>
      <c r="E2" s="21"/>
      <c r="F2" s="21"/>
      <c r="G2" s="21"/>
      <c r="H2" s="21"/>
      <c r="I2" s="21"/>
      <c r="J2" s="21"/>
      <c r="K2" s="22" t="s">
        <v>1</v>
      </c>
    </row>
    <row r="3" spans="2:11" s="19" customFormat="1" ht="33" customHeight="1">
      <c r="B3" s="34" t="s">
        <v>27</v>
      </c>
      <c r="C3" s="201" t="s">
        <v>3</v>
      </c>
      <c r="D3" s="203" t="s">
        <v>18</v>
      </c>
      <c r="E3" s="203"/>
      <c r="F3" s="203"/>
      <c r="G3" s="204" t="s">
        <v>30</v>
      </c>
      <c r="H3" s="205"/>
      <c r="I3" s="206" t="s">
        <v>35</v>
      </c>
      <c r="J3" s="206" t="s">
        <v>34</v>
      </c>
      <c r="K3" s="208" t="s">
        <v>33</v>
      </c>
    </row>
    <row r="4" spans="2:11" s="19" customFormat="1" ht="18.75" customHeight="1">
      <c r="B4" s="32"/>
      <c r="C4" s="202"/>
      <c r="D4" s="150" t="s">
        <v>6</v>
      </c>
      <c r="E4" s="151" t="s">
        <v>14</v>
      </c>
      <c r="F4" s="152" t="s">
        <v>15</v>
      </c>
      <c r="G4" s="148" t="s">
        <v>41</v>
      </c>
      <c r="H4" s="149" t="s">
        <v>42</v>
      </c>
      <c r="I4" s="207"/>
      <c r="J4" s="207"/>
      <c r="K4" s="209"/>
    </row>
    <row r="5" spans="2:11" s="29" customFormat="1" ht="13.5">
      <c r="B5" s="33" t="s">
        <v>26</v>
      </c>
      <c r="C5" s="23" t="s">
        <v>9</v>
      </c>
      <c r="D5" s="24" t="s">
        <v>10</v>
      </c>
      <c r="E5" s="25" t="s">
        <v>10</v>
      </c>
      <c r="F5" s="26" t="s">
        <v>10</v>
      </c>
      <c r="G5" s="146" t="s">
        <v>39</v>
      </c>
      <c r="H5" s="147" t="s">
        <v>40</v>
      </c>
      <c r="I5" s="27" t="s">
        <v>10</v>
      </c>
      <c r="J5" s="27" t="s">
        <v>10</v>
      </c>
      <c r="K5" s="28" t="s">
        <v>10</v>
      </c>
    </row>
    <row r="6" spans="2:11" s="19" customFormat="1" ht="15.75" customHeight="1">
      <c r="B6" s="155" t="s">
        <v>43</v>
      </c>
      <c r="C6" s="156">
        <v>6449</v>
      </c>
      <c r="D6" s="157">
        <v>31191</v>
      </c>
      <c r="E6" s="158">
        <v>15104</v>
      </c>
      <c r="F6" s="159">
        <v>16087</v>
      </c>
      <c r="G6" s="160" t="s">
        <v>31</v>
      </c>
      <c r="H6" s="161" t="s">
        <v>32</v>
      </c>
      <c r="I6" s="162">
        <f>ROUND(E6/F6*100,1)</f>
        <v>93.9</v>
      </c>
      <c r="J6" s="162">
        <f>ROUND(D6/264.33,1)</f>
        <v>118</v>
      </c>
      <c r="K6" s="163">
        <f t="shared" ref="K6:K25" si="0">ROUND(D6/C6,2)</f>
        <v>4.84</v>
      </c>
    </row>
    <row r="7" spans="2:11" s="19" customFormat="1" ht="15.75" customHeight="1">
      <c r="B7" s="110">
        <v>14</v>
      </c>
      <c r="C7" s="111">
        <v>6652</v>
      </c>
      <c r="D7" s="164">
        <v>32337</v>
      </c>
      <c r="E7" s="165">
        <v>15669</v>
      </c>
      <c r="F7" s="166">
        <v>16668</v>
      </c>
      <c r="G7" s="112">
        <f>D7-D6</f>
        <v>1146</v>
      </c>
      <c r="H7" s="167">
        <f>ROUND(G7/D6*100,1)</f>
        <v>3.7</v>
      </c>
      <c r="I7" s="116">
        <f t="shared" ref="I7:I26" si="1">ROUND(E7/F7*100,1)</f>
        <v>94</v>
      </c>
      <c r="J7" s="116">
        <f t="shared" ref="J7:J13" si="2">ROUND(D7/264.33,1)</f>
        <v>122.3</v>
      </c>
      <c r="K7" s="168">
        <f t="shared" si="0"/>
        <v>4.8600000000000003</v>
      </c>
    </row>
    <row r="8" spans="2:11" s="19" customFormat="1" ht="15.75" customHeight="1">
      <c r="B8" s="169" t="s">
        <v>44</v>
      </c>
      <c r="C8" s="111">
        <v>6785</v>
      </c>
      <c r="D8" s="164">
        <v>32821</v>
      </c>
      <c r="E8" s="165">
        <v>15964</v>
      </c>
      <c r="F8" s="166">
        <v>16857</v>
      </c>
      <c r="G8" s="170">
        <f t="shared" ref="G8:G22" si="3">D8-D7</f>
        <v>484</v>
      </c>
      <c r="H8" s="171">
        <f t="shared" ref="H8:H23" si="4">ROUND(G8/D7*100,1)</f>
        <v>1.5</v>
      </c>
      <c r="I8" s="116">
        <f t="shared" si="1"/>
        <v>94.7</v>
      </c>
      <c r="J8" s="116">
        <f t="shared" si="2"/>
        <v>124.2</v>
      </c>
      <c r="K8" s="168">
        <f t="shared" si="0"/>
        <v>4.84</v>
      </c>
    </row>
    <row r="9" spans="2:11" s="19" customFormat="1" ht="15.75" customHeight="1">
      <c r="B9" s="118">
        <v>10</v>
      </c>
      <c r="C9" s="111">
        <v>6826</v>
      </c>
      <c r="D9" s="164">
        <v>32626</v>
      </c>
      <c r="E9" s="165">
        <v>15932</v>
      </c>
      <c r="F9" s="166">
        <v>16694</v>
      </c>
      <c r="G9" s="170">
        <f t="shared" si="3"/>
        <v>-195</v>
      </c>
      <c r="H9" s="171">
        <f t="shared" si="4"/>
        <v>-0.6</v>
      </c>
      <c r="I9" s="116">
        <f t="shared" si="1"/>
        <v>95.4</v>
      </c>
      <c r="J9" s="116">
        <f t="shared" si="2"/>
        <v>123.4</v>
      </c>
      <c r="K9" s="168">
        <f t="shared" si="0"/>
        <v>4.78</v>
      </c>
    </row>
    <row r="10" spans="2:11" s="19" customFormat="1" ht="15.75" customHeight="1">
      <c r="B10" s="118">
        <v>15</v>
      </c>
      <c r="C10" s="111">
        <v>6681</v>
      </c>
      <c r="D10" s="164">
        <v>32326</v>
      </c>
      <c r="E10" s="165">
        <v>15624</v>
      </c>
      <c r="F10" s="166">
        <v>16702</v>
      </c>
      <c r="G10" s="170">
        <f t="shared" si="3"/>
        <v>-300</v>
      </c>
      <c r="H10" s="171">
        <f t="shared" si="4"/>
        <v>-0.9</v>
      </c>
      <c r="I10" s="116">
        <f t="shared" si="1"/>
        <v>93.5</v>
      </c>
      <c r="J10" s="116">
        <f t="shared" si="2"/>
        <v>122.3</v>
      </c>
      <c r="K10" s="168">
        <f t="shared" si="0"/>
        <v>4.84</v>
      </c>
    </row>
    <row r="11" spans="2:11" s="30" customFormat="1" ht="15.75" customHeight="1">
      <c r="B11" s="118">
        <v>22</v>
      </c>
      <c r="C11" s="111">
        <v>7934</v>
      </c>
      <c r="D11" s="164">
        <v>39231</v>
      </c>
      <c r="E11" s="165">
        <v>18765</v>
      </c>
      <c r="F11" s="166">
        <v>20466</v>
      </c>
      <c r="G11" s="170">
        <f t="shared" si="3"/>
        <v>6905</v>
      </c>
      <c r="H11" s="171">
        <f t="shared" si="4"/>
        <v>21.4</v>
      </c>
      <c r="I11" s="116">
        <f t="shared" si="1"/>
        <v>91.7</v>
      </c>
      <c r="J11" s="116">
        <f t="shared" si="2"/>
        <v>148.4</v>
      </c>
      <c r="K11" s="168">
        <f t="shared" si="0"/>
        <v>4.9400000000000004</v>
      </c>
    </row>
    <row r="12" spans="2:11" s="19" customFormat="1" ht="15.75" customHeight="1">
      <c r="B12" s="118">
        <v>25</v>
      </c>
      <c r="C12" s="111">
        <v>7863</v>
      </c>
      <c r="D12" s="164">
        <v>38260</v>
      </c>
      <c r="E12" s="165">
        <v>18493</v>
      </c>
      <c r="F12" s="166">
        <v>19767</v>
      </c>
      <c r="G12" s="170">
        <f t="shared" si="3"/>
        <v>-971</v>
      </c>
      <c r="H12" s="171">
        <f t="shared" si="4"/>
        <v>-2.5</v>
      </c>
      <c r="I12" s="116">
        <f t="shared" si="1"/>
        <v>93.6</v>
      </c>
      <c r="J12" s="116">
        <f t="shared" si="2"/>
        <v>144.69999999999999</v>
      </c>
      <c r="K12" s="168">
        <f t="shared" si="0"/>
        <v>4.87</v>
      </c>
    </row>
    <row r="13" spans="2:11" ht="15.75" customHeight="1">
      <c r="B13" s="118">
        <v>30</v>
      </c>
      <c r="C13" s="111">
        <v>7808</v>
      </c>
      <c r="D13" s="164">
        <v>36007</v>
      </c>
      <c r="E13" s="165">
        <v>17252</v>
      </c>
      <c r="F13" s="166">
        <v>18755</v>
      </c>
      <c r="G13" s="170">
        <f t="shared" si="3"/>
        <v>-2253</v>
      </c>
      <c r="H13" s="171">
        <f t="shared" si="4"/>
        <v>-5.9</v>
      </c>
      <c r="I13" s="116">
        <f t="shared" si="1"/>
        <v>92</v>
      </c>
      <c r="J13" s="116">
        <f t="shared" si="2"/>
        <v>136.19999999999999</v>
      </c>
      <c r="K13" s="168">
        <f t="shared" si="0"/>
        <v>4.6100000000000003</v>
      </c>
    </row>
    <row r="14" spans="2:11" ht="15.75" customHeight="1">
      <c r="B14" s="118">
        <v>35</v>
      </c>
      <c r="C14" s="111">
        <v>8054</v>
      </c>
      <c r="D14" s="164">
        <v>35220</v>
      </c>
      <c r="E14" s="165">
        <v>16871</v>
      </c>
      <c r="F14" s="166">
        <v>18349</v>
      </c>
      <c r="G14" s="170">
        <f t="shared" si="3"/>
        <v>-787</v>
      </c>
      <c r="H14" s="171">
        <f t="shared" si="4"/>
        <v>-2.2000000000000002</v>
      </c>
      <c r="I14" s="116">
        <f t="shared" si="1"/>
        <v>91.9</v>
      </c>
      <c r="J14" s="116">
        <f>ROUND(D14/265.92,1)</f>
        <v>132.4</v>
      </c>
      <c r="K14" s="168">
        <f t="shared" si="0"/>
        <v>4.37</v>
      </c>
    </row>
    <row r="15" spans="2:11" ht="15.75" customHeight="1">
      <c r="B15" s="118">
        <v>40</v>
      </c>
      <c r="C15" s="111">
        <v>8546</v>
      </c>
      <c r="D15" s="164">
        <v>35015</v>
      </c>
      <c r="E15" s="165">
        <v>16736</v>
      </c>
      <c r="F15" s="166">
        <v>18279</v>
      </c>
      <c r="G15" s="170">
        <f t="shared" si="3"/>
        <v>-205</v>
      </c>
      <c r="H15" s="171">
        <f t="shared" si="4"/>
        <v>-0.6</v>
      </c>
      <c r="I15" s="116">
        <f t="shared" si="1"/>
        <v>91.6</v>
      </c>
      <c r="J15" s="116">
        <f>ROUND(D15/265.67,1)</f>
        <v>131.80000000000001</v>
      </c>
      <c r="K15" s="168">
        <f t="shared" si="0"/>
        <v>4.0999999999999996</v>
      </c>
    </row>
    <row r="16" spans="2:11" ht="15.75" customHeight="1">
      <c r="B16" s="118">
        <v>45</v>
      </c>
      <c r="C16" s="111">
        <v>9392</v>
      </c>
      <c r="D16" s="164">
        <v>36200</v>
      </c>
      <c r="E16" s="165">
        <v>17187</v>
      </c>
      <c r="F16" s="166">
        <v>19013</v>
      </c>
      <c r="G16" s="170">
        <f t="shared" si="3"/>
        <v>1185</v>
      </c>
      <c r="H16" s="171">
        <f t="shared" si="4"/>
        <v>3.4</v>
      </c>
      <c r="I16" s="116">
        <f t="shared" si="1"/>
        <v>90.4</v>
      </c>
      <c r="J16" s="116">
        <f>ROUND(D16/265.83,1)</f>
        <v>136.19999999999999</v>
      </c>
      <c r="K16" s="168">
        <f t="shared" si="0"/>
        <v>3.85</v>
      </c>
    </row>
    <row r="17" spans="2:11" ht="15.75" customHeight="1">
      <c r="B17" s="118">
        <v>50</v>
      </c>
      <c r="C17" s="111">
        <v>10699</v>
      </c>
      <c r="D17" s="164">
        <v>39717</v>
      </c>
      <c r="E17" s="165">
        <v>19085</v>
      </c>
      <c r="F17" s="166">
        <v>20632</v>
      </c>
      <c r="G17" s="170">
        <f t="shared" si="3"/>
        <v>3517</v>
      </c>
      <c r="H17" s="171">
        <f t="shared" si="4"/>
        <v>9.6999999999999993</v>
      </c>
      <c r="I17" s="116">
        <f t="shared" si="1"/>
        <v>92.5</v>
      </c>
      <c r="J17" s="116">
        <f t="shared" ref="J17" si="5">ROUND(D17/265.83,1)</f>
        <v>149.4</v>
      </c>
      <c r="K17" s="168">
        <f t="shared" si="0"/>
        <v>3.71</v>
      </c>
    </row>
    <row r="18" spans="2:11" ht="15.75" customHeight="1">
      <c r="B18" s="118">
        <v>55</v>
      </c>
      <c r="C18" s="111">
        <v>12346</v>
      </c>
      <c r="D18" s="164">
        <v>43942</v>
      </c>
      <c r="E18" s="165">
        <v>21342</v>
      </c>
      <c r="F18" s="166">
        <v>22600</v>
      </c>
      <c r="G18" s="170">
        <f t="shared" si="3"/>
        <v>4225</v>
      </c>
      <c r="H18" s="171">
        <f t="shared" si="4"/>
        <v>10.6</v>
      </c>
      <c r="I18" s="116">
        <f t="shared" si="1"/>
        <v>94.4</v>
      </c>
      <c r="J18" s="116">
        <f t="shared" ref="J18:J24" si="6">ROUND(D18/265.88,1)</f>
        <v>165.3</v>
      </c>
      <c r="K18" s="168">
        <f t="shared" si="0"/>
        <v>3.56</v>
      </c>
    </row>
    <row r="19" spans="2:11" ht="15.75" customHeight="1">
      <c r="B19" s="118">
        <v>60</v>
      </c>
      <c r="C19" s="111">
        <v>13764</v>
      </c>
      <c r="D19" s="164">
        <v>47273</v>
      </c>
      <c r="E19" s="165">
        <v>23171</v>
      </c>
      <c r="F19" s="166">
        <v>24102</v>
      </c>
      <c r="G19" s="170">
        <f t="shared" si="3"/>
        <v>3331</v>
      </c>
      <c r="H19" s="171">
        <f t="shared" si="4"/>
        <v>7.6</v>
      </c>
      <c r="I19" s="116">
        <f t="shared" si="1"/>
        <v>96.1</v>
      </c>
      <c r="J19" s="116">
        <f t="shared" si="6"/>
        <v>177.8</v>
      </c>
      <c r="K19" s="168">
        <f t="shared" si="0"/>
        <v>3.43</v>
      </c>
    </row>
    <row r="20" spans="2:11" ht="15.75" customHeight="1">
      <c r="B20" s="172" t="s">
        <v>45</v>
      </c>
      <c r="C20" s="111">
        <v>15334</v>
      </c>
      <c r="D20" s="164">
        <v>50064</v>
      </c>
      <c r="E20" s="165">
        <v>24572</v>
      </c>
      <c r="F20" s="166">
        <v>25492</v>
      </c>
      <c r="G20" s="170">
        <f t="shared" si="3"/>
        <v>2791</v>
      </c>
      <c r="H20" s="171">
        <f t="shared" si="4"/>
        <v>5.9</v>
      </c>
      <c r="I20" s="116">
        <f t="shared" si="1"/>
        <v>96.4</v>
      </c>
      <c r="J20" s="116">
        <f t="shared" si="6"/>
        <v>188.3</v>
      </c>
      <c r="K20" s="168">
        <f t="shared" si="0"/>
        <v>3.26</v>
      </c>
    </row>
    <row r="21" spans="2:11" ht="15.75" customHeight="1">
      <c r="B21" s="110">
        <v>7</v>
      </c>
      <c r="C21" s="111">
        <v>17345</v>
      </c>
      <c r="D21" s="164">
        <v>52807</v>
      </c>
      <c r="E21" s="165">
        <v>26024</v>
      </c>
      <c r="F21" s="166">
        <v>26783</v>
      </c>
      <c r="G21" s="170">
        <f t="shared" si="3"/>
        <v>2743</v>
      </c>
      <c r="H21" s="171">
        <f t="shared" si="4"/>
        <v>5.5</v>
      </c>
      <c r="I21" s="116">
        <f t="shared" si="1"/>
        <v>97.2</v>
      </c>
      <c r="J21" s="116">
        <f t="shared" si="6"/>
        <v>198.6</v>
      </c>
      <c r="K21" s="168">
        <f t="shared" si="0"/>
        <v>3.04</v>
      </c>
    </row>
    <row r="22" spans="2:11" ht="15.75" customHeight="1">
      <c r="B22" s="110">
        <v>12</v>
      </c>
      <c r="C22" s="111">
        <v>19464</v>
      </c>
      <c r="D22" s="164">
        <v>54841</v>
      </c>
      <c r="E22" s="165">
        <v>27365</v>
      </c>
      <c r="F22" s="166">
        <v>27476</v>
      </c>
      <c r="G22" s="170">
        <f t="shared" si="3"/>
        <v>2034</v>
      </c>
      <c r="H22" s="171">
        <f t="shared" si="4"/>
        <v>3.9</v>
      </c>
      <c r="I22" s="116">
        <f t="shared" si="1"/>
        <v>99.6</v>
      </c>
      <c r="J22" s="116">
        <f t="shared" si="6"/>
        <v>206.3</v>
      </c>
      <c r="K22" s="163">
        <f t="shared" si="0"/>
        <v>2.82</v>
      </c>
    </row>
    <row r="23" spans="2:11" ht="15.75" customHeight="1">
      <c r="B23" s="110">
        <v>17</v>
      </c>
      <c r="C23" s="111">
        <v>21529</v>
      </c>
      <c r="D23" s="164">
        <v>57099</v>
      </c>
      <c r="E23" s="165">
        <v>28634</v>
      </c>
      <c r="F23" s="166">
        <v>28465</v>
      </c>
      <c r="G23" s="170">
        <f>D23-D22</f>
        <v>2258</v>
      </c>
      <c r="H23" s="171">
        <f t="shared" si="4"/>
        <v>4.0999999999999996</v>
      </c>
      <c r="I23" s="116">
        <f t="shared" si="1"/>
        <v>100.6</v>
      </c>
      <c r="J23" s="116">
        <f t="shared" si="6"/>
        <v>214.8</v>
      </c>
      <c r="K23" s="168">
        <f t="shared" si="0"/>
        <v>2.65</v>
      </c>
    </row>
    <row r="24" spans="2:11" ht="15.75" customHeight="1">
      <c r="B24" s="102">
        <v>22</v>
      </c>
      <c r="C24" s="103">
        <v>21687</v>
      </c>
      <c r="D24" s="104">
        <v>56391</v>
      </c>
      <c r="E24" s="105">
        <v>28067</v>
      </c>
      <c r="F24" s="106">
        <v>28324</v>
      </c>
      <c r="G24" s="144">
        <f>D24-D23</f>
        <v>-708</v>
      </c>
      <c r="H24" s="142">
        <f>ROUND(G24/D23*100,1)</f>
        <v>-1.2</v>
      </c>
      <c r="I24" s="107">
        <f t="shared" si="1"/>
        <v>99.1</v>
      </c>
      <c r="J24" s="108">
        <f t="shared" si="6"/>
        <v>212.1</v>
      </c>
      <c r="K24" s="153">
        <f t="shared" si="0"/>
        <v>2.6</v>
      </c>
    </row>
    <row r="25" spans="2:11" ht="15.75" customHeight="1">
      <c r="B25" s="102">
        <v>27</v>
      </c>
      <c r="C25" s="103">
        <v>22301</v>
      </c>
      <c r="D25" s="174">
        <v>55912</v>
      </c>
      <c r="E25" s="105">
        <v>27811</v>
      </c>
      <c r="F25" s="106">
        <v>28101</v>
      </c>
      <c r="G25" s="144">
        <f>D25-D24</f>
        <v>-479</v>
      </c>
      <c r="H25" s="142">
        <f>ROUND(G25/D24*100,1)</f>
        <v>-0.8</v>
      </c>
      <c r="I25" s="107">
        <f t="shared" si="1"/>
        <v>99</v>
      </c>
      <c r="J25" s="108">
        <v>209.7</v>
      </c>
      <c r="K25" s="153">
        <f t="shared" si="0"/>
        <v>2.5099999999999998</v>
      </c>
    </row>
    <row r="26" spans="2:11" ht="15.75" customHeight="1" thickBot="1">
      <c r="B26" s="135" t="s">
        <v>46</v>
      </c>
      <c r="C26" s="136">
        <v>23848</v>
      </c>
      <c r="D26" s="137">
        <v>56400</v>
      </c>
      <c r="E26" s="138">
        <v>28241</v>
      </c>
      <c r="F26" s="139">
        <v>28159</v>
      </c>
      <c r="G26" s="145">
        <v>488</v>
      </c>
      <c r="H26" s="143">
        <f>ROUND(G26/D25*100,1)</f>
        <v>0.9</v>
      </c>
      <c r="I26" s="140">
        <f t="shared" si="1"/>
        <v>100.3</v>
      </c>
      <c r="J26" s="141">
        <f>ROUND(D26/266.59,1)</f>
        <v>211.6</v>
      </c>
      <c r="K26" s="154">
        <f>ROUND(D26/C26,2)</f>
        <v>2.36</v>
      </c>
    </row>
    <row r="27" spans="2:11" s="134" customFormat="1" ht="28.5" customHeight="1">
      <c r="B27" s="200" t="s">
        <v>37</v>
      </c>
      <c r="C27" s="200"/>
      <c r="D27" s="200"/>
      <c r="E27" s="200"/>
      <c r="F27" s="200"/>
      <c r="G27" s="200"/>
      <c r="H27" s="200"/>
      <c r="I27" s="200"/>
      <c r="J27" s="200"/>
      <c r="K27" s="200"/>
    </row>
    <row r="28" spans="2:11" s="134" customFormat="1" ht="12" customHeight="1">
      <c r="K28" s="36" t="s">
        <v>36</v>
      </c>
    </row>
    <row r="29" spans="2:11" s="134" customFormat="1" ht="12">
      <c r="B29" s="173"/>
      <c r="C29" s="173"/>
      <c r="D29" s="173"/>
      <c r="E29" s="173"/>
      <c r="F29" s="173"/>
      <c r="G29" s="173"/>
      <c r="H29" s="173"/>
      <c r="I29" s="173"/>
      <c r="J29" s="173"/>
    </row>
  </sheetData>
  <mergeCells count="7">
    <mergeCell ref="B27:K27"/>
    <mergeCell ref="C3:C4"/>
    <mergeCell ref="D3:F3"/>
    <mergeCell ref="G3:H3"/>
    <mergeCell ref="I3:I4"/>
    <mergeCell ref="J3:J4"/>
    <mergeCell ref="K3:K4"/>
  </mergeCells>
  <phoneticPr fontId="16"/>
  <printOptions gridLinesSet="0"/>
  <pageMargins left="0.59055118110236227" right="0.39370078740157483" top="0.78740157480314965" bottom="0.98425196850393704" header="0.51181102362204722" footer="0.51181102362204722"/>
  <pageSetup paperSize="9" scale="91" orientation="portrait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58"/>
  <sheetViews>
    <sheetView showGridLines="0" workbookViewId="0">
      <selection activeCell="E37" sqref="E37"/>
    </sheetView>
  </sheetViews>
  <sheetFormatPr defaultRowHeight="14.25"/>
  <cols>
    <col min="1" max="1" width="8.796875" style="1"/>
    <col min="2" max="8" width="10.3984375" style="1" customWidth="1"/>
    <col min="9" max="9" width="2.3984375" style="1" customWidth="1"/>
    <col min="10" max="14" width="8.796875" style="7"/>
    <col min="15" max="16384" width="8.796875" style="1"/>
  </cols>
  <sheetData>
    <row r="1" spans="1:14" s="3" customFormat="1">
      <c r="A1" s="1"/>
      <c r="B1" s="1"/>
      <c r="C1" s="1"/>
      <c r="D1" s="1"/>
      <c r="E1" s="1"/>
      <c r="F1" s="1"/>
      <c r="G1" s="5">
        <v>265.88</v>
      </c>
      <c r="H1" s="1"/>
      <c r="I1" s="7"/>
      <c r="J1" s="8" t="s">
        <v>11</v>
      </c>
      <c r="K1" s="9" t="s">
        <v>17</v>
      </c>
      <c r="L1" s="7" t="s">
        <v>38</v>
      </c>
      <c r="M1" s="7"/>
      <c r="N1" s="7"/>
    </row>
    <row r="2" spans="1:14" s="3" customFormat="1" ht="14.25" customHeight="1">
      <c r="A2" s="1"/>
      <c r="B2" s="1"/>
      <c r="C2" s="1"/>
      <c r="D2" s="1"/>
      <c r="E2" s="1"/>
      <c r="F2" s="1"/>
      <c r="G2" s="1"/>
      <c r="H2" s="1"/>
      <c r="I2" s="10" t="s">
        <v>19</v>
      </c>
      <c r="J2" s="11">
        <v>6449</v>
      </c>
      <c r="K2" s="11">
        <v>31191</v>
      </c>
      <c r="L2" s="37"/>
      <c r="M2" s="7"/>
      <c r="N2" s="7"/>
    </row>
    <row r="3" spans="1:14" s="3" customFormat="1">
      <c r="A3" s="1"/>
      <c r="B3" s="1"/>
      <c r="C3" s="1"/>
      <c r="D3" s="1"/>
      <c r="E3" s="1"/>
      <c r="F3" s="1"/>
      <c r="G3" s="1"/>
      <c r="H3" s="1"/>
      <c r="I3" s="10">
        <v>14</v>
      </c>
      <c r="J3" s="11">
        <v>6652</v>
      </c>
      <c r="K3" s="11">
        <v>32337</v>
      </c>
      <c r="L3" s="37">
        <v>3.7</v>
      </c>
      <c r="M3" s="7"/>
      <c r="N3" s="7"/>
    </row>
    <row r="4" spans="1:14" s="3" customFormat="1" ht="15" customHeight="1">
      <c r="A4" s="1"/>
      <c r="B4" s="1"/>
      <c r="C4" s="1"/>
      <c r="D4" s="1"/>
      <c r="E4" s="1"/>
      <c r="F4" s="1"/>
      <c r="G4" s="1"/>
      <c r="H4" s="1"/>
      <c r="I4" s="10" t="s">
        <v>20</v>
      </c>
      <c r="J4" s="11">
        <v>6785</v>
      </c>
      <c r="K4" s="11">
        <v>32821</v>
      </c>
      <c r="L4" s="37">
        <v>1.5</v>
      </c>
      <c r="M4" s="7"/>
      <c r="N4" s="7"/>
    </row>
    <row r="5" spans="1:14" s="2" customFormat="1" ht="15" customHeight="1">
      <c r="A5" s="1"/>
      <c r="B5" s="1"/>
      <c r="C5" s="1"/>
      <c r="D5" s="1"/>
      <c r="E5" s="1"/>
      <c r="F5" s="1"/>
      <c r="G5" s="1"/>
      <c r="H5" s="1"/>
      <c r="I5" s="8">
        <v>10</v>
      </c>
      <c r="J5" s="11">
        <v>6826</v>
      </c>
      <c r="K5" s="11">
        <v>32626</v>
      </c>
      <c r="L5" s="37">
        <v>-0.6</v>
      </c>
      <c r="M5" s="7"/>
      <c r="N5" s="7"/>
    </row>
    <row r="6" spans="1:14" s="3" customFormat="1" ht="15" customHeight="1">
      <c r="A6" s="1"/>
      <c r="B6" s="1"/>
      <c r="C6" s="1"/>
      <c r="D6" s="1"/>
      <c r="E6" s="1"/>
      <c r="F6" s="1"/>
      <c r="G6" s="1"/>
      <c r="H6" s="1"/>
      <c r="I6" s="8">
        <v>15</v>
      </c>
      <c r="J6" s="11">
        <v>6681</v>
      </c>
      <c r="K6" s="11">
        <v>32326</v>
      </c>
      <c r="L6" s="37">
        <v>-0.9</v>
      </c>
      <c r="M6" s="7"/>
      <c r="N6" s="7"/>
    </row>
    <row r="7" spans="1:14" s="3" customFormat="1" ht="15" customHeight="1">
      <c r="A7" s="1"/>
      <c r="B7" s="1"/>
      <c r="C7" s="1"/>
      <c r="D7" s="1"/>
      <c r="E7" s="1"/>
      <c r="F7" s="1"/>
      <c r="G7" s="1"/>
      <c r="H7" s="1"/>
      <c r="I7" s="8">
        <v>22</v>
      </c>
      <c r="J7" s="11">
        <v>7934</v>
      </c>
      <c r="K7" s="11">
        <v>39231</v>
      </c>
      <c r="L7" s="37">
        <v>21.4</v>
      </c>
      <c r="M7" s="7"/>
      <c r="N7" s="7"/>
    </row>
    <row r="8" spans="1:14" s="3" customFormat="1" ht="15" customHeight="1">
      <c r="A8" s="1"/>
      <c r="B8" s="1"/>
      <c r="C8" s="1"/>
      <c r="D8" s="1"/>
      <c r="E8" s="1"/>
      <c r="F8" s="1"/>
      <c r="G8" s="1"/>
      <c r="H8" s="1"/>
      <c r="I8" s="8">
        <v>25</v>
      </c>
      <c r="J8" s="11">
        <v>7863</v>
      </c>
      <c r="K8" s="11">
        <v>38260</v>
      </c>
      <c r="L8" s="37">
        <v>-2.5</v>
      </c>
      <c r="M8" s="7"/>
      <c r="N8" s="7"/>
    </row>
    <row r="9" spans="1:14" s="3" customFormat="1" ht="15" customHeight="1">
      <c r="A9" s="1"/>
      <c r="B9" s="1"/>
      <c r="C9" s="1"/>
      <c r="D9" s="1"/>
      <c r="E9" s="1"/>
      <c r="F9" s="1"/>
      <c r="G9" s="1"/>
      <c r="H9" s="1"/>
      <c r="I9" s="8">
        <v>30</v>
      </c>
      <c r="J9" s="11">
        <v>7808</v>
      </c>
      <c r="K9" s="11">
        <v>36007</v>
      </c>
      <c r="L9" s="37">
        <v>-5.9</v>
      </c>
      <c r="M9" s="7"/>
      <c r="N9" s="7"/>
    </row>
    <row r="10" spans="1:14" s="3" customFormat="1" ht="15" customHeight="1">
      <c r="A10" s="1"/>
      <c r="B10" s="1"/>
      <c r="C10" s="1"/>
      <c r="D10" s="1"/>
      <c r="E10" s="1"/>
      <c r="F10" s="1"/>
      <c r="G10" s="1"/>
      <c r="H10" s="1"/>
      <c r="I10" s="8">
        <v>35</v>
      </c>
      <c r="J10" s="11">
        <v>8054</v>
      </c>
      <c r="K10" s="11">
        <v>35220</v>
      </c>
      <c r="L10" s="37">
        <v>-2.2000000000000002</v>
      </c>
      <c r="M10" s="7"/>
      <c r="N10" s="7"/>
    </row>
    <row r="11" spans="1:14" s="3" customFormat="1" ht="15" customHeight="1">
      <c r="A11" s="1"/>
      <c r="B11" s="1"/>
      <c r="C11" s="1"/>
      <c r="D11" s="1"/>
      <c r="E11" s="1"/>
      <c r="F11" s="1"/>
      <c r="G11" s="1"/>
      <c r="H11" s="1"/>
      <c r="I11" s="8">
        <v>40</v>
      </c>
      <c r="J11" s="11">
        <v>8546</v>
      </c>
      <c r="K11" s="11">
        <v>35015</v>
      </c>
      <c r="L11" s="37">
        <v>-0.6</v>
      </c>
      <c r="M11" s="7"/>
      <c r="N11" s="7"/>
    </row>
    <row r="12" spans="1:14" s="4" customFormat="1" ht="15" customHeight="1">
      <c r="A12" s="1"/>
      <c r="B12" s="1"/>
      <c r="C12" s="1"/>
      <c r="D12" s="1"/>
      <c r="E12" s="1"/>
      <c r="F12" s="1"/>
      <c r="G12" s="1"/>
      <c r="H12" s="1"/>
      <c r="I12" s="8">
        <v>45</v>
      </c>
      <c r="J12" s="11">
        <v>9392</v>
      </c>
      <c r="K12" s="11">
        <v>36200</v>
      </c>
      <c r="L12" s="37">
        <v>3.4</v>
      </c>
      <c r="M12" s="7"/>
      <c r="N12" s="7"/>
    </row>
    <row r="13" spans="1:14" s="3" customFormat="1" ht="15" customHeight="1">
      <c r="A13" s="1"/>
      <c r="B13" s="1"/>
      <c r="C13" s="1"/>
      <c r="D13" s="1"/>
      <c r="E13" s="1"/>
      <c r="F13" s="1"/>
      <c r="G13" s="1"/>
      <c r="H13" s="1"/>
      <c r="I13" s="8">
        <v>50</v>
      </c>
      <c r="J13" s="11">
        <v>10699</v>
      </c>
      <c r="K13" s="11">
        <v>39717</v>
      </c>
      <c r="L13" s="37">
        <v>9.6999999999999993</v>
      </c>
      <c r="M13" s="7"/>
      <c r="N13" s="7"/>
    </row>
    <row r="14" spans="1:14">
      <c r="I14" s="8">
        <v>55</v>
      </c>
      <c r="J14" s="11">
        <v>12346</v>
      </c>
      <c r="K14" s="11">
        <v>43942</v>
      </c>
      <c r="L14" s="37">
        <v>10.6</v>
      </c>
    </row>
    <row r="15" spans="1:14">
      <c r="I15" s="8">
        <v>60</v>
      </c>
      <c r="J15" s="11">
        <v>13764</v>
      </c>
      <c r="K15" s="11">
        <v>47273</v>
      </c>
      <c r="L15" s="37">
        <v>7.6</v>
      </c>
    </row>
    <row r="16" spans="1:14">
      <c r="I16" s="8" t="s">
        <v>21</v>
      </c>
      <c r="J16" s="11">
        <v>15334</v>
      </c>
      <c r="K16" s="11">
        <v>50064</v>
      </c>
      <c r="L16" s="37">
        <v>5.9</v>
      </c>
    </row>
    <row r="17" spans="1:22">
      <c r="I17" s="10">
        <v>7</v>
      </c>
      <c r="J17" s="11">
        <v>17345</v>
      </c>
      <c r="K17" s="11">
        <v>52807</v>
      </c>
      <c r="L17" s="37">
        <v>5.5</v>
      </c>
    </row>
    <row r="18" spans="1:22">
      <c r="I18" s="10">
        <v>12</v>
      </c>
      <c r="J18" s="11">
        <v>19464</v>
      </c>
      <c r="K18" s="11">
        <v>54841</v>
      </c>
      <c r="L18" s="37">
        <v>3.9</v>
      </c>
    </row>
    <row r="19" spans="1:22">
      <c r="I19" s="10">
        <v>17</v>
      </c>
      <c r="J19" s="11">
        <v>21529</v>
      </c>
      <c r="K19" s="11">
        <v>57099</v>
      </c>
      <c r="L19" s="37">
        <v>4.0999999999999996</v>
      </c>
    </row>
    <row r="20" spans="1:22">
      <c r="I20" s="10">
        <v>22</v>
      </c>
      <c r="J20" s="12">
        <v>21687</v>
      </c>
      <c r="K20" s="12">
        <v>56391</v>
      </c>
      <c r="L20" s="38">
        <v>-1.2</v>
      </c>
    </row>
    <row r="21" spans="1:22">
      <c r="I21" s="10">
        <v>27</v>
      </c>
      <c r="J21" s="14">
        <v>22301</v>
      </c>
      <c r="K21" s="14">
        <v>55912</v>
      </c>
      <c r="L21" s="38">
        <v>-0.8</v>
      </c>
    </row>
    <row r="22" spans="1:22">
      <c r="I22" s="1" t="s">
        <v>47</v>
      </c>
      <c r="J22" s="1">
        <v>23848</v>
      </c>
      <c r="K22" s="1">
        <v>56400</v>
      </c>
      <c r="L22" s="191">
        <v>2.8</v>
      </c>
    </row>
    <row r="29" spans="1:22" s="6" customFormat="1">
      <c r="A29" s="1"/>
      <c r="B29" s="1"/>
      <c r="C29" s="1"/>
      <c r="D29" s="1"/>
      <c r="E29" s="1"/>
      <c r="F29" s="1"/>
      <c r="G29" s="1"/>
      <c r="H29" s="1"/>
      <c r="I29" s="1"/>
      <c r="J29" s="7"/>
      <c r="K29" s="7"/>
      <c r="L29" s="7"/>
      <c r="M29" s="7"/>
      <c r="N29" s="7"/>
    </row>
    <row r="32" spans="1:22">
      <c r="M32" s="1"/>
      <c r="N32" s="1"/>
      <c r="R32" s="7"/>
      <c r="S32" s="7"/>
      <c r="T32" s="7"/>
      <c r="U32" s="7"/>
      <c r="V32" s="7"/>
    </row>
    <row r="33" spans="13:15">
      <c r="N33" s="1"/>
    </row>
    <row r="34" spans="13:15">
      <c r="M34" s="11"/>
      <c r="N34" s="1"/>
      <c r="O34" s="39"/>
    </row>
    <row r="35" spans="13:15">
      <c r="M35" s="11"/>
      <c r="N35" s="1"/>
      <c r="O35" s="39"/>
    </row>
    <row r="36" spans="13:15">
      <c r="M36" s="11"/>
      <c r="N36" s="1"/>
      <c r="O36" s="39"/>
    </row>
    <row r="37" spans="13:15">
      <c r="M37" s="11"/>
      <c r="N37" s="1"/>
      <c r="O37" s="39"/>
    </row>
    <row r="38" spans="13:15">
      <c r="M38" s="11"/>
      <c r="N38" s="1"/>
      <c r="O38" s="39"/>
    </row>
    <row r="39" spans="13:15">
      <c r="M39" s="11"/>
      <c r="N39" s="1"/>
      <c r="O39" s="39"/>
    </row>
    <row r="40" spans="13:15">
      <c r="M40" s="11"/>
      <c r="N40" s="1"/>
      <c r="O40" s="39"/>
    </row>
    <row r="41" spans="13:15">
      <c r="M41" s="11"/>
      <c r="N41" s="1"/>
      <c r="O41" s="39"/>
    </row>
    <row r="42" spans="13:15">
      <c r="M42" s="11"/>
      <c r="N42" s="1"/>
      <c r="O42" s="39"/>
    </row>
    <row r="43" spans="13:15">
      <c r="M43" s="11"/>
      <c r="N43" s="1"/>
      <c r="O43" s="39"/>
    </row>
    <row r="44" spans="13:15">
      <c r="M44" s="11"/>
      <c r="N44" s="1"/>
      <c r="O44" s="39"/>
    </row>
    <row r="45" spans="13:15">
      <c r="M45" s="11"/>
      <c r="N45" s="1"/>
      <c r="O45" s="39"/>
    </row>
    <row r="46" spans="13:15">
      <c r="M46" s="11"/>
      <c r="N46" s="1"/>
      <c r="O46" s="39"/>
    </row>
    <row r="47" spans="13:15">
      <c r="M47" s="11"/>
      <c r="N47" s="1"/>
      <c r="O47" s="39"/>
    </row>
    <row r="48" spans="13:15">
      <c r="M48" s="11"/>
      <c r="N48" s="1"/>
      <c r="O48" s="39"/>
    </row>
    <row r="49" spans="1:15">
      <c r="M49" s="11"/>
      <c r="N49" s="1"/>
      <c r="O49" s="39"/>
    </row>
    <row r="50" spans="1:15">
      <c r="M50" s="11"/>
      <c r="N50" s="1"/>
    </row>
    <row r="51" spans="1:15">
      <c r="M51" s="11"/>
      <c r="N51" s="1"/>
    </row>
    <row r="52" spans="1:15">
      <c r="M52" s="13"/>
      <c r="N52" s="1"/>
    </row>
    <row r="53" spans="1:15">
      <c r="M53" s="13"/>
      <c r="N53" s="1"/>
    </row>
    <row r="54" spans="1:15">
      <c r="M54" s="13"/>
      <c r="N54" s="1"/>
    </row>
    <row r="55" spans="1:15">
      <c r="M55" s="13"/>
      <c r="N55" s="1"/>
    </row>
    <row r="56" spans="1:15">
      <c r="M56" s="13"/>
      <c r="N56" s="1"/>
    </row>
    <row r="57" spans="1:15">
      <c r="M57" s="15"/>
      <c r="N57" s="1"/>
    </row>
    <row r="58" spans="1:15">
      <c r="A58" s="7"/>
      <c r="B58" s="7"/>
      <c r="C58" s="7"/>
      <c r="D58" s="7"/>
      <c r="E58" s="7"/>
      <c r="M58" s="1"/>
      <c r="N58" s="1"/>
    </row>
  </sheetData>
  <phoneticPr fontId="16"/>
  <printOptions gridLinesSet="0"/>
  <pageMargins left="0.59055118110236227" right="0.39370078740157483" top="0.78740157480314965" bottom="0.98425196850393704" header="0.51181102362204722" footer="0.51181102362204722"/>
  <pageSetup paperSize="9" scale="95" orientation="portrait" horizontalDpi="4294967292" verticalDpi="4294967292" r:id="rId1"/>
  <headerFooter alignWithMargins="0">
    <oddFooter>&amp;R&amp;"ＭＳ Ｐゴシック,標準"&amp;11&amp;F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81"/>
  <sheetViews>
    <sheetView workbookViewId="0">
      <pane ySplit="5" topLeftCell="A45" activePane="bottomLeft" state="frozen"/>
      <selection pane="bottomLeft" activeCell="C81" sqref="C81"/>
    </sheetView>
  </sheetViews>
  <sheetFormatPr defaultRowHeight="13.5"/>
  <cols>
    <col min="1" max="1" width="8.796875" style="133" customWidth="1"/>
    <col min="2" max="2" width="8.796875" style="19"/>
    <col min="3" max="3" width="10" style="19" customWidth="1"/>
    <col min="4" max="4" width="10.19921875" style="19" customWidth="1"/>
    <col min="5" max="5" width="9.59765625" style="19" customWidth="1"/>
    <col min="6" max="8" width="8.796875" style="132"/>
    <col min="9" max="16384" width="8.796875" style="19"/>
  </cols>
  <sheetData>
    <row r="1" spans="1:8" ht="17.25">
      <c r="A1" s="40" t="s">
        <v>0</v>
      </c>
      <c r="B1" s="41"/>
      <c r="C1" s="41"/>
      <c r="D1" s="41"/>
      <c r="E1" s="41"/>
      <c r="F1" s="42"/>
      <c r="G1" s="42"/>
      <c r="H1" s="43"/>
    </row>
    <row r="2" spans="1:8" s="35" customFormat="1" ht="12" thickBot="1">
      <c r="A2" s="44"/>
      <c r="B2" s="45"/>
      <c r="C2" s="45"/>
      <c r="D2" s="45"/>
      <c r="E2" s="45"/>
      <c r="F2" s="46"/>
      <c r="G2" s="46"/>
      <c r="H2" s="43" t="s">
        <v>1</v>
      </c>
    </row>
    <row r="3" spans="1:8">
      <c r="A3" s="210" t="s">
        <v>2</v>
      </c>
      <c r="B3" s="213" t="s">
        <v>3</v>
      </c>
      <c r="C3" s="215" t="s">
        <v>18</v>
      </c>
      <c r="D3" s="215"/>
      <c r="E3" s="215"/>
      <c r="F3" s="47" t="s">
        <v>12</v>
      </c>
      <c r="G3" s="47" t="s">
        <v>4</v>
      </c>
      <c r="H3" s="48" t="s">
        <v>5</v>
      </c>
    </row>
    <row r="4" spans="1:8" ht="14.25" customHeight="1">
      <c r="A4" s="211"/>
      <c r="B4" s="214"/>
      <c r="C4" s="49" t="s">
        <v>6</v>
      </c>
      <c r="D4" s="50" t="s">
        <v>14</v>
      </c>
      <c r="E4" s="51" t="s">
        <v>15</v>
      </c>
      <c r="F4" s="52" t="s">
        <v>13</v>
      </c>
      <c r="G4" s="52" t="s">
        <v>7</v>
      </c>
      <c r="H4" s="53" t="s">
        <v>8</v>
      </c>
    </row>
    <row r="5" spans="1:8" s="29" customFormat="1" ht="10.5">
      <c r="A5" s="212"/>
      <c r="B5" s="54" t="s">
        <v>9</v>
      </c>
      <c r="C5" s="55" t="s">
        <v>10</v>
      </c>
      <c r="D5" s="56" t="s">
        <v>10</v>
      </c>
      <c r="E5" s="57" t="s">
        <v>10</v>
      </c>
      <c r="F5" s="58" t="s">
        <v>10</v>
      </c>
      <c r="G5" s="58" t="s">
        <v>10</v>
      </c>
      <c r="H5" s="59" t="s">
        <v>10</v>
      </c>
    </row>
    <row r="6" spans="1:8">
      <c r="A6" s="60" t="s">
        <v>22</v>
      </c>
      <c r="B6" s="61">
        <v>6449</v>
      </c>
      <c r="C6" s="62">
        <v>31191</v>
      </c>
      <c r="D6" s="63">
        <v>15104</v>
      </c>
      <c r="E6" s="64">
        <v>16087</v>
      </c>
      <c r="F6" s="65">
        <f>D6/E6*100</f>
        <v>93.889475974389256</v>
      </c>
      <c r="G6" s="65">
        <f>ROUND(C6/264.33,1)</f>
        <v>118</v>
      </c>
      <c r="H6" s="66">
        <f t="shared" ref="H6:H37" si="0">C6/B6</f>
        <v>4.8365638083423788</v>
      </c>
    </row>
    <row r="7" spans="1:8">
      <c r="A7" s="67">
        <v>14</v>
      </c>
      <c r="B7" s="68">
        <v>6652</v>
      </c>
      <c r="C7" s="69">
        <v>32337</v>
      </c>
      <c r="D7" s="70">
        <v>15669</v>
      </c>
      <c r="E7" s="71">
        <v>16668</v>
      </c>
      <c r="F7" s="72">
        <v>94.006479481641463</v>
      </c>
      <c r="G7" s="72">
        <f t="shared" ref="G7:G15" si="1">ROUND(C7/264.33,1)</f>
        <v>122.3</v>
      </c>
      <c r="H7" s="73">
        <f t="shared" si="0"/>
        <v>4.8612447384245341</v>
      </c>
    </row>
    <row r="8" spans="1:8">
      <c r="A8" s="74" t="s">
        <v>23</v>
      </c>
      <c r="B8" s="68">
        <v>6785</v>
      </c>
      <c r="C8" s="69">
        <v>32821</v>
      </c>
      <c r="D8" s="70">
        <v>15964</v>
      </c>
      <c r="E8" s="71">
        <v>16857</v>
      </c>
      <c r="F8" s="72">
        <v>94.702497478792196</v>
      </c>
      <c r="G8" s="72">
        <f t="shared" si="1"/>
        <v>124.2</v>
      </c>
      <c r="H8" s="73">
        <f t="shared" si="0"/>
        <v>4.8372881355932202</v>
      </c>
    </row>
    <row r="9" spans="1:8">
      <c r="A9" s="75">
        <v>10</v>
      </c>
      <c r="B9" s="68">
        <v>6826</v>
      </c>
      <c r="C9" s="69">
        <v>32626</v>
      </c>
      <c r="D9" s="70">
        <v>15932</v>
      </c>
      <c r="E9" s="71">
        <v>16694</v>
      </c>
      <c r="F9" s="72">
        <v>95.435485803282617</v>
      </c>
      <c r="G9" s="72">
        <f t="shared" si="1"/>
        <v>123.4</v>
      </c>
      <c r="H9" s="73">
        <f t="shared" si="0"/>
        <v>4.7796659830061525</v>
      </c>
    </row>
    <row r="10" spans="1:8">
      <c r="A10" s="75">
        <v>15</v>
      </c>
      <c r="B10" s="68">
        <v>6681</v>
      </c>
      <c r="C10" s="69">
        <v>32326</v>
      </c>
      <c r="D10" s="70">
        <v>15624</v>
      </c>
      <c r="E10" s="71">
        <v>16702</v>
      </c>
      <c r="F10" s="72">
        <v>93.545683151718364</v>
      </c>
      <c r="G10" s="72">
        <f t="shared" si="1"/>
        <v>122.3</v>
      </c>
      <c r="H10" s="73">
        <f t="shared" si="0"/>
        <v>4.8384972309534504</v>
      </c>
    </row>
    <row r="11" spans="1:8">
      <c r="A11" s="75">
        <v>22</v>
      </c>
      <c r="B11" s="68">
        <v>7934</v>
      </c>
      <c r="C11" s="69">
        <v>39231</v>
      </c>
      <c r="D11" s="70">
        <v>18765</v>
      </c>
      <c r="E11" s="71">
        <v>20466</v>
      </c>
      <c r="F11" s="72">
        <v>91.688654353562001</v>
      </c>
      <c r="G11" s="72">
        <f t="shared" si="1"/>
        <v>148.4</v>
      </c>
      <c r="H11" s="73">
        <f t="shared" si="0"/>
        <v>4.944668515250819</v>
      </c>
    </row>
    <row r="12" spans="1:8">
      <c r="A12" s="75">
        <v>25</v>
      </c>
      <c r="B12" s="68">
        <v>7863</v>
      </c>
      <c r="C12" s="69">
        <v>38260</v>
      </c>
      <c r="D12" s="70">
        <v>18493</v>
      </c>
      <c r="E12" s="71">
        <v>19767</v>
      </c>
      <c r="F12" s="72">
        <v>93.554914756918095</v>
      </c>
      <c r="G12" s="72">
        <f t="shared" si="1"/>
        <v>144.69999999999999</v>
      </c>
      <c r="H12" s="73">
        <f t="shared" si="0"/>
        <v>4.8658272923820425</v>
      </c>
    </row>
    <row r="13" spans="1:8">
      <c r="A13" s="75">
        <v>30</v>
      </c>
      <c r="B13" s="68">
        <v>7808</v>
      </c>
      <c r="C13" s="69">
        <v>36007</v>
      </c>
      <c r="D13" s="70">
        <v>17252</v>
      </c>
      <c r="E13" s="71">
        <v>18755</v>
      </c>
      <c r="F13" s="72">
        <v>91.986137030125306</v>
      </c>
      <c r="G13" s="72">
        <f t="shared" si="1"/>
        <v>136.19999999999999</v>
      </c>
      <c r="H13" s="73">
        <f t="shared" si="0"/>
        <v>4.6115522540983607</v>
      </c>
    </row>
    <row r="14" spans="1:8">
      <c r="A14" s="76">
        <v>31</v>
      </c>
      <c r="B14" s="77">
        <v>7808</v>
      </c>
      <c r="C14" s="78">
        <v>35558</v>
      </c>
      <c r="D14" s="79">
        <v>17013</v>
      </c>
      <c r="E14" s="80">
        <v>18545</v>
      </c>
      <c r="F14" s="81">
        <v>91.739013211108116</v>
      </c>
      <c r="G14" s="81">
        <f t="shared" si="1"/>
        <v>134.5</v>
      </c>
      <c r="H14" s="82">
        <f t="shared" si="0"/>
        <v>4.5540471311475406</v>
      </c>
    </row>
    <row r="15" spans="1:8">
      <c r="A15" s="76">
        <v>32</v>
      </c>
      <c r="B15" s="77">
        <v>7792</v>
      </c>
      <c r="C15" s="78">
        <v>35223</v>
      </c>
      <c r="D15" s="79">
        <v>16773</v>
      </c>
      <c r="E15" s="80">
        <v>18450</v>
      </c>
      <c r="F15" s="81">
        <v>90.910569105691053</v>
      </c>
      <c r="G15" s="81">
        <f t="shared" si="1"/>
        <v>133.30000000000001</v>
      </c>
      <c r="H15" s="82">
        <f t="shared" si="0"/>
        <v>4.5204055441478443</v>
      </c>
    </row>
    <row r="16" spans="1:8">
      <c r="A16" s="76">
        <v>33</v>
      </c>
      <c r="B16" s="77">
        <v>7816</v>
      </c>
      <c r="C16" s="78">
        <v>35616</v>
      </c>
      <c r="D16" s="79">
        <v>16942</v>
      </c>
      <c r="E16" s="80">
        <v>18674</v>
      </c>
      <c r="F16" s="81">
        <v>90.725072293027736</v>
      </c>
      <c r="G16" s="81">
        <f>ROUND(C16/265.9,1)</f>
        <v>133.9</v>
      </c>
      <c r="H16" s="82">
        <f t="shared" si="0"/>
        <v>4.5568065506653017</v>
      </c>
    </row>
    <row r="17" spans="1:8">
      <c r="A17" s="76">
        <v>34</v>
      </c>
      <c r="B17" s="77">
        <v>7844</v>
      </c>
      <c r="C17" s="78">
        <v>36040</v>
      </c>
      <c r="D17" s="79">
        <v>17137</v>
      </c>
      <c r="E17" s="80">
        <v>18903</v>
      </c>
      <c r="F17" s="81">
        <v>90.657567581865322</v>
      </c>
      <c r="G17" s="81">
        <f>ROUND(C17/265.9,1)</f>
        <v>135.5</v>
      </c>
      <c r="H17" s="82">
        <f t="shared" si="0"/>
        <v>4.5945945945945947</v>
      </c>
    </row>
    <row r="18" spans="1:8">
      <c r="A18" s="75">
        <v>35</v>
      </c>
      <c r="B18" s="68">
        <v>8054</v>
      </c>
      <c r="C18" s="69">
        <v>35220</v>
      </c>
      <c r="D18" s="70">
        <v>16871</v>
      </c>
      <c r="E18" s="71">
        <v>18349</v>
      </c>
      <c r="F18" s="72">
        <v>91.94506512616492</v>
      </c>
      <c r="G18" s="72">
        <f>ROUND(C18/265.92,1)</f>
        <v>132.4</v>
      </c>
      <c r="H18" s="73">
        <f t="shared" si="0"/>
        <v>4.372982369009188</v>
      </c>
    </row>
    <row r="19" spans="1:8">
      <c r="A19" s="76">
        <v>36</v>
      </c>
      <c r="B19" s="77">
        <v>8136</v>
      </c>
      <c r="C19" s="78">
        <v>35013</v>
      </c>
      <c r="D19" s="79">
        <v>16750</v>
      </c>
      <c r="E19" s="80">
        <v>18263</v>
      </c>
      <c r="F19" s="81">
        <v>91.71549033565131</v>
      </c>
      <c r="G19" s="81">
        <f t="shared" ref="G19:G22" si="2">ROUND(C19/265.92,1)</f>
        <v>131.69999999999999</v>
      </c>
      <c r="H19" s="82">
        <f t="shared" si="0"/>
        <v>4.3034660766961652</v>
      </c>
    </row>
    <row r="20" spans="1:8">
      <c r="A20" s="76">
        <v>37</v>
      </c>
      <c r="B20" s="77">
        <v>8279</v>
      </c>
      <c r="C20" s="78">
        <v>34696</v>
      </c>
      <c r="D20" s="79">
        <v>16588</v>
      </c>
      <c r="E20" s="80">
        <v>18108</v>
      </c>
      <c r="F20" s="81">
        <v>91.605920035343487</v>
      </c>
      <c r="G20" s="81">
        <f t="shared" si="2"/>
        <v>130.5</v>
      </c>
      <c r="H20" s="82">
        <f t="shared" si="0"/>
        <v>4.1908443048677375</v>
      </c>
    </row>
    <row r="21" spans="1:8">
      <c r="A21" s="76">
        <v>38</v>
      </c>
      <c r="B21" s="77">
        <v>8493</v>
      </c>
      <c r="C21" s="78">
        <v>34542</v>
      </c>
      <c r="D21" s="79">
        <v>16500</v>
      </c>
      <c r="E21" s="80">
        <v>18042</v>
      </c>
      <c r="F21" s="81">
        <v>91.453275690056529</v>
      </c>
      <c r="G21" s="81">
        <f t="shared" si="2"/>
        <v>129.9</v>
      </c>
      <c r="H21" s="82">
        <f t="shared" si="0"/>
        <v>4.0671140939597317</v>
      </c>
    </row>
    <row r="22" spans="1:8">
      <c r="A22" s="76">
        <v>39</v>
      </c>
      <c r="B22" s="77">
        <v>8675</v>
      </c>
      <c r="C22" s="78">
        <v>34638</v>
      </c>
      <c r="D22" s="79">
        <v>16536</v>
      </c>
      <c r="E22" s="80">
        <v>18102</v>
      </c>
      <c r="F22" s="81">
        <v>91.349022207490876</v>
      </c>
      <c r="G22" s="81">
        <f t="shared" si="2"/>
        <v>130.30000000000001</v>
      </c>
      <c r="H22" s="82">
        <f t="shared" si="0"/>
        <v>3.9928530259365993</v>
      </c>
    </row>
    <row r="23" spans="1:8">
      <c r="A23" s="75">
        <v>40</v>
      </c>
      <c r="B23" s="68">
        <v>8546</v>
      </c>
      <c r="C23" s="69">
        <v>35015</v>
      </c>
      <c r="D23" s="70">
        <v>16736</v>
      </c>
      <c r="E23" s="83">
        <v>18279</v>
      </c>
      <c r="F23" s="72">
        <v>91.558619180480321</v>
      </c>
      <c r="G23" s="72">
        <f>ROUND(C23/265.67,1)</f>
        <v>131.80000000000001</v>
      </c>
      <c r="H23" s="73">
        <f t="shared" si="0"/>
        <v>4.0972384741399486</v>
      </c>
    </row>
    <row r="24" spans="1:8">
      <c r="A24" s="76">
        <v>41</v>
      </c>
      <c r="B24" s="77">
        <v>8627</v>
      </c>
      <c r="C24" s="78">
        <v>35006</v>
      </c>
      <c r="D24" s="79">
        <v>16712</v>
      </c>
      <c r="E24" s="80">
        <v>18294</v>
      </c>
      <c r="F24" s="81">
        <v>91.352355963703943</v>
      </c>
      <c r="G24" s="81">
        <f t="shared" ref="G24:G27" si="3">ROUND(C24/265.67,1)</f>
        <v>131.80000000000001</v>
      </c>
      <c r="H24" s="82">
        <f t="shared" si="0"/>
        <v>4.0577257447548396</v>
      </c>
    </row>
    <row r="25" spans="1:8">
      <c r="A25" s="76">
        <v>42</v>
      </c>
      <c r="B25" s="77">
        <v>8733</v>
      </c>
      <c r="C25" s="78">
        <v>35164</v>
      </c>
      <c r="D25" s="79">
        <v>16822</v>
      </c>
      <c r="E25" s="80">
        <v>18342</v>
      </c>
      <c r="F25" s="81">
        <v>91.713008396030972</v>
      </c>
      <c r="G25" s="81">
        <f t="shared" si="3"/>
        <v>132.4</v>
      </c>
      <c r="H25" s="82">
        <f t="shared" si="0"/>
        <v>4.0265658994618114</v>
      </c>
    </row>
    <row r="26" spans="1:8">
      <c r="A26" s="76">
        <v>43</v>
      </c>
      <c r="B26" s="77">
        <v>8909</v>
      </c>
      <c r="C26" s="78">
        <v>35453</v>
      </c>
      <c r="D26" s="79">
        <v>16945</v>
      </c>
      <c r="E26" s="80">
        <v>18508</v>
      </c>
      <c r="F26" s="81">
        <v>91.555003241841376</v>
      </c>
      <c r="G26" s="81">
        <f t="shared" si="3"/>
        <v>133.4</v>
      </c>
      <c r="H26" s="82">
        <f t="shared" si="0"/>
        <v>3.9794589740711639</v>
      </c>
    </row>
    <row r="27" spans="1:8">
      <c r="A27" s="76">
        <v>44</v>
      </c>
      <c r="B27" s="77">
        <v>9065</v>
      </c>
      <c r="C27" s="78">
        <v>35598</v>
      </c>
      <c r="D27" s="79">
        <v>17027</v>
      </c>
      <c r="E27" s="80">
        <v>18571</v>
      </c>
      <c r="F27" s="81">
        <v>91.685961983738082</v>
      </c>
      <c r="G27" s="81">
        <f t="shared" si="3"/>
        <v>134</v>
      </c>
      <c r="H27" s="82">
        <f t="shared" si="0"/>
        <v>3.9269718698290128</v>
      </c>
    </row>
    <row r="28" spans="1:8">
      <c r="A28" s="75">
        <v>45</v>
      </c>
      <c r="B28" s="68">
        <v>9392</v>
      </c>
      <c r="C28" s="69">
        <v>36200</v>
      </c>
      <c r="D28" s="70">
        <v>17187</v>
      </c>
      <c r="E28" s="71">
        <v>19013</v>
      </c>
      <c r="F28" s="72">
        <v>90.396044811444796</v>
      </c>
      <c r="G28" s="72">
        <f>ROUND(C28/265.83,1)</f>
        <v>136.19999999999999</v>
      </c>
      <c r="H28" s="73">
        <f t="shared" si="0"/>
        <v>3.8543441226575808</v>
      </c>
    </row>
    <row r="29" spans="1:8">
      <c r="A29" s="76">
        <v>46</v>
      </c>
      <c r="B29" s="77">
        <v>9526</v>
      </c>
      <c r="C29" s="84">
        <v>36728</v>
      </c>
      <c r="D29" s="79">
        <v>17455</v>
      </c>
      <c r="E29" s="80">
        <v>19273</v>
      </c>
      <c r="F29" s="81">
        <v>90.567114616302604</v>
      </c>
      <c r="G29" s="81">
        <f t="shared" ref="G29:G34" si="4">ROUND(C29/265.83,1)</f>
        <v>138.19999999999999</v>
      </c>
      <c r="H29" s="82">
        <f t="shared" si="0"/>
        <v>3.8555532227587657</v>
      </c>
    </row>
    <row r="30" spans="1:8">
      <c r="A30" s="76">
        <v>47</v>
      </c>
      <c r="B30" s="77">
        <v>9745</v>
      </c>
      <c r="C30" s="84">
        <v>37253</v>
      </c>
      <c r="D30" s="79">
        <v>17763</v>
      </c>
      <c r="E30" s="80">
        <v>19490</v>
      </c>
      <c r="F30" s="81">
        <v>91.139045664443302</v>
      </c>
      <c r="G30" s="81">
        <f t="shared" si="4"/>
        <v>140.1</v>
      </c>
      <c r="H30" s="82">
        <f t="shared" si="0"/>
        <v>3.8227809132888662</v>
      </c>
    </row>
    <row r="31" spans="1:8">
      <c r="A31" s="76">
        <v>48</v>
      </c>
      <c r="B31" s="77">
        <v>9995</v>
      </c>
      <c r="C31" s="84">
        <v>38116</v>
      </c>
      <c r="D31" s="79">
        <v>18227</v>
      </c>
      <c r="E31" s="80">
        <v>19889</v>
      </c>
      <c r="F31" s="81">
        <v>91.643622102669823</v>
      </c>
      <c r="G31" s="81">
        <f t="shared" si="4"/>
        <v>143.4</v>
      </c>
      <c r="H31" s="82">
        <f t="shared" si="0"/>
        <v>3.8135067533766884</v>
      </c>
    </row>
    <row r="32" spans="1:8">
      <c r="A32" s="76">
        <v>49</v>
      </c>
      <c r="B32" s="77">
        <v>10320</v>
      </c>
      <c r="C32" s="84">
        <v>39166</v>
      </c>
      <c r="D32" s="79">
        <v>18766</v>
      </c>
      <c r="E32" s="80">
        <v>20400</v>
      </c>
      <c r="F32" s="81">
        <v>91.990196078431381</v>
      </c>
      <c r="G32" s="81">
        <f t="shared" si="4"/>
        <v>147.30000000000001</v>
      </c>
      <c r="H32" s="82">
        <f t="shared" si="0"/>
        <v>3.79515503875969</v>
      </c>
    </row>
    <row r="33" spans="1:8">
      <c r="A33" s="75">
        <v>50</v>
      </c>
      <c r="B33" s="68">
        <v>10699</v>
      </c>
      <c r="C33" s="69">
        <v>39717</v>
      </c>
      <c r="D33" s="70">
        <v>19085</v>
      </c>
      <c r="E33" s="71">
        <v>20632</v>
      </c>
      <c r="F33" s="72">
        <v>92.501938735944165</v>
      </c>
      <c r="G33" s="72">
        <f t="shared" si="4"/>
        <v>149.4</v>
      </c>
      <c r="H33" s="73">
        <f t="shared" si="0"/>
        <v>3.7122160949621459</v>
      </c>
    </row>
    <row r="34" spans="1:8">
      <c r="A34" s="76">
        <v>51</v>
      </c>
      <c r="B34" s="77">
        <v>10949</v>
      </c>
      <c r="C34" s="78">
        <v>40369</v>
      </c>
      <c r="D34" s="79">
        <v>19469</v>
      </c>
      <c r="E34" s="80">
        <v>20900</v>
      </c>
      <c r="F34" s="81">
        <v>93.153110047846894</v>
      </c>
      <c r="G34" s="81">
        <f t="shared" si="4"/>
        <v>151.9</v>
      </c>
      <c r="H34" s="82">
        <f t="shared" si="0"/>
        <v>3.6870033793040462</v>
      </c>
    </row>
    <row r="35" spans="1:8">
      <c r="A35" s="76">
        <v>52</v>
      </c>
      <c r="B35" s="77">
        <v>11275</v>
      </c>
      <c r="C35" s="78">
        <v>41144</v>
      </c>
      <c r="D35" s="79">
        <v>19962</v>
      </c>
      <c r="E35" s="80">
        <v>21182</v>
      </c>
      <c r="F35" s="81">
        <v>94.240392786328016</v>
      </c>
      <c r="G35" s="81">
        <f t="shared" ref="G35:G72" si="5">ROUND(C35/265.88,1)</f>
        <v>154.69999999999999</v>
      </c>
      <c r="H35" s="82">
        <f t="shared" si="0"/>
        <v>3.6491352549889133</v>
      </c>
    </row>
    <row r="36" spans="1:8">
      <c r="A36" s="76">
        <v>53</v>
      </c>
      <c r="B36" s="77">
        <v>11560</v>
      </c>
      <c r="C36" s="78">
        <v>42074</v>
      </c>
      <c r="D36" s="79">
        <v>20409</v>
      </c>
      <c r="E36" s="80">
        <v>21665</v>
      </c>
      <c r="F36" s="81">
        <v>94.202630971613203</v>
      </c>
      <c r="G36" s="81">
        <f t="shared" si="5"/>
        <v>158.19999999999999</v>
      </c>
      <c r="H36" s="82">
        <f t="shared" si="0"/>
        <v>3.6396193771626297</v>
      </c>
    </row>
    <row r="37" spans="1:8">
      <c r="A37" s="76">
        <v>54</v>
      </c>
      <c r="B37" s="77">
        <v>11879</v>
      </c>
      <c r="C37" s="78">
        <v>42975</v>
      </c>
      <c r="D37" s="79">
        <v>20896</v>
      </c>
      <c r="E37" s="80">
        <v>22079</v>
      </c>
      <c r="F37" s="81">
        <v>94.641967480411253</v>
      </c>
      <c r="G37" s="81">
        <f t="shared" si="5"/>
        <v>161.6</v>
      </c>
      <c r="H37" s="82">
        <f t="shared" si="0"/>
        <v>3.6177287650475631</v>
      </c>
    </row>
    <row r="38" spans="1:8">
      <c r="A38" s="75">
        <v>55</v>
      </c>
      <c r="B38" s="68">
        <v>12346</v>
      </c>
      <c r="C38" s="69">
        <v>43942</v>
      </c>
      <c r="D38" s="70">
        <v>21342</v>
      </c>
      <c r="E38" s="71">
        <v>22600</v>
      </c>
      <c r="F38" s="72">
        <v>94.43362831858407</v>
      </c>
      <c r="G38" s="72">
        <f t="shared" si="5"/>
        <v>165.3</v>
      </c>
      <c r="H38" s="73">
        <f t="shared" ref="H38:H72" si="6">C38/B38</f>
        <v>3.5592094605540257</v>
      </c>
    </row>
    <row r="39" spans="1:8">
      <c r="A39" s="76">
        <v>56</v>
      </c>
      <c r="B39" s="77">
        <v>12520</v>
      </c>
      <c r="C39" s="78">
        <v>44585</v>
      </c>
      <c r="D39" s="79">
        <v>21680</v>
      </c>
      <c r="E39" s="80">
        <v>22905</v>
      </c>
      <c r="F39" s="81">
        <v>94.651822746125305</v>
      </c>
      <c r="G39" s="81">
        <f t="shared" si="5"/>
        <v>167.7</v>
      </c>
      <c r="H39" s="82">
        <f t="shared" si="6"/>
        <v>3.5611022364217253</v>
      </c>
    </row>
    <row r="40" spans="1:8">
      <c r="A40" s="76">
        <v>57</v>
      </c>
      <c r="B40" s="77">
        <v>12813</v>
      </c>
      <c r="C40" s="78">
        <v>45189</v>
      </c>
      <c r="D40" s="79">
        <v>21987</v>
      </c>
      <c r="E40" s="80">
        <v>23202</v>
      </c>
      <c r="F40" s="81">
        <v>94.763382467028705</v>
      </c>
      <c r="G40" s="81">
        <f t="shared" si="5"/>
        <v>170</v>
      </c>
      <c r="H40" s="82">
        <f t="shared" si="6"/>
        <v>3.5268087099040035</v>
      </c>
    </row>
    <row r="41" spans="1:8">
      <c r="A41" s="76">
        <v>58</v>
      </c>
      <c r="B41" s="77">
        <v>13073</v>
      </c>
      <c r="C41" s="78">
        <v>45785</v>
      </c>
      <c r="D41" s="79">
        <v>22326</v>
      </c>
      <c r="E41" s="80">
        <v>23459</v>
      </c>
      <c r="F41" s="81">
        <v>95.170297114113993</v>
      </c>
      <c r="G41" s="81">
        <f t="shared" si="5"/>
        <v>172.2</v>
      </c>
      <c r="H41" s="82">
        <f t="shared" si="6"/>
        <v>3.5022565593207373</v>
      </c>
    </row>
    <row r="42" spans="1:8">
      <c r="A42" s="76">
        <v>59</v>
      </c>
      <c r="B42" s="77">
        <v>13308</v>
      </c>
      <c r="C42" s="78">
        <v>46378</v>
      </c>
      <c r="D42" s="79">
        <v>22618</v>
      </c>
      <c r="E42" s="80">
        <v>23760</v>
      </c>
      <c r="F42" s="81">
        <v>95.193602693602699</v>
      </c>
      <c r="G42" s="81">
        <f t="shared" si="5"/>
        <v>174.4</v>
      </c>
      <c r="H42" s="82">
        <f t="shared" si="6"/>
        <v>3.4849714457469192</v>
      </c>
    </row>
    <row r="43" spans="1:8">
      <c r="A43" s="75">
        <v>60</v>
      </c>
      <c r="B43" s="68">
        <v>13764</v>
      </c>
      <c r="C43" s="69">
        <v>47273</v>
      </c>
      <c r="D43" s="70">
        <v>23171</v>
      </c>
      <c r="E43" s="71">
        <v>24102</v>
      </c>
      <c r="F43" s="72">
        <v>96.137250020745171</v>
      </c>
      <c r="G43" s="72">
        <f t="shared" si="5"/>
        <v>177.8</v>
      </c>
      <c r="H43" s="73">
        <f t="shared" si="6"/>
        <v>3.4345393780877651</v>
      </c>
    </row>
    <row r="44" spans="1:8">
      <c r="A44" s="76">
        <v>61</v>
      </c>
      <c r="B44" s="77">
        <v>14127</v>
      </c>
      <c r="C44" s="78">
        <v>47977</v>
      </c>
      <c r="D44" s="79">
        <v>23545</v>
      </c>
      <c r="E44" s="80">
        <v>24432</v>
      </c>
      <c r="F44" s="81">
        <v>96.369515389652918</v>
      </c>
      <c r="G44" s="81">
        <f t="shared" si="5"/>
        <v>180.4</v>
      </c>
      <c r="H44" s="82">
        <f t="shared" si="6"/>
        <v>3.39612090323494</v>
      </c>
    </row>
    <row r="45" spans="1:8">
      <c r="A45" s="76">
        <v>62</v>
      </c>
      <c r="B45" s="77">
        <v>14332</v>
      </c>
      <c r="C45" s="78">
        <v>48423</v>
      </c>
      <c r="D45" s="79">
        <v>23717</v>
      </c>
      <c r="E45" s="80">
        <v>24706</v>
      </c>
      <c r="F45" s="81">
        <v>95.996923824172271</v>
      </c>
      <c r="G45" s="81">
        <f t="shared" si="5"/>
        <v>182.1</v>
      </c>
      <c r="H45" s="82">
        <f t="shared" si="6"/>
        <v>3.3786631314540889</v>
      </c>
    </row>
    <row r="46" spans="1:8">
      <c r="A46" s="76">
        <v>63</v>
      </c>
      <c r="B46" s="77">
        <v>14581</v>
      </c>
      <c r="C46" s="78">
        <v>48909</v>
      </c>
      <c r="D46" s="79">
        <v>24034</v>
      </c>
      <c r="E46" s="80">
        <v>24875</v>
      </c>
      <c r="F46" s="81">
        <v>96.619095477386935</v>
      </c>
      <c r="G46" s="81">
        <f t="shared" si="5"/>
        <v>184</v>
      </c>
      <c r="H46" s="82">
        <f t="shared" si="6"/>
        <v>3.3542966874699953</v>
      </c>
    </row>
    <row r="47" spans="1:8">
      <c r="A47" s="85" t="s">
        <v>24</v>
      </c>
      <c r="B47" s="77">
        <v>14866</v>
      </c>
      <c r="C47" s="78">
        <v>49434</v>
      </c>
      <c r="D47" s="79">
        <v>24291</v>
      </c>
      <c r="E47" s="80">
        <v>25143</v>
      </c>
      <c r="F47" s="81">
        <v>96.611382889869944</v>
      </c>
      <c r="G47" s="81">
        <f t="shared" si="5"/>
        <v>185.9</v>
      </c>
      <c r="H47" s="82">
        <f t="shared" si="6"/>
        <v>3.325306067536661</v>
      </c>
    </row>
    <row r="48" spans="1:8">
      <c r="A48" s="67">
        <v>2</v>
      </c>
      <c r="B48" s="68">
        <v>15334</v>
      </c>
      <c r="C48" s="69">
        <v>50064</v>
      </c>
      <c r="D48" s="70">
        <v>24572</v>
      </c>
      <c r="E48" s="71">
        <v>25492</v>
      </c>
      <c r="F48" s="72">
        <v>96.391024635179662</v>
      </c>
      <c r="G48" s="72">
        <f t="shared" si="5"/>
        <v>188.3</v>
      </c>
      <c r="H48" s="73">
        <f t="shared" si="6"/>
        <v>3.264901526020608</v>
      </c>
    </row>
    <row r="49" spans="1:8">
      <c r="A49" s="86">
        <v>3</v>
      </c>
      <c r="B49" s="77">
        <v>15821</v>
      </c>
      <c r="C49" s="78">
        <v>50729</v>
      </c>
      <c r="D49" s="79">
        <v>24949</v>
      </c>
      <c r="E49" s="80">
        <v>25780</v>
      </c>
      <c r="F49" s="81">
        <v>96.776570985259895</v>
      </c>
      <c r="G49" s="81">
        <f t="shared" si="5"/>
        <v>190.8</v>
      </c>
      <c r="H49" s="82">
        <f t="shared" si="6"/>
        <v>3.2064344858099996</v>
      </c>
    </row>
    <row r="50" spans="1:8">
      <c r="A50" s="86">
        <v>4</v>
      </c>
      <c r="B50" s="77">
        <v>16223</v>
      </c>
      <c r="C50" s="78">
        <v>51259</v>
      </c>
      <c r="D50" s="79">
        <v>25286</v>
      </c>
      <c r="E50" s="80">
        <v>25973</v>
      </c>
      <c r="F50" s="81">
        <v>97.354945520348053</v>
      </c>
      <c r="G50" s="81">
        <f t="shared" si="5"/>
        <v>192.8</v>
      </c>
      <c r="H50" s="82">
        <f t="shared" si="6"/>
        <v>3.1596498798002837</v>
      </c>
    </row>
    <row r="51" spans="1:8">
      <c r="A51" s="86">
        <v>5</v>
      </c>
      <c r="B51" s="77">
        <v>16597</v>
      </c>
      <c r="C51" s="78">
        <v>51809</v>
      </c>
      <c r="D51" s="79">
        <v>25568</v>
      </c>
      <c r="E51" s="80">
        <v>26241</v>
      </c>
      <c r="F51" s="81">
        <v>97.435311154300521</v>
      </c>
      <c r="G51" s="81">
        <f t="shared" si="5"/>
        <v>194.9</v>
      </c>
      <c r="H51" s="82">
        <f t="shared" si="6"/>
        <v>3.1215882388383442</v>
      </c>
    </row>
    <row r="52" spans="1:8">
      <c r="A52" s="86">
        <v>6</v>
      </c>
      <c r="B52" s="77">
        <v>16967</v>
      </c>
      <c r="C52" s="78">
        <v>52292</v>
      </c>
      <c r="D52" s="79">
        <v>25819</v>
      </c>
      <c r="E52" s="80">
        <v>26473</v>
      </c>
      <c r="F52" s="81">
        <v>97.529558418010808</v>
      </c>
      <c r="G52" s="81">
        <f t="shared" si="5"/>
        <v>196.7</v>
      </c>
      <c r="H52" s="82">
        <f t="shared" si="6"/>
        <v>3.081982672246125</v>
      </c>
    </row>
    <row r="53" spans="1:8">
      <c r="A53" s="67">
        <v>7</v>
      </c>
      <c r="B53" s="68">
        <v>17345</v>
      </c>
      <c r="C53" s="69">
        <v>52807</v>
      </c>
      <c r="D53" s="70">
        <v>26024</v>
      </c>
      <c r="E53" s="71">
        <v>26783</v>
      </c>
      <c r="F53" s="72">
        <v>97.166112832767055</v>
      </c>
      <c r="G53" s="72">
        <f t="shared" si="5"/>
        <v>198.6</v>
      </c>
      <c r="H53" s="73">
        <f t="shared" si="6"/>
        <v>3.0445085038916115</v>
      </c>
    </row>
    <row r="54" spans="1:8" ht="15.75" customHeight="1">
      <c r="A54" s="86">
        <v>8</v>
      </c>
      <c r="B54" s="77">
        <v>17830</v>
      </c>
      <c r="C54" s="78">
        <v>53246</v>
      </c>
      <c r="D54" s="79">
        <v>26189</v>
      </c>
      <c r="E54" s="80">
        <v>27057</v>
      </c>
      <c r="F54" s="81">
        <v>96.791957718889748</v>
      </c>
      <c r="G54" s="81">
        <f t="shared" si="5"/>
        <v>200.3</v>
      </c>
      <c r="H54" s="82">
        <f t="shared" si="6"/>
        <v>2.986315199102636</v>
      </c>
    </row>
    <row r="55" spans="1:8" ht="15.75" customHeight="1">
      <c r="A55" s="86">
        <v>9</v>
      </c>
      <c r="B55" s="77">
        <v>18079</v>
      </c>
      <c r="C55" s="78">
        <v>53464</v>
      </c>
      <c r="D55" s="79">
        <v>26263</v>
      </c>
      <c r="E55" s="80">
        <v>27201</v>
      </c>
      <c r="F55" s="81">
        <v>96.551597367743838</v>
      </c>
      <c r="G55" s="81">
        <f t="shared" si="5"/>
        <v>201.1</v>
      </c>
      <c r="H55" s="82">
        <f t="shared" si="6"/>
        <v>2.9572432103545552</v>
      </c>
    </row>
    <row r="56" spans="1:8" ht="15.75" customHeight="1">
      <c r="A56" s="86">
        <v>10</v>
      </c>
      <c r="B56" s="77">
        <v>18550</v>
      </c>
      <c r="C56" s="78">
        <v>53817</v>
      </c>
      <c r="D56" s="79">
        <v>26501</v>
      </c>
      <c r="E56" s="80">
        <v>27316</v>
      </c>
      <c r="F56" s="81">
        <v>97.016400644311034</v>
      </c>
      <c r="G56" s="81">
        <f t="shared" si="5"/>
        <v>202.4</v>
      </c>
      <c r="H56" s="82">
        <f t="shared" si="6"/>
        <v>2.9011859838274932</v>
      </c>
    </row>
    <row r="57" spans="1:8" ht="15.75" customHeight="1">
      <c r="A57" s="86">
        <v>11</v>
      </c>
      <c r="B57" s="77">
        <v>19167</v>
      </c>
      <c r="C57" s="78">
        <v>54428</v>
      </c>
      <c r="D57" s="79">
        <v>26885</v>
      </c>
      <c r="E57" s="80">
        <v>27543</v>
      </c>
      <c r="F57" s="81">
        <v>97.611008241658496</v>
      </c>
      <c r="G57" s="81">
        <f t="shared" si="5"/>
        <v>204.7</v>
      </c>
      <c r="H57" s="82">
        <f t="shared" si="6"/>
        <v>2.8396723535242865</v>
      </c>
    </row>
    <row r="58" spans="1:8" ht="15.75" customHeight="1">
      <c r="A58" s="67">
        <v>12</v>
      </c>
      <c r="B58" s="68">
        <v>19464</v>
      </c>
      <c r="C58" s="69">
        <v>54841</v>
      </c>
      <c r="D58" s="70">
        <v>27365</v>
      </c>
      <c r="E58" s="71">
        <v>27476</v>
      </c>
      <c r="F58" s="72">
        <v>99.596011064201491</v>
      </c>
      <c r="G58" s="72">
        <f t="shared" si="5"/>
        <v>206.3</v>
      </c>
      <c r="H58" s="73">
        <f t="shared" si="6"/>
        <v>2.8175606247431153</v>
      </c>
    </row>
    <row r="59" spans="1:8" ht="15.75" customHeight="1">
      <c r="A59" s="86">
        <v>13</v>
      </c>
      <c r="B59" s="77">
        <v>20000</v>
      </c>
      <c r="C59" s="78">
        <v>55472</v>
      </c>
      <c r="D59" s="79">
        <v>27707</v>
      </c>
      <c r="E59" s="80">
        <v>27765</v>
      </c>
      <c r="F59" s="81">
        <v>99.791103907797591</v>
      </c>
      <c r="G59" s="81">
        <f t="shared" si="5"/>
        <v>208.6</v>
      </c>
      <c r="H59" s="82">
        <f t="shared" si="6"/>
        <v>2.7736000000000001</v>
      </c>
    </row>
    <row r="60" spans="1:8" ht="15.75" customHeight="1">
      <c r="A60" s="86">
        <v>14</v>
      </c>
      <c r="B60" s="77">
        <v>20261</v>
      </c>
      <c r="C60" s="78">
        <v>55754</v>
      </c>
      <c r="D60" s="79">
        <v>27851</v>
      </c>
      <c r="E60" s="80">
        <v>27903</v>
      </c>
      <c r="F60" s="81">
        <v>99.813640110382394</v>
      </c>
      <c r="G60" s="81">
        <f t="shared" si="5"/>
        <v>209.7</v>
      </c>
      <c r="H60" s="82">
        <f t="shared" si="6"/>
        <v>2.7517891515719857</v>
      </c>
    </row>
    <row r="61" spans="1:8" ht="15.75" customHeight="1">
      <c r="A61" s="86">
        <v>15</v>
      </c>
      <c r="B61" s="77">
        <v>20645</v>
      </c>
      <c r="C61" s="78">
        <v>56069</v>
      </c>
      <c r="D61" s="79">
        <v>28032</v>
      </c>
      <c r="E61" s="80">
        <v>28037</v>
      </c>
      <c r="F61" s="81">
        <v>99.982166422941106</v>
      </c>
      <c r="G61" s="81">
        <f t="shared" si="5"/>
        <v>210.9</v>
      </c>
      <c r="H61" s="82">
        <f t="shared" si="6"/>
        <v>2.7158634051828532</v>
      </c>
    </row>
    <row r="62" spans="1:8" ht="15.75" customHeight="1">
      <c r="A62" s="86">
        <v>16</v>
      </c>
      <c r="B62" s="77">
        <v>21042</v>
      </c>
      <c r="C62" s="78">
        <v>56557</v>
      </c>
      <c r="D62" s="79">
        <v>28189</v>
      </c>
      <c r="E62" s="80">
        <v>28368</v>
      </c>
      <c r="F62" s="81">
        <v>99.3690073322053</v>
      </c>
      <c r="G62" s="81">
        <f t="shared" si="5"/>
        <v>212.7</v>
      </c>
      <c r="H62" s="82">
        <f t="shared" si="6"/>
        <v>2.6878148464974814</v>
      </c>
    </row>
    <row r="63" spans="1:8" ht="15.75" customHeight="1">
      <c r="A63" s="67">
        <v>17</v>
      </c>
      <c r="B63" s="68">
        <v>21529</v>
      </c>
      <c r="C63" s="69">
        <v>57099</v>
      </c>
      <c r="D63" s="70">
        <v>28634</v>
      </c>
      <c r="E63" s="71">
        <v>28465</v>
      </c>
      <c r="F63" s="72">
        <v>100.59371157561918</v>
      </c>
      <c r="G63" s="72">
        <f t="shared" si="5"/>
        <v>214.8</v>
      </c>
      <c r="H63" s="73">
        <f t="shared" si="6"/>
        <v>2.6521900692089742</v>
      </c>
    </row>
    <row r="64" spans="1:8" ht="15.75" customHeight="1">
      <c r="A64" s="86">
        <v>18</v>
      </c>
      <c r="B64" s="77">
        <v>21753</v>
      </c>
      <c r="C64" s="78">
        <v>57063</v>
      </c>
      <c r="D64" s="79">
        <v>28652</v>
      </c>
      <c r="E64" s="80">
        <v>28411</v>
      </c>
      <c r="F64" s="81">
        <v>100.84826299672662</v>
      </c>
      <c r="G64" s="81">
        <f t="shared" si="5"/>
        <v>214.6</v>
      </c>
      <c r="H64" s="82">
        <f t="shared" si="6"/>
        <v>2.6232243828437456</v>
      </c>
    </row>
    <row r="65" spans="1:14" ht="15.75" customHeight="1">
      <c r="A65" s="86">
        <v>19</v>
      </c>
      <c r="B65" s="77">
        <v>22122</v>
      </c>
      <c r="C65" s="78">
        <v>57201</v>
      </c>
      <c r="D65" s="79">
        <v>28714</v>
      </c>
      <c r="E65" s="80">
        <v>28487</v>
      </c>
      <c r="F65" s="81">
        <v>100.79685470565521</v>
      </c>
      <c r="G65" s="81">
        <f t="shared" si="5"/>
        <v>215.1</v>
      </c>
      <c r="H65" s="82">
        <f t="shared" si="6"/>
        <v>2.5857065364795226</v>
      </c>
    </row>
    <row r="66" spans="1:14" ht="15.75" customHeight="1">
      <c r="A66" s="86">
        <v>20</v>
      </c>
      <c r="B66" s="77">
        <v>22368</v>
      </c>
      <c r="C66" s="78">
        <v>57379</v>
      </c>
      <c r="D66" s="79">
        <v>28728</v>
      </c>
      <c r="E66" s="80">
        <v>28651</v>
      </c>
      <c r="F66" s="81">
        <v>100.26875152699731</v>
      </c>
      <c r="G66" s="81">
        <f t="shared" si="5"/>
        <v>215.8</v>
      </c>
      <c r="H66" s="82">
        <f t="shared" si="6"/>
        <v>2.5652271101573678</v>
      </c>
    </row>
    <row r="67" spans="1:14" ht="15.75" customHeight="1">
      <c r="A67" s="87">
        <v>21</v>
      </c>
      <c r="B67" s="88">
        <v>22546</v>
      </c>
      <c r="C67" s="89">
        <v>57382</v>
      </c>
      <c r="D67" s="90">
        <v>28668</v>
      </c>
      <c r="E67" s="91">
        <v>28714</v>
      </c>
      <c r="F67" s="92">
        <v>99.839799400989065</v>
      </c>
      <c r="G67" s="92">
        <f t="shared" si="5"/>
        <v>215.8</v>
      </c>
      <c r="H67" s="93">
        <f t="shared" si="6"/>
        <v>2.5451077796504924</v>
      </c>
    </row>
    <row r="68" spans="1:14" ht="15.75" customHeight="1">
      <c r="A68" s="94">
        <v>22</v>
      </c>
      <c r="B68" s="95">
        <v>21687</v>
      </c>
      <c r="C68" s="96">
        <v>56391</v>
      </c>
      <c r="D68" s="97">
        <v>28067</v>
      </c>
      <c r="E68" s="98">
        <v>28324</v>
      </c>
      <c r="F68" s="99">
        <v>99.092642282163538</v>
      </c>
      <c r="G68" s="100">
        <f t="shared" si="5"/>
        <v>212.1</v>
      </c>
      <c r="H68" s="101">
        <f t="shared" si="6"/>
        <v>2.600221330751141</v>
      </c>
    </row>
    <row r="69" spans="1:14" ht="15.75" customHeight="1">
      <c r="A69" s="102">
        <v>23</v>
      </c>
      <c r="B69" s="103">
        <v>21829</v>
      </c>
      <c r="C69" s="104">
        <v>56121</v>
      </c>
      <c r="D69" s="105">
        <v>27912</v>
      </c>
      <c r="E69" s="106">
        <v>28209</v>
      </c>
      <c r="F69" s="107">
        <v>98.947144528342022</v>
      </c>
      <c r="G69" s="108">
        <f t="shared" si="5"/>
        <v>211.1</v>
      </c>
      <c r="H69" s="109">
        <f t="shared" si="6"/>
        <v>2.5709377433689129</v>
      </c>
    </row>
    <row r="70" spans="1:14" ht="15.75" customHeight="1">
      <c r="A70" s="110">
        <v>24</v>
      </c>
      <c r="B70" s="111">
        <v>22029</v>
      </c>
      <c r="C70" s="112">
        <v>56030</v>
      </c>
      <c r="D70" s="113">
        <v>27845</v>
      </c>
      <c r="E70" s="114">
        <v>28185</v>
      </c>
      <c r="F70" s="115">
        <v>98.793684583998569</v>
      </c>
      <c r="G70" s="116">
        <f t="shared" si="5"/>
        <v>210.7</v>
      </c>
      <c r="H70" s="117">
        <f t="shared" si="6"/>
        <v>2.5434654319306369</v>
      </c>
    </row>
    <row r="71" spans="1:14" s="31" customFormat="1" ht="14.25">
      <c r="A71" s="118">
        <v>25</v>
      </c>
      <c r="B71" s="119">
        <v>22019</v>
      </c>
      <c r="C71" s="120">
        <v>55679</v>
      </c>
      <c r="D71" s="121">
        <v>27661</v>
      </c>
      <c r="E71" s="122">
        <v>28018</v>
      </c>
      <c r="F71" s="123">
        <v>98.725819116282381</v>
      </c>
      <c r="G71" s="124">
        <f t="shared" si="5"/>
        <v>209.4</v>
      </c>
      <c r="H71" s="125">
        <f t="shared" si="6"/>
        <v>2.52867977655661</v>
      </c>
      <c r="I71" s="19"/>
      <c r="J71" s="126"/>
      <c r="K71" s="127"/>
      <c r="L71" s="127"/>
      <c r="M71" s="128"/>
      <c r="N71" s="128"/>
    </row>
    <row r="72" spans="1:14" s="31" customFormat="1" ht="14.25">
      <c r="A72" s="129">
        <v>26</v>
      </c>
      <c r="B72" s="119">
        <v>22284</v>
      </c>
      <c r="C72" s="130">
        <v>55617</v>
      </c>
      <c r="D72" s="121">
        <v>27649</v>
      </c>
      <c r="E72" s="122">
        <v>27968</v>
      </c>
      <c r="F72" s="123">
        <v>98.859410755148744</v>
      </c>
      <c r="G72" s="124">
        <f t="shared" si="5"/>
        <v>209.2</v>
      </c>
      <c r="H72" s="131">
        <f t="shared" si="6"/>
        <v>2.4958266020463111</v>
      </c>
      <c r="I72" s="19"/>
      <c r="J72" s="126"/>
      <c r="K72" s="127"/>
      <c r="L72" s="127"/>
      <c r="M72" s="128"/>
      <c r="N72" s="128"/>
    </row>
    <row r="73" spans="1:14" s="31" customFormat="1" ht="14.25">
      <c r="A73" s="183">
        <v>27</v>
      </c>
      <c r="B73" s="184">
        <v>22301</v>
      </c>
      <c r="C73" s="185">
        <v>55912</v>
      </c>
      <c r="D73" s="186">
        <v>27811</v>
      </c>
      <c r="E73" s="187">
        <v>28101</v>
      </c>
      <c r="F73" s="188">
        <v>99</v>
      </c>
      <c r="G73" s="189">
        <v>209.7</v>
      </c>
      <c r="H73" s="190">
        <v>2.5</v>
      </c>
      <c r="I73" s="19"/>
      <c r="J73" s="126"/>
      <c r="K73" s="127"/>
      <c r="L73" s="127"/>
      <c r="M73" s="128"/>
      <c r="N73" s="128"/>
    </row>
    <row r="74" spans="1:14" s="31" customFormat="1" ht="14.25">
      <c r="A74" s="175">
        <v>28</v>
      </c>
      <c r="B74" s="176">
        <v>22514</v>
      </c>
      <c r="C74" s="177">
        <v>55792</v>
      </c>
      <c r="D74" s="178">
        <v>27822</v>
      </c>
      <c r="E74" s="179">
        <v>27970</v>
      </c>
      <c r="F74" s="180">
        <v>99.5</v>
      </c>
      <c r="G74" s="181">
        <v>209.3</v>
      </c>
      <c r="H74" s="182">
        <v>2.5</v>
      </c>
      <c r="I74" s="19"/>
      <c r="J74" s="126"/>
      <c r="K74" s="127"/>
      <c r="L74" s="127"/>
      <c r="M74" s="128"/>
      <c r="N74" s="128"/>
    </row>
    <row r="75" spans="1:14" s="31" customFormat="1" ht="14.25">
      <c r="A75" s="175">
        <v>29</v>
      </c>
      <c r="B75" s="176">
        <v>22878</v>
      </c>
      <c r="C75" s="177">
        <v>55826</v>
      </c>
      <c r="D75" s="178">
        <v>27866</v>
      </c>
      <c r="E75" s="179">
        <v>27960</v>
      </c>
      <c r="F75" s="180">
        <v>99.7</v>
      </c>
      <c r="G75" s="181">
        <v>209.4</v>
      </c>
      <c r="H75" s="182">
        <v>2.4</v>
      </c>
      <c r="I75" s="19"/>
      <c r="J75" s="126"/>
      <c r="K75" s="127"/>
      <c r="L75" s="127"/>
      <c r="M75" s="128"/>
      <c r="N75" s="128"/>
    </row>
    <row r="76" spans="1:14" s="31" customFormat="1" ht="14.25">
      <c r="A76" s="175">
        <v>30</v>
      </c>
      <c r="B76" s="176">
        <v>23202</v>
      </c>
      <c r="C76" s="177">
        <v>55804</v>
      </c>
      <c r="D76" s="178">
        <v>27866</v>
      </c>
      <c r="E76" s="179">
        <v>27938</v>
      </c>
      <c r="F76" s="180">
        <v>99.7</v>
      </c>
      <c r="G76" s="181">
        <v>209.3</v>
      </c>
      <c r="H76" s="182">
        <v>2.4</v>
      </c>
      <c r="I76" s="19"/>
      <c r="J76" s="126"/>
      <c r="K76" s="127"/>
      <c r="L76" s="127"/>
      <c r="M76" s="128"/>
      <c r="N76" s="128"/>
    </row>
    <row r="77" spans="1:14" s="31" customFormat="1" ht="14.25">
      <c r="A77" s="175" t="s">
        <v>48</v>
      </c>
      <c r="B77" s="176">
        <v>23379</v>
      </c>
      <c r="C77" s="177">
        <v>55578</v>
      </c>
      <c r="D77" s="178">
        <v>27796</v>
      </c>
      <c r="E77" s="179">
        <v>27782</v>
      </c>
      <c r="F77" s="180">
        <v>100.1</v>
      </c>
      <c r="G77" s="181">
        <v>208.5</v>
      </c>
      <c r="H77" s="182">
        <v>2.4</v>
      </c>
      <c r="I77" s="19"/>
      <c r="J77" s="126"/>
      <c r="K77" s="127"/>
      <c r="L77" s="127"/>
      <c r="M77" s="128"/>
      <c r="N77" s="128"/>
    </row>
    <row r="78" spans="1:14" s="31" customFormat="1" ht="15" thickBot="1">
      <c r="A78" s="192">
        <v>2</v>
      </c>
      <c r="B78" s="193">
        <v>23848</v>
      </c>
      <c r="C78" s="194">
        <v>56400</v>
      </c>
      <c r="D78" s="195">
        <v>28241</v>
      </c>
      <c r="E78" s="196">
        <v>28159</v>
      </c>
      <c r="F78" s="197">
        <v>100.3</v>
      </c>
      <c r="G78" s="198">
        <v>211.6</v>
      </c>
      <c r="H78" s="199">
        <v>2.4</v>
      </c>
      <c r="I78" s="19"/>
      <c r="J78" s="126"/>
      <c r="K78" s="127"/>
      <c r="L78" s="127"/>
      <c r="M78" s="128"/>
      <c r="N78" s="128"/>
    </row>
    <row r="79" spans="1:14" s="134" customFormat="1" ht="12" customHeight="1">
      <c r="A79" s="216" t="s">
        <v>28</v>
      </c>
      <c r="B79" s="216"/>
      <c r="C79" s="216"/>
      <c r="D79" s="216"/>
      <c r="E79" s="216"/>
      <c r="F79" s="216"/>
      <c r="G79" s="216"/>
      <c r="H79" s="216"/>
    </row>
    <row r="80" spans="1:14" s="134" customFormat="1" ht="27" customHeight="1">
      <c r="A80" s="216" t="s">
        <v>29</v>
      </c>
      <c r="B80" s="216"/>
      <c r="C80" s="216"/>
      <c r="D80" s="216"/>
      <c r="E80" s="216"/>
      <c r="F80" s="216"/>
      <c r="G80" s="216"/>
      <c r="H80" s="216"/>
    </row>
    <row r="81" spans="8:8" s="31" customFormat="1" ht="14.25">
      <c r="H81" s="36" t="s">
        <v>25</v>
      </c>
    </row>
  </sheetData>
  <mergeCells count="5">
    <mergeCell ref="A3:A5"/>
    <mergeCell ref="B3:B4"/>
    <mergeCell ref="C3:E3"/>
    <mergeCell ref="A79:H79"/>
    <mergeCell ref="A80:H80"/>
  </mergeCells>
  <phoneticPr fontId="16"/>
  <printOptions verticalCentered="1" gridLinesSet="0"/>
  <pageMargins left="0.82677165354330717" right="0.51181102362204722" top="0.19685039370078741" bottom="0.19685039370078741" header="0.27559055118110237" footer="0.19685039370078741"/>
  <pageSetup paperSize="9" scale="89" fitToWidth="0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統計書 (R2確定値)</vt:lpstr>
      <vt:lpstr>グラフ</vt:lpstr>
      <vt:lpstr>大正9年～</vt:lpstr>
      <vt:lpstr>'大正9年～'!Print_Area</vt:lpstr>
      <vt:lpstr>'統計書 (R2確定値)'!Print_Area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長野テクシス</dc:creator>
  <cp:lastModifiedBy>LocalAdmin</cp:lastModifiedBy>
  <cp:lastPrinted>2021-12-02T01:39:30Z</cp:lastPrinted>
  <dcterms:created xsi:type="dcterms:W3CDTF">2012-11-02T04:42:15Z</dcterms:created>
  <dcterms:modified xsi:type="dcterms:W3CDTF">2021-12-02T01:46:42Z</dcterms:modified>
</cp:coreProperties>
</file>