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1_R2国勢調査\確定値の公表\"/>
    </mc:Choice>
  </mc:AlternateContent>
  <bookViews>
    <workbookView xWindow="0" yWindow="0" windowWidth="19200" windowHeight="11220"/>
  </bookViews>
  <sheets>
    <sheet name="R2" sheetId="2" r:id="rId1"/>
    <sheet name="H27" sheetId="1" r:id="rId2"/>
  </sheets>
  <definedNames>
    <definedName name="_xlnm.Print_Area" localSheetId="0">'R2'!$A$1:$I$13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I12" i="2" l="1"/>
  <c r="I11" i="2"/>
  <c r="I10" i="2"/>
  <c r="I9" i="2"/>
  <c r="I8" i="2"/>
  <c r="I7" i="2"/>
  <c r="H6" i="2"/>
  <c r="F6" i="2"/>
  <c r="D6" i="2"/>
  <c r="C6" i="2"/>
  <c r="I5" i="2" l="1"/>
  <c r="I6" i="2"/>
  <c r="E7" i="2"/>
  <c r="E8" i="2"/>
  <c r="E9" i="2"/>
  <c r="E10" i="2"/>
  <c r="E11" i="2"/>
  <c r="E12" i="2"/>
  <c r="G7" i="2"/>
  <c r="G8" i="2"/>
  <c r="G9" i="2"/>
  <c r="G10" i="2"/>
  <c r="G11" i="2"/>
  <c r="G12" i="2"/>
  <c r="C5" i="1"/>
  <c r="G5" i="2" l="1"/>
  <c r="E5" i="2"/>
  <c r="E6" i="2"/>
  <c r="G6" i="2"/>
  <c r="J11" i="1"/>
  <c r="I11" i="1" s="1"/>
  <c r="J10" i="1"/>
  <c r="I10" i="1" s="1"/>
  <c r="H6" i="1"/>
  <c r="F6" i="1"/>
  <c r="D6" i="1"/>
  <c r="C6" i="1"/>
  <c r="J12" i="1"/>
  <c r="G12" i="1" s="1"/>
  <c r="J9" i="1"/>
  <c r="I9" i="1" s="1"/>
  <c r="J8" i="1"/>
  <c r="I8" i="1" s="1"/>
  <c r="J7" i="1"/>
  <c r="G7" i="1" s="1"/>
  <c r="J5" i="1"/>
  <c r="E10" i="1" l="1"/>
  <c r="G10" i="1"/>
  <c r="G11" i="1"/>
  <c r="E12" i="1"/>
  <c r="E11" i="1"/>
  <c r="I12" i="1"/>
  <c r="J6" i="1"/>
  <c r="E6" i="1" s="1"/>
  <c r="G5" i="1"/>
  <c r="I5" i="1"/>
  <c r="G8" i="1"/>
  <c r="E7" i="1"/>
  <c r="G9" i="1"/>
  <c r="I7" i="1"/>
  <c r="E8" i="1"/>
  <c r="E5" i="1"/>
  <c r="E9" i="1"/>
  <c r="I6" i="1" l="1"/>
  <c r="G6" i="1"/>
</calcChain>
</file>

<file path=xl/sharedStrings.xml><?xml version="1.0" encoding="utf-8"?>
<sst xmlns="http://schemas.openxmlformats.org/spreadsheetml/2006/main" count="56" uniqueCount="24">
  <si>
    <t>総数</t>
  </si>
  <si>
    <t>年少人口</t>
  </si>
  <si>
    <t>生産
年齢人口</t>
    <phoneticPr fontId="6"/>
  </si>
  <si>
    <t>老年人口</t>
  </si>
  <si>
    <t xml:space="preserve">  　年</t>
    <phoneticPr fontId="6"/>
  </si>
  <si>
    <t>長野県</t>
    <rPh sb="0" eb="3">
      <t>ナガノケン</t>
    </rPh>
    <phoneticPr fontId="6"/>
  </si>
  <si>
    <t>諏訪地方</t>
    <rPh sb="0" eb="2">
      <t>スワ</t>
    </rPh>
    <rPh sb="2" eb="4">
      <t>チホウ</t>
    </rPh>
    <phoneticPr fontId="6"/>
  </si>
  <si>
    <t>岡谷市</t>
    <rPh sb="0" eb="3">
      <t>オカヤシ</t>
    </rPh>
    <phoneticPr fontId="3"/>
  </si>
  <si>
    <t>諏訪市</t>
    <rPh sb="0" eb="3">
      <t>スワシ</t>
    </rPh>
    <phoneticPr fontId="3"/>
  </si>
  <si>
    <t>茅野市</t>
    <rPh sb="0" eb="3">
      <t>チノシ</t>
    </rPh>
    <phoneticPr fontId="3"/>
  </si>
  <si>
    <t>下諏訪町</t>
    <rPh sb="0" eb="4">
      <t>シモスワマチ</t>
    </rPh>
    <phoneticPr fontId="3"/>
  </si>
  <si>
    <t>富士見町</t>
    <rPh sb="0" eb="4">
      <t>フジミマチ</t>
    </rPh>
    <phoneticPr fontId="3"/>
  </si>
  <si>
    <t>原村</t>
    <rPh sb="0" eb="2">
      <t>ハラムラ</t>
    </rPh>
    <phoneticPr fontId="3"/>
  </si>
  <si>
    <t>★長野県、諏訪地方の年齢３区分別人口</t>
    <rPh sb="1" eb="4">
      <t>ナガノケン</t>
    </rPh>
    <rPh sb="5" eb="7">
      <t>スワ</t>
    </rPh>
    <rPh sb="7" eb="9">
      <t>チホウ</t>
    </rPh>
    <phoneticPr fontId="3"/>
  </si>
  <si>
    <t>年齢
不詳
（人）</t>
    <rPh sb="0" eb="2">
      <t>ネンレイ</t>
    </rPh>
    <rPh sb="3" eb="5">
      <t>フショウ</t>
    </rPh>
    <rPh sb="7" eb="8">
      <t>ニン</t>
    </rPh>
    <phoneticPr fontId="3"/>
  </si>
  <si>
    <t>資料：H27国勢調査</t>
    <rPh sb="0" eb="2">
      <t>シリョウ</t>
    </rPh>
    <rPh sb="6" eb="8">
      <t>コクセイ</t>
    </rPh>
    <rPh sb="8" eb="10">
      <t>チョウサ</t>
    </rPh>
    <phoneticPr fontId="3"/>
  </si>
  <si>
    <t>10月1日現在</t>
    <rPh sb="2" eb="3">
      <t>ガツ</t>
    </rPh>
    <rPh sb="4" eb="7">
      <t>ニチゲンザイ</t>
    </rPh>
    <phoneticPr fontId="3"/>
  </si>
  <si>
    <t>％</t>
    <phoneticPr fontId="3"/>
  </si>
  <si>
    <t>割合</t>
    <rPh sb="0" eb="2">
      <t>ワリアイ</t>
    </rPh>
    <phoneticPr fontId="3"/>
  </si>
  <si>
    <t>人</t>
    <rPh sb="0" eb="1">
      <t>ニン</t>
    </rPh>
    <phoneticPr fontId="3"/>
  </si>
  <si>
    <t>区分</t>
    <rPh sb="0" eb="2">
      <t>クブン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</si>
  <si>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</si>
  <si>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(令和2年10月1日)</t>
    <rPh sb="1" eb="3">
      <t>レイワ</t>
    </rPh>
    <rPh sb="4" eb="5">
      <t>ネン</t>
    </rPh>
    <rPh sb="7" eb="8">
      <t>ガツ</t>
    </rPh>
    <rPh sb="9" eb="10">
      <t>ニチ</t>
    </rPh>
    <phoneticPr fontId="3"/>
  </si>
  <si>
    <t>市町村</t>
    <rPh sb="0" eb="3">
      <t>シチョウソンチョウソン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</si>
</sst>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\(0_)"/>
    <numFmt numFmtId="177" formatCode="0.0"/>
    <numFmt numFmtId="178" formatCode="#,##0.0;[Red]\-#,##0.0"/>
    <numFmt numFmtId="179" formatCode="#,##0;&quot;△ &quot;#,##0"/>
    <numFmt numFmtId="180" formatCode="#,##0.0;&quot;△ &quot;#,##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/>
    <xf numFmtId="0" fontId="4" fillId="0" borderId="0" xfId="0" applyFont="1" applyAlignment="1"/>
    <xf numFmtId="0" fontId="5" fillId="0" borderId="0" xfId="0" applyFont="1" applyAlignment="1"/>
    <xf numFmtId="0" fontId="5" fillId="0" borderId="2" xfId="0" applyFont="1" applyBorder="1" applyAlignment="1"/>
    <xf numFmtId="49" fontId="5" fillId="0" borderId="13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178" fontId="5" fillId="0" borderId="16" xfId="1" applyNumberFormat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0" fontId="5" fillId="0" borderId="18" xfId="0" applyNumberFormat="1" applyFont="1" applyBorder="1" applyAlignment="1">
      <alignment horizontal="center"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178" fontId="5" fillId="0" borderId="21" xfId="1" applyNumberFormat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5" fillId="0" borderId="23" xfId="0" applyNumberFormat="1" applyFont="1" applyBorder="1" applyAlignment="1">
      <alignment horizontal="center" vertical="center"/>
    </xf>
    <xf numFmtId="179" fontId="5" fillId="0" borderId="24" xfId="1" applyNumberFormat="1" applyFont="1" applyBorder="1" applyAlignment="1">
      <alignment vertical="center"/>
    </xf>
    <xf numFmtId="179" fontId="5" fillId="0" borderId="25" xfId="1" applyNumberFormat="1" applyFont="1" applyBorder="1" applyAlignment="1">
      <alignment vertical="center"/>
    </xf>
    <xf numFmtId="180" fontId="5" fillId="0" borderId="26" xfId="1" applyNumberFormat="1" applyFont="1" applyBorder="1" applyAlignment="1">
      <alignment vertical="center"/>
    </xf>
    <xf numFmtId="179" fontId="5" fillId="0" borderId="27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right" vertical="center" justifyLastLine="1"/>
    </xf>
    <xf numFmtId="38" fontId="5" fillId="0" borderId="10" xfId="1" applyFont="1" applyBorder="1" applyAlignment="1">
      <alignment horizontal="right" vertical="center" justifyLastLine="1"/>
    </xf>
    <xf numFmtId="38" fontId="5" fillId="0" borderId="12" xfId="1" applyFont="1" applyBorder="1" applyAlignment="1">
      <alignment horizontal="right" vertical="center" justifyLastLine="1"/>
    </xf>
    <xf numFmtId="177" fontId="5" fillId="0" borderId="11" xfId="0" applyNumberFormat="1" applyFont="1" applyBorder="1" applyAlignment="1">
      <alignment horizontal="right" vertical="center" justifyLastLine="1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38" fontId="0" fillId="0" borderId="28" xfId="0" applyNumberForma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177" fontId="5" fillId="0" borderId="33" xfId="0" applyNumberFormat="1" applyFont="1" applyBorder="1" applyAlignment="1">
      <alignment horizontal="right" vertical="center" justifyLastLine="1"/>
    </xf>
    <xf numFmtId="178" fontId="5" fillId="0" borderId="34" xfId="1" applyNumberFormat="1" applyFont="1" applyBorder="1" applyAlignment="1">
      <alignment vertical="center"/>
    </xf>
    <xf numFmtId="178" fontId="5" fillId="0" borderId="35" xfId="1" applyNumberFormat="1" applyFont="1" applyBorder="1" applyAlignment="1">
      <alignment vertical="center"/>
    </xf>
    <xf numFmtId="180" fontId="5" fillId="0" borderId="36" xfId="1" applyNumberFormat="1" applyFont="1" applyBorder="1" applyAlignment="1">
      <alignment vertical="center"/>
    </xf>
    <xf numFmtId="0" fontId="8" fillId="0" borderId="5" xfId="0" applyFont="1" applyBorder="1" applyAlignment="1">
      <alignment horizontal="right" justifyLastLine="1"/>
    </xf>
    <xf numFmtId="0" fontId="8" fillId="0" borderId="7" xfId="0" applyFont="1" applyBorder="1" applyAlignment="1">
      <alignment horizontal="right" justifyLastLine="1"/>
    </xf>
    <xf numFmtId="0" fontId="8" fillId="0" borderId="32" xfId="0" applyFont="1" applyBorder="1" applyAlignment="1">
      <alignment horizontal="right" justifyLastLine="1"/>
    </xf>
    <xf numFmtId="0" fontId="8" fillId="0" borderId="3" xfId="0" applyFont="1" applyBorder="1" applyAlignment="1">
      <alignment horizontal="right" justifyLastLine="1"/>
    </xf>
    <xf numFmtId="0" fontId="8" fillId="0" borderId="4" xfId="0" applyFont="1" applyBorder="1" applyAlignment="1">
      <alignment horizontal="right" justifyLastLine="1"/>
    </xf>
    <xf numFmtId="0" fontId="8" fillId="0" borderId="6" xfId="0" applyFont="1" applyBorder="1" applyAlignment="1">
      <alignment horizontal="right" justifyLastLine="1"/>
    </xf>
    <xf numFmtId="0" fontId="5" fillId="0" borderId="37" xfId="0" applyFont="1" applyBorder="1" applyAlignment="1">
      <alignment horizontal="center" vertical="center" justifyLastLine="1"/>
    </xf>
    <xf numFmtId="0" fontId="5" fillId="0" borderId="38" xfId="0" applyFont="1" applyBorder="1" applyAlignment="1">
      <alignment horizontal="center" vertical="center" justifyLastLine="1"/>
    </xf>
    <xf numFmtId="176" fontId="5" fillId="0" borderId="39" xfId="0" applyNumberFormat="1" applyFont="1" applyBorder="1" applyAlignment="1">
      <alignment horizontal="center" justifyLastLine="1"/>
    </xf>
    <xf numFmtId="0" fontId="5" fillId="0" borderId="40" xfId="0" applyFont="1" applyBorder="1" applyAlignment="1">
      <alignment horizontal="center" vertical="center" wrapText="1" justifyLastLine="1"/>
    </xf>
    <xf numFmtId="176" fontId="5" fillId="0" borderId="41" xfId="0" applyNumberFormat="1" applyFont="1" applyBorder="1" applyAlignment="1">
      <alignment horizontal="center" justifyLastLine="1"/>
    </xf>
    <xf numFmtId="0" fontId="7" fillId="0" borderId="1" xfId="0" applyFont="1" applyBorder="1" applyAlignment="1">
      <alignment horizontal="right" vertical="center"/>
    </xf>
    <xf numFmtId="38" fontId="0" fillId="0" borderId="29" xfId="0" applyNumberFormat="1" applyBorder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1" fillId="0" borderId="3" xfId="0" applyFont="1" applyBorder="1" applyAlignment="1">
      <alignment horizontal="right" justifyLastLine="1"/>
    </xf>
    <xf numFmtId="0" fontId="11" fillId="0" borderId="4" xfId="0" applyFont="1" applyBorder="1" applyAlignment="1">
      <alignment horizontal="right" justifyLastLine="1"/>
    </xf>
    <xf numFmtId="0" fontId="11" fillId="0" borderId="5" xfId="0" applyFont="1" applyBorder="1" applyAlignment="1">
      <alignment horizontal="right" justifyLastLine="1"/>
    </xf>
    <xf numFmtId="0" fontId="11" fillId="0" borderId="6" xfId="0" applyFont="1" applyBorder="1" applyAlignment="1">
      <alignment horizontal="right" justifyLastLine="1"/>
    </xf>
    <xf numFmtId="0" fontId="11" fillId="0" borderId="7" xfId="0" applyFont="1" applyBorder="1" applyAlignment="1">
      <alignment horizontal="right" justifyLastLine="1"/>
    </xf>
    <xf numFmtId="0" fontId="11" fillId="0" borderId="32" xfId="0" applyFont="1" applyBorder="1" applyAlignment="1">
      <alignment horizontal="right" justifyLastLine="1"/>
    </xf>
    <xf numFmtId="0" fontId="4" fillId="0" borderId="2" xfId="0" applyFont="1" applyBorder="1" applyAlignment="1"/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 bwMode="auto">
        <a:xfrm flipH="1" flipV="1">
          <a:off x="152400" y="390525"/>
          <a:ext cx="733425" cy="514350"/>
        </a:xfrm>
        <a:prstGeom prst="line">
          <a:avLst/>
        </a:prstGeom>
        <a:solidFill>
          <a:srgbClr val="FFFFFF"/>
        </a:solidFill>
        <a:ln w="63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 bwMode="auto">
        <a:xfrm flipH="1" flipV="1">
          <a:off x="95250" y="371475"/>
          <a:ext cx="762000" cy="571500"/>
        </a:xfrm>
        <a:prstGeom prst="line">
          <a:avLst/>
        </a:prstGeom>
        <a:solidFill>
          <a:srgbClr val="FFFFFF"/>
        </a:solidFill>
        <a:ln w="63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"/>
  <sheetViews>
    <sheetView showGridLines="0" tabSelected="1" zoomScaleNormal="100" workbookViewId="0">
      <selection activeCell="H7" sqref="H7"/>
    </sheetView>
  </sheetViews>
  <sheetFormatPr defaultRowHeight="13.5" x14ac:dyDescent="0.15"/>
  <cols>
    <col min="1" max="1" width="2" customWidth="1"/>
    <col min="2" max="2" width="9.625" customWidth="1"/>
    <col min="3" max="3" width="9.75" bestFit="1" customWidth="1"/>
    <col min="4" max="4" width="9.75" customWidth="1"/>
    <col min="5" max="5" width="6.125" customWidth="1"/>
    <col min="6" max="6" width="9.75" customWidth="1"/>
    <col min="7" max="7" width="6.125" bestFit="1" customWidth="1"/>
    <col min="8" max="8" width="9.75" customWidth="1"/>
    <col min="9" max="9" width="6.125" bestFit="1" customWidth="1"/>
    <col min="10" max="10" width="8.125" customWidth="1"/>
  </cols>
  <sheetData>
    <row r="1" spans="1:10" ht="18.75" customHeight="1" x14ac:dyDescent="0.2">
      <c r="A1" s="1"/>
      <c r="B1" s="2" t="s">
        <v>13</v>
      </c>
      <c r="C1" s="3"/>
      <c r="D1" s="3"/>
      <c r="E1" s="3"/>
      <c r="F1" s="3"/>
      <c r="G1" s="3"/>
      <c r="H1" s="3"/>
      <c r="I1" s="3"/>
    </row>
    <row r="2" spans="1:10" ht="12" customHeight="1" thickBot="1" x14ac:dyDescent="0.2">
      <c r="A2" s="4"/>
      <c r="B2" s="17"/>
      <c r="C2" s="18"/>
      <c r="D2" s="18"/>
      <c r="E2" s="18"/>
      <c r="F2" s="18"/>
      <c r="G2" s="18"/>
      <c r="H2" s="18"/>
      <c r="I2" s="19" t="s">
        <v>22</v>
      </c>
    </row>
    <row r="3" spans="1:10" ht="27" x14ac:dyDescent="0.15">
      <c r="A3" s="5"/>
      <c r="B3" s="52" t="s">
        <v>20</v>
      </c>
      <c r="C3" s="47" t="s">
        <v>0</v>
      </c>
      <c r="D3" s="48" t="s">
        <v>1</v>
      </c>
      <c r="E3" s="49" t="s">
        <v>18</v>
      </c>
      <c r="F3" s="50" t="s">
        <v>2</v>
      </c>
      <c r="G3" s="49" t="s">
        <v>18</v>
      </c>
      <c r="H3" s="48" t="s">
        <v>3</v>
      </c>
      <c r="I3" s="51" t="s">
        <v>18</v>
      </c>
      <c r="J3" s="63" t="s">
        <v>14</v>
      </c>
    </row>
    <row r="4" spans="1:10" x14ac:dyDescent="0.15">
      <c r="A4" s="5"/>
      <c r="B4" s="62" t="s">
        <v>23</v>
      </c>
      <c r="C4" s="56" t="s">
        <v>19</v>
      </c>
      <c r="D4" s="57" t="s">
        <v>19</v>
      </c>
      <c r="E4" s="58" t="s">
        <v>17</v>
      </c>
      <c r="F4" s="59" t="s">
        <v>19</v>
      </c>
      <c r="G4" s="60" t="s">
        <v>17</v>
      </c>
      <c r="H4" s="57" t="s">
        <v>19</v>
      </c>
      <c r="I4" s="61" t="s">
        <v>17</v>
      </c>
      <c r="J4" s="64"/>
    </row>
    <row r="5" spans="1:10" s="31" customFormat="1" ht="21" customHeight="1" x14ac:dyDescent="0.15">
      <c r="A5" s="25"/>
      <c r="B5" s="26" t="s">
        <v>5</v>
      </c>
      <c r="C5" s="27">
        <v>2048011</v>
      </c>
      <c r="D5" s="28">
        <v>242873</v>
      </c>
      <c r="E5" s="30">
        <f>ROUND($D5/($C5-J5)*100,1)</f>
        <v>12.1</v>
      </c>
      <c r="F5" s="29">
        <v>1118429</v>
      </c>
      <c r="G5" s="30">
        <f>ROUND(F5/($C5-J5)*100,1)</f>
        <v>55.7</v>
      </c>
      <c r="H5" s="29">
        <v>646942</v>
      </c>
      <c r="I5" s="37">
        <f>ROUND($H5/($C5-J5)*100,1)</f>
        <v>32.200000000000003</v>
      </c>
      <c r="J5" s="33">
        <v>39767</v>
      </c>
    </row>
    <row r="6" spans="1:10" s="31" customFormat="1" ht="21" customHeight="1" x14ac:dyDescent="0.15">
      <c r="A6" s="25"/>
      <c r="B6" s="7" t="s">
        <v>6</v>
      </c>
      <c r="C6" s="8">
        <f>SUM(C7:C12)</f>
        <v>193838</v>
      </c>
      <c r="D6" s="9">
        <f>SUM(D7:D12)</f>
        <v>23114</v>
      </c>
      <c r="E6" s="10">
        <f>ROUND($D6/($C6-J6)*100,1)</f>
        <v>12</v>
      </c>
      <c r="F6" s="9">
        <f>SUM(F7:F12)</f>
        <v>105071</v>
      </c>
      <c r="G6" s="10">
        <f>ROUND(F6/($C6-J6)*100,1)</f>
        <v>54.7</v>
      </c>
      <c r="H6" s="11">
        <f>SUM(H7:H12)</f>
        <v>63757</v>
      </c>
      <c r="I6" s="38">
        <f>ROUND($H6/($C6-J6)*100,1)</f>
        <v>33.200000000000003</v>
      </c>
      <c r="J6" s="53">
        <f>J7+J8+J9+J10+J11+J12</f>
        <v>1896</v>
      </c>
    </row>
    <row r="7" spans="1:10" s="31" customFormat="1" ht="21" customHeight="1" x14ac:dyDescent="0.15">
      <c r="A7" s="25"/>
      <c r="B7" s="12" t="s">
        <v>7</v>
      </c>
      <c r="C7" s="13">
        <v>47790</v>
      </c>
      <c r="D7" s="14">
        <v>5452</v>
      </c>
      <c r="E7" s="15">
        <f>ROUND($D7/($C7-J7)*100,1)</f>
        <v>11.5</v>
      </c>
      <c r="F7" s="14">
        <v>25609</v>
      </c>
      <c r="G7" s="15">
        <f>ROUND(F7/($C7-J7)*100,1)</f>
        <v>53.8</v>
      </c>
      <c r="H7" s="16">
        <v>16522</v>
      </c>
      <c r="I7" s="39">
        <f>ROUND($H7/($C7-J7)*100,1)</f>
        <v>34.700000000000003</v>
      </c>
      <c r="J7" s="34">
        <v>207</v>
      </c>
    </row>
    <row r="8" spans="1:10" s="31" customFormat="1" ht="21" customHeight="1" x14ac:dyDescent="0.15">
      <c r="A8" s="25"/>
      <c r="B8" s="12" t="s">
        <v>8</v>
      </c>
      <c r="C8" s="13">
        <v>48729</v>
      </c>
      <c r="D8" s="14">
        <v>5926</v>
      </c>
      <c r="E8" s="15">
        <f>ROUND($D8/($C8-J8)*100,1)</f>
        <v>12.3</v>
      </c>
      <c r="F8" s="14">
        <v>27232</v>
      </c>
      <c r="G8" s="15">
        <f>ROUND(F8/($C8-J8)*100,1)</f>
        <v>56.5</v>
      </c>
      <c r="H8" s="16">
        <v>15034</v>
      </c>
      <c r="I8" s="39">
        <f>ROUND($H8/($C8-J8)*100,1)</f>
        <v>31.2</v>
      </c>
      <c r="J8" s="34">
        <v>537</v>
      </c>
    </row>
    <row r="9" spans="1:10" s="31" customFormat="1" ht="21" customHeight="1" x14ac:dyDescent="0.15">
      <c r="A9" s="25"/>
      <c r="B9" s="12" t="s">
        <v>9</v>
      </c>
      <c r="C9" s="13">
        <v>56400</v>
      </c>
      <c r="D9" s="14">
        <v>7050</v>
      </c>
      <c r="E9" s="15">
        <f>ROUND($D9/($C9-J9)*100,1)</f>
        <v>12.7</v>
      </c>
      <c r="F9" s="14">
        <v>31411</v>
      </c>
      <c r="G9" s="15">
        <f>ROUND(F9/($C9-J9)*100,1)</f>
        <v>56.6</v>
      </c>
      <c r="H9" s="16">
        <v>17059</v>
      </c>
      <c r="I9" s="39">
        <f>ROUND($H9/($C9-J9)*100,1)</f>
        <v>30.7</v>
      </c>
      <c r="J9" s="34">
        <v>880</v>
      </c>
    </row>
    <row r="10" spans="1:10" s="31" customFormat="1" ht="21" customHeight="1" x14ac:dyDescent="0.15">
      <c r="A10" s="25"/>
      <c r="B10" s="12" t="s">
        <v>10</v>
      </c>
      <c r="C10" s="13">
        <v>19155</v>
      </c>
      <c r="D10" s="14">
        <v>2056</v>
      </c>
      <c r="E10" s="15">
        <f t="shared" ref="E10:E12" si="0">ROUND($D10/($C10-J10)*100,1)</f>
        <v>10.8</v>
      </c>
      <c r="F10" s="14">
        <v>9581</v>
      </c>
      <c r="G10" s="15">
        <f t="shared" ref="G10:G12" si="1">ROUND(F10/($C10-J10)*100,1)</f>
        <v>50.4</v>
      </c>
      <c r="H10" s="16">
        <v>7360</v>
      </c>
      <c r="I10" s="39">
        <f t="shared" ref="I10:I12" si="2">ROUND($H10/($C10-J10)*100,1)</f>
        <v>38.700000000000003</v>
      </c>
      <c r="J10" s="35">
        <v>158</v>
      </c>
    </row>
    <row r="11" spans="1:10" s="31" customFormat="1" ht="21" customHeight="1" x14ac:dyDescent="0.15">
      <c r="A11" s="25"/>
      <c r="B11" s="12" t="s">
        <v>11</v>
      </c>
      <c r="C11" s="13">
        <v>14084</v>
      </c>
      <c r="D11" s="14">
        <v>1651</v>
      </c>
      <c r="E11" s="15">
        <f t="shared" si="0"/>
        <v>11.8</v>
      </c>
      <c r="F11" s="14">
        <v>7229</v>
      </c>
      <c r="G11" s="15">
        <f t="shared" si="1"/>
        <v>51.7</v>
      </c>
      <c r="H11" s="16">
        <v>5115</v>
      </c>
      <c r="I11" s="39">
        <f t="shared" si="2"/>
        <v>36.5</v>
      </c>
      <c r="J11" s="35">
        <v>89</v>
      </c>
    </row>
    <row r="12" spans="1:10" s="31" customFormat="1" ht="21" customHeight="1" thickBot="1" x14ac:dyDescent="0.2">
      <c r="A12" s="25"/>
      <c r="B12" s="20" t="s">
        <v>12</v>
      </c>
      <c r="C12" s="21">
        <v>7680</v>
      </c>
      <c r="D12" s="22">
        <v>979</v>
      </c>
      <c r="E12" s="23">
        <f t="shared" si="0"/>
        <v>12.8</v>
      </c>
      <c r="F12" s="22">
        <v>4009</v>
      </c>
      <c r="G12" s="23">
        <f t="shared" si="1"/>
        <v>52.4</v>
      </c>
      <c r="H12" s="24">
        <v>2667</v>
      </c>
      <c r="I12" s="40">
        <f t="shared" si="2"/>
        <v>34.799999999999997</v>
      </c>
      <c r="J12" s="36">
        <v>25</v>
      </c>
    </row>
    <row r="13" spans="1:10" ht="16.5" customHeight="1" x14ac:dyDescent="0.15">
      <c r="H13" s="54"/>
      <c r="I13" s="55" t="s">
        <v>21</v>
      </c>
    </row>
  </sheetData>
  <mergeCells count="1">
    <mergeCell ref="J3:J4"/>
  </mergeCells>
  <phoneticPr fontId="3"/>
  <pageMargins left="0.7" right="0.7" top="0.75" bottom="0.75" header="0.3" footer="0.3"/>
  <pageSetup paperSize="9" orientation="portrait" horizontalDpi="0" verticalDpi="0" r:id="rId1"/>
  <ignoredErrors>
    <ignoredError sqref="E6 G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workbookViewId="0">
      <selection activeCell="F29" sqref="F29"/>
    </sheetView>
  </sheetViews>
  <sheetFormatPr defaultRowHeight="13.5" x14ac:dyDescent="0.15"/>
  <cols>
    <col min="1" max="1" width="2" customWidth="1"/>
    <col min="2" max="2" width="9.625" customWidth="1"/>
    <col min="3" max="3" width="9.75" bestFit="1" customWidth="1"/>
    <col min="4" max="4" width="9.75" customWidth="1"/>
    <col min="5" max="5" width="6.125" customWidth="1"/>
    <col min="6" max="6" width="9.75" customWidth="1"/>
    <col min="7" max="7" width="6.125" bestFit="1" customWidth="1"/>
    <col min="8" max="8" width="9.75" customWidth="1"/>
    <col min="9" max="9" width="6.125" bestFit="1" customWidth="1"/>
    <col min="10" max="10" width="8.125" customWidth="1"/>
  </cols>
  <sheetData>
    <row r="1" spans="1:10" ht="18.75" customHeight="1" x14ac:dyDescent="0.2">
      <c r="A1" s="1"/>
      <c r="B1" s="2" t="s">
        <v>13</v>
      </c>
      <c r="C1" s="3"/>
      <c r="D1" s="3"/>
      <c r="E1" s="3"/>
      <c r="F1" s="3"/>
      <c r="G1" s="3"/>
      <c r="H1" s="3"/>
      <c r="I1" s="3"/>
    </row>
    <row r="2" spans="1:10" ht="12" customHeight="1" thickBot="1" x14ac:dyDescent="0.2">
      <c r="A2" s="4"/>
      <c r="B2" s="17"/>
      <c r="C2" s="18"/>
      <c r="D2" s="18"/>
      <c r="E2" s="18"/>
      <c r="F2" s="18"/>
      <c r="G2" s="18"/>
      <c r="H2" s="18"/>
      <c r="I2" s="19" t="s">
        <v>16</v>
      </c>
    </row>
    <row r="3" spans="1:10" ht="27" x14ac:dyDescent="0.15">
      <c r="A3" s="5"/>
      <c r="B3" s="52" t="s">
        <v>20</v>
      </c>
      <c r="C3" s="47" t="s">
        <v>0</v>
      </c>
      <c r="D3" s="48" t="s">
        <v>1</v>
      </c>
      <c r="E3" s="49" t="s">
        <v>18</v>
      </c>
      <c r="F3" s="50" t="s">
        <v>2</v>
      </c>
      <c r="G3" s="49" t="s">
        <v>18</v>
      </c>
      <c r="H3" s="48" t="s">
        <v>3</v>
      </c>
      <c r="I3" s="51" t="s">
        <v>18</v>
      </c>
      <c r="J3" s="65" t="s">
        <v>14</v>
      </c>
    </row>
    <row r="4" spans="1:10" x14ac:dyDescent="0.15">
      <c r="A4" s="5"/>
      <c r="B4" s="6" t="s">
        <v>4</v>
      </c>
      <c r="C4" s="44" t="s">
        <v>19</v>
      </c>
      <c r="D4" s="45" t="s">
        <v>19</v>
      </c>
      <c r="E4" s="41" t="s">
        <v>17</v>
      </c>
      <c r="F4" s="46" t="s">
        <v>19</v>
      </c>
      <c r="G4" s="42" t="s">
        <v>17</v>
      </c>
      <c r="H4" s="45" t="s">
        <v>19</v>
      </c>
      <c r="I4" s="43" t="s">
        <v>17</v>
      </c>
      <c r="J4" s="66"/>
    </row>
    <row r="5" spans="1:10" s="31" customFormat="1" ht="21" customHeight="1" x14ac:dyDescent="0.15">
      <c r="A5" s="25"/>
      <c r="B5" s="26" t="s">
        <v>5</v>
      </c>
      <c r="C5" s="27">
        <f>2082702+16102</f>
        <v>2098804</v>
      </c>
      <c r="D5" s="28">
        <v>269752</v>
      </c>
      <c r="E5" s="30">
        <f>ROUND($D5/($C5-J5)*100,1)</f>
        <v>13</v>
      </c>
      <c r="F5" s="29">
        <v>1186865</v>
      </c>
      <c r="G5" s="30">
        <f>ROUND(F5/($C5-J5)*100,1)</f>
        <v>57</v>
      </c>
      <c r="H5" s="29">
        <v>626085</v>
      </c>
      <c r="I5" s="37">
        <f>ROUND($H5/($C5-J5)*100,1)</f>
        <v>30.1</v>
      </c>
      <c r="J5" s="33">
        <f>C5-(D5+F5+H5)</f>
        <v>16102</v>
      </c>
    </row>
    <row r="6" spans="1:10" s="31" customFormat="1" ht="21" customHeight="1" x14ac:dyDescent="0.15">
      <c r="A6" s="25"/>
      <c r="B6" s="7" t="s">
        <v>6</v>
      </c>
      <c r="C6" s="8">
        <f>SUM(C7:C12)</f>
        <v>198475</v>
      </c>
      <c r="D6" s="9">
        <f>SUM(D7:D12)</f>
        <v>25830</v>
      </c>
      <c r="E6" s="10">
        <f>ROUND($D6/($C6-J6)*100,1)</f>
        <v>13.1</v>
      </c>
      <c r="F6" s="9">
        <f>SUM(F7:F12)</f>
        <v>110825</v>
      </c>
      <c r="G6" s="10">
        <f>ROUND(F6/($C6-J6)*100,1)</f>
        <v>56</v>
      </c>
      <c r="H6" s="11">
        <f>SUM(H7:H12)</f>
        <v>61113</v>
      </c>
      <c r="I6" s="38">
        <f>ROUND($H6/($C6-J6)*100,1)</f>
        <v>30.9</v>
      </c>
      <c r="J6" s="34">
        <f t="shared" ref="J6:J12" si="0">C6-(D6+F6+H6)</f>
        <v>707</v>
      </c>
    </row>
    <row r="7" spans="1:10" s="31" customFormat="1" ht="21" customHeight="1" x14ac:dyDescent="0.15">
      <c r="A7" s="25"/>
      <c r="B7" s="12" t="s">
        <v>7</v>
      </c>
      <c r="C7" s="13">
        <v>50128</v>
      </c>
      <c r="D7" s="14">
        <v>6327</v>
      </c>
      <c r="E7" s="15">
        <f>ROUND($D7/($C7-J7)*100,1)</f>
        <v>12.7</v>
      </c>
      <c r="F7" s="14">
        <v>27331</v>
      </c>
      <c r="G7" s="15">
        <f>ROUND(F7/($C7-J7)*100,1)</f>
        <v>54.8</v>
      </c>
      <c r="H7" s="16">
        <v>16181</v>
      </c>
      <c r="I7" s="39">
        <f>ROUND($H7/($C7-J7)*100,1)</f>
        <v>32.5</v>
      </c>
      <c r="J7" s="34">
        <f t="shared" si="0"/>
        <v>289</v>
      </c>
    </row>
    <row r="8" spans="1:10" s="31" customFormat="1" ht="21" customHeight="1" x14ac:dyDescent="0.15">
      <c r="A8" s="25"/>
      <c r="B8" s="12" t="s">
        <v>8</v>
      </c>
      <c r="C8" s="13">
        <v>50140</v>
      </c>
      <c r="D8" s="14">
        <v>6589</v>
      </c>
      <c r="E8" s="15">
        <f>ROUND($D8/($C8-J8)*100,1)</f>
        <v>13.2</v>
      </c>
      <c r="F8" s="14">
        <v>28805</v>
      </c>
      <c r="G8" s="15">
        <f>ROUND(F8/($C8-J8)*100,1)</f>
        <v>57.7</v>
      </c>
      <c r="H8" s="16">
        <v>14543</v>
      </c>
      <c r="I8" s="39">
        <f>ROUND($H8/($C8-J8)*100,1)</f>
        <v>29.1</v>
      </c>
      <c r="J8" s="34">
        <f t="shared" si="0"/>
        <v>203</v>
      </c>
    </row>
    <row r="9" spans="1:10" s="31" customFormat="1" ht="21" customHeight="1" x14ac:dyDescent="0.15">
      <c r="A9" s="25"/>
      <c r="B9" s="12" t="s">
        <v>9</v>
      </c>
      <c r="C9" s="13">
        <v>55912</v>
      </c>
      <c r="D9" s="14">
        <v>7752</v>
      </c>
      <c r="E9" s="15">
        <f>ROUND($D9/($C9-J9)*100,1)</f>
        <v>13.9</v>
      </c>
      <c r="F9" s="14">
        <v>32204</v>
      </c>
      <c r="G9" s="15">
        <f>ROUND(F9/($C9-J9)*100,1)</f>
        <v>57.8</v>
      </c>
      <c r="H9" s="16">
        <v>15808</v>
      </c>
      <c r="I9" s="39">
        <f>ROUND($H9/($C9-J9)*100,1)</f>
        <v>28.3</v>
      </c>
      <c r="J9" s="34">
        <f t="shared" si="0"/>
        <v>148</v>
      </c>
    </row>
    <row r="10" spans="1:10" s="31" customFormat="1" ht="21" customHeight="1" x14ac:dyDescent="0.15">
      <c r="A10" s="25"/>
      <c r="B10" s="12" t="s">
        <v>10</v>
      </c>
      <c r="C10" s="13">
        <v>20236</v>
      </c>
      <c r="D10" s="14">
        <v>2383</v>
      </c>
      <c r="E10" s="15">
        <f t="shared" ref="E10:E12" si="1">ROUND($D10/($C10-J10)*100,1)</f>
        <v>11.8</v>
      </c>
      <c r="F10" s="14">
        <v>10558</v>
      </c>
      <c r="G10" s="15">
        <f t="shared" ref="G10:G12" si="2">ROUND(F10/($C10-J10)*100,1)</f>
        <v>52.3</v>
      </c>
      <c r="H10" s="16">
        <v>7262</v>
      </c>
      <c r="I10" s="39">
        <f t="shared" ref="I10:I12" si="3">ROUND($H10/($C10-J10)*100,1)</f>
        <v>35.9</v>
      </c>
      <c r="J10" s="35">
        <f t="shared" si="0"/>
        <v>33</v>
      </c>
    </row>
    <row r="11" spans="1:10" s="31" customFormat="1" ht="21" customHeight="1" x14ac:dyDescent="0.15">
      <c r="A11" s="25"/>
      <c r="B11" s="12" t="s">
        <v>11</v>
      </c>
      <c r="C11" s="13">
        <v>14493</v>
      </c>
      <c r="D11" s="14">
        <v>1803</v>
      </c>
      <c r="E11" s="15">
        <f t="shared" si="1"/>
        <v>12.5</v>
      </c>
      <c r="F11" s="14">
        <v>7786</v>
      </c>
      <c r="G11" s="15">
        <f t="shared" si="2"/>
        <v>53.8</v>
      </c>
      <c r="H11" s="16">
        <v>4871</v>
      </c>
      <c r="I11" s="39">
        <f t="shared" si="3"/>
        <v>33.700000000000003</v>
      </c>
      <c r="J11" s="35">
        <f t="shared" si="0"/>
        <v>33</v>
      </c>
    </row>
    <row r="12" spans="1:10" s="31" customFormat="1" ht="21" customHeight="1" thickBot="1" x14ac:dyDescent="0.2">
      <c r="A12" s="25"/>
      <c r="B12" s="20" t="s">
        <v>12</v>
      </c>
      <c r="C12" s="21">
        <v>7566</v>
      </c>
      <c r="D12" s="22">
        <v>976</v>
      </c>
      <c r="E12" s="23">
        <f t="shared" si="1"/>
        <v>12.9</v>
      </c>
      <c r="F12" s="22">
        <v>4141</v>
      </c>
      <c r="G12" s="23">
        <f t="shared" si="2"/>
        <v>54.7</v>
      </c>
      <c r="H12" s="24">
        <v>2448</v>
      </c>
      <c r="I12" s="40">
        <f t="shared" si="3"/>
        <v>32.4</v>
      </c>
      <c r="J12" s="36">
        <f t="shared" si="0"/>
        <v>1</v>
      </c>
    </row>
    <row r="13" spans="1:10" x14ac:dyDescent="0.15">
      <c r="I13" s="32" t="s">
        <v>15</v>
      </c>
    </row>
  </sheetData>
  <mergeCells count="1">
    <mergeCell ref="J3:J4"/>
  </mergeCells>
  <phoneticPr fontId="3"/>
  <pageMargins left="0.7" right="0.7" top="0.75" bottom="0.75" header="0.3" footer="0.3"/>
  <pageSetup paperSize="9" orientation="portrait" horizontalDpi="0" verticalDpi="0" r:id="rId1"/>
  <ignoredErrors>
    <ignoredError sqref="E6 G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R2</vt:lpstr>
      <vt:lpstr>H27</vt:lpstr>
      <vt:lpstr>'R2'!Print_Area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2021-12-01T02:52:26Z</cp:lastPrinted>
  <dcterms:created xsi:type="dcterms:W3CDTF">2016-10-04T23:51:31Z</dcterms:created>
  <dcterms:modified xsi:type="dcterms:W3CDTF">2021-12-02T02:07:35Z</dcterms:modified>
</cp:coreProperties>
</file>