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120" yWindow="120" windowWidth="9465" windowHeight="5295" activeTab="2"/>
  </bookViews>
  <sheets>
    <sheet name="統計書" sheetId="16" r:id="rId1"/>
    <sheet name="グラフ" sheetId="2" r:id="rId2"/>
    <sheet name="S40～" sheetId="1" r:id="rId3"/>
  </sheets>
  <definedNames>
    <definedName name="_xlnm.Print_Area" localSheetId="0">統計書!$B$1:$P$27</definedName>
    <definedName name="_xlnm.Print_Titles" localSheetId="2">'S40～'!$1:$4</definedName>
    <definedName name="_xlnm.Print_Titles" localSheetId="0">統計書!$1:$5</definedName>
  </definedNames>
  <calcPr calcId="152511"/>
</workbook>
</file>

<file path=xl/calcChain.xml><?xml version="1.0" encoding="utf-8"?>
<calcChain xmlns="http://schemas.openxmlformats.org/spreadsheetml/2006/main">
  <c r="H18" i="16" l="1"/>
  <c r="H16" i="16"/>
  <c r="E18" i="16"/>
  <c r="H15" i="16"/>
  <c r="I45" i="1" l="1"/>
  <c r="J45" i="1"/>
  <c r="K45" i="1"/>
  <c r="L45" i="1"/>
  <c r="I46" i="1"/>
  <c r="J46" i="1"/>
  <c r="K46" i="1"/>
  <c r="L46" i="1"/>
  <c r="I47" i="1"/>
  <c r="J47" i="1"/>
  <c r="K47" i="1"/>
  <c r="L47" i="1"/>
  <c r="I48" i="1"/>
  <c r="J48" i="1"/>
  <c r="K48" i="1"/>
  <c r="L48" i="1"/>
  <c r="I49" i="1"/>
  <c r="J49" i="1"/>
  <c r="K49" i="1"/>
  <c r="L49" i="1"/>
  <c r="H45" i="1"/>
  <c r="H46" i="1"/>
  <c r="H47" i="1"/>
  <c r="H48" i="1"/>
  <c r="H49" i="1"/>
  <c r="F45" i="1"/>
  <c r="F46" i="1"/>
  <c r="F47" i="1"/>
  <c r="F48" i="1"/>
  <c r="F49" i="1"/>
  <c r="D45" i="1"/>
  <c r="D46" i="1"/>
  <c r="D47" i="1"/>
  <c r="D48" i="1"/>
  <c r="D49" i="1"/>
  <c r="L44" i="1"/>
  <c r="K44" i="1"/>
  <c r="J44" i="1"/>
  <c r="I44" i="1"/>
  <c r="D44" i="1"/>
  <c r="H44" i="1"/>
  <c r="F44" i="1"/>
  <c r="L17" i="16" l="1"/>
  <c r="K17" i="16"/>
  <c r="N17" i="16"/>
  <c r="O17" i="16"/>
  <c r="P17" i="16"/>
  <c r="Q17" i="16"/>
  <c r="I17" i="16"/>
  <c r="M17" i="16"/>
  <c r="K16" i="16" l="1"/>
  <c r="K15" i="16"/>
  <c r="K14" i="16"/>
  <c r="K6" i="16"/>
  <c r="K7" i="16"/>
  <c r="L18" i="16"/>
  <c r="L16" i="16"/>
  <c r="L15" i="16"/>
  <c r="L14" i="16"/>
  <c r="L13" i="16"/>
  <c r="L12" i="16"/>
  <c r="L11" i="16"/>
  <c r="L10" i="16"/>
  <c r="L9" i="16"/>
  <c r="L8" i="16"/>
  <c r="L7" i="16"/>
  <c r="I18" i="16" l="1"/>
  <c r="I16" i="16"/>
  <c r="I15" i="16"/>
  <c r="I14" i="16"/>
  <c r="I13" i="16"/>
  <c r="I12" i="16"/>
  <c r="I11" i="16"/>
  <c r="I10" i="16"/>
  <c r="I9" i="16"/>
  <c r="I8" i="16"/>
  <c r="I7" i="16"/>
  <c r="F18" i="16"/>
  <c r="F16" i="16"/>
  <c r="F15" i="16"/>
  <c r="F14" i="16"/>
  <c r="F13" i="16"/>
  <c r="F12" i="16"/>
  <c r="F11" i="16"/>
  <c r="F10" i="16"/>
  <c r="F9" i="16"/>
  <c r="F8" i="16"/>
  <c r="F7" i="16"/>
  <c r="Q7" i="16" l="1"/>
  <c r="Q15" i="16"/>
  <c r="Q16" i="16"/>
  <c r="K18" i="16"/>
  <c r="Q19" i="16"/>
  <c r="Q20" i="16"/>
  <c r="Q14" i="16"/>
  <c r="C13" i="16"/>
  <c r="Q13" i="16" l="1"/>
  <c r="K13" i="16"/>
  <c r="E20" i="16"/>
  <c r="K20" i="16"/>
  <c r="L20" i="16" s="1"/>
  <c r="H20" i="16"/>
  <c r="E15" i="16"/>
  <c r="H19" i="16"/>
  <c r="E19" i="16"/>
  <c r="K19" i="16"/>
  <c r="L19" i="16" s="1"/>
  <c r="E14" i="16"/>
  <c r="H14" i="16"/>
  <c r="E16" i="16"/>
  <c r="P20" i="16"/>
  <c r="O20" i="16"/>
  <c r="N20" i="16"/>
  <c r="M20" i="16"/>
  <c r="P19" i="16"/>
  <c r="O19" i="16"/>
  <c r="N19" i="16"/>
  <c r="M19" i="16"/>
  <c r="J6" i="16"/>
  <c r="G6" i="16"/>
  <c r="N6" i="16" s="1"/>
  <c r="D6" i="16"/>
  <c r="M6" i="16" l="1"/>
  <c r="C6" i="16"/>
  <c r="O6" i="16"/>
  <c r="P6" i="16"/>
  <c r="H6" i="16"/>
  <c r="H13" i="16"/>
  <c r="E13" i="16"/>
  <c r="P8" i="16"/>
  <c r="O8" i="16"/>
  <c r="N8" i="16"/>
  <c r="M8" i="16"/>
  <c r="C8" i="16"/>
  <c r="K8" i="16" s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8" i="1"/>
  <c r="H17" i="1"/>
  <c r="H16" i="1"/>
  <c r="H15" i="1"/>
  <c r="H13" i="1"/>
  <c r="H12" i="1"/>
  <c r="H11" i="1"/>
  <c r="H10" i="1"/>
  <c r="H8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8" i="1"/>
  <c r="F17" i="1"/>
  <c r="F16" i="1"/>
  <c r="F15" i="1"/>
  <c r="F13" i="1"/>
  <c r="F12" i="1"/>
  <c r="F11" i="1"/>
  <c r="F10" i="1"/>
  <c r="F8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18" i="1"/>
  <c r="D17" i="1"/>
  <c r="D16" i="1"/>
  <c r="D15" i="1"/>
  <c r="D13" i="1"/>
  <c r="D12" i="1"/>
  <c r="D11" i="1"/>
  <c r="D10" i="1"/>
  <c r="D8" i="1"/>
  <c r="H8" i="16" l="1"/>
  <c r="Q8" i="16"/>
  <c r="E6" i="16"/>
  <c r="Q6" i="16"/>
  <c r="E8" i="16"/>
  <c r="M18" i="16"/>
  <c r="B6" i="2" l="1"/>
  <c r="F6" i="2" s="1"/>
  <c r="L5" i="1"/>
  <c r="L6" i="1"/>
  <c r="I5" i="1"/>
  <c r="J5" i="1"/>
  <c r="K5" i="1"/>
  <c r="H5" i="1"/>
  <c r="F5" i="1"/>
  <c r="D5" i="1"/>
  <c r="L41" i="1"/>
  <c r="K41" i="1"/>
  <c r="J41" i="1"/>
  <c r="I41" i="1"/>
  <c r="P18" i="16"/>
  <c r="O18" i="16"/>
  <c r="N18" i="16"/>
  <c r="P16" i="16"/>
  <c r="O16" i="16"/>
  <c r="N16" i="16"/>
  <c r="M16" i="16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B23" i="1"/>
  <c r="B22" i="1"/>
  <c r="B21" i="1"/>
  <c r="B20" i="1"/>
  <c r="B19" i="1"/>
  <c r="B14" i="1"/>
  <c r="B9" i="1"/>
  <c r="P10" i="16"/>
  <c r="O10" i="16"/>
  <c r="N10" i="16"/>
  <c r="M10" i="16"/>
  <c r="C10" i="16"/>
  <c r="P9" i="16"/>
  <c r="O9" i="16"/>
  <c r="N9" i="16"/>
  <c r="M9" i="16"/>
  <c r="C9" i="16"/>
  <c r="P7" i="16"/>
  <c r="O7" i="16"/>
  <c r="N7" i="16"/>
  <c r="M7" i="16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I11" i="1"/>
  <c r="J11" i="1"/>
  <c r="K11" i="1"/>
  <c r="L11" i="1"/>
  <c r="I12" i="1"/>
  <c r="J12" i="1"/>
  <c r="K12" i="1"/>
  <c r="L12" i="1"/>
  <c r="I13" i="1"/>
  <c r="J13" i="1"/>
  <c r="K13" i="1"/>
  <c r="L13" i="1"/>
  <c r="I10" i="1"/>
  <c r="J10" i="1"/>
  <c r="K10" i="1"/>
  <c r="L10" i="1"/>
  <c r="I8" i="1"/>
  <c r="J8" i="1"/>
  <c r="K8" i="1"/>
  <c r="L8" i="1"/>
  <c r="L24" i="1"/>
  <c r="K24" i="1"/>
  <c r="J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4" i="1"/>
  <c r="K14" i="1"/>
  <c r="J14" i="1"/>
  <c r="I14" i="1"/>
  <c r="L9" i="1"/>
  <c r="K9" i="1"/>
  <c r="J9" i="1"/>
  <c r="I9" i="1"/>
  <c r="L7" i="1"/>
  <c r="K7" i="1"/>
  <c r="J7" i="1"/>
  <c r="I7" i="1"/>
  <c r="B7" i="1"/>
  <c r="K6" i="1"/>
  <c r="J6" i="1"/>
  <c r="I6" i="1"/>
  <c r="B6" i="1"/>
  <c r="N11" i="16"/>
  <c r="M11" i="16"/>
  <c r="P15" i="16"/>
  <c r="P14" i="16"/>
  <c r="P13" i="16"/>
  <c r="P12" i="16"/>
  <c r="P11" i="16"/>
  <c r="O15" i="16"/>
  <c r="N15" i="16"/>
  <c r="M15" i="16"/>
  <c r="O14" i="16"/>
  <c r="N14" i="16"/>
  <c r="M14" i="16"/>
  <c r="O13" i="16"/>
  <c r="N13" i="16"/>
  <c r="M13" i="16"/>
  <c r="O12" i="16"/>
  <c r="N12" i="16"/>
  <c r="M12" i="16"/>
  <c r="O11" i="16"/>
  <c r="C11" i="16"/>
  <c r="C12" i="16"/>
  <c r="D11" i="2"/>
  <c r="F11" i="2"/>
  <c r="H11" i="2"/>
  <c r="B7" i="2"/>
  <c r="H7" i="2" s="1"/>
  <c r="B8" i="2"/>
  <c r="H8" i="2" s="1"/>
  <c r="B9" i="2"/>
  <c r="F9" i="2" s="1"/>
  <c r="B10" i="2"/>
  <c r="D10" i="2" s="1"/>
  <c r="D9" i="2"/>
  <c r="F14" i="1" l="1"/>
  <c r="H14" i="1"/>
  <c r="D14" i="1"/>
  <c r="D22" i="1"/>
  <c r="F22" i="1"/>
  <c r="H22" i="1"/>
  <c r="F9" i="1"/>
  <c r="H9" i="1"/>
  <c r="D9" i="1"/>
  <c r="H7" i="1"/>
  <c r="D7" i="1"/>
  <c r="F7" i="1"/>
  <c r="H19" i="1"/>
  <c r="D19" i="1"/>
  <c r="F19" i="1"/>
  <c r="H23" i="1"/>
  <c r="D23" i="1"/>
  <c r="F23" i="1"/>
  <c r="F21" i="1"/>
  <c r="H21" i="1"/>
  <c r="D21" i="1"/>
  <c r="D6" i="1"/>
  <c r="H6" i="1"/>
  <c r="F6" i="1"/>
  <c r="D20" i="1"/>
  <c r="F20" i="1"/>
  <c r="H20" i="1"/>
  <c r="Q11" i="16"/>
  <c r="K11" i="16"/>
  <c r="Q9" i="16"/>
  <c r="K9" i="16"/>
  <c r="Q12" i="16"/>
  <c r="K12" i="16"/>
  <c r="Q10" i="16"/>
  <c r="K10" i="16"/>
  <c r="H12" i="16"/>
  <c r="E12" i="16"/>
  <c r="E9" i="16"/>
  <c r="H9" i="16"/>
  <c r="E10" i="16"/>
  <c r="H10" i="16"/>
  <c r="H11" i="16"/>
  <c r="E11" i="16"/>
  <c r="H7" i="16"/>
  <c r="F7" i="2"/>
  <c r="E7" i="16"/>
  <c r="D6" i="2"/>
  <c r="F8" i="2"/>
  <c r="H6" i="2"/>
  <c r="H10" i="2"/>
  <c r="D7" i="2"/>
  <c r="H9" i="2"/>
  <c r="D8" i="2"/>
</calcChain>
</file>

<file path=xl/sharedStrings.xml><?xml version="1.0" encoding="utf-8"?>
<sst xmlns="http://schemas.openxmlformats.org/spreadsheetml/2006/main" count="85" uniqueCount="66">
  <si>
    <t>★年齢３区分別人口・指数</t>
  </si>
  <si>
    <t>（各年１０月１日現在）</t>
  </si>
  <si>
    <t>人</t>
  </si>
  <si>
    <t>口</t>
  </si>
  <si>
    <t>年</t>
  </si>
  <si>
    <t>総数</t>
  </si>
  <si>
    <t>年少人口</t>
  </si>
  <si>
    <t>％</t>
  </si>
  <si>
    <t>老年人口</t>
  </si>
  <si>
    <t>従属人口</t>
  </si>
  <si>
    <t>老年化</t>
  </si>
  <si>
    <t>※年齢区分・・・年少人口：０～１４歳の人口　生産年齢人口：１５～６４歳の人口　老年人口：６５歳以上の人口</t>
    <rPh sb="1" eb="3">
      <t>ネンレイ</t>
    </rPh>
    <rPh sb="3" eb="5">
      <t>クブン</t>
    </rPh>
    <rPh sb="8" eb="10">
      <t>ネンショウ</t>
    </rPh>
    <rPh sb="10" eb="12">
      <t>ジンコウ</t>
    </rPh>
    <rPh sb="17" eb="18">
      <t>サイ</t>
    </rPh>
    <rPh sb="19" eb="21">
      <t>ジンコウ</t>
    </rPh>
    <rPh sb="22" eb="24">
      <t>セイサン</t>
    </rPh>
    <rPh sb="24" eb="26">
      <t>ネンレイ</t>
    </rPh>
    <rPh sb="26" eb="28">
      <t>ジンコウ</t>
    </rPh>
    <rPh sb="34" eb="35">
      <t>サイ</t>
    </rPh>
    <rPh sb="36" eb="38">
      <t>ジンコウ</t>
    </rPh>
    <rPh sb="39" eb="41">
      <t>ロウネン</t>
    </rPh>
    <rPh sb="41" eb="43">
      <t>ジンコウ</t>
    </rPh>
    <rPh sb="46" eb="47">
      <t>サイ</t>
    </rPh>
    <rPh sb="47" eb="49">
      <t>イジョウ</t>
    </rPh>
    <rPh sb="50" eb="52">
      <t>ジンコウ</t>
    </rPh>
    <phoneticPr fontId="5"/>
  </si>
  <si>
    <t>※指数（年齢構造指数）・・・年少人口指数：生産年齢人口に対する年少人口の比率（年少／生産年齢×100）</t>
    <rPh sb="1" eb="3">
      <t>シスウ</t>
    </rPh>
    <rPh sb="4" eb="6">
      <t>ネンレイ</t>
    </rPh>
    <rPh sb="6" eb="8">
      <t>コウゾウ</t>
    </rPh>
    <rPh sb="8" eb="10">
      <t>シスウ</t>
    </rPh>
    <rPh sb="14" eb="16">
      <t>ネンショウ</t>
    </rPh>
    <rPh sb="16" eb="18">
      <t>ジンコウ</t>
    </rPh>
    <rPh sb="18" eb="20">
      <t>シスウ</t>
    </rPh>
    <rPh sb="21" eb="23">
      <t>セイサン</t>
    </rPh>
    <rPh sb="23" eb="25">
      <t>ネンレイ</t>
    </rPh>
    <rPh sb="25" eb="27">
      <t>ジンコウ</t>
    </rPh>
    <rPh sb="28" eb="29">
      <t>タイ</t>
    </rPh>
    <rPh sb="31" eb="33">
      <t>ネンショウ</t>
    </rPh>
    <rPh sb="33" eb="35">
      <t>ジンコウ</t>
    </rPh>
    <rPh sb="36" eb="38">
      <t>ヒリツ</t>
    </rPh>
    <rPh sb="39" eb="41">
      <t>ネンショウ</t>
    </rPh>
    <rPh sb="42" eb="44">
      <t>セイサン</t>
    </rPh>
    <rPh sb="44" eb="46">
      <t>ネンレイ</t>
    </rPh>
    <phoneticPr fontId="5"/>
  </si>
  <si>
    <t>　　　　　　　　　　　　　　　　　 老年人口指数：生産年齢人口に対する老年人口の比率（老年／生産年齢×100）</t>
    <rPh sb="18" eb="20">
      <t>ロウネン</t>
    </rPh>
    <rPh sb="20" eb="22">
      <t>ジンコウ</t>
    </rPh>
    <rPh sb="22" eb="24">
      <t>シスウ</t>
    </rPh>
    <rPh sb="25" eb="27">
      <t>セイサン</t>
    </rPh>
    <rPh sb="27" eb="29">
      <t>ネンレイ</t>
    </rPh>
    <rPh sb="29" eb="31">
      <t>ジンコウ</t>
    </rPh>
    <rPh sb="32" eb="33">
      <t>タイ</t>
    </rPh>
    <rPh sb="35" eb="37">
      <t>ロウネン</t>
    </rPh>
    <rPh sb="37" eb="39">
      <t>ジンコウ</t>
    </rPh>
    <rPh sb="40" eb="42">
      <t>ヒリツ</t>
    </rPh>
    <rPh sb="43" eb="45">
      <t>ロウネン</t>
    </rPh>
    <rPh sb="46" eb="48">
      <t>セイサン</t>
    </rPh>
    <rPh sb="48" eb="50">
      <t>ネンレイ</t>
    </rPh>
    <phoneticPr fontId="5"/>
  </si>
  <si>
    <t>　　 　　　　　　　　　　　　　　　老年化指数：年少人口に対する老年人口の比率（老年／年少×100）</t>
    <rPh sb="18" eb="20">
      <t>ロウネン</t>
    </rPh>
    <rPh sb="20" eb="21">
      <t>カ</t>
    </rPh>
    <rPh sb="21" eb="23">
      <t>シスウ</t>
    </rPh>
    <rPh sb="24" eb="26">
      <t>ネンショウ</t>
    </rPh>
    <rPh sb="26" eb="28">
      <t>ジンコウ</t>
    </rPh>
    <rPh sb="29" eb="30">
      <t>タイ</t>
    </rPh>
    <rPh sb="32" eb="34">
      <t>ロウネン</t>
    </rPh>
    <rPh sb="34" eb="36">
      <t>ジンコウ</t>
    </rPh>
    <rPh sb="37" eb="39">
      <t>ヒリツ</t>
    </rPh>
    <rPh sb="40" eb="42">
      <t>ロウネン</t>
    </rPh>
    <rPh sb="43" eb="45">
      <t>ネンショウ</t>
    </rPh>
    <phoneticPr fontId="5"/>
  </si>
  <si>
    <t>　　　　　　　  　　　　　　　　　 従属人口指数：生産年齢人口に対する年少人口と老年人口の計の比率（年少＋老年／生産年齢×100）</t>
    <rPh sb="19" eb="21">
      <t>ジュウゾク</t>
    </rPh>
    <rPh sb="21" eb="23">
      <t>ジンコウ</t>
    </rPh>
    <rPh sb="23" eb="25">
      <t>シスウ</t>
    </rPh>
    <rPh sb="26" eb="28">
      <t>セイサン</t>
    </rPh>
    <rPh sb="28" eb="30">
      <t>ネンレイ</t>
    </rPh>
    <rPh sb="30" eb="32">
      <t>ジンコウ</t>
    </rPh>
    <rPh sb="33" eb="34">
      <t>タイ</t>
    </rPh>
    <rPh sb="36" eb="38">
      <t>ネンショウ</t>
    </rPh>
    <rPh sb="38" eb="40">
      <t>ジンコウ</t>
    </rPh>
    <rPh sb="41" eb="43">
      <t>ロウネン</t>
    </rPh>
    <rPh sb="43" eb="45">
      <t>ジンコウ</t>
    </rPh>
    <rPh sb="46" eb="47">
      <t>ケイ</t>
    </rPh>
    <rPh sb="48" eb="50">
      <t>ヒリツ</t>
    </rPh>
    <rPh sb="51" eb="53">
      <t>ネンショウ</t>
    </rPh>
    <rPh sb="54" eb="56">
      <t>ロウネン</t>
    </rPh>
    <rPh sb="57" eb="59">
      <t>セイサン</t>
    </rPh>
    <rPh sb="59" eb="61">
      <t>ネンレイ</t>
    </rPh>
    <phoneticPr fontId="5"/>
  </si>
  <si>
    <t>人口</t>
    <rPh sb="1" eb="2">
      <t>クチ</t>
    </rPh>
    <phoneticPr fontId="5"/>
  </si>
  <si>
    <t>指数</t>
    <rPh sb="1" eb="2">
      <t>スウ</t>
    </rPh>
    <phoneticPr fontId="5"/>
  </si>
  <si>
    <t>生産
年齢人口</t>
    <phoneticPr fontId="5"/>
  </si>
  <si>
    <t>年少
人口</t>
    <phoneticPr fontId="5"/>
  </si>
  <si>
    <t>老年
人口</t>
    <phoneticPr fontId="5"/>
  </si>
  <si>
    <t>従属
人口</t>
    <phoneticPr fontId="5"/>
  </si>
  <si>
    <t>平成元年</t>
    <rPh sb="2" eb="3">
      <t>ゲン</t>
    </rPh>
    <phoneticPr fontId="5"/>
  </si>
  <si>
    <t>平成2年</t>
    <rPh sb="0" eb="2">
      <t>ヘイセイ</t>
    </rPh>
    <rPh sb="3" eb="4">
      <t>ネン</t>
    </rPh>
    <phoneticPr fontId="5"/>
  </si>
  <si>
    <t>資料：国勢調査、毎月人口異動調査</t>
    <rPh sb="3" eb="5">
      <t>コクセイ</t>
    </rPh>
    <rPh sb="5" eb="7">
      <t>チョウサ</t>
    </rPh>
    <rPh sb="12" eb="14">
      <t>イドウ</t>
    </rPh>
    <phoneticPr fontId="5"/>
  </si>
  <si>
    <t>平成2年</t>
    <phoneticPr fontId="5"/>
  </si>
  <si>
    <t>45</t>
    <phoneticPr fontId="5"/>
  </si>
  <si>
    <t>昭和40年</t>
    <rPh sb="0" eb="2">
      <t>ショウワ</t>
    </rPh>
    <rPh sb="4" eb="5">
      <t>ネン</t>
    </rPh>
    <phoneticPr fontId="5"/>
  </si>
  <si>
    <t>※指数（年齢構造指数）</t>
    <rPh sb="1" eb="3">
      <t>シスウ</t>
    </rPh>
    <rPh sb="4" eb="6">
      <t>ネンレイ</t>
    </rPh>
    <rPh sb="6" eb="8">
      <t>コウゾウ</t>
    </rPh>
    <rPh sb="8" eb="10">
      <t>シスウ</t>
    </rPh>
    <phoneticPr fontId="5"/>
  </si>
  <si>
    <t>※年齢区分・・・年少人口：０～１４歳の人口、生産年齢人口：１５～６４歳の人口、老年人口：６５歳以上の人口</t>
    <rPh sb="1" eb="3">
      <t>ネンレイ</t>
    </rPh>
    <rPh sb="3" eb="5">
      <t>クブン</t>
    </rPh>
    <rPh sb="8" eb="10">
      <t>ネンショウ</t>
    </rPh>
    <rPh sb="10" eb="12">
      <t>ジンコウ</t>
    </rPh>
    <rPh sb="17" eb="18">
      <t>サイ</t>
    </rPh>
    <rPh sb="19" eb="21">
      <t>ジンコウ</t>
    </rPh>
    <rPh sb="22" eb="24">
      <t>セイサン</t>
    </rPh>
    <rPh sb="24" eb="26">
      <t>ネンレイ</t>
    </rPh>
    <rPh sb="26" eb="28">
      <t>ジンコウ</t>
    </rPh>
    <rPh sb="34" eb="35">
      <t>サイ</t>
    </rPh>
    <rPh sb="36" eb="38">
      <t>ジンコウ</t>
    </rPh>
    <rPh sb="39" eb="41">
      <t>ロウネン</t>
    </rPh>
    <rPh sb="41" eb="43">
      <t>ジンコウ</t>
    </rPh>
    <rPh sb="46" eb="47">
      <t>サイ</t>
    </rPh>
    <rPh sb="47" eb="49">
      <t>イジョウ</t>
    </rPh>
    <rPh sb="50" eb="52">
      <t>ジンコウ</t>
    </rPh>
    <phoneticPr fontId="5"/>
  </si>
  <si>
    <t>区分</t>
    <rPh sb="0" eb="2">
      <t>クブン</t>
    </rPh>
    <phoneticPr fontId="5"/>
  </si>
  <si>
    <t xml:space="preserve">  　年</t>
    <phoneticPr fontId="5"/>
  </si>
  <si>
    <t>生産年齢人口</t>
    <phoneticPr fontId="5"/>
  </si>
  <si>
    <t>資料：国勢調査</t>
    <rPh sb="3" eb="5">
      <t>コクセイ</t>
    </rPh>
    <rPh sb="5" eb="7">
      <t>チョウサ</t>
    </rPh>
    <phoneticPr fontId="5"/>
  </si>
  <si>
    <t>昭和35年</t>
    <rPh sb="0" eb="2">
      <t>ショウワ</t>
    </rPh>
    <rPh sb="4" eb="5">
      <t>ネン</t>
    </rPh>
    <phoneticPr fontId="5"/>
  </si>
  <si>
    <t>40</t>
    <phoneticPr fontId="5"/>
  </si>
  <si>
    <t>40</t>
    <phoneticPr fontId="5"/>
  </si>
  <si>
    <t>15歳未満</t>
    <rPh sb="2" eb="5">
      <t>サイミマン</t>
    </rPh>
    <phoneticPr fontId="5"/>
  </si>
  <si>
    <t>15～64歳</t>
    <rPh sb="5" eb="6">
      <t>サイ</t>
    </rPh>
    <phoneticPr fontId="5"/>
  </si>
  <si>
    <t>65歳以上</t>
    <rPh sb="2" eb="5">
      <t>サイイジョウ</t>
    </rPh>
    <phoneticPr fontId="5"/>
  </si>
  <si>
    <t>27諏訪地方</t>
    <rPh sb="2" eb="4">
      <t>スワ</t>
    </rPh>
    <rPh sb="4" eb="6">
      <t>チホウ</t>
    </rPh>
    <phoneticPr fontId="5"/>
  </si>
  <si>
    <t>27長野県</t>
    <rPh sb="2" eb="5">
      <t>ナガノケン</t>
    </rPh>
    <phoneticPr fontId="5"/>
  </si>
  <si>
    <t>年齢不詳人口</t>
    <rPh sb="0" eb="2">
      <t>ネンレイ</t>
    </rPh>
    <rPh sb="2" eb="4">
      <t>フショウ</t>
    </rPh>
    <rPh sb="4" eb="6">
      <t>ジンコウ</t>
    </rPh>
    <phoneticPr fontId="5"/>
  </si>
  <si>
    <t>人口
総数</t>
    <rPh sb="1" eb="2">
      <t>クチ</t>
    </rPh>
    <rPh sb="3" eb="5">
      <t>ソウスウ</t>
    </rPh>
    <phoneticPr fontId="5"/>
  </si>
  <si>
    <t>年少人口（15歳未満）</t>
    <rPh sb="7" eb="10">
      <t>サイミマン</t>
    </rPh>
    <phoneticPr fontId="5"/>
  </si>
  <si>
    <t>構成比</t>
    <rPh sb="0" eb="3">
      <t>コウセイヒ</t>
    </rPh>
    <phoneticPr fontId="5"/>
  </si>
  <si>
    <t>人口</t>
    <phoneticPr fontId="5"/>
  </si>
  <si>
    <t>増減率</t>
  </si>
  <si>
    <t>増減率</t>
    <rPh sb="0" eb="2">
      <t>ゾウゲン</t>
    </rPh>
    <rPh sb="2" eb="3">
      <t>リツ</t>
    </rPh>
    <phoneticPr fontId="5"/>
  </si>
  <si>
    <t>―</t>
  </si>
  <si>
    <t>―</t>
    <phoneticPr fontId="5"/>
  </si>
  <si>
    <t>生産年齢人口</t>
    <phoneticPr fontId="5"/>
  </si>
  <si>
    <t>老年人口</t>
    <phoneticPr fontId="5"/>
  </si>
  <si>
    <t>人口</t>
    <phoneticPr fontId="5"/>
  </si>
  <si>
    <t>構成比</t>
    <phoneticPr fontId="5"/>
  </si>
  <si>
    <t>★年齢３区分別人口・指数</t>
    <phoneticPr fontId="5"/>
  </si>
  <si>
    <t>年少人口指数：生産年齢人口に対する年少人口の比率（年少／生産年齢×100）</t>
    <rPh sb="0" eb="2">
      <t>ネンショウ</t>
    </rPh>
    <rPh sb="2" eb="4">
      <t>ジンコウ</t>
    </rPh>
    <rPh sb="4" eb="6">
      <t>シスウ</t>
    </rPh>
    <rPh sb="7" eb="9">
      <t>セイサン</t>
    </rPh>
    <rPh sb="9" eb="11">
      <t>ネンレイ</t>
    </rPh>
    <rPh sb="11" eb="13">
      <t>ジンコウ</t>
    </rPh>
    <rPh sb="14" eb="15">
      <t>タイ</t>
    </rPh>
    <rPh sb="17" eb="19">
      <t>ネンショウ</t>
    </rPh>
    <rPh sb="19" eb="21">
      <t>ジンコウ</t>
    </rPh>
    <rPh sb="22" eb="24">
      <t>ヒリツ</t>
    </rPh>
    <rPh sb="25" eb="27">
      <t>ネンショウ</t>
    </rPh>
    <rPh sb="28" eb="30">
      <t>セイサン</t>
    </rPh>
    <rPh sb="30" eb="32">
      <t>ネンレイ</t>
    </rPh>
    <phoneticPr fontId="5"/>
  </si>
  <si>
    <t>老年人口指数：生産年齢人口に対する老年人口の比率（老年／生産年齢×100）</t>
    <rPh sb="0" eb="2">
      <t>ロウネン</t>
    </rPh>
    <rPh sb="2" eb="4">
      <t>ジンコウ</t>
    </rPh>
    <rPh sb="4" eb="6">
      <t>シスウ</t>
    </rPh>
    <rPh sb="7" eb="9">
      <t>セイサン</t>
    </rPh>
    <rPh sb="9" eb="11">
      <t>ネンレイ</t>
    </rPh>
    <rPh sb="11" eb="13">
      <t>ジンコウ</t>
    </rPh>
    <rPh sb="14" eb="15">
      <t>タイ</t>
    </rPh>
    <rPh sb="17" eb="19">
      <t>ロウネン</t>
    </rPh>
    <rPh sb="19" eb="21">
      <t>ジンコウ</t>
    </rPh>
    <rPh sb="22" eb="24">
      <t>ヒリツ</t>
    </rPh>
    <rPh sb="25" eb="27">
      <t>ロウネン</t>
    </rPh>
    <rPh sb="28" eb="30">
      <t>セイサン</t>
    </rPh>
    <rPh sb="30" eb="32">
      <t>ネンレイ</t>
    </rPh>
    <phoneticPr fontId="5"/>
  </si>
  <si>
    <t>従属人口指数：生産年齢人口に対する年少人口と老年人口の計の比率（年少＋老年／生産年齢×100）</t>
    <rPh sb="0" eb="2">
      <t>ジュウゾク</t>
    </rPh>
    <rPh sb="2" eb="4">
      <t>ジンコウ</t>
    </rPh>
    <rPh sb="4" eb="6">
      <t>シスウ</t>
    </rPh>
    <rPh sb="7" eb="9">
      <t>セイサン</t>
    </rPh>
    <rPh sb="9" eb="11">
      <t>ネンレイ</t>
    </rPh>
    <rPh sb="11" eb="13">
      <t>ジンコウ</t>
    </rPh>
    <rPh sb="14" eb="15">
      <t>タイ</t>
    </rPh>
    <rPh sb="17" eb="19">
      <t>ネンショウ</t>
    </rPh>
    <rPh sb="19" eb="21">
      <t>ジンコウ</t>
    </rPh>
    <rPh sb="22" eb="24">
      <t>ロウネン</t>
    </rPh>
    <rPh sb="24" eb="26">
      <t>ジンコウ</t>
    </rPh>
    <rPh sb="27" eb="28">
      <t>ケイ</t>
    </rPh>
    <rPh sb="29" eb="31">
      <t>ヒリツ</t>
    </rPh>
    <rPh sb="32" eb="34">
      <t>ネンショウ</t>
    </rPh>
    <rPh sb="35" eb="37">
      <t>ロウネン</t>
    </rPh>
    <rPh sb="38" eb="40">
      <t>セイサン</t>
    </rPh>
    <rPh sb="40" eb="42">
      <t>ネンレイ</t>
    </rPh>
    <phoneticPr fontId="5"/>
  </si>
  <si>
    <t>老年化指数：年少人口に対する老年人口の比率（老年／年少×100）</t>
    <rPh sb="0" eb="2">
      <t>ロウネン</t>
    </rPh>
    <rPh sb="2" eb="3">
      <t>カ</t>
    </rPh>
    <rPh sb="3" eb="5">
      <t>シスウ</t>
    </rPh>
    <rPh sb="6" eb="8">
      <t>ネンショウ</t>
    </rPh>
    <rPh sb="8" eb="10">
      <t>ジンコウ</t>
    </rPh>
    <rPh sb="11" eb="12">
      <t>タイ</t>
    </rPh>
    <rPh sb="14" eb="16">
      <t>ロウネン</t>
    </rPh>
    <rPh sb="16" eb="18">
      <t>ジンコウ</t>
    </rPh>
    <rPh sb="19" eb="21">
      <t>ヒリツ</t>
    </rPh>
    <rPh sb="22" eb="24">
      <t>ロウネン</t>
    </rPh>
    <rPh sb="25" eb="27">
      <t>ネンショウ</t>
    </rPh>
    <phoneticPr fontId="5"/>
  </si>
  <si>
    <t>※総数に年齢不詳人口を含んでいます。構成比は、年齢不詳人口を除いて計算しています。</t>
    <rPh sb="1" eb="3">
      <t>ソウスウ</t>
    </rPh>
    <rPh sb="4" eb="6">
      <t>ネンレイ</t>
    </rPh>
    <rPh sb="6" eb="8">
      <t>フショウ</t>
    </rPh>
    <rPh sb="8" eb="10">
      <t>ジンコウ</t>
    </rPh>
    <rPh sb="11" eb="12">
      <t>フク</t>
    </rPh>
    <rPh sb="18" eb="21">
      <t>コウセイヒ</t>
    </rPh>
    <rPh sb="23" eb="25">
      <t>ネンレイ</t>
    </rPh>
    <rPh sb="25" eb="27">
      <t>フショウ</t>
    </rPh>
    <rPh sb="27" eb="29">
      <t>ジンコウ</t>
    </rPh>
    <rPh sb="30" eb="31">
      <t>ノゾ</t>
    </rPh>
    <rPh sb="33" eb="35">
      <t>ケイサン</t>
    </rPh>
    <phoneticPr fontId="5"/>
  </si>
  <si>
    <t>令和2年</t>
    <rPh sb="0" eb="2">
      <t>レイワ</t>
    </rPh>
    <rPh sb="3" eb="4">
      <t>ネン</t>
    </rPh>
    <phoneticPr fontId="5"/>
  </si>
  <si>
    <t>2諏訪地方</t>
    <rPh sb="1" eb="3">
      <t>スワ</t>
    </rPh>
    <rPh sb="3" eb="5">
      <t>チホウ</t>
    </rPh>
    <phoneticPr fontId="5"/>
  </si>
  <si>
    <t>2長野県</t>
    <rPh sb="1" eb="4">
      <t>ナガノケン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</si>
  <si>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</si>
  <si>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年齢不詳人口</t>
    <rPh sb="0" eb="2">
      <t>ネンレイ</t>
    </rPh>
    <rPh sb="2" eb="4">
      <t>フショウ</t>
    </rPh>
    <rPh sb="4" eb="6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</si>
</sst>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;\-#,##0;&quot;-&quot;"/>
    <numFmt numFmtId="178" formatCode="#,##0.0"/>
    <numFmt numFmtId="179" formatCode="#,##0.0;[Red]\-#,##0.0"/>
    <numFmt numFmtId="180" formatCode="\(0_)"/>
    <numFmt numFmtId="181" formatCode="#,##0;&quot;△ &quot;#,##0"/>
    <numFmt numFmtId="182" formatCode="#,##0.0;&quot;△ &quot;#,##0.0"/>
  </numFmts>
  <fonts count="12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/>
    <xf numFmtId="0" fontId="10" fillId="0" borderId="3" xfId="0" applyFont="1" applyBorder="1" applyAlignment="1">
      <alignment horizontal="left" vertical="top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 justifyLastLine="1"/>
    </xf>
    <xf numFmtId="181" fontId="8" fillId="0" borderId="10" xfId="5" applyNumberFormat="1" applyFont="1" applyBorder="1" applyAlignment="1">
      <alignment vertical="center"/>
    </xf>
    <xf numFmtId="181" fontId="8" fillId="0" borderId="11" xfId="5" applyNumberFormat="1" applyFont="1" applyBorder="1" applyAlignment="1">
      <alignment vertical="center"/>
    </xf>
    <xf numFmtId="182" fontId="8" fillId="0" borderId="12" xfId="5" applyNumberFormat="1" applyFont="1" applyBorder="1" applyAlignment="1">
      <alignment vertical="center"/>
    </xf>
    <xf numFmtId="182" fontId="8" fillId="0" borderId="13" xfId="5" applyNumberFormat="1" applyFont="1" applyBorder="1" applyAlignment="1">
      <alignment vertical="center"/>
    </xf>
    <xf numFmtId="182" fontId="8" fillId="0" borderId="14" xfId="5" applyNumberFormat="1" applyFont="1" applyBorder="1" applyAlignment="1">
      <alignment vertical="center"/>
    </xf>
    <xf numFmtId="182" fontId="8" fillId="0" borderId="15" xfId="5" applyNumberFormat="1" applyFont="1" applyBorder="1" applyAlignment="1">
      <alignment vertical="center"/>
    </xf>
    <xf numFmtId="182" fontId="8" fillId="0" borderId="16" xfId="5" applyNumberFormat="1" applyFont="1" applyBorder="1" applyAlignment="1">
      <alignment vertical="center"/>
    </xf>
    <xf numFmtId="49" fontId="8" fillId="0" borderId="17" xfId="0" quotePrefix="1" applyNumberFormat="1" applyFont="1" applyBorder="1" applyAlignment="1">
      <alignment horizontal="center" vertical="center"/>
    </xf>
    <xf numFmtId="181" fontId="8" fillId="0" borderId="18" xfId="5" applyNumberFormat="1" applyFont="1" applyBorder="1" applyAlignment="1">
      <alignment vertical="center"/>
    </xf>
    <xf numFmtId="181" fontId="8" fillId="0" borderId="19" xfId="5" applyNumberFormat="1" applyFont="1" applyBorder="1" applyAlignment="1">
      <alignment vertical="center"/>
    </xf>
    <xf numFmtId="182" fontId="8" fillId="0" borderId="20" xfId="5" applyNumberFormat="1" applyFont="1" applyBorder="1" applyAlignment="1">
      <alignment vertical="center"/>
    </xf>
    <xf numFmtId="181" fontId="8" fillId="0" borderId="21" xfId="5" applyNumberFormat="1" applyFont="1" applyBorder="1" applyAlignment="1">
      <alignment vertical="center"/>
    </xf>
    <xf numFmtId="182" fontId="8" fillId="0" borderId="21" xfId="5" applyNumberFormat="1" applyFont="1" applyBorder="1" applyAlignment="1">
      <alignment vertical="center"/>
    </xf>
    <xf numFmtId="182" fontId="8" fillId="0" borderId="22" xfId="5" applyNumberFormat="1" applyFont="1" applyBorder="1" applyAlignment="1">
      <alignment vertical="center"/>
    </xf>
    <xf numFmtId="182" fontId="8" fillId="0" borderId="23" xfId="5" applyNumberFormat="1" applyFont="1" applyBorder="1" applyAlignment="1">
      <alignment vertical="center"/>
    </xf>
    <xf numFmtId="182" fontId="8" fillId="0" borderId="24" xfId="5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176" fontId="8" fillId="0" borderId="0" xfId="0" applyNumberFormat="1" applyFont="1" applyBorder="1"/>
    <xf numFmtId="176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8" fillId="0" borderId="17" xfId="0" quotePrefix="1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179" fontId="8" fillId="0" borderId="22" xfId="5" applyNumberFormat="1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8" fillId="0" borderId="17" xfId="0" applyNumberFormat="1" applyFont="1" applyBorder="1" applyAlignment="1">
      <alignment horizontal="center" vertical="center"/>
    </xf>
    <xf numFmtId="179" fontId="8" fillId="0" borderId="23" xfId="5" applyNumberFormat="1" applyFont="1" applyBorder="1" applyAlignment="1">
      <alignment vertical="center"/>
    </xf>
    <xf numFmtId="38" fontId="8" fillId="0" borderId="21" xfId="5" applyFont="1" applyBorder="1" applyAlignment="1">
      <alignment vertical="center"/>
    </xf>
    <xf numFmtId="179" fontId="8" fillId="0" borderId="21" xfId="5" applyNumberFormat="1" applyFont="1" applyBorder="1" applyAlignment="1">
      <alignment vertical="center"/>
    </xf>
    <xf numFmtId="38" fontId="8" fillId="0" borderId="19" xfId="5" applyFont="1" applyBorder="1" applyAlignment="1">
      <alignment vertical="center"/>
    </xf>
    <xf numFmtId="179" fontId="8" fillId="0" borderId="20" xfId="5" applyNumberFormat="1" applyFont="1" applyBorder="1" applyAlignment="1">
      <alignment vertical="center"/>
    </xf>
    <xf numFmtId="0" fontId="8" fillId="0" borderId="38" xfId="0" applyNumberFormat="1" applyFont="1" applyBorder="1" applyAlignment="1">
      <alignment horizontal="center" vertical="center"/>
    </xf>
    <xf numFmtId="38" fontId="8" fillId="0" borderId="18" xfId="5" applyFont="1" applyBorder="1" applyAlignment="1">
      <alignment vertical="center"/>
    </xf>
    <xf numFmtId="179" fontId="8" fillId="0" borderId="24" xfId="5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/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38" fontId="8" fillId="0" borderId="26" xfId="5" applyFont="1" applyBorder="1" applyAlignment="1">
      <alignment vertical="center"/>
    </xf>
    <xf numFmtId="38" fontId="8" fillId="0" borderId="27" xfId="5" applyFont="1" applyBorder="1" applyAlignment="1">
      <alignment vertical="center"/>
    </xf>
    <xf numFmtId="179" fontId="8" fillId="0" borderId="28" xfId="5" applyNumberFormat="1" applyFont="1" applyBorder="1" applyAlignment="1">
      <alignment vertical="center"/>
    </xf>
    <xf numFmtId="38" fontId="8" fillId="0" borderId="29" xfId="5" applyFont="1" applyBorder="1" applyAlignment="1">
      <alignment vertical="center"/>
    </xf>
    <xf numFmtId="179" fontId="8" fillId="0" borderId="29" xfId="5" applyNumberFormat="1" applyFont="1" applyBorder="1" applyAlignment="1">
      <alignment vertical="center"/>
    </xf>
    <xf numFmtId="179" fontId="8" fillId="0" borderId="30" xfId="5" applyNumberFormat="1" applyFont="1" applyBorder="1" applyAlignment="1">
      <alignment vertical="center"/>
    </xf>
    <xf numFmtId="179" fontId="8" fillId="0" borderId="31" xfId="5" applyNumberFormat="1" applyFont="1" applyBorder="1" applyAlignment="1">
      <alignment vertical="center"/>
    </xf>
    <xf numFmtId="179" fontId="8" fillId="0" borderId="32" xfId="5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/>
    <xf numFmtId="38" fontId="8" fillId="0" borderId="51" xfId="5" applyFont="1" applyBorder="1" applyAlignment="1">
      <alignment vertical="center"/>
    </xf>
    <xf numFmtId="38" fontId="8" fillId="0" borderId="40" xfId="5" applyFont="1" applyBorder="1" applyAlignment="1">
      <alignment vertical="center"/>
    </xf>
    <xf numFmtId="179" fontId="8" fillId="0" borderId="41" xfId="5" applyNumberFormat="1" applyFont="1" applyBorder="1" applyAlignment="1">
      <alignment vertical="center"/>
    </xf>
    <xf numFmtId="38" fontId="8" fillId="0" borderId="52" xfId="5" applyFont="1" applyBorder="1" applyAlignment="1">
      <alignment vertical="center"/>
    </xf>
    <xf numFmtId="179" fontId="8" fillId="0" borderId="52" xfId="5" applyNumberFormat="1" applyFont="1" applyBorder="1" applyAlignment="1">
      <alignment vertical="center"/>
    </xf>
    <xf numFmtId="179" fontId="8" fillId="0" borderId="42" xfId="5" applyNumberFormat="1" applyFont="1" applyBorder="1" applyAlignment="1">
      <alignment vertical="center"/>
    </xf>
    <xf numFmtId="179" fontId="8" fillId="0" borderId="53" xfId="5" applyNumberFormat="1" applyFont="1" applyBorder="1" applyAlignment="1">
      <alignment vertical="center"/>
    </xf>
    <xf numFmtId="179" fontId="8" fillId="0" borderId="54" xfId="5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top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38" fontId="8" fillId="0" borderId="10" xfId="5" applyFont="1" applyBorder="1" applyAlignment="1">
      <alignment vertical="center"/>
    </xf>
    <xf numFmtId="38" fontId="8" fillId="0" borderId="11" xfId="5" applyFont="1" applyBorder="1" applyAlignment="1">
      <alignment vertical="center"/>
    </xf>
    <xf numFmtId="179" fontId="8" fillId="0" borderId="12" xfId="5" applyNumberFormat="1" applyFont="1" applyBorder="1" applyAlignment="1">
      <alignment vertical="center"/>
    </xf>
    <xf numFmtId="38" fontId="8" fillId="0" borderId="13" xfId="5" applyFont="1" applyBorder="1" applyAlignment="1">
      <alignment vertical="center"/>
    </xf>
    <xf numFmtId="179" fontId="8" fillId="0" borderId="13" xfId="5" applyNumberFormat="1" applyFont="1" applyBorder="1" applyAlignment="1">
      <alignment vertical="center"/>
    </xf>
    <xf numFmtId="179" fontId="8" fillId="0" borderId="14" xfId="5" applyNumberFormat="1" applyFont="1" applyBorder="1" applyAlignment="1">
      <alignment vertical="center"/>
    </xf>
    <xf numFmtId="179" fontId="8" fillId="0" borderId="15" xfId="5" applyNumberFormat="1" applyFont="1" applyBorder="1" applyAlignment="1">
      <alignment vertical="center"/>
    </xf>
    <xf numFmtId="179" fontId="8" fillId="0" borderId="16" xfId="5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179" fontId="8" fillId="0" borderId="67" xfId="5" applyNumberFormat="1" applyFont="1" applyBorder="1" applyAlignment="1">
      <alignment vertical="center"/>
    </xf>
    <xf numFmtId="3" fontId="8" fillId="0" borderId="39" xfId="0" applyNumberFormat="1" applyFont="1" applyBorder="1"/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3" fontId="8" fillId="0" borderId="19" xfId="0" applyNumberFormat="1" applyFont="1" applyBorder="1"/>
    <xf numFmtId="0" fontId="8" fillId="0" borderId="20" xfId="0" applyFont="1" applyBorder="1"/>
    <xf numFmtId="178" fontId="8" fillId="0" borderId="20" xfId="0" applyNumberFormat="1" applyFont="1" applyBorder="1"/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6" fontId="8" fillId="0" borderId="20" xfId="0" applyNumberFormat="1" applyFont="1" applyBorder="1"/>
    <xf numFmtId="176" fontId="8" fillId="0" borderId="67" xfId="0" applyNumberFormat="1" applyFont="1" applyBorder="1"/>
    <xf numFmtId="178" fontId="8" fillId="0" borderId="67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Border="1" applyAlignment="1">
      <alignment horizontal="right"/>
    </xf>
    <xf numFmtId="49" fontId="8" fillId="0" borderId="69" xfId="0" applyNumberFormat="1" applyFont="1" applyBorder="1" applyAlignment="1">
      <alignment horizontal="center"/>
    </xf>
    <xf numFmtId="0" fontId="8" fillId="0" borderId="69" xfId="0" applyNumberFormat="1" applyFont="1" applyBorder="1" applyAlignment="1">
      <alignment horizontal="center"/>
    </xf>
    <xf numFmtId="0" fontId="8" fillId="0" borderId="37" xfId="0" applyFont="1" applyBorder="1" applyAlignment="1"/>
    <xf numFmtId="49" fontId="9" fillId="0" borderId="0" xfId="0" applyNumberFormat="1" applyFont="1" applyBorder="1" applyAlignment="1">
      <alignment horizontal="left"/>
    </xf>
    <xf numFmtId="3" fontId="9" fillId="0" borderId="0" xfId="0" applyNumberFormat="1" applyFont="1" applyBorder="1"/>
    <xf numFmtId="176" fontId="9" fillId="0" borderId="0" xfId="0" applyNumberFormat="1" applyFont="1" applyBorder="1"/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49" fontId="9" fillId="0" borderId="0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3" fontId="8" fillId="0" borderId="44" xfId="0" applyNumberFormat="1" applyFont="1" applyBorder="1" applyAlignment="1">
      <alignment horizontal="right" justifyLastLine="1"/>
    </xf>
    <xf numFmtId="0" fontId="8" fillId="0" borderId="46" xfId="0" applyFont="1" applyBorder="1" applyAlignment="1">
      <alignment horizontal="right" justifyLastLine="1"/>
    </xf>
    <xf numFmtId="0" fontId="8" fillId="0" borderId="48" xfId="0" applyFont="1" applyBorder="1" applyAlignment="1">
      <alignment horizontal="right" justifyLastLine="1"/>
    </xf>
    <xf numFmtId="38" fontId="8" fillId="0" borderId="45" xfId="5" applyFont="1" applyBorder="1" applyAlignment="1">
      <alignment horizontal="right" justifyLastLine="1"/>
    </xf>
    <xf numFmtId="38" fontId="8" fillId="0" borderId="47" xfId="5" applyFont="1" applyBorder="1" applyAlignment="1">
      <alignment horizontal="right" justifyLastLine="1"/>
    </xf>
    <xf numFmtId="176" fontId="8" fillId="0" borderId="47" xfId="0" applyNumberFormat="1" applyFont="1" applyBorder="1" applyAlignment="1">
      <alignment horizontal="right" justifyLastLine="1"/>
    </xf>
    <xf numFmtId="176" fontId="8" fillId="0" borderId="48" xfId="0" applyNumberFormat="1" applyFont="1" applyBorder="1" applyAlignment="1">
      <alignment horizontal="right" justifyLastLine="1"/>
    </xf>
    <xf numFmtId="176" fontId="8" fillId="0" borderId="46" xfId="0" applyNumberFormat="1" applyFont="1" applyBorder="1" applyAlignment="1">
      <alignment horizontal="right" justifyLastLine="1"/>
    </xf>
    <xf numFmtId="176" fontId="8" fillId="0" borderId="78" xfId="0" applyNumberFormat="1" applyFont="1" applyBorder="1" applyAlignment="1">
      <alignment horizontal="right" justifyLastLine="1"/>
    </xf>
    <xf numFmtId="49" fontId="8" fillId="0" borderId="79" xfId="0" applyNumberFormat="1" applyFont="1" applyBorder="1" applyAlignment="1">
      <alignment horizontal="center"/>
    </xf>
    <xf numFmtId="3" fontId="8" fillId="0" borderId="80" xfId="0" applyNumberFormat="1" applyFont="1" applyBorder="1"/>
    <xf numFmtId="3" fontId="8" fillId="0" borderId="11" xfId="0" applyNumberFormat="1" applyFont="1" applyBorder="1"/>
    <xf numFmtId="0" fontId="8" fillId="0" borderId="12" xfId="0" applyFont="1" applyBorder="1"/>
    <xf numFmtId="176" fontId="8" fillId="0" borderId="81" xfId="0" applyNumberFormat="1" applyFont="1" applyBorder="1"/>
    <xf numFmtId="0" fontId="8" fillId="0" borderId="82" xfId="0" applyNumberFormat="1" applyFont="1" applyBorder="1" applyAlignment="1">
      <alignment horizontal="center"/>
    </xf>
    <xf numFmtId="38" fontId="8" fillId="0" borderId="83" xfId="5" applyFont="1" applyBorder="1" applyAlignment="1">
      <alignment vertical="center"/>
    </xf>
    <xf numFmtId="38" fontId="8" fillId="0" borderId="84" xfId="5" applyFont="1" applyBorder="1" applyAlignment="1">
      <alignment vertical="center"/>
    </xf>
    <xf numFmtId="179" fontId="8" fillId="0" borderId="85" xfId="5" applyNumberFormat="1" applyFont="1" applyBorder="1" applyAlignment="1">
      <alignment vertical="center"/>
    </xf>
    <xf numFmtId="179" fontId="8" fillId="0" borderId="86" xfId="5" applyNumberFormat="1" applyFont="1" applyBorder="1" applyAlignment="1">
      <alignment vertical="center"/>
    </xf>
    <xf numFmtId="0" fontId="8" fillId="0" borderId="87" xfId="0" applyNumberFormat="1" applyFont="1" applyBorder="1" applyAlignment="1">
      <alignment horizontal="center"/>
    </xf>
    <xf numFmtId="38" fontId="8" fillId="0" borderId="88" xfId="5" applyFont="1" applyBorder="1" applyAlignment="1">
      <alignment vertical="center"/>
    </xf>
    <xf numFmtId="38" fontId="8" fillId="0" borderId="89" xfId="5" applyFont="1" applyBorder="1" applyAlignment="1">
      <alignment vertical="center"/>
    </xf>
    <xf numFmtId="179" fontId="8" fillId="0" borderId="90" xfId="5" applyNumberFormat="1" applyFont="1" applyBorder="1" applyAlignment="1">
      <alignment vertical="center"/>
    </xf>
    <xf numFmtId="179" fontId="8" fillId="0" borderId="91" xfId="5" applyNumberFormat="1" applyFont="1" applyBorder="1" applyAlignment="1">
      <alignment vertical="center"/>
    </xf>
    <xf numFmtId="0" fontId="8" fillId="0" borderId="92" xfId="0" applyNumberFormat="1" applyFont="1" applyBorder="1" applyAlignment="1">
      <alignment horizontal="center"/>
    </xf>
    <xf numFmtId="38" fontId="8" fillId="0" borderId="93" xfId="5" applyFont="1" applyBorder="1" applyAlignment="1">
      <alignment vertical="center"/>
    </xf>
    <xf numFmtId="38" fontId="8" fillId="0" borderId="34" xfId="5" applyFont="1" applyBorder="1" applyAlignment="1">
      <alignment vertical="center"/>
    </xf>
    <xf numFmtId="179" fontId="8" fillId="0" borderId="35" xfId="5" applyNumberFormat="1" applyFont="1" applyBorder="1" applyAlignment="1">
      <alignment vertical="center"/>
    </xf>
    <xf numFmtId="181" fontId="8" fillId="0" borderId="0" xfId="0" applyNumberFormat="1" applyFont="1"/>
    <xf numFmtId="0" fontId="8" fillId="0" borderId="92" xfId="0" applyNumberFormat="1" applyFont="1" applyBorder="1" applyAlignment="1">
      <alignment horizontal="center" shrinkToFit="1"/>
    </xf>
    <xf numFmtId="0" fontId="8" fillId="0" borderId="82" xfId="0" applyNumberFormat="1" applyFont="1" applyBorder="1" applyAlignment="1">
      <alignment horizontal="center" shrinkToFit="1"/>
    </xf>
    <xf numFmtId="0" fontId="8" fillId="0" borderId="99" xfId="0" applyFont="1" applyBorder="1" applyAlignment="1">
      <alignment horizontal="right" justifyLastLine="1"/>
    </xf>
    <xf numFmtId="179" fontId="8" fillId="0" borderId="101" xfId="5" applyNumberFormat="1" applyFont="1" applyBorder="1" applyAlignment="1">
      <alignment vertical="center"/>
    </xf>
    <xf numFmtId="182" fontId="8" fillId="0" borderId="100" xfId="5" applyNumberFormat="1" applyFont="1" applyBorder="1" applyAlignment="1">
      <alignment vertical="center"/>
    </xf>
    <xf numFmtId="182" fontId="8" fillId="0" borderId="101" xfId="5" applyNumberFormat="1" applyFont="1" applyBorder="1" applyAlignment="1">
      <alignment vertical="center"/>
    </xf>
    <xf numFmtId="179" fontId="8" fillId="0" borderId="102" xfId="5" applyNumberFormat="1" applyFont="1" applyBorder="1" applyAlignment="1">
      <alignment vertical="center"/>
    </xf>
    <xf numFmtId="179" fontId="8" fillId="0" borderId="104" xfId="5" applyNumberFormat="1" applyFont="1" applyBorder="1" applyAlignment="1">
      <alignment vertical="center"/>
    </xf>
    <xf numFmtId="179" fontId="8" fillId="0" borderId="105" xfId="5" applyNumberFormat="1" applyFont="1" applyBorder="1" applyAlignment="1">
      <alignment vertical="center"/>
    </xf>
    <xf numFmtId="179" fontId="8" fillId="0" borderId="106" xfId="5" applyNumberFormat="1" applyFont="1" applyBorder="1" applyAlignment="1">
      <alignment vertical="center"/>
    </xf>
    <xf numFmtId="179" fontId="8" fillId="0" borderId="107" xfId="5" applyNumberFormat="1" applyFont="1" applyBorder="1" applyAlignment="1">
      <alignment vertical="center"/>
    </xf>
    <xf numFmtId="182" fontId="8" fillId="0" borderId="103" xfId="5" applyNumberFormat="1" applyFont="1" applyBorder="1" applyAlignment="1">
      <alignment vertical="center"/>
    </xf>
    <xf numFmtId="182" fontId="8" fillId="0" borderId="67" xfId="5" applyNumberFormat="1" applyFont="1" applyBorder="1" applyAlignment="1">
      <alignment vertical="center"/>
    </xf>
    <xf numFmtId="182" fontId="8" fillId="0" borderId="68" xfId="5" applyNumberFormat="1" applyFont="1" applyBorder="1" applyAlignment="1">
      <alignment vertical="center"/>
    </xf>
    <xf numFmtId="182" fontId="8" fillId="0" borderId="42" xfId="5" applyNumberFormat="1" applyFont="1" applyBorder="1" applyAlignment="1">
      <alignment vertical="center"/>
    </xf>
    <xf numFmtId="182" fontId="8" fillId="0" borderId="46" xfId="0" applyNumberFormat="1" applyFont="1" applyBorder="1" applyAlignment="1">
      <alignment horizontal="right" justifyLastLine="1"/>
    </xf>
    <xf numFmtId="182" fontId="8" fillId="0" borderId="28" xfId="5" applyNumberFormat="1" applyFont="1" applyBorder="1" applyAlignment="1">
      <alignment vertical="center"/>
    </xf>
    <xf numFmtId="182" fontId="8" fillId="0" borderId="41" xfId="5" applyNumberFormat="1" applyFont="1" applyBorder="1" applyAlignment="1">
      <alignment vertical="center"/>
    </xf>
    <xf numFmtId="38" fontId="8" fillId="0" borderId="13" xfId="5" applyFont="1" applyBorder="1" applyAlignment="1">
      <alignment horizontal="right" justifyLastLine="1"/>
    </xf>
    <xf numFmtId="0" fontId="8" fillId="0" borderId="14" xfId="0" applyFont="1" applyBorder="1" applyAlignment="1">
      <alignment horizontal="right" justifyLastLine="1"/>
    </xf>
    <xf numFmtId="0" fontId="8" fillId="0" borderId="81" xfId="0" applyFont="1" applyBorder="1" applyAlignment="1">
      <alignment horizontal="right" justifyLastLine="1"/>
    </xf>
    <xf numFmtId="0" fontId="9" fillId="0" borderId="0" xfId="0" applyFont="1" applyAlignment="1">
      <alignment horizontal="left" indent="3"/>
    </xf>
    <xf numFmtId="38" fontId="8" fillId="0" borderId="112" xfId="5" applyFont="1" applyBorder="1" applyAlignment="1">
      <alignment vertical="center"/>
    </xf>
    <xf numFmtId="179" fontId="8" fillId="0" borderId="112" xfId="5" applyNumberFormat="1" applyFont="1" applyBorder="1" applyAlignment="1">
      <alignment vertical="center"/>
    </xf>
    <xf numFmtId="179" fontId="8" fillId="0" borderId="113" xfId="5" applyNumberFormat="1" applyFont="1" applyBorder="1" applyAlignment="1">
      <alignment vertical="center"/>
    </xf>
    <xf numFmtId="179" fontId="8" fillId="0" borderId="114" xfId="5" applyNumberFormat="1" applyFont="1" applyBorder="1" applyAlignment="1">
      <alignment vertical="center"/>
    </xf>
    <xf numFmtId="38" fontId="8" fillId="0" borderId="58" xfId="5" applyFont="1" applyBorder="1" applyAlignment="1">
      <alignment vertical="center"/>
    </xf>
    <xf numFmtId="179" fontId="8" fillId="0" borderId="59" xfId="5" applyNumberFormat="1" applyFont="1" applyBorder="1" applyAlignment="1">
      <alignment vertical="center"/>
    </xf>
    <xf numFmtId="179" fontId="8" fillId="0" borderId="66" xfId="5" applyNumberFormat="1" applyFont="1" applyBorder="1" applyAlignment="1">
      <alignment vertical="center"/>
    </xf>
    <xf numFmtId="179" fontId="8" fillId="0" borderId="65" xfId="5" applyNumberFormat="1" applyFont="1" applyBorder="1" applyAlignment="1">
      <alignment vertical="center"/>
    </xf>
    <xf numFmtId="179" fontId="8" fillId="0" borderId="115" xfId="5" applyNumberFormat="1" applyFont="1" applyBorder="1" applyAlignment="1">
      <alignment vertical="center"/>
    </xf>
    <xf numFmtId="179" fontId="8" fillId="0" borderId="108" xfId="5" applyNumberFormat="1" applyFont="1" applyBorder="1" applyAlignment="1">
      <alignment vertical="center"/>
    </xf>
    <xf numFmtId="182" fontId="8" fillId="0" borderId="102" xfId="5" applyNumberFormat="1" applyFont="1" applyBorder="1" applyAlignment="1">
      <alignment vertical="center"/>
    </xf>
    <xf numFmtId="0" fontId="8" fillId="0" borderId="117" xfId="0" applyNumberFormat="1" applyFont="1" applyBorder="1" applyAlignment="1">
      <alignment horizontal="center"/>
    </xf>
    <xf numFmtId="38" fontId="8" fillId="0" borderId="118" xfId="5" applyFont="1" applyBorder="1" applyAlignment="1">
      <alignment vertical="center"/>
    </xf>
    <xf numFmtId="179" fontId="8" fillId="0" borderId="116" xfId="5" applyNumberFormat="1" applyFont="1" applyBorder="1" applyAlignment="1">
      <alignment vertical="center"/>
    </xf>
    <xf numFmtId="179" fontId="8" fillId="0" borderId="19" xfId="5" applyNumberFormat="1" applyFont="1" applyBorder="1" applyAlignment="1">
      <alignment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38" fontId="11" fillId="0" borderId="0" xfId="5" applyFont="1"/>
    <xf numFmtId="179" fontId="8" fillId="0" borderId="35" xfId="5" applyNumberFormat="1" applyFont="1" applyFill="1" applyBorder="1" applyAlignment="1">
      <alignment vertical="center"/>
    </xf>
    <xf numFmtId="38" fontId="8" fillId="0" borderId="34" xfId="5" applyFont="1" applyFill="1" applyBorder="1" applyAlignment="1">
      <alignment vertical="center"/>
    </xf>
    <xf numFmtId="179" fontId="8" fillId="0" borderId="94" xfId="5" applyNumberFormat="1" applyFont="1" applyFill="1" applyBorder="1" applyAlignment="1">
      <alignment vertical="center"/>
    </xf>
    <xf numFmtId="179" fontId="8" fillId="0" borderId="85" xfId="5" applyNumberFormat="1" applyFont="1" applyFill="1" applyBorder="1" applyAlignment="1">
      <alignment vertical="center"/>
    </xf>
    <xf numFmtId="179" fontId="8" fillId="0" borderId="86" xfId="5" applyNumberFormat="1" applyFont="1" applyFill="1" applyBorder="1" applyAlignment="1">
      <alignment vertical="center"/>
    </xf>
    <xf numFmtId="49" fontId="9" fillId="0" borderId="0" xfId="0" applyNumberFormat="1" applyFont="1" applyBorder="1" applyAlignment="1">
      <alignment horizontal="left" vertical="center" wrapText="1"/>
    </xf>
    <xf numFmtId="0" fontId="8" fillId="0" borderId="36" xfId="0" applyFont="1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8" fillId="0" borderId="65" xfId="0" applyFont="1" applyBorder="1" applyAlignment="1">
      <alignment horizontal="distributed" vertical="center" justifyLastLine="1"/>
    </xf>
    <xf numFmtId="0" fontId="8" fillId="0" borderId="59" xfId="0" applyFont="1" applyBorder="1" applyAlignment="1">
      <alignment horizontal="distributed" vertical="center" justifyLastLine="1"/>
    </xf>
    <xf numFmtId="0" fontId="8" fillId="0" borderId="66" xfId="0" applyFont="1" applyBorder="1" applyAlignment="1">
      <alignment horizontal="distributed" vertical="center" justifyLastLine="1"/>
    </xf>
    <xf numFmtId="0" fontId="8" fillId="0" borderId="72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justifyLastLine="1"/>
    </xf>
    <xf numFmtId="180" fontId="9" fillId="0" borderId="75" xfId="0" applyNumberFormat="1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justifyLastLine="1"/>
    </xf>
    <xf numFmtId="0" fontId="8" fillId="0" borderId="74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justifyLastLine="1"/>
    </xf>
    <xf numFmtId="0" fontId="8" fillId="0" borderId="45" xfId="0" applyFont="1" applyBorder="1" applyAlignment="1">
      <alignment horizontal="distributed" vertical="center" justifyLastLine="1"/>
    </xf>
    <xf numFmtId="0" fontId="0" fillId="0" borderId="89" xfId="0" applyBorder="1" applyAlignment="1">
      <alignment horizontal="distributed" justifyLastLine="1"/>
    </xf>
    <xf numFmtId="180" fontId="9" fillId="0" borderId="48" xfId="0" applyNumberFormat="1" applyFont="1" applyBorder="1" applyAlignment="1">
      <alignment horizontal="center" vertical="center" justifyLastLine="1"/>
    </xf>
    <xf numFmtId="0" fontId="11" fillId="0" borderId="110" xfId="0" applyFont="1" applyBorder="1" applyAlignment="1">
      <alignment horizontal="center" vertical="center" justifyLastLine="1"/>
    </xf>
    <xf numFmtId="0" fontId="8" fillId="0" borderId="72" xfId="0" applyFont="1" applyBorder="1" applyAlignment="1">
      <alignment horizontal="distributed" vertical="center" wrapText="1" justifyLastLine="1"/>
    </xf>
    <xf numFmtId="0" fontId="8" fillId="0" borderId="75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justifyLastLine="1"/>
    </xf>
    <xf numFmtId="0" fontId="8" fillId="0" borderId="73" xfId="0" applyFont="1" applyBorder="1" applyAlignment="1">
      <alignment horizontal="distributed" vertical="center" wrapText="1" justifyLastLine="1"/>
    </xf>
    <xf numFmtId="0" fontId="0" fillId="0" borderId="33" xfId="0" applyBorder="1" applyAlignment="1">
      <alignment horizontal="distributed" justifyLastLine="1"/>
    </xf>
    <xf numFmtId="0" fontId="8" fillId="0" borderId="76" xfId="0" quotePrefix="1" applyFont="1" applyBorder="1" applyAlignment="1">
      <alignment horizontal="distributed" vertical="center" justifyLastLine="1"/>
    </xf>
    <xf numFmtId="0" fontId="0" fillId="0" borderId="71" xfId="0" applyBorder="1" applyAlignment="1">
      <alignment horizontal="distributed" justifyLastLine="1"/>
    </xf>
    <xf numFmtId="0" fontId="8" fillId="0" borderId="77" xfId="0" applyFont="1" applyBorder="1" applyAlignment="1">
      <alignment horizontal="center" wrapText="1"/>
    </xf>
    <xf numFmtId="0" fontId="8" fillId="0" borderId="96" xfId="0" applyFont="1" applyBorder="1" applyAlignment="1">
      <alignment horizontal="center" vertical="center" wrapText="1" justifyLastLine="1"/>
    </xf>
    <xf numFmtId="0" fontId="8" fillId="0" borderId="97" xfId="0" applyFont="1" applyBorder="1" applyAlignment="1">
      <alignment horizontal="center" vertical="center" justifyLastLine="1"/>
    </xf>
    <xf numFmtId="0" fontId="8" fillId="0" borderId="95" xfId="0" applyFont="1" applyBorder="1" applyAlignment="1">
      <alignment horizontal="center" vertical="center" justifyLastLine="1"/>
    </xf>
    <xf numFmtId="180" fontId="9" fillId="0" borderId="98" xfId="0" applyNumberFormat="1" applyFont="1" applyBorder="1" applyAlignment="1">
      <alignment horizontal="center" vertical="center" justifyLastLine="1"/>
    </xf>
    <xf numFmtId="180" fontId="9" fillId="0" borderId="50" xfId="0" applyNumberFormat="1" applyFont="1" applyBorder="1" applyAlignment="1">
      <alignment horizontal="center" vertical="center" justifyLastLine="1"/>
    </xf>
    <xf numFmtId="0" fontId="8" fillId="0" borderId="62" xfId="0" applyFont="1" applyBorder="1" applyAlignment="1">
      <alignment horizontal="center" vertical="center" justifyLastLine="1"/>
    </xf>
    <xf numFmtId="0" fontId="8" fillId="0" borderId="63" xfId="0" applyFont="1" applyBorder="1" applyAlignment="1">
      <alignment horizontal="center" vertical="center" justifyLastLine="1"/>
    </xf>
    <xf numFmtId="0" fontId="8" fillId="0" borderId="61" xfId="0" applyFont="1" applyBorder="1" applyAlignment="1">
      <alignment horizontal="center" vertical="center" wrapText="1" justifyLastLine="1"/>
    </xf>
    <xf numFmtId="0" fontId="8" fillId="0" borderId="62" xfId="0" applyFont="1" applyBorder="1" applyAlignment="1">
      <alignment horizontal="center" vertical="center" wrapText="1" justifyLastLine="1"/>
    </xf>
    <xf numFmtId="0" fontId="8" fillId="0" borderId="63" xfId="0" applyFont="1" applyBorder="1" applyAlignment="1">
      <alignment horizontal="center" vertical="center" wrapText="1" justifyLastLine="1"/>
    </xf>
    <xf numFmtId="0" fontId="8" fillId="0" borderId="58" xfId="0" applyFont="1" applyBorder="1" applyAlignment="1">
      <alignment horizontal="center" vertical="center" justifyLastLine="1"/>
    </xf>
    <xf numFmtId="0" fontId="8" fillId="0" borderId="59" xfId="0" applyFont="1" applyBorder="1" applyAlignment="1">
      <alignment horizontal="center" vertical="center" justifyLastLine="1"/>
    </xf>
    <xf numFmtId="0" fontId="8" fillId="0" borderId="66" xfId="0" applyFont="1" applyBorder="1" applyAlignment="1">
      <alignment horizontal="center" vertical="center" justifyLastLine="1"/>
    </xf>
    <xf numFmtId="180" fontId="9" fillId="0" borderId="109" xfId="0" applyNumberFormat="1" applyFont="1" applyBorder="1" applyAlignment="1">
      <alignment horizontal="center" vertical="center" justifyLastLine="1"/>
    </xf>
    <xf numFmtId="180" fontId="9" fillId="0" borderId="111" xfId="0" applyNumberFormat="1" applyFont="1" applyBorder="1" applyAlignment="1">
      <alignment horizontal="center" vertical="center" justifyLastLine="1"/>
    </xf>
    <xf numFmtId="0" fontId="8" fillId="0" borderId="55" xfId="0" quotePrefix="1" applyFont="1" applyBorder="1" applyAlignment="1">
      <alignment horizontal="distributed" vertical="center" justifyLastLine="1"/>
    </xf>
    <xf numFmtId="0" fontId="8" fillId="0" borderId="56" xfId="0" applyFont="1" applyBorder="1" applyAlignment="1">
      <alignment horizontal="distributed" vertical="center" justifyLastLine="1"/>
    </xf>
    <xf numFmtId="0" fontId="8" fillId="0" borderId="5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 justifyLastLine="1"/>
    </xf>
    <xf numFmtId="0" fontId="8" fillId="0" borderId="60" xfId="0" applyFont="1" applyBorder="1" applyAlignment="1">
      <alignment horizontal="distributed" vertical="center" justifyLastLine="1"/>
    </xf>
    <xf numFmtId="0" fontId="8" fillId="0" borderId="61" xfId="0" applyFont="1" applyBorder="1" applyAlignment="1">
      <alignment horizontal="distributed" vertical="center" justifyLastLine="1"/>
    </xf>
    <xf numFmtId="0" fontId="8" fillId="0" borderId="62" xfId="0" applyFont="1" applyBorder="1" applyAlignment="1">
      <alignment horizontal="distributed" vertical="center" justifyLastLine="1"/>
    </xf>
    <xf numFmtId="0" fontId="8" fillId="0" borderId="63" xfId="0" applyFont="1" applyBorder="1" applyAlignment="1">
      <alignment horizontal="distributed" vertical="center" justifyLastLine="1"/>
    </xf>
    <xf numFmtId="3" fontId="8" fillId="0" borderId="0" xfId="0" applyNumberFormat="1" applyFont="1" applyFill="1" applyBorder="1"/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標準ゴシック"/>
              </a:defRPr>
            </a:pPr>
            <a:r>
              <a:rPr lang="ja-JP" altLang="en-US" b="0">
                <a:latin typeface="+mn-ea"/>
                <a:ea typeface="+mn-ea"/>
              </a:rPr>
              <a:t>年齢３区分別人口割合の推移</a:t>
            </a:r>
          </a:p>
        </c:rich>
      </c:tx>
      <c:layout>
        <c:manualLayout>
          <c:xMode val="edge"/>
          <c:yMode val="edge"/>
          <c:x val="0.38011443184045079"/>
          <c:y val="1.3256243578072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8522955438406"/>
          <c:y val="8.1662753616244227E-2"/>
          <c:w val="0.86277251451279735"/>
          <c:h val="0.835425085048952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グラフ!$D$3</c:f>
              <c:strCache>
                <c:ptCount val="1"/>
                <c:pt idx="0">
                  <c:v>15歳未満</c:v>
                </c:pt>
              </c:strCache>
            </c:strRef>
          </c:tx>
          <c:spPr>
            <a:pattFill prst="lgConfetti">
              <a:fgClr>
                <a:srgbClr val="C0C0C0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年少人口</a:t>
                    </a:r>
                    <a:r>
                      <a:rPr lang="en-US" altLang="ja-JP"/>
                      <a:t>,</a:t>
                    </a:r>
                    <a:fld id="{A3F8D65F-4B2C-4E5C-95C6-249CAB027F3F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layout/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defRPr>
                    </a:pPr>
                    <a:r>
                      <a:rPr lang="en-US" altLang="ja-JP" b="0" baseline="0"/>
                      <a:t> </a:t>
                    </a:r>
                    <a:fld id="{2B660CB3-3411-49E7-BDEE-4708C3371F32}" type="VALUE">
                      <a:rPr lang="en-US" altLang="ja-JP" b="0" baseline="0"/>
                      <a:pPr>
                        <a:defRPr sz="1000" b="0">
                          <a:solidFill>
                            <a:sysClr val="windowText" lastClr="000000"/>
                          </a:solidFill>
                          <a:latin typeface="+mn-ea"/>
                          <a:ea typeface="+mn-ea"/>
                        </a:defRPr>
                      </a:pPr>
                      <a:t>[値]</a:t>
                    </a:fld>
                    <a:endParaRPr lang="en-US" altLang="ja-JP" b="0" baseline="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1.5075378872759946E-2"/>
                  <c:y val="2.8429275796658746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0" rIns="38100" bIns="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グラフ!$A$4:$A$18</c:f>
              <c:strCache>
                <c:ptCount val="15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令和2年</c:v>
                </c:pt>
                <c:pt idx="13">
                  <c:v>2諏訪地方</c:v>
                </c:pt>
                <c:pt idx="14">
                  <c:v>2長野県</c:v>
                </c:pt>
              </c:strCache>
            </c:strRef>
          </c:cat>
          <c:val>
            <c:numRef>
              <c:f>グラフ!$D$4:$D$18</c:f>
              <c:numCache>
                <c:formatCode>General</c:formatCode>
                <c:ptCount val="15"/>
                <c:pt idx="0">
                  <c:v>26.1</c:v>
                </c:pt>
                <c:pt idx="1">
                  <c:v>22.3</c:v>
                </c:pt>
                <c:pt idx="2">
                  <c:v>21.9</c:v>
                </c:pt>
                <c:pt idx="3">
                  <c:v>23.4</c:v>
                </c:pt>
                <c:pt idx="4">
                  <c:v>24.2</c:v>
                </c:pt>
                <c:pt idx="5">
                  <c:v>22.4</c:v>
                </c:pt>
                <c:pt idx="6">
                  <c:v>19.3</c:v>
                </c:pt>
                <c:pt idx="7">
                  <c:v>16.7</c:v>
                </c:pt>
                <c:pt idx="8" formatCode="#,##0.0">
                  <c:v>15.3</c:v>
                </c:pt>
                <c:pt idx="9" formatCode="#,##0.0">
                  <c:v>14.8</c:v>
                </c:pt>
                <c:pt idx="10" formatCode="#,##0.0">
                  <c:v>14.7</c:v>
                </c:pt>
                <c:pt idx="11" formatCode="#,##0.0;[Red]\-#,##0.0">
                  <c:v>13.901439999999999</c:v>
                </c:pt>
                <c:pt idx="12" formatCode="#,##0.0;[Red]\-#,##0.0">
                  <c:v>12.7</c:v>
                </c:pt>
                <c:pt idx="13" formatCode="#,##0.0;[Red]\-#,##0.0">
                  <c:v>12</c:v>
                </c:pt>
                <c:pt idx="14" formatCode="#,##0.0;[Red]\-#,##0.0">
                  <c:v>12.1</c:v>
                </c:pt>
              </c:numCache>
            </c:numRef>
          </c:val>
        </c:ser>
        <c:ser>
          <c:idx val="1"/>
          <c:order val="1"/>
          <c:tx>
            <c:strRef>
              <c:f>グラフ!$F$3</c:f>
              <c:strCache>
                <c:ptCount val="1"/>
                <c:pt idx="0">
                  <c:v>15～64歳</c:v>
                </c:pt>
              </c:strCache>
            </c:strRef>
          </c:tx>
          <c:spPr>
            <a:pattFill prst="weave">
              <a:fgClr>
                <a:srgbClr val="333333"/>
              </a:fgClr>
              <a:bgClr>
                <a:srgbClr val="00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生産年齢人口</a:t>
                    </a:r>
                    <a:r>
                      <a:rPr lang="en-US" altLang="ja-JP"/>
                      <a:t>,</a:t>
                    </a:r>
                    <a:fld id="{6820E444-A67D-4995-9079-17B609582DB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2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0" rIns="38100" bIns="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グラフ!$A$4:$A$18</c:f>
              <c:strCache>
                <c:ptCount val="15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令和2年</c:v>
                </c:pt>
                <c:pt idx="13">
                  <c:v>2諏訪地方</c:v>
                </c:pt>
                <c:pt idx="14">
                  <c:v>2長野県</c:v>
                </c:pt>
              </c:strCache>
            </c:strRef>
          </c:cat>
          <c:val>
            <c:numRef>
              <c:f>グラフ!$F$4:$F$18</c:f>
              <c:numCache>
                <c:formatCode>General</c:formatCode>
                <c:ptCount val="15"/>
                <c:pt idx="0">
                  <c:v>65.3</c:v>
                </c:pt>
                <c:pt idx="1">
                  <c:v>68.2</c:v>
                </c:pt>
                <c:pt idx="2">
                  <c:v>67.3</c:v>
                </c:pt>
                <c:pt idx="3">
                  <c:v>65.2</c:v>
                </c:pt>
                <c:pt idx="4">
                  <c:v>63.8</c:v>
                </c:pt>
                <c:pt idx="5" formatCode="0.0">
                  <c:v>65</c:v>
                </c:pt>
                <c:pt idx="6">
                  <c:v>66.5</c:v>
                </c:pt>
                <c:pt idx="7">
                  <c:v>66.7</c:v>
                </c:pt>
                <c:pt idx="8" formatCode="#,##0.0">
                  <c:v>66.400000000000006</c:v>
                </c:pt>
                <c:pt idx="9" formatCode="#,##0.0">
                  <c:v>64.900000000000006</c:v>
                </c:pt>
                <c:pt idx="10" formatCode="#,##0.0">
                  <c:v>61.2</c:v>
                </c:pt>
                <c:pt idx="11" formatCode="#,##0.0;[Red]\-#,##0.0">
                  <c:v>57.750520000000002</c:v>
                </c:pt>
                <c:pt idx="12" formatCode="#,##0.0;[Red]\-#,##0.0">
                  <c:v>56.6</c:v>
                </c:pt>
                <c:pt idx="13" formatCode="#,##0.0;[Red]\-#,##0.0">
                  <c:v>54.7</c:v>
                </c:pt>
                <c:pt idx="14" formatCode="#,##0.0;[Red]\-#,##0.0">
                  <c:v>55.7</c:v>
                </c:pt>
              </c:numCache>
            </c:numRef>
          </c:val>
        </c:ser>
        <c:ser>
          <c:idx val="2"/>
          <c:order val="2"/>
          <c:tx>
            <c:strRef>
              <c:f>グラフ!$H$3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lgCheck">
              <a:fgClr>
                <a:srgbClr val="808080"/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5746201966041107E-3"/>
                  <c:y val="4.2591025006255559E-7"/>
                </c:manualLayout>
              </c:layout>
              <c:tx>
                <c:rich>
                  <a:bodyPr wrap="square" lIns="38100" tIns="0" rIns="38100" bIns="0" anchor="ctr">
                    <a:spAutoFit/>
                  </a:bodyPr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defRPr>
                    </a:pPr>
                    <a:r>
                      <a:rPr lang="ja-JP" altLang="en-US" sz="800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rPr>
                      <a:t>老年人口</a:t>
                    </a:r>
                    <a:r>
                      <a:rPr lang="en-US" altLang="ja-JP" sz="900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rPr>
                      <a:t>,</a:t>
                    </a:r>
                    <a:fld id="{AA0D7DB2-A9BD-4B2C-BB9D-9ACC7863C69C}" type="VALUE">
                      <a:rPr lang="en-US" altLang="ja-JP" sz="900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rPr>
                      <a:pPr>
                        <a:defRPr sz="900">
                          <a:solidFill>
                            <a:sysClr val="windowText" lastClr="000000"/>
                          </a:solidFill>
                          <a:latin typeface="+mn-ea"/>
                          <a:ea typeface="+mn-ea"/>
                        </a:defRPr>
                      </a:pPr>
                      <a:t>[値]</a:t>
                    </a:fld>
                    <a:endParaRPr lang="en-US" altLang="ja-JP" sz="900">
                      <a:solidFill>
                        <a:sysClr val="windowText" lastClr="000000"/>
                      </a:solidFill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dLbl>
              <c:idx val="11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2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0" rIns="38100" bIns="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グラフ!$A$4:$A$18</c:f>
              <c:strCache>
                <c:ptCount val="15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令和2年</c:v>
                </c:pt>
                <c:pt idx="13">
                  <c:v>2諏訪地方</c:v>
                </c:pt>
                <c:pt idx="14">
                  <c:v>2長野県</c:v>
                </c:pt>
              </c:strCache>
            </c:strRef>
          </c:cat>
          <c:val>
            <c:numRef>
              <c:f>グラフ!$H$4:$H$18</c:f>
              <c:numCache>
                <c:formatCode>0.0</c:formatCode>
                <c:ptCount val="15"/>
                <c:pt idx="0" formatCode="General">
                  <c:v>8.6</c:v>
                </c:pt>
                <c:pt idx="1">
                  <c:v>9.5</c:v>
                </c:pt>
                <c:pt idx="2">
                  <c:v>10.8</c:v>
                </c:pt>
                <c:pt idx="3">
                  <c:v>11.4</c:v>
                </c:pt>
                <c:pt idx="4">
                  <c:v>12</c:v>
                </c:pt>
                <c:pt idx="5">
                  <c:v>12.6</c:v>
                </c:pt>
                <c:pt idx="6">
                  <c:v>14.2</c:v>
                </c:pt>
                <c:pt idx="7">
                  <c:v>16.600000000000001</c:v>
                </c:pt>
                <c:pt idx="8" formatCode="#,##0.0">
                  <c:v>18.2</c:v>
                </c:pt>
                <c:pt idx="9" formatCode="#,##0.0">
                  <c:v>20.399999999999999</c:v>
                </c:pt>
                <c:pt idx="10" formatCode="#,##0.0">
                  <c:v>24.1</c:v>
                </c:pt>
                <c:pt idx="11" formatCode="#,##0.0;[Red]\-#,##0.0">
                  <c:v>28.348040000000001</c:v>
                </c:pt>
                <c:pt idx="12" formatCode="#,##0.0;[Red]\-#,##0.0">
                  <c:v>30.7</c:v>
                </c:pt>
                <c:pt idx="13" formatCode="#,##0.0;[Red]\-#,##0.0">
                  <c:v>33.200000000000003</c:v>
                </c:pt>
                <c:pt idx="14" formatCode="#,##0.0;[Red]\-#,##0.0">
                  <c:v>32.200000000000003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31096880"/>
        <c:axId val="331410392"/>
      </c:barChart>
      <c:catAx>
        <c:axId val="331096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1410392"/>
        <c:crosses val="autoZero"/>
        <c:auto val="0"/>
        <c:lblAlgn val="ctr"/>
        <c:lblOffset val="100"/>
        <c:noMultiLvlLbl val="0"/>
      </c:catAx>
      <c:valAx>
        <c:axId val="3314103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109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&amp;R&amp;"ＭＳ Ｐ明朝,標準"&amp;12&amp;F</c:oddHeader>
    </c:headerFooter>
    <c:pageMargins b="6.14" l="0.46" r="0.22" t="0.98399999999999999" header="0.5" footer="0.5"/>
    <c:pageSetup paperSize="9" orientation="portrait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 bwMode="auto">
        <a:xfrm flipH="1" flipV="1">
          <a:off x="95250" y="371475"/>
          <a:ext cx="762000" cy="514350"/>
        </a:xfrm>
        <a:prstGeom prst="line">
          <a:avLst/>
        </a:prstGeom>
        <a:solidFill>
          <a:srgbClr val="FFFFFF"/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161924</xdr:rowOff>
    </xdr:from>
    <xdr:to>
      <xdr:col>9</xdr:col>
      <xdr:colOff>19050</xdr:colOff>
      <xdr:row>47</xdr:row>
      <xdr:rowOff>57149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R30"/>
  <sheetViews>
    <sheetView showGridLines="0" zoomScale="120" zoomScaleNormal="120" workbookViewId="0">
      <selection activeCell="N25" sqref="N25"/>
    </sheetView>
  </sheetViews>
  <sheetFormatPr defaultRowHeight="13.5"/>
  <cols>
    <col min="1" max="1" width="1.25" style="3" customWidth="1"/>
    <col min="2" max="2" width="10" style="4" customWidth="1"/>
    <col min="3" max="4" width="9.5" style="3" customWidth="1"/>
    <col min="5" max="5" width="6.25" style="3" customWidth="1"/>
    <col min="6" max="6" width="6.625" style="3" bestFit="1" customWidth="1"/>
    <col min="7" max="7" width="9.5" style="3" customWidth="1"/>
    <col min="8" max="8" width="6.5" style="3" customWidth="1"/>
    <col min="9" max="9" width="6.875" style="3" customWidth="1"/>
    <col min="10" max="10" width="9.5" style="3" customWidth="1"/>
    <col min="11" max="12" width="6.5" style="3" customWidth="1"/>
    <col min="13" max="15" width="8.125" style="3" customWidth="1"/>
    <col min="16" max="17" width="7.75" style="3" customWidth="1"/>
    <col min="18" max="18" width="13.625" style="3" customWidth="1"/>
    <col min="19" max="16384" width="9" style="3"/>
  </cols>
  <sheetData>
    <row r="1" spans="2:17" s="5" customFormat="1" ht="17.25">
      <c r="B1" s="8" t="s">
        <v>55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42"/>
    </row>
    <row r="2" spans="2:17" s="13" customFormat="1" ht="12" thickBo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 t="s">
        <v>1</v>
      </c>
    </row>
    <row r="3" spans="2:17" ht="15" customHeight="1">
      <c r="B3" s="203" t="s">
        <v>30</v>
      </c>
      <c r="C3" s="226" t="s">
        <v>43</v>
      </c>
      <c r="D3" s="231" t="s">
        <v>44</v>
      </c>
      <c r="E3" s="231"/>
      <c r="F3" s="232"/>
      <c r="G3" s="233" t="s">
        <v>51</v>
      </c>
      <c r="H3" s="234"/>
      <c r="I3" s="235"/>
      <c r="J3" s="236" t="s">
        <v>52</v>
      </c>
      <c r="K3" s="237"/>
      <c r="L3" s="238"/>
      <c r="M3" s="205" t="s">
        <v>17</v>
      </c>
      <c r="N3" s="206"/>
      <c r="O3" s="206"/>
      <c r="P3" s="207"/>
      <c r="Q3" s="225" t="s">
        <v>42</v>
      </c>
    </row>
    <row r="4" spans="2:17" ht="15" customHeight="1">
      <c r="B4" s="204"/>
      <c r="C4" s="227"/>
      <c r="D4" s="208" t="s">
        <v>46</v>
      </c>
      <c r="E4" s="210" t="s">
        <v>45</v>
      </c>
      <c r="F4" s="229" t="s">
        <v>48</v>
      </c>
      <c r="G4" s="212" t="s">
        <v>46</v>
      </c>
      <c r="H4" s="210" t="s">
        <v>45</v>
      </c>
      <c r="I4" s="229" t="s">
        <v>48</v>
      </c>
      <c r="J4" s="214" t="s">
        <v>53</v>
      </c>
      <c r="K4" s="216" t="s">
        <v>54</v>
      </c>
      <c r="L4" s="239" t="s">
        <v>47</v>
      </c>
      <c r="M4" s="218" t="s">
        <v>19</v>
      </c>
      <c r="N4" s="219" t="s">
        <v>20</v>
      </c>
      <c r="O4" s="221" t="s">
        <v>21</v>
      </c>
      <c r="P4" s="223" t="s">
        <v>10</v>
      </c>
      <c r="Q4" s="225"/>
    </row>
    <row r="5" spans="2:17" ht="15" customHeight="1">
      <c r="B5" s="116" t="s">
        <v>31</v>
      </c>
      <c r="C5" s="228"/>
      <c r="D5" s="209"/>
      <c r="E5" s="211"/>
      <c r="F5" s="230"/>
      <c r="G5" s="213"/>
      <c r="H5" s="211"/>
      <c r="I5" s="230"/>
      <c r="J5" s="215"/>
      <c r="K5" s="217"/>
      <c r="L5" s="240"/>
      <c r="M5" s="209"/>
      <c r="N5" s="220"/>
      <c r="O5" s="222"/>
      <c r="P5" s="224"/>
      <c r="Q5" s="225"/>
    </row>
    <row r="6" spans="2:17" ht="15" customHeight="1">
      <c r="B6" s="125" t="s">
        <v>34</v>
      </c>
      <c r="C6" s="126">
        <f>D6+G6+J6</f>
        <v>35220</v>
      </c>
      <c r="D6" s="129">
        <f>2573+2839+3777</f>
        <v>9189</v>
      </c>
      <c r="E6" s="128">
        <f t="shared" ref="E6:E13" si="0">ROUND($D6/$C6*100,1)</f>
        <v>26.1</v>
      </c>
      <c r="F6" s="157" t="s">
        <v>50</v>
      </c>
      <c r="G6" s="129">
        <f>3157+2635+2638+2797+2356+2034+1987+1965+1918+1520</f>
        <v>23007</v>
      </c>
      <c r="H6" s="128">
        <f t="shared" ref="H6:H13" si="1">ROUND($G6/$C6*100,1)</f>
        <v>65.3</v>
      </c>
      <c r="I6" s="170" t="s">
        <v>49</v>
      </c>
      <c r="J6" s="173">
        <f>1156+936+522+306+85+15+4</f>
        <v>3024</v>
      </c>
      <c r="K6" s="174">
        <f t="shared" ref="K6:K13" si="2">ROUND($J6/$C6*100,1)</f>
        <v>8.6</v>
      </c>
      <c r="L6" s="175" t="s">
        <v>49</v>
      </c>
      <c r="M6" s="131">
        <f t="shared" ref="M6:M11" si="3">D6/G6*100</f>
        <v>39.940018255313603</v>
      </c>
      <c r="N6" s="132">
        <f t="shared" ref="N6:N11" si="4">J6/G6*100</f>
        <v>13.143825792150215</v>
      </c>
      <c r="O6" s="133">
        <f t="shared" ref="O6:O11" si="5">(D6+J6)/G6*100</f>
        <v>53.083844047463813</v>
      </c>
      <c r="P6" s="134">
        <f t="shared" ref="P6:P11" si="6">J6/D6*100</f>
        <v>32.908912830558272</v>
      </c>
      <c r="Q6" s="154">
        <f t="shared" ref="Q6:Q13" si="7">C6-(D6+G6+J6)</f>
        <v>0</v>
      </c>
    </row>
    <row r="7" spans="2:17" ht="15" customHeight="1">
      <c r="B7" s="124" t="s">
        <v>35</v>
      </c>
      <c r="C7" s="83">
        <v>35015</v>
      </c>
      <c r="D7" s="84">
        <v>7821</v>
      </c>
      <c r="E7" s="88">
        <f t="shared" si="0"/>
        <v>22.3</v>
      </c>
      <c r="F7" s="159">
        <f>ROUND((D7-D6)/D6,1)</f>
        <v>-0.1</v>
      </c>
      <c r="G7" s="84">
        <v>23882</v>
      </c>
      <c r="H7" s="88">
        <f t="shared" si="1"/>
        <v>68.2</v>
      </c>
      <c r="I7" s="22">
        <f>ROUND((G7-G6)/G6,1)</f>
        <v>0</v>
      </c>
      <c r="J7" s="49">
        <v>3312</v>
      </c>
      <c r="K7" s="45">
        <f t="shared" si="2"/>
        <v>9.5</v>
      </c>
      <c r="L7" s="96">
        <f t="shared" ref="L7:L17" si="8">ROUND((J7-J6)/J6,1)</f>
        <v>0.1</v>
      </c>
      <c r="M7" s="87">
        <f t="shared" si="3"/>
        <v>32.748513524830415</v>
      </c>
      <c r="N7" s="88">
        <f t="shared" si="4"/>
        <v>13.868185244116907</v>
      </c>
      <c r="O7" s="89">
        <f t="shared" si="5"/>
        <v>46.616698768947323</v>
      </c>
      <c r="P7" s="90">
        <f t="shared" si="6"/>
        <v>42.34752589182969</v>
      </c>
      <c r="Q7" s="154">
        <f t="shared" si="7"/>
        <v>0</v>
      </c>
    </row>
    <row r="8" spans="2:17" ht="15" customHeight="1">
      <c r="B8" s="47">
        <v>45</v>
      </c>
      <c r="C8" s="54">
        <f t="shared" ref="C8:C13" si="9">D8+G8+J8</f>
        <v>36200</v>
      </c>
      <c r="D8" s="51">
        <v>7927</v>
      </c>
      <c r="E8" s="45">
        <f t="shared" si="0"/>
        <v>21.9</v>
      </c>
      <c r="F8" s="158">
        <f t="shared" ref="F8:F16" si="10">ROUND((D8-D7)/D7,1)</f>
        <v>0</v>
      </c>
      <c r="G8" s="51">
        <v>24347</v>
      </c>
      <c r="H8" s="45">
        <f t="shared" si="1"/>
        <v>67.3</v>
      </c>
      <c r="I8" s="30">
        <f t="shared" ref="I8:I17" si="11">ROUND((G8-G7)/G7,1)</f>
        <v>0</v>
      </c>
      <c r="J8" s="49">
        <v>3926</v>
      </c>
      <c r="K8" s="45">
        <f t="shared" si="2"/>
        <v>10.8</v>
      </c>
      <c r="L8" s="96">
        <f t="shared" si="8"/>
        <v>0.2</v>
      </c>
      <c r="M8" s="50">
        <f t="shared" si="3"/>
        <v>32.558426089456603</v>
      </c>
      <c r="N8" s="45">
        <f t="shared" si="4"/>
        <v>16.125189961802274</v>
      </c>
      <c r="O8" s="48">
        <f t="shared" si="5"/>
        <v>48.68361605125888</v>
      </c>
      <c r="P8" s="55">
        <f t="shared" si="6"/>
        <v>49.52693326605273</v>
      </c>
      <c r="Q8" s="154">
        <f t="shared" si="7"/>
        <v>0</v>
      </c>
    </row>
    <row r="9" spans="2:17" ht="15" customHeight="1">
      <c r="B9" s="47">
        <v>50</v>
      </c>
      <c r="C9" s="54">
        <f t="shared" si="9"/>
        <v>39717</v>
      </c>
      <c r="D9" s="51">
        <v>9294</v>
      </c>
      <c r="E9" s="45">
        <f t="shared" si="0"/>
        <v>23.4</v>
      </c>
      <c r="F9" s="158">
        <f t="shared" si="10"/>
        <v>0.2</v>
      </c>
      <c r="G9" s="51">
        <v>25884</v>
      </c>
      <c r="H9" s="45">
        <f t="shared" si="1"/>
        <v>65.2</v>
      </c>
      <c r="I9" s="30">
        <f t="shared" si="11"/>
        <v>0.1</v>
      </c>
      <c r="J9" s="49">
        <v>4539</v>
      </c>
      <c r="K9" s="45">
        <f t="shared" si="2"/>
        <v>11.4</v>
      </c>
      <c r="L9" s="96">
        <f t="shared" si="8"/>
        <v>0.2</v>
      </c>
      <c r="M9" s="50">
        <f t="shared" si="3"/>
        <v>35.906351414000923</v>
      </c>
      <c r="N9" s="45">
        <f t="shared" si="4"/>
        <v>17.53592953175707</v>
      </c>
      <c r="O9" s="48">
        <f t="shared" si="5"/>
        <v>53.442280945757993</v>
      </c>
      <c r="P9" s="55">
        <f t="shared" si="6"/>
        <v>48.83795997417689</v>
      </c>
      <c r="Q9" s="154">
        <f t="shared" si="7"/>
        <v>0</v>
      </c>
    </row>
    <row r="10" spans="2:17" ht="15" customHeight="1">
      <c r="B10" s="47">
        <v>55</v>
      </c>
      <c r="C10" s="54">
        <f t="shared" si="9"/>
        <v>43942</v>
      </c>
      <c r="D10" s="51">
        <v>10635</v>
      </c>
      <c r="E10" s="45">
        <f t="shared" si="0"/>
        <v>24.2</v>
      </c>
      <c r="F10" s="158">
        <f t="shared" si="10"/>
        <v>0.1</v>
      </c>
      <c r="G10" s="51">
        <v>28044</v>
      </c>
      <c r="H10" s="45">
        <f t="shared" si="1"/>
        <v>63.8</v>
      </c>
      <c r="I10" s="30">
        <f t="shared" si="11"/>
        <v>0.1</v>
      </c>
      <c r="J10" s="49">
        <v>5263</v>
      </c>
      <c r="K10" s="45">
        <f t="shared" si="2"/>
        <v>12</v>
      </c>
      <c r="L10" s="96">
        <f t="shared" si="8"/>
        <v>0.2</v>
      </c>
      <c r="M10" s="50">
        <f t="shared" si="3"/>
        <v>37.922550278134359</v>
      </c>
      <c r="N10" s="45">
        <f t="shared" si="4"/>
        <v>18.766937669376695</v>
      </c>
      <c r="O10" s="48">
        <f t="shared" si="5"/>
        <v>56.689487947511054</v>
      </c>
      <c r="P10" s="55">
        <f t="shared" si="6"/>
        <v>49.487541137752707</v>
      </c>
      <c r="Q10" s="154">
        <f t="shared" si="7"/>
        <v>0</v>
      </c>
    </row>
    <row r="11" spans="2:17" ht="15" customHeight="1">
      <c r="B11" s="81">
        <v>60</v>
      </c>
      <c r="C11" s="20">
        <f t="shared" si="9"/>
        <v>47273</v>
      </c>
      <c r="D11" s="21">
        <v>10583</v>
      </c>
      <c r="E11" s="24">
        <f t="shared" si="0"/>
        <v>22.4</v>
      </c>
      <c r="F11" s="159">
        <f t="shared" si="10"/>
        <v>0</v>
      </c>
      <c r="G11" s="21">
        <v>30751</v>
      </c>
      <c r="H11" s="24">
        <f t="shared" si="1"/>
        <v>65</v>
      </c>
      <c r="I11" s="22">
        <f t="shared" si="11"/>
        <v>0.1</v>
      </c>
      <c r="J11" s="31">
        <v>5939</v>
      </c>
      <c r="K11" s="33">
        <f t="shared" si="2"/>
        <v>12.6</v>
      </c>
      <c r="L11" s="167">
        <f t="shared" si="8"/>
        <v>0.1</v>
      </c>
      <c r="M11" s="23">
        <f t="shared" si="3"/>
        <v>34.41514097102533</v>
      </c>
      <c r="N11" s="24">
        <f t="shared" si="4"/>
        <v>19.313193066892133</v>
      </c>
      <c r="O11" s="25">
        <f t="shared" si="5"/>
        <v>53.72833403791747</v>
      </c>
      <c r="P11" s="26">
        <f t="shared" si="6"/>
        <v>56.118302938675235</v>
      </c>
      <c r="Q11" s="154">
        <f t="shared" si="7"/>
        <v>0</v>
      </c>
    </row>
    <row r="12" spans="2:17" ht="15" customHeight="1">
      <c r="B12" s="27" t="s">
        <v>25</v>
      </c>
      <c r="C12" s="28">
        <f t="shared" si="9"/>
        <v>50064</v>
      </c>
      <c r="D12" s="29">
        <v>9654</v>
      </c>
      <c r="E12" s="33">
        <f t="shared" si="0"/>
        <v>19.3</v>
      </c>
      <c r="F12" s="160">
        <f t="shared" si="10"/>
        <v>-0.1</v>
      </c>
      <c r="G12" s="29">
        <v>33320</v>
      </c>
      <c r="H12" s="33">
        <f t="shared" si="1"/>
        <v>66.599999999999994</v>
      </c>
      <c r="I12" s="30">
        <f t="shared" si="11"/>
        <v>0.1</v>
      </c>
      <c r="J12" s="31">
        <v>7090</v>
      </c>
      <c r="K12" s="33">
        <f t="shared" si="2"/>
        <v>14.2</v>
      </c>
      <c r="L12" s="167">
        <f t="shared" si="8"/>
        <v>0.2</v>
      </c>
      <c r="M12" s="32">
        <f t="shared" ref="M12:M17" si="12">D12/G12*100</f>
        <v>28.973589435774311</v>
      </c>
      <c r="N12" s="33">
        <f t="shared" ref="N12:N18" si="13">J12/G12*100</f>
        <v>21.278511404561826</v>
      </c>
      <c r="O12" s="34">
        <f t="shared" ref="O12:O18" si="14">(D12+J12)/G12*100</f>
        <v>50.252100840336134</v>
      </c>
      <c r="P12" s="35">
        <f t="shared" ref="P12:P18" si="15">J12/D12*100</f>
        <v>73.441060700227894</v>
      </c>
      <c r="Q12" s="154">
        <f t="shared" si="7"/>
        <v>0</v>
      </c>
    </row>
    <row r="13" spans="2:17" ht="15" customHeight="1">
      <c r="B13" s="43">
        <v>7</v>
      </c>
      <c r="C13" s="28">
        <f t="shared" si="9"/>
        <v>52807</v>
      </c>
      <c r="D13" s="29">
        <v>8823</v>
      </c>
      <c r="E13" s="33">
        <f t="shared" si="0"/>
        <v>16.7</v>
      </c>
      <c r="F13" s="160">
        <f t="shared" si="10"/>
        <v>-0.1</v>
      </c>
      <c r="G13" s="29">
        <v>35227</v>
      </c>
      <c r="H13" s="33">
        <f t="shared" si="1"/>
        <v>66.7</v>
      </c>
      <c r="I13" s="30">
        <f t="shared" si="11"/>
        <v>0.1</v>
      </c>
      <c r="J13" s="31">
        <v>8757</v>
      </c>
      <c r="K13" s="33">
        <f t="shared" si="2"/>
        <v>16.600000000000001</v>
      </c>
      <c r="L13" s="167">
        <f t="shared" si="8"/>
        <v>0.2</v>
      </c>
      <c r="M13" s="32">
        <f t="shared" si="12"/>
        <v>25.04612938938882</v>
      </c>
      <c r="N13" s="33">
        <f t="shared" si="13"/>
        <v>24.858773100178841</v>
      </c>
      <c r="O13" s="34">
        <f t="shared" si="14"/>
        <v>49.904902489567661</v>
      </c>
      <c r="P13" s="35">
        <f t="shared" si="15"/>
        <v>99.251955117307034</v>
      </c>
      <c r="Q13" s="154">
        <f t="shared" si="7"/>
        <v>0</v>
      </c>
    </row>
    <row r="14" spans="2:17" ht="15" customHeight="1">
      <c r="B14" s="43">
        <v>12</v>
      </c>
      <c r="C14" s="28">
        <v>54841</v>
      </c>
      <c r="D14" s="29">
        <v>8371</v>
      </c>
      <c r="E14" s="33">
        <f>ROUND($D14/($C14-Q14)*100,1)</f>
        <v>15.3</v>
      </c>
      <c r="F14" s="160">
        <f t="shared" si="10"/>
        <v>-0.1</v>
      </c>
      <c r="G14" s="29">
        <v>36317</v>
      </c>
      <c r="H14" s="33">
        <f>ROUND(G14/($C14-Q14)*100,1)</f>
        <v>66.400000000000006</v>
      </c>
      <c r="I14" s="30">
        <f t="shared" si="11"/>
        <v>0</v>
      </c>
      <c r="J14" s="31">
        <v>9972</v>
      </c>
      <c r="K14" s="33">
        <f t="shared" ref="K14:K20" si="16">ROUND($J14/($C14-Q14)*100,1)</f>
        <v>18.2</v>
      </c>
      <c r="L14" s="167">
        <f t="shared" si="8"/>
        <v>0.1</v>
      </c>
      <c r="M14" s="32">
        <f t="shared" si="12"/>
        <v>23.049811383098824</v>
      </c>
      <c r="N14" s="33">
        <f t="shared" si="13"/>
        <v>27.458215160943912</v>
      </c>
      <c r="O14" s="34">
        <f t="shared" si="14"/>
        <v>50.508026544042735</v>
      </c>
      <c r="P14" s="35">
        <f t="shared" si="15"/>
        <v>119.12555250268785</v>
      </c>
      <c r="Q14" s="154">
        <f>C14-(D14+G14+J14)</f>
        <v>181</v>
      </c>
    </row>
    <row r="15" spans="2:17" ht="15" customHeight="1">
      <c r="B15" s="43">
        <v>17</v>
      </c>
      <c r="C15" s="28">
        <v>57099</v>
      </c>
      <c r="D15" s="29">
        <v>8424</v>
      </c>
      <c r="E15" s="33">
        <f t="shared" ref="E15:E20" si="17">ROUND($D15/($C15-Q15)*100,1)</f>
        <v>14.8</v>
      </c>
      <c r="F15" s="160">
        <f t="shared" si="10"/>
        <v>0</v>
      </c>
      <c r="G15" s="29">
        <v>37015</v>
      </c>
      <c r="H15" s="33">
        <f>ROUND(G15/($C15-Q15)*100,1)</f>
        <v>64.900000000000006</v>
      </c>
      <c r="I15" s="30">
        <f t="shared" si="11"/>
        <v>0</v>
      </c>
      <c r="J15" s="31">
        <v>11634</v>
      </c>
      <c r="K15" s="33">
        <f t="shared" si="16"/>
        <v>20.399999999999999</v>
      </c>
      <c r="L15" s="167">
        <f t="shared" si="8"/>
        <v>0.2</v>
      </c>
      <c r="M15" s="32">
        <f t="shared" si="12"/>
        <v>22.758341213021748</v>
      </c>
      <c r="N15" s="33">
        <f t="shared" si="13"/>
        <v>31.430501148183172</v>
      </c>
      <c r="O15" s="34">
        <f t="shared" si="14"/>
        <v>54.188842361204912</v>
      </c>
      <c r="P15" s="35">
        <f t="shared" si="15"/>
        <v>138.10541310541311</v>
      </c>
      <c r="Q15" s="154">
        <f t="shared" ref="Q15:Q20" si="18">C15-(D15+G15+J15)</f>
        <v>26</v>
      </c>
    </row>
    <row r="16" spans="2:17" ht="15" customHeight="1">
      <c r="B16" s="44">
        <v>22</v>
      </c>
      <c r="C16" s="61">
        <v>56391</v>
      </c>
      <c r="D16" s="62">
        <v>8244</v>
      </c>
      <c r="E16" s="66">
        <f t="shared" si="17"/>
        <v>14.7</v>
      </c>
      <c r="F16" s="161">
        <f t="shared" si="10"/>
        <v>0</v>
      </c>
      <c r="G16" s="62">
        <v>34337</v>
      </c>
      <c r="H16" s="66">
        <f>ROUND(G16/($C16-Q16)*100,1)</f>
        <v>61.2</v>
      </c>
      <c r="I16" s="171">
        <f t="shared" si="11"/>
        <v>-0.1</v>
      </c>
      <c r="J16" s="49">
        <v>13509</v>
      </c>
      <c r="K16" s="33">
        <f t="shared" si="16"/>
        <v>24.1</v>
      </c>
      <c r="L16" s="167">
        <f t="shared" si="8"/>
        <v>0.2</v>
      </c>
      <c r="M16" s="65">
        <f t="shared" si="12"/>
        <v>24.009086408247661</v>
      </c>
      <c r="N16" s="66">
        <f t="shared" si="13"/>
        <v>39.342400326178755</v>
      </c>
      <c r="O16" s="67">
        <f t="shared" si="14"/>
        <v>63.351486734426423</v>
      </c>
      <c r="P16" s="68">
        <f t="shared" si="15"/>
        <v>163.86462882096069</v>
      </c>
      <c r="Q16" s="154">
        <f t="shared" si="18"/>
        <v>301</v>
      </c>
    </row>
    <row r="17" spans="2:18" ht="15" customHeight="1">
      <c r="B17" s="44">
        <v>27</v>
      </c>
      <c r="C17" s="61">
        <v>55912</v>
      </c>
      <c r="D17" s="62">
        <v>7752</v>
      </c>
      <c r="E17" s="66">
        <v>13.9</v>
      </c>
      <c r="F17" s="187">
        <v>-0.1</v>
      </c>
      <c r="G17" s="62">
        <v>32204</v>
      </c>
      <c r="H17" s="66">
        <v>57.8</v>
      </c>
      <c r="I17" s="171">
        <f t="shared" si="11"/>
        <v>-0.1</v>
      </c>
      <c r="J17" s="64">
        <v>15808</v>
      </c>
      <c r="K17" s="33">
        <f t="shared" si="16"/>
        <v>28.3</v>
      </c>
      <c r="L17" s="167">
        <f t="shared" si="8"/>
        <v>0.2</v>
      </c>
      <c r="M17" s="65">
        <f t="shared" si="12"/>
        <v>24.071543907589117</v>
      </c>
      <c r="N17" s="66">
        <f t="shared" si="13"/>
        <v>49.087069929201341</v>
      </c>
      <c r="O17" s="67">
        <f t="shared" si="14"/>
        <v>73.158613836790465</v>
      </c>
      <c r="P17" s="68">
        <f t="shared" si="15"/>
        <v>203.92156862745097</v>
      </c>
      <c r="Q17" s="154">
        <f t="shared" si="18"/>
        <v>148</v>
      </c>
    </row>
    <row r="18" spans="2:18" ht="15" customHeight="1" thickBot="1">
      <c r="B18" s="53" t="s">
        <v>61</v>
      </c>
      <c r="C18" s="72">
        <v>56400</v>
      </c>
      <c r="D18" s="73">
        <v>7050</v>
      </c>
      <c r="E18" s="77">
        <f>ROUND($D18/($C18-Q18)*100,1)</f>
        <v>12.7</v>
      </c>
      <c r="F18" s="166">
        <f>ROUND((D18-D16)/D16,1)</f>
        <v>-0.1</v>
      </c>
      <c r="G18" s="73">
        <v>31411</v>
      </c>
      <c r="H18" s="77">
        <f>ROUND(G18/($C18-Q18)*100,1)</f>
        <v>56.6</v>
      </c>
      <c r="I18" s="172">
        <f>ROUND((G18-G16)/G16,1)</f>
        <v>-0.1</v>
      </c>
      <c r="J18" s="75">
        <v>17059</v>
      </c>
      <c r="K18" s="169">
        <f t="shared" si="16"/>
        <v>30.7</v>
      </c>
      <c r="L18" s="168">
        <f>ROUND((J18-J16)/J16,1)</f>
        <v>0.3</v>
      </c>
      <c r="M18" s="76">
        <f>D18/G18*100</f>
        <v>22.444366623157492</v>
      </c>
      <c r="N18" s="77">
        <f t="shared" si="13"/>
        <v>54.309000031835986</v>
      </c>
      <c r="O18" s="78">
        <f t="shared" si="14"/>
        <v>76.753366654993471</v>
      </c>
      <c r="P18" s="79">
        <f t="shared" si="15"/>
        <v>241.97163120567376</v>
      </c>
      <c r="Q18" s="154">
        <v>880</v>
      </c>
    </row>
    <row r="19" spans="2:18" s="121" customFormat="1" ht="15" hidden="1" customHeight="1">
      <c r="B19" s="155" t="s">
        <v>40</v>
      </c>
      <c r="C19" s="151">
        <v>198000</v>
      </c>
      <c r="D19" s="152">
        <v>25853</v>
      </c>
      <c r="E19" s="164">
        <f t="shared" si="17"/>
        <v>13.1</v>
      </c>
      <c r="F19" s="162"/>
      <c r="G19" s="152">
        <v>110376</v>
      </c>
      <c r="H19" s="164">
        <f t="shared" ref="H19:H20" si="19">ROUND(G19/($C19-Q19)*100,1)</f>
        <v>55.9</v>
      </c>
      <c r="I19" s="153"/>
      <c r="J19" s="181">
        <v>61171</v>
      </c>
      <c r="K19" s="182">
        <f t="shared" si="16"/>
        <v>31</v>
      </c>
      <c r="L19" s="183">
        <f t="shared" ref="L19:L20" si="20">ROUND(K19/($C19-U19)*100,1)</f>
        <v>0</v>
      </c>
      <c r="M19" s="184">
        <f>D19/G19*100</f>
        <v>23.422664347321881</v>
      </c>
      <c r="N19" s="182">
        <f t="shared" ref="N19:N20" si="21">J19/G19*100</f>
        <v>55.420562441110391</v>
      </c>
      <c r="O19" s="185">
        <f t="shared" ref="O19:O20" si="22">(D19+J19)/G19*100</f>
        <v>78.843226788432261</v>
      </c>
      <c r="P19" s="186">
        <f t="shared" ref="P19:P20" si="23">J19/D19*100</f>
        <v>236.61083820059568</v>
      </c>
      <c r="Q19" s="154">
        <f t="shared" si="18"/>
        <v>600</v>
      </c>
      <c r="R19" s="122"/>
    </row>
    <row r="20" spans="2:18" s="121" customFormat="1" ht="15" hidden="1" customHeight="1" thickBot="1">
      <c r="B20" s="156" t="s">
        <v>41</v>
      </c>
      <c r="C20" s="141">
        <v>2096952</v>
      </c>
      <c r="D20" s="142">
        <v>272968</v>
      </c>
      <c r="E20" s="165">
        <f t="shared" si="17"/>
        <v>13.1</v>
      </c>
      <c r="F20" s="163"/>
      <c r="G20" s="142">
        <v>1191253</v>
      </c>
      <c r="H20" s="165">
        <f t="shared" si="19"/>
        <v>57</v>
      </c>
      <c r="I20" s="143"/>
      <c r="J20" s="177">
        <v>627008</v>
      </c>
      <c r="K20" s="165">
        <f t="shared" si="16"/>
        <v>30</v>
      </c>
      <c r="L20" s="144">
        <f t="shared" si="20"/>
        <v>0</v>
      </c>
      <c r="M20" s="178">
        <f>D20/G20*100</f>
        <v>22.914359921863785</v>
      </c>
      <c r="N20" s="165">
        <f t="shared" si="21"/>
        <v>52.634327048914045</v>
      </c>
      <c r="O20" s="179">
        <f t="shared" si="22"/>
        <v>75.548686970777823</v>
      </c>
      <c r="P20" s="180">
        <f t="shared" si="23"/>
        <v>229.70018463702706</v>
      </c>
      <c r="Q20" s="154">
        <f t="shared" si="18"/>
        <v>5723</v>
      </c>
    </row>
    <row r="21" spans="2:18" s="121" customFormat="1" ht="12">
      <c r="B21" s="117" t="s">
        <v>29</v>
      </c>
      <c r="C21" s="118"/>
      <c r="D21" s="118"/>
      <c r="E21" s="119"/>
      <c r="F21" s="119"/>
      <c r="G21" s="118"/>
      <c r="H21" s="120"/>
      <c r="I21" s="120"/>
      <c r="J21" s="118"/>
      <c r="K21" s="119"/>
      <c r="L21" s="119"/>
      <c r="P21" s="80" t="s">
        <v>33</v>
      </c>
    </row>
    <row r="22" spans="2:18" s="121" customFormat="1" ht="12">
      <c r="B22" s="121" t="s">
        <v>28</v>
      </c>
    </row>
    <row r="23" spans="2:18" s="121" customFormat="1" ht="12">
      <c r="B23" s="176" t="s">
        <v>56</v>
      </c>
    </row>
    <row r="24" spans="2:18" s="121" customFormat="1" ht="12">
      <c r="B24" s="176" t="s">
        <v>57</v>
      </c>
    </row>
    <row r="25" spans="2:18" s="121" customFormat="1" ht="12">
      <c r="B25" s="176" t="s">
        <v>58</v>
      </c>
      <c r="P25" s="80"/>
    </row>
    <row r="26" spans="2:18" s="121" customFormat="1" ht="12">
      <c r="B26" s="176" t="s">
        <v>59</v>
      </c>
    </row>
    <row r="27" spans="2:18">
      <c r="B27" s="202" t="s">
        <v>60</v>
      </c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2:18" ht="15" customHeight="1">
      <c r="B28" s="123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40"/>
      <c r="N28" s="40"/>
      <c r="O28" s="121"/>
    </row>
    <row r="29" spans="2:18" ht="15" customHeight="1"/>
    <row r="30" spans="2:18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</sheetData>
  <mergeCells count="21">
    <mergeCell ref="Q3:Q5"/>
    <mergeCell ref="C3:C5"/>
    <mergeCell ref="F4:F5"/>
    <mergeCell ref="D3:F3"/>
    <mergeCell ref="G3:I3"/>
    <mergeCell ref="I4:I5"/>
    <mergeCell ref="J3:L3"/>
    <mergeCell ref="L4:L5"/>
    <mergeCell ref="B27:P27"/>
    <mergeCell ref="B3:B4"/>
    <mergeCell ref="M3:P3"/>
    <mergeCell ref="D4:D5"/>
    <mergeCell ref="E4:E5"/>
    <mergeCell ref="G4:G5"/>
    <mergeCell ref="H4:H5"/>
    <mergeCell ref="J4:J5"/>
    <mergeCell ref="K4:K5"/>
    <mergeCell ref="M4:M5"/>
    <mergeCell ref="N4:N5"/>
    <mergeCell ref="O4:O5"/>
    <mergeCell ref="P4:P5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79" orientation="portrait" horizontalDpi="4294967292" verticalDpi="0" r:id="rId1"/>
  <headerFooter alignWithMargins="0"/>
  <ignoredErrors>
    <ignoredError sqref="B7" numberStoredAsText="1"/>
    <ignoredError sqref="H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0"/>
  <sheetViews>
    <sheetView workbookViewId="0">
      <selection activeCell="J15" sqref="J15"/>
    </sheetView>
  </sheetViews>
  <sheetFormatPr defaultRowHeight="13.5"/>
  <cols>
    <col min="1" max="1" width="16.75" style="2" customWidth="1"/>
    <col min="2" max="2" width="9.75" bestFit="1" customWidth="1"/>
    <col min="5" max="5" width="9.75" bestFit="1" customWidth="1"/>
    <col min="6" max="6" width="8.75" customWidth="1"/>
    <col min="10" max="10" width="13.625" customWidth="1"/>
  </cols>
  <sheetData>
    <row r="1" spans="1:10" ht="23.25" customHeight="1" thickBot="1">
      <c r="A1" s="56" t="s">
        <v>0</v>
      </c>
      <c r="B1" s="57"/>
      <c r="C1" s="57"/>
      <c r="D1" s="57"/>
      <c r="E1" s="57"/>
      <c r="F1" s="57"/>
      <c r="G1" s="57"/>
      <c r="H1" s="57"/>
    </row>
    <row r="2" spans="1:10" ht="21.95" customHeight="1">
      <c r="A2" s="192"/>
      <c r="B2" s="58"/>
      <c r="C2" s="58"/>
      <c r="D2" s="58" t="s">
        <v>2</v>
      </c>
      <c r="E2" s="58"/>
      <c r="F2" s="58" t="s">
        <v>3</v>
      </c>
      <c r="G2" s="58"/>
      <c r="H2" s="59"/>
    </row>
    <row r="3" spans="1:10" ht="39" customHeight="1">
      <c r="A3" s="193" t="s">
        <v>4</v>
      </c>
      <c r="B3" s="60" t="s">
        <v>5</v>
      </c>
      <c r="C3" s="98" t="s">
        <v>6</v>
      </c>
      <c r="D3" s="99" t="s">
        <v>37</v>
      </c>
      <c r="E3" s="103" t="s">
        <v>32</v>
      </c>
      <c r="F3" s="104" t="s">
        <v>38</v>
      </c>
      <c r="G3" s="98" t="s">
        <v>8</v>
      </c>
      <c r="H3" s="99" t="s">
        <v>39</v>
      </c>
      <c r="I3" s="195" t="s">
        <v>65</v>
      </c>
    </row>
    <row r="4" spans="1:10">
      <c r="A4" s="194" t="s">
        <v>34</v>
      </c>
      <c r="B4" s="126">
        <v>35220</v>
      </c>
      <c r="C4" s="129">
        <v>9189</v>
      </c>
      <c r="D4" s="127">
        <v>26.1</v>
      </c>
      <c r="E4" s="130">
        <v>23007</v>
      </c>
      <c r="F4" s="127">
        <v>65.3</v>
      </c>
      <c r="G4" s="130">
        <v>3024</v>
      </c>
      <c r="H4" s="127">
        <v>8.6</v>
      </c>
    </row>
    <row r="5" spans="1:10">
      <c r="A5" s="135" t="s">
        <v>36</v>
      </c>
      <c r="B5" s="136">
        <v>35015</v>
      </c>
      <c r="C5" s="137">
        <v>7821</v>
      </c>
      <c r="D5" s="138">
        <v>22.3</v>
      </c>
      <c r="E5" s="137">
        <v>23882</v>
      </c>
      <c r="F5" s="138">
        <v>68.2</v>
      </c>
      <c r="G5" s="137">
        <v>3312</v>
      </c>
      <c r="H5" s="139">
        <v>9.5</v>
      </c>
    </row>
    <row r="6" spans="1:10">
      <c r="A6" s="114" t="s">
        <v>26</v>
      </c>
      <c r="B6" s="97">
        <f>C6+E6+G6</f>
        <v>36200</v>
      </c>
      <c r="C6" s="100">
        <v>7927</v>
      </c>
      <c r="D6" s="101">
        <f t="shared" ref="D6:D11" si="0">ROUND($C6/$B6*100,1)</f>
        <v>21.9</v>
      </c>
      <c r="E6" s="100">
        <v>24347</v>
      </c>
      <c r="F6" s="101">
        <f>ROUND($E6/$B6*100,1)</f>
        <v>67.3</v>
      </c>
      <c r="G6" s="100">
        <v>3926</v>
      </c>
      <c r="H6" s="106">
        <f t="shared" ref="H6:H11" si="1">ROUND($G6/$B6*100,1)</f>
        <v>10.8</v>
      </c>
    </row>
    <row r="7" spans="1:10">
      <c r="A7" s="115">
        <v>50</v>
      </c>
      <c r="B7" s="97">
        <f>C7+E7+G7</f>
        <v>39717</v>
      </c>
      <c r="C7" s="100">
        <v>9294</v>
      </c>
      <c r="D7" s="101">
        <f t="shared" si="0"/>
        <v>23.4</v>
      </c>
      <c r="E7" s="100">
        <v>25884</v>
      </c>
      <c r="F7" s="101">
        <f>ROUND($E7/$B7*100,1)</f>
        <v>65.2</v>
      </c>
      <c r="G7" s="100">
        <v>4539</v>
      </c>
      <c r="H7" s="106">
        <f t="shared" si="1"/>
        <v>11.4</v>
      </c>
    </row>
    <row r="8" spans="1:10">
      <c r="A8" s="115">
        <v>55</v>
      </c>
      <c r="B8" s="97">
        <f>C8+E8+G8</f>
        <v>43942</v>
      </c>
      <c r="C8" s="100">
        <v>10635</v>
      </c>
      <c r="D8" s="101">
        <f t="shared" si="0"/>
        <v>24.2</v>
      </c>
      <c r="E8" s="100">
        <v>28044</v>
      </c>
      <c r="F8" s="101">
        <f>ROUND($E8/$B8*100,1)</f>
        <v>63.8</v>
      </c>
      <c r="G8" s="100">
        <v>5263</v>
      </c>
      <c r="H8" s="106">
        <f t="shared" si="1"/>
        <v>12</v>
      </c>
    </row>
    <row r="9" spans="1:10">
      <c r="A9" s="115">
        <v>60</v>
      </c>
      <c r="B9" s="97">
        <f>C9+E9+G9</f>
        <v>47273</v>
      </c>
      <c r="C9" s="100">
        <v>10583</v>
      </c>
      <c r="D9" s="101">
        <f t="shared" si="0"/>
        <v>22.4</v>
      </c>
      <c r="E9" s="100">
        <v>30751</v>
      </c>
      <c r="F9" s="105">
        <f>ROUND($E9/$B9*100,1)</f>
        <v>65</v>
      </c>
      <c r="G9" s="100">
        <v>5939</v>
      </c>
      <c r="H9" s="106">
        <f t="shared" si="1"/>
        <v>12.6</v>
      </c>
    </row>
    <row r="10" spans="1:10">
      <c r="A10" s="114" t="s">
        <v>23</v>
      </c>
      <c r="B10" s="97">
        <f>C10+E10+G10</f>
        <v>50064</v>
      </c>
      <c r="C10" s="100">
        <v>9654</v>
      </c>
      <c r="D10" s="101">
        <f t="shared" si="0"/>
        <v>19.3</v>
      </c>
      <c r="E10" s="100">
        <v>33320</v>
      </c>
      <c r="F10" s="101">
        <v>66.5</v>
      </c>
      <c r="G10" s="100">
        <v>7090</v>
      </c>
      <c r="H10" s="106">
        <f t="shared" si="1"/>
        <v>14.2</v>
      </c>
    </row>
    <row r="11" spans="1:10">
      <c r="A11" s="115">
        <v>7</v>
      </c>
      <c r="B11" s="97">
        <v>52807</v>
      </c>
      <c r="C11" s="100">
        <v>8823</v>
      </c>
      <c r="D11" s="101">
        <f t="shared" si="0"/>
        <v>16.7</v>
      </c>
      <c r="E11" s="100">
        <v>35227</v>
      </c>
      <c r="F11" s="101">
        <f>ROUND($E11/$B11*100,1)</f>
        <v>66.7</v>
      </c>
      <c r="G11" s="100">
        <v>8757</v>
      </c>
      <c r="H11" s="106">
        <f t="shared" si="1"/>
        <v>16.600000000000001</v>
      </c>
      <c r="J11" s="1"/>
    </row>
    <row r="12" spans="1:10">
      <c r="A12" s="115">
        <v>12</v>
      </c>
      <c r="B12" s="97">
        <v>54841</v>
      </c>
      <c r="C12" s="100">
        <v>8731</v>
      </c>
      <c r="D12" s="102">
        <v>15.3</v>
      </c>
      <c r="E12" s="100">
        <v>36317</v>
      </c>
      <c r="F12" s="102">
        <v>66.400000000000006</v>
      </c>
      <c r="G12" s="100">
        <v>9972</v>
      </c>
      <c r="H12" s="107">
        <v>18.2</v>
      </c>
      <c r="I12" s="250">
        <v>181</v>
      </c>
    </row>
    <row r="13" spans="1:10">
      <c r="A13" s="115">
        <v>17</v>
      </c>
      <c r="B13" s="97">
        <v>57099</v>
      </c>
      <c r="C13" s="100">
        <v>8424</v>
      </c>
      <c r="D13" s="102">
        <v>14.8</v>
      </c>
      <c r="E13" s="100">
        <v>37015</v>
      </c>
      <c r="F13" s="102">
        <v>64.900000000000006</v>
      </c>
      <c r="G13" s="100">
        <v>11634</v>
      </c>
      <c r="H13" s="107">
        <v>20.399999999999999</v>
      </c>
      <c r="I13" s="250">
        <v>26</v>
      </c>
    </row>
    <row r="14" spans="1:10">
      <c r="A14" s="115">
        <v>22</v>
      </c>
      <c r="B14" s="97">
        <v>56391</v>
      </c>
      <c r="C14" s="100">
        <v>8244</v>
      </c>
      <c r="D14" s="102">
        <v>14.7</v>
      </c>
      <c r="E14" s="100">
        <v>34337</v>
      </c>
      <c r="F14" s="102">
        <v>61.2</v>
      </c>
      <c r="G14" s="100">
        <v>13509</v>
      </c>
      <c r="H14" s="107">
        <v>24.1</v>
      </c>
      <c r="I14" s="250">
        <v>301</v>
      </c>
    </row>
    <row r="15" spans="1:10" s="112" customFormat="1">
      <c r="A15" s="188">
        <v>27</v>
      </c>
      <c r="B15" s="189">
        <v>55912</v>
      </c>
      <c r="C15" s="62">
        <v>7752</v>
      </c>
      <c r="D15" s="63">
        <v>13.901439999999999</v>
      </c>
      <c r="E15" s="62">
        <v>32204</v>
      </c>
      <c r="F15" s="63">
        <v>57.750520000000002</v>
      </c>
      <c r="G15" s="62">
        <v>15808</v>
      </c>
      <c r="H15" s="190">
        <v>28.348040000000001</v>
      </c>
      <c r="I15" s="112">
        <v>148</v>
      </c>
    </row>
    <row r="16" spans="1:10" s="112" customFormat="1">
      <c r="A16" s="145" t="s">
        <v>61</v>
      </c>
      <c r="B16" s="146">
        <v>56400</v>
      </c>
      <c r="C16" s="147">
        <v>7050</v>
      </c>
      <c r="D16" s="148">
        <v>12.7</v>
      </c>
      <c r="E16" s="147">
        <v>31411</v>
      </c>
      <c r="F16" s="148">
        <v>56.6</v>
      </c>
      <c r="G16" s="147">
        <v>17059</v>
      </c>
      <c r="H16" s="149">
        <v>30.7</v>
      </c>
      <c r="I16" s="196">
        <v>880</v>
      </c>
    </row>
    <row r="17" spans="1:9" s="112" customFormat="1">
      <c r="A17" s="150" t="s">
        <v>62</v>
      </c>
      <c r="B17" s="151">
        <v>193838</v>
      </c>
      <c r="C17" s="152">
        <v>23114</v>
      </c>
      <c r="D17" s="197">
        <v>12</v>
      </c>
      <c r="E17" s="198">
        <v>105071</v>
      </c>
      <c r="F17" s="197">
        <v>54.7</v>
      </c>
      <c r="G17" s="198">
        <v>63757</v>
      </c>
      <c r="H17" s="199">
        <v>33.200000000000003</v>
      </c>
      <c r="I17" s="196">
        <v>1896</v>
      </c>
    </row>
    <row r="18" spans="1:9" s="112" customFormat="1" ht="14.25" thickBot="1">
      <c r="A18" s="140" t="s">
        <v>63</v>
      </c>
      <c r="B18" s="141">
        <v>2048011</v>
      </c>
      <c r="C18" s="142">
        <v>242873</v>
      </c>
      <c r="D18" s="200">
        <v>12.1</v>
      </c>
      <c r="E18" s="142">
        <v>1118429</v>
      </c>
      <c r="F18" s="200">
        <v>55.7</v>
      </c>
      <c r="G18" s="142">
        <v>646942</v>
      </c>
      <c r="H18" s="201">
        <v>32.200000000000003</v>
      </c>
      <c r="I18" s="196">
        <v>39767</v>
      </c>
    </row>
    <row r="19" spans="1:9">
      <c r="A19" s="111"/>
      <c r="B19" s="112"/>
      <c r="C19" s="112"/>
      <c r="D19" s="112"/>
      <c r="E19" s="112"/>
      <c r="F19" s="112"/>
      <c r="G19" s="112"/>
      <c r="H19" s="113"/>
    </row>
    <row r="20" spans="1:9">
      <c r="H20" s="110"/>
    </row>
  </sheetData>
  <phoneticPr fontId="5"/>
  <printOptions gridLinesSet="0"/>
  <pageMargins left="0.78700000000000003" right="0.78700000000000003" top="0.98399999999999999" bottom="0.98399999999999999" header="0.5" footer="0.5"/>
  <pageSetup paperSize="9" scale="83" orientation="portrait" horizontalDpi="4294967292" verticalDpi="0" r:id="rId1"/>
  <headerFooter alignWithMargins="0"/>
  <ignoredErrors>
    <ignoredError sqref="A5: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6"/>
  <sheetViews>
    <sheetView tabSelected="1" topLeftCell="A25" workbookViewId="0">
      <selection activeCell="E59" sqref="E59"/>
    </sheetView>
  </sheetViews>
  <sheetFormatPr defaultRowHeight="13.5"/>
  <cols>
    <col min="1" max="1" width="11.125" style="4" customWidth="1"/>
    <col min="2" max="12" width="9.375" style="3" customWidth="1"/>
    <col min="13" max="13" width="9" style="3"/>
    <col min="14" max="14" width="13.625" style="3" customWidth="1"/>
    <col min="15" max="16384" width="9" style="3"/>
  </cols>
  <sheetData>
    <row r="1" spans="1:12" s="6" customFormat="1" ht="14.25">
      <c r="A1" s="69" t="s">
        <v>0</v>
      </c>
      <c r="L1" s="7"/>
    </row>
    <row r="2" spans="1:12" s="13" customFormat="1" ht="12" thickBo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46" t="s">
        <v>1</v>
      </c>
    </row>
    <row r="3" spans="1:12">
      <c r="A3" s="243" t="s">
        <v>4</v>
      </c>
      <c r="B3" s="245" t="s">
        <v>16</v>
      </c>
      <c r="C3" s="206"/>
      <c r="D3" s="206"/>
      <c r="E3" s="206"/>
      <c r="F3" s="206"/>
      <c r="G3" s="206"/>
      <c r="H3" s="246"/>
      <c r="I3" s="247" t="s">
        <v>17</v>
      </c>
      <c r="J3" s="248"/>
      <c r="K3" s="249"/>
      <c r="L3" s="241" t="s">
        <v>10</v>
      </c>
    </row>
    <row r="4" spans="1:12" ht="27">
      <c r="A4" s="244"/>
      <c r="B4" s="16" t="s">
        <v>5</v>
      </c>
      <c r="C4" s="17" t="s">
        <v>6</v>
      </c>
      <c r="D4" s="93" t="s">
        <v>7</v>
      </c>
      <c r="E4" s="18" t="s">
        <v>18</v>
      </c>
      <c r="F4" s="93" t="s">
        <v>7</v>
      </c>
      <c r="G4" s="19" t="s">
        <v>8</v>
      </c>
      <c r="H4" s="93" t="s">
        <v>7</v>
      </c>
      <c r="I4" s="19" t="s">
        <v>6</v>
      </c>
      <c r="J4" s="94" t="s">
        <v>8</v>
      </c>
      <c r="K4" s="95" t="s">
        <v>9</v>
      </c>
      <c r="L4" s="242"/>
    </row>
    <row r="5" spans="1:12" ht="14.25" customHeight="1">
      <c r="A5" s="92" t="s">
        <v>27</v>
      </c>
      <c r="B5" s="83">
        <v>35015</v>
      </c>
      <c r="C5" s="84">
        <v>7821</v>
      </c>
      <c r="D5" s="85">
        <f t="shared" ref="D5:D49" si="0">ROUND($C5/$B5*100,1)</f>
        <v>22.3</v>
      </c>
      <c r="E5" s="84">
        <v>23882</v>
      </c>
      <c r="F5" s="85">
        <f t="shared" ref="F5:F49" si="1">ROUND($E5/$B5*100,1)</f>
        <v>68.2</v>
      </c>
      <c r="G5" s="86">
        <v>3312</v>
      </c>
      <c r="H5" s="85">
        <f t="shared" ref="H5:H49" si="2">ROUND($G5/$B5*100,1)</f>
        <v>9.5</v>
      </c>
      <c r="I5" s="87">
        <f t="shared" ref="I5" si="3">C5/E5*100</f>
        <v>32.748513524830415</v>
      </c>
      <c r="J5" s="88">
        <f t="shared" ref="J5" si="4">G5/E5*100</f>
        <v>13.868185244116907</v>
      </c>
      <c r="K5" s="89">
        <f t="shared" ref="K5" si="5">(C5+G5)/E5*100</f>
        <v>46.616698768947323</v>
      </c>
      <c r="L5" s="90">
        <f>G5/C5*100</f>
        <v>42.34752589182969</v>
      </c>
    </row>
    <row r="6" spans="1:12" ht="14.25" customHeight="1">
      <c r="A6" s="91">
        <v>45</v>
      </c>
      <c r="B6" s="83">
        <f t="shared" ref="B6:B23" si="6">C6+E6+G6</f>
        <v>36200</v>
      </c>
      <c r="C6" s="84">
        <v>7927</v>
      </c>
      <c r="D6" s="85">
        <f t="shared" si="0"/>
        <v>21.9</v>
      </c>
      <c r="E6" s="84">
        <v>24347</v>
      </c>
      <c r="F6" s="85">
        <f t="shared" si="1"/>
        <v>67.3</v>
      </c>
      <c r="G6" s="86">
        <v>3926</v>
      </c>
      <c r="H6" s="85">
        <f t="shared" si="2"/>
        <v>10.8</v>
      </c>
      <c r="I6" s="87">
        <f t="shared" ref="I6:I40" si="7">C6/E6*100</f>
        <v>32.558426089456603</v>
      </c>
      <c r="J6" s="88">
        <f t="shared" ref="J6:J24" si="8">G6/E6*100</f>
        <v>16.125189961802274</v>
      </c>
      <c r="K6" s="89">
        <f t="shared" ref="K6:K24" si="9">(C6+G6)/E6*100</f>
        <v>48.68361605125888</v>
      </c>
      <c r="L6" s="90">
        <f>G6/C6*100</f>
        <v>49.52693326605273</v>
      </c>
    </row>
    <row r="7" spans="1:12" ht="15.75" customHeight="1">
      <c r="A7" s="47">
        <v>50</v>
      </c>
      <c r="B7" s="54">
        <f t="shared" si="6"/>
        <v>39717</v>
      </c>
      <c r="C7" s="51">
        <v>9294</v>
      </c>
      <c r="D7" s="52">
        <f t="shared" si="0"/>
        <v>23.4</v>
      </c>
      <c r="E7" s="51">
        <v>25884</v>
      </c>
      <c r="F7" s="52">
        <f t="shared" si="1"/>
        <v>65.2</v>
      </c>
      <c r="G7" s="49">
        <v>4539</v>
      </c>
      <c r="H7" s="52">
        <f t="shared" si="2"/>
        <v>11.4</v>
      </c>
      <c r="I7" s="50">
        <f t="shared" si="7"/>
        <v>35.906351414000923</v>
      </c>
      <c r="J7" s="45">
        <f t="shared" si="8"/>
        <v>17.53592953175707</v>
      </c>
      <c r="K7" s="48">
        <f t="shared" si="9"/>
        <v>53.442280945757993</v>
      </c>
      <c r="L7" s="55">
        <f t="shared" ref="L7:L40" si="10">G7/C7*100</f>
        <v>48.83795997417689</v>
      </c>
    </row>
    <row r="8" spans="1:12" ht="15.75" customHeight="1">
      <c r="A8" s="47">
        <v>54</v>
      </c>
      <c r="B8" s="54">
        <v>42952</v>
      </c>
      <c r="C8" s="51">
        <v>10395</v>
      </c>
      <c r="D8" s="52">
        <f t="shared" si="0"/>
        <v>24.2</v>
      </c>
      <c r="E8" s="51">
        <v>27507</v>
      </c>
      <c r="F8" s="52">
        <f t="shared" si="1"/>
        <v>64</v>
      </c>
      <c r="G8" s="49">
        <v>5050</v>
      </c>
      <c r="H8" s="52">
        <f t="shared" si="2"/>
        <v>11.8</v>
      </c>
      <c r="I8" s="50">
        <f>C8/E8*100</f>
        <v>37.790380630384995</v>
      </c>
      <c r="J8" s="45">
        <f t="shared" si="8"/>
        <v>18.358963173010505</v>
      </c>
      <c r="K8" s="48">
        <f t="shared" si="9"/>
        <v>56.149343803395503</v>
      </c>
      <c r="L8" s="55">
        <f>G8/C8*100</f>
        <v>48.581048581048577</v>
      </c>
    </row>
    <row r="9" spans="1:12" ht="15.75" customHeight="1">
      <c r="A9" s="47">
        <v>55</v>
      </c>
      <c r="B9" s="54">
        <f t="shared" si="6"/>
        <v>43942</v>
      </c>
      <c r="C9" s="51">
        <v>10635</v>
      </c>
      <c r="D9" s="52">
        <f t="shared" si="0"/>
        <v>24.2</v>
      </c>
      <c r="E9" s="51">
        <v>28044</v>
      </c>
      <c r="F9" s="52">
        <f t="shared" si="1"/>
        <v>63.8</v>
      </c>
      <c r="G9" s="49">
        <v>5263</v>
      </c>
      <c r="H9" s="52">
        <f t="shared" si="2"/>
        <v>12</v>
      </c>
      <c r="I9" s="50">
        <f t="shared" si="7"/>
        <v>37.922550278134359</v>
      </c>
      <c r="J9" s="45">
        <f t="shared" si="8"/>
        <v>18.766937669376695</v>
      </c>
      <c r="K9" s="48">
        <f t="shared" si="9"/>
        <v>56.689487947511054</v>
      </c>
      <c r="L9" s="55">
        <f t="shared" si="10"/>
        <v>49.487541137752707</v>
      </c>
    </row>
    <row r="10" spans="1:12" ht="15.75" customHeight="1">
      <c r="A10" s="47">
        <v>56</v>
      </c>
      <c r="B10" s="54">
        <v>44585</v>
      </c>
      <c r="C10" s="51">
        <v>10810</v>
      </c>
      <c r="D10" s="52">
        <f t="shared" si="0"/>
        <v>24.2</v>
      </c>
      <c r="E10" s="51">
        <v>28387</v>
      </c>
      <c r="F10" s="52">
        <f t="shared" si="1"/>
        <v>63.7</v>
      </c>
      <c r="G10" s="49">
        <v>5388</v>
      </c>
      <c r="H10" s="52">
        <f t="shared" si="2"/>
        <v>12.1</v>
      </c>
      <c r="I10" s="50">
        <f>C10/E10*100</f>
        <v>38.080811639130587</v>
      </c>
      <c r="J10" s="45">
        <f t="shared" si="8"/>
        <v>18.980519251770176</v>
      </c>
      <c r="K10" s="48">
        <f t="shared" si="9"/>
        <v>57.061330890900763</v>
      </c>
      <c r="L10" s="55">
        <f>G10/C10*100</f>
        <v>49.8427382053654</v>
      </c>
    </row>
    <row r="11" spans="1:12" ht="15.75" customHeight="1">
      <c r="A11" s="47">
        <v>57</v>
      </c>
      <c r="B11" s="54">
        <v>45182</v>
      </c>
      <c r="C11" s="51">
        <v>10827</v>
      </c>
      <c r="D11" s="52">
        <f t="shared" si="0"/>
        <v>24</v>
      </c>
      <c r="E11" s="51">
        <v>28864</v>
      </c>
      <c r="F11" s="52">
        <f t="shared" si="1"/>
        <v>63.9</v>
      </c>
      <c r="G11" s="49">
        <v>5491</v>
      </c>
      <c r="H11" s="52">
        <f t="shared" si="2"/>
        <v>12.2</v>
      </c>
      <c r="I11" s="50">
        <f>C11/E11*100</f>
        <v>37.510393569844794</v>
      </c>
      <c r="J11" s="45">
        <f t="shared" si="8"/>
        <v>19.023697339246119</v>
      </c>
      <c r="K11" s="48">
        <f t="shared" si="9"/>
        <v>56.534090909090907</v>
      </c>
      <c r="L11" s="55">
        <f>G11/C11*100</f>
        <v>50.715803084880392</v>
      </c>
    </row>
    <row r="12" spans="1:12" ht="15.75" customHeight="1">
      <c r="A12" s="47">
        <v>58</v>
      </c>
      <c r="B12" s="54">
        <v>45785</v>
      </c>
      <c r="C12" s="51">
        <v>10822</v>
      </c>
      <c r="D12" s="52">
        <f t="shared" si="0"/>
        <v>23.6</v>
      </c>
      <c r="E12" s="51">
        <v>29353</v>
      </c>
      <c r="F12" s="52">
        <f t="shared" si="1"/>
        <v>64.099999999999994</v>
      </c>
      <c r="G12" s="49">
        <v>5610</v>
      </c>
      <c r="H12" s="52">
        <f t="shared" si="2"/>
        <v>12.3</v>
      </c>
      <c r="I12" s="50">
        <f>C12/E12*100</f>
        <v>36.868463189452527</v>
      </c>
      <c r="J12" s="45">
        <f t="shared" si="8"/>
        <v>19.112186147923552</v>
      </c>
      <c r="K12" s="48">
        <f t="shared" si="9"/>
        <v>55.980649337376079</v>
      </c>
      <c r="L12" s="55">
        <f>G12/C12*100</f>
        <v>51.838846793568663</v>
      </c>
    </row>
    <row r="13" spans="1:12" ht="15.75" customHeight="1">
      <c r="A13" s="47">
        <v>59</v>
      </c>
      <c r="B13" s="54">
        <v>46378</v>
      </c>
      <c r="C13" s="51">
        <v>10719</v>
      </c>
      <c r="D13" s="52">
        <f t="shared" si="0"/>
        <v>23.1</v>
      </c>
      <c r="E13" s="51">
        <v>29923</v>
      </c>
      <c r="F13" s="52">
        <f t="shared" si="1"/>
        <v>64.5</v>
      </c>
      <c r="G13" s="49">
        <v>5736</v>
      </c>
      <c r="H13" s="52">
        <f t="shared" si="2"/>
        <v>12.4</v>
      </c>
      <c r="I13" s="50">
        <f>C13/E13*100</f>
        <v>35.821942986999964</v>
      </c>
      <c r="J13" s="45">
        <f t="shared" si="8"/>
        <v>19.169200949102695</v>
      </c>
      <c r="K13" s="48">
        <f t="shared" si="9"/>
        <v>54.991143936102659</v>
      </c>
      <c r="L13" s="55">
        <f>G13/C13*100</f>
        <v>53.512454520011197</v>
      </c>
    </row>
    <row r="14" spans="1:12" ht="15.75" customHeight="1">
      <c r="A14" s="47">
        <v>60</v>
      </c>
      <c r="B14" s="54">
        <f t="shared" si="6"/>
        <v>47273</v>
      </c>
      <c r="C14" s="51">
        <v>10583</v>
      </c>
      <c r="D14" s="52">
        <f t="shared" si="0"/>
        <v>22.4</v>
      </c>
      <c r="E14" s="51">
        <v>30751</v>
      </c>
      <c r="F14" s="52">
        <f t="shared" si="1"/>
        <v>65</v>
      </c>
      <c r="G14" s="49">
        <v>5939</v>
      </c>
      <c r="H14" s="52">
        <f t="shared" si="2"/>
        <v>12.6</v>
      </c>
      <c r="I14" s="50">
        <f t="shared" si="7"/>
        <v>34.41514097102533</v>
      </c>
      <c r="J14" s="45">
        <f t="shared" si="8"/>
        <v>19.313193066892133</v>
      </c>
      <c r="K14" s="48">
        <f t="shared" si="9"/>
        <v>53.72833403791747</v>
      </c>
      <c r="L14" s="55">
        <f t="shared" si="10"/>
        <v>56.118302938675235</v>
      </c>
    </row>
    <row r="15" spans="1:12" ht="15.75" customHeight="1">
      <c r="A15" s="47">
        <v>61</v>
      </c>
      <c r="B15" s="54">
        <v>47977</v>
      </c>
      <c r="C15" s="51">
        <v>10610</v>
      </c>
      <c r="D15" s="52">
        <f t="shared" si="0"/>
        <v>22.1</v>
      </c>
      <c r="E15" s="51">
        <v>31277</v>
      </c>
      <c r="F15" s="52">
        <f t="shared" si="1"/>
        <v>65.2</v>
      </c>
      <c r="G15" s="49">
        <v>6090</v>
      </c>
      <c r="H15" s="52">
        <f t="shared" si="2"/>
        <v>12.7</v>
      </c>
      <c r="I15" s="50">
        <f t="shared" si="7"/>
        <v>33.922690795152988</v>
      </c>
      <c r="J15" s="45">
        <f t="shared" si="8"/>
        <v>19.471176903155673</v>
      </c>
      <c r="K15" s="48">
        <f t="shared" si="9"/>
        <v>53.393867698308661</v>
      </c>
      <c r="L15" s="55">
        <f t="shared" si="10"/>
        <v>57.398680490103672</v>
      </c>
    </row>
    <row r="16" spans="1:12" ht="15.75" customHeight="1">
      <c r="A16" s="47">
        <v>62</v>
      </c>
      <c r="B16" s="54">
        <v>48423</v>
      </c>
      <c r="C16" s="51">
        <v>10407</v>
      </c>
      <c r="D16" s="52">
        <f t="shared" si="0"/>
        <v>21.5</v>
      </c>
      <c r="E16" s="51">
        <v>31726</v>
      </c>
      <c r="F16" s="52">
        <f t="shared" si="1"/>
        <v>65.5</v>
      </c>
      <c r="G16" s="49">
        <v>6290</v>
      </c>
      <c r="H16" s="52">
        <f t="shared" si="2"/>
        <v>13</v>
      </c>
      <c r="I16" s="50">
        <f t="shared" si="7"/>
        <v>32.802748534325161</v>
      </c>
      <c r="J16" s="45">
        <f t="shared" si="8"/>
        <v>19.826010212444054</v>
      </c>
      <c r="K16" s="48">
        <f t="shared" si="9"/>
        <v>52.628758746769208</v>
      </c>
      <c r="L16" s="55">
        <f t="shared" si="10"/>
        <v>60.440088402037098</v>
      </c>
    </row>
    <row r="17" spans="1:12" ht="15.75" customHeight="1">
      <c r="A17" s="47">
        <v>63</v>
      </c>
      <c r="B17" s="54">
        <v>48909</v>
      </c>
      <c r="C17" s="51">
        <v>10227</v>
      </c>
      <c r="D17" s="52">
        <f t="shared" si="0"/>
        <v>20.9</v>
      </c>
      <c r="E17" s="51">
        <v>32182</v>
      </c>
      <c r="F17" s="52">
        <f t="shared" si="1"/>
        <v>65.8</v>
      </c>
      <c r="G17" s="49">
        <v>6500</v>
      </c>
      <c r="H17" s="52">
        <f t="shared" si="2"/>
        <v>13.3</v>
      </c>
      <c r="I17" s="50">
        <f t="shared" si="7"/>
        <v>31.778634019016845</v>
      </c>
      <c r="J17" s="45">
        <f t="shared" si="8"/>
        <v>20.19762600211298</v>
      </c>
      <c r="K17" s="48">
        <f t="shared" si="9"/>
        <v>51.976260021129825</v>
      </c>
      <c r="L17" s="55">
        <f t="shared" si="10"/>
        <v>63.557250415566635</v>
      </c>
    </row>
    <row r="18" spans="1:12" ht="15.75" customHeight="1">
      <c r="A18" s="27" t="s">
        <v>22</v>
      </c>
      <c r="B18" s="54">
        <v>49434</v>
      </c>
      <c r="C18" s="51">
        <v>9970</v>
      </c>
      <c r="D18" s="52">
        <f t="shared" si="0"/>
        <v>20.2</v>
      </c>
      <c r="E18" s="51">
        <v>32722</v>
      </c>
      <c r="F18" s="52">
        <f t="shared" si="1"/>
        <v>66.2</v>
      </c>
      <c r="G18" s="49">
        <v>6742</v>
      </c>
      <c r="H18" s="52">
        <f t="shared" si="2"/>
        <v>13.6</v>
      </c>
      <c r="I18" s="50">
        <f t="shared" si="7"/>
        <v>30.468797750748735</v>
      </c>
      <c r="J18" s="45">
        <f t="shared" si="8"/>
        <v>20.603875068761081</v>
      </c>
      <c r="K18" s="48">
        <f t="shared" si="9"/>
        <v>51.072672819509812</v>
      </c>
      <c r="L18" s="55">
        <f t="shared" si="10"/>
        <v>67.622868605817459</v>
      </c>
    </row>
    <row r="19" spans="1:12" ht="15.75" customHeight="1">
      <c r="A19" s="47">
        <v>2</v>
      </c>
      <c r="B19" s="54">
        <f t="shared" si="6"/>
        <v>50064</v>
      </c>
      <c r="C19" s="51">
        <v>9654</v>
      </c>
      <c r="D19" s="52">
        <f t="shared" si="0"/>
        <v>19.3</v>
      </c>
      <c r="E19" s="51">
        <v>33320</v>
      </c>
      <c r="F19" s="52">
        <f t="shared" si="1"/>
        <v>66.599999999999994</v>
      </c>
      <c r="G19" s="49">
        <v>7090</v>
      </c>
      <c r="H19" s="52">
        <f t="shared" si="2"/>
        <v>14.2</v>
      </c>
      <c r="I19" s="50">
        <f t="shared" si="7"/>
        <v>28.973589435774311</v>
      </c>
      <c r="J19" s="45">
        <f t="shared" si="8"/>
        <v>21.278511404561826</v>
      </c>
      <c r="K19" s="48">
        <f t="shared" si="9"/>
        <v>50.252100840336134</v>
      </c>
      <c r="L19" s="55">
        <f t="shared" si="10"/>
        <v>73.441060700227894</v>
      </c>
    </row>
    <row r="20" spans="1:12" ht="15.75" customHeight="1">
      <c r="A20" s="47">
        <v>3</v>
      </c>
      <c r="B20" s="54">
        <f t="shared" si="6"/>
        <v>50729</v>
      </c>
      <c r="C20" s="51">
        <v>9474</v>
      </c>
      <c r="D20" s="52">
        <f t="shared" si="0"/>
        <v>18.7</v>
      </c>
      <c r="E20" s="51">
        <v>33847</v>
      </c>
      <c r="F20" s="52">
        <f t="shared" si="1"/>
        <v>66.7</v>
      </c>
      <c r="G20" s="49">
        <v>7408</v>
      </c>
      <c r="H20" s="52">
        <f t="shared" si="2"/>
        <v>14.6</v>
      </c>
      <c r="I20" s="50">
        <f t="shared" si="7"/>
        <v>27.990663869766891</v>
      </c>
      <c r="J20" s="45">
        <f t="shared" si="8"/>
        <v>21.886725559133748</v>
      </c>
      <c r="K20" s="48">
        <f t="shared" si="9"/>
        <v>49.877389428900642</v>
      </c>
      <c r="L20" s="55">
        <f t="shared" si="10"/>
        <v>78.192949123918083</v>
      </c>
    </row>
    <row r="21" spans="1:12" ht="15.75" customHeight="1">
      <c r="A21" s="47">
        <v>4</v>
      </c>
      <c r="B21" s="54">
        <f t="shared" si="6"/>
        <v>51259</v>
      </c>
      <c r="C21" s="51">
        <v>9263</v>
      </c>
      <c r="D21" s="52">
        <f t="shared" si="0"/>
        <v>18.100000000000001</v>
      </c>
      <c r="E21" s="51">
        <v>34239</v>
      </c>
      <c r="F21" s="52">
        <f t="shared" si="1"/>
        <v>66.8</v>
      </c>
      <c r="G21" s="49">
        <v>7757</v>
      </c>
      <c r="H21" s="52">
        <f t="shared" si="2"/>
        <v>15.1</v>
      </c>
      <c r="I21" s="50">
        <f t="shared" si="7"/>
        <v>27.053944332486346</v>
      </c>
      <c r="J21" s="45">
        <f t="shared" si="8"/>
        <v>22.65545138584655</v>
      </c>
      <c r="K21" s="48">
        <f t="shared" si="9"/>
        <v>49.709395718332892</v>
      </c>
      <c r="L21" s="55">
        <f t="shared" si="10"/>
        <v>83.741768325596453</v>
      </c>
    </row>
    <row r="22" spans="1:12" ht="15.75" customHeight="1">
      <c r="A22" s="47">
        <v>5</v>
      </c>
      <c r="B22" s="54">
        <f t="shared" si="6"/>
        <v>51809</v>
      </c>
      <c r="C22" s="51">
        <v>9075</v>
      </c>
      <c r="D22" s="52">
        <f t="shared" si="0"/>
        <v>17.5</v>
      </c>
      <c r="E22" s="51">
        <v>34609</v>
      </c>
      <c r="F22" s="52">
        <f t="shared" si="1"/>
        <v>66.8</v>
      </c>
      <c r="G22" s="49">
        <v>8125</v>
      </c>
      <c r="H22" s="52">
        <f t="shared" si="2"/>
        <v>15.7</v>
      </c>
      <c r="I22" s="50">
        <f t="shared" si="7"/>
        <v>26.221503077234242</v>
      </c>
      <c r="J22" s="45">
        <f t="shared" si="8"/>
        <v>23.476552341876392</v>
      </c>
      <c r="K22" s="48">
        <f t="shared" si="9"/>
        <v>49.698055419110638</v>
      </c>
      <c r="L22" s="55">
        <f t="shared" si="10"/>
        <v>89.531680440771353</v>
      </c>
    </row>
    <row r="23" spans="1:12" ht="15.75" customHeight="1">
      <c r="A23" s="47">
        <v>6</v>
      </c>
      <c r="B23" s="54">
        <f t="shared" si="6"/>
        <v>52292</v>
      </c>
      <c r="C23" s="51">
        <v>8982</v>
      </c>
      <c r="D23" s="52">
        <f t="shared" si="0"/>
        <v>17.2</v>
      </c>
      <c r="E23" s="51">
        <v>34883</v>
      </c>
      <c r="F23" s="52">
        <f t="shared" si="1"/>
        <v>66.7</v>
      </c>
      <c r="G23" s="49">
        <v>8427</v>
      </c>
      <c r="H23" s="52">
        <f t="shared" si="2"/>
        <v>16.100000000000001</v>
      </c>
      <c r="I23" s="50">
        <f t="shared" si="7"/>
        <v>25.748932144597653</v>
      </c>
      <c r="J23" s="45">
        <f t="shared" si="8"/>
        <v>24.157899263251441</v>
      </c>
      <c r="K23" s="48">
        <f t="shared" si="9"/>
        <v>49.906831407849097</v>
      </c>
      <c r="L23" s="55">
        <f t="shared" si="10"/>
        <v>93.820975283901134</v>
      </c>
    </row>
    <row r="24" spans="1:12" ht="15.75" customHeight="1">
      <c r="A24" s="47">
        <v>7</v>
      </c>
      <c r="B24" s="54">
        <v>52807</v>
      </c>
      <c r="C24" s="51">
        <v>8823</v>
      </c>
      <c r="D24" s="52">
        <f t="shared" si="0"/>
        <v>16.7</v>
      </c>
      <c r="E24" s="51">
        <v>35227</v>
      </c>
      <c r="F24" s="52">
        <f t="shared" si="1"/>
        <v>66.7</v>
      </c>
      <c r="G24" s="49">
        <v>8757</v>
      </c>
      <c r="H24" s="52">
        <f t="shared" si="2"/>
        <v>16.600000000000001</v>
      </c>
      <c r="I24" s="50">
        <f t="shared" si="7"/>
        <v>25.04612938938882</v>
      </c>
      <c r="J24" s="45">
        <f t="shared" si="8"/>
        <v>24.858773100178841</v>
      </c>
      <c r="K24" s="48">
        <f t="shared" si="9"/>
        <v>49.904902489567661</v>
      </c>
      <c r="L24" s="55">
        <f t="shared" si="10"/>
        <v>99.251955117307034</v>
      </c>
    </row>
    <row r="25" spans="1:12" ht="15.75" customHeight="1">
      <c r="A25" s="47">
        <v>8</v>
      </c>
      <c r="B25" s="54">
        <v>53246</v>
      </c>
      <c r="C25" s="51">
        <v>8679</v>
      </c>
      <c r="D25" s="52">
        <f t="shared" si="0"/>
        <v>16.3</v>
      </c>
      <c r="E25" s="51">
        <v>35512</v>
      </c>
      <c r="F25" s="52">
        <f t="shared" si="1"/>
        <v>66.7</v>
      </c>
      <c r="G25" s="49">
        <v>9055</v>
      </c>
      <c r="H25" s="52">
        <f t="shared" si="2"/>
        <v>17</v>
      </c>
      <c r="I25" s="50">
        <f t="shared" si="7"/>
        <v>24.439626041901331</v>
      </c>
      <c r="J25" s="45">
        <f t="shared" ref="J25:J40" si="11">G25/E25*100</f>
        <v>25.498423068258617</v>
      </c>
      <c r="K25" s="48">
        <f t="shared" ref="K25:K40" si="12">(C25+G25)/E25*100</f>
        <v>49.938049110159945</v>
      </c>
      <c r="L25" s="55">
        <f t="shared" si="10"/>
        <v>104.33229634750548</v>
      </c>
    </row>
    <row r="26" spans="1:12" ht="15.75" customHeight="1">
      <c r="A26" s="47">
        <v>9</v>
      </c>
      <c r="B26" s="54">
        <v>53464</v>
      </c>
      <c r="C26" s="51">
        <v>8589</v>
      </c>
      <c r="D26" s="52">
        <f t="shared" si="0"/>
        <v>16.100000000000001</v>
      </c>
      <c r="E26" s="51">
        <v>35558</v>
      </c>
      <c r="F26" s="52">
        <f t="shared" si="1"/>
        <v>66.5</v>
      </c>
      <c r="G26" s="49">
        <v>9317</v>
      </c>
      <c r="H26" s="52">
        <f t="shared" si="2"/>
        <v>17.399999999999999</v>
      </c>
      <c r="I26" s="50">
        <f t="shared" si="7"/>
        <v>24.154901850497779</v>
      </c>
      <c r="J26" s="45">
        <f t="shared" si="11"/>
        <v>26.202261094549751</v>
      </c>
      <c r="K26" s="48">
        <f t="shared" si="12"/>
        <v>50.357162945047527</v>
      </c>
      <c r="L26" s="55">
        <f t="shared" si="10"/>
        <v>108.47595762021189</v>
      </c>
    </row>
    <row r="27" spans="1:12" ht="15.75" customHeight="1">
      <c r="A27" s="47">
        <v>10</v>
      </c>
      <c r="B27" s="61">
        <v>53817</v>
      </c>
      <c r="C27" s="62">
        <v>8527</v>
      </c>
      <c r="D27" s="63">
        <f t="shared" si="0"/>
        <v>15.8</v>
      </c>
      <c r="E27" s="62">
        <v>35753</v>
      </c>
      <c r="F27" s="63">
        <f t="shared" si="1"/>
        <v>66.400000000000006</v>
      </c>
      <c r="G27" s="64">
        <v>9537</v>
      </c>
      <c r="H27" s="63">
        <f t="shared" si="2"/>
        <v>17.7</v>
      </c>
      <c r="I27" s="65">
        <f t="shared" si="7"/>
        <v>23.849746874388163</v>
      </c>
      <c r="J27" s="66">
        <f t="shared" si="11"/>
        <v>26.674684641848234</v>
      </c>
      <c r="K27" s="67">
        <f t="shared" si="12"/>
        <v>50.524431516236405</v>
      </c>
      <c r="L27" s="68">
        <f t="shared" si="10"/>
        <v>111.8447285094406</v>
      </c>
    </row>
    <row r="28" spans="1:12" ht="15.75" customHeight="1">
      <c r="A28" s="47">
        <v>11</v>
      </c>
      <c r="B28" s="61">
        <v>54428</v>
      </c>
      <c r="C28" s="62">
        <v>8427</v>
      </c>
      <c r="D28" s="63">
        <f t="shared" si="0"/>
        <v>15.5</v>
      </c>
      <c r="E28" s="62">
        <v>36241</v>
      </c>
      <c r="F28" s="63">
        <f t="shared" si="1"/>
        <v>66.599999999999994</v>
      </c>
      <c r="G28" s="64">
        <v>9760</v>
      </c>
      <c r="H28" s="63">
        <f t="shared" si="2"/>
        <v>17.899999999999999</v>
      </c>
      <c r="I28" s="65">
        <f t="shared" si="7"/>
        <v>23.252669628321517</v>
      </c>
      <c r="J28" s="66">
        <f t="shared" si="11"/>
        <v>26.930824204630117</v>
      </c>
      <c r="K28" s="67">
        <f t="shared" si="12"/>
        <v>50.183493832951633</v>
      </c>
      <c r="L28" s="68">
        <f t="shared" si="10"/>
        <v>115.8182033938531</v>
      </c>
    </row>
    <row r="29" spans="1:12" ht="15.75" customHeight="1">
      <c r="A29" s="47">
        <v>12</v>
      </c>
      <c r="B29" s="61">
        <v>54841</v>
      </c>
      <c r="C29" s="62">
        <v>8731</v>
      </c>
      <c r="D29" s="63">
        <f t="shared" si="0"/>
        <v>15.9</v>
      </c>
      <c r="E29" s="62">
        <v>36317</v>
      </c>
      <c r="F29" s="63">
        <f t="shared" si="1"/>
        <v>66.2</v>
      </c>
      <c r="G29" s="64">
        <v>9972</v>
      </c>
      <c r="H29" s="63">
        <f t="shared" si="2"/>
        <v>18.2</v>
      </c>
      <c r="I29" s="65">
        <f t="shared" si="7"/>
        <v>24.041082688548062</v>
      </c>
      <c r="J29" s="66">
        <f t="shared" si="11"/>
        <v>27.458215160943912</v>
      </c>
      <c r="K29" s="67">
        <f t="shared" si="12"/>
        <v>51.499297849491974</v>
      </c>
      <c r="L29" s="68">
        <f t="shared" si="10"/>
        <v>114.21372122322757</v>
      </c>
    </row>
    <row r="30" spans="1:12" ht="15.75" customHeight="1">
      <c r="A30" s="47">
        <v>13</v>
      </c>
      <c r="B30" s="61">
        <v>55472</v>
      </c>
      <c r="C30" s="62">
        <v>8382</v>
      </c>
      <c r="D30" s="63">
        <f t="shared" si="0"/>
        <v>15.1</v>
      </c>
      <c r="E30" s="62">
        <v>36598</v>
      </c>
      <c r="F30" s="63">
        <f t="shared" si="1"/>
        <v>66</v>
      </c>
      <c r="G30" s="64">
        <v>10311</v>
      </c>
      <c r="H30" s="63">
        <f t="shared" si="2"/>
        <v>18.600000000000001</v>
      </c>
      <c r="I30" s="65">
        <f t="shared" si="7"/>
        <v>22.902890868353463</v>
      </c>
      <c r="J30" s="66">
        <f t="shared" si="11"/>
        <v>28.173670692387564</v>
      </c>
      <c r="K30" s="67">
        <f t="shared" si="12"/>
        <v>51.076561560741027</v>
      </c>
      <c r="L30" s="68">
        <f t="shared" si="10"/>
        <v>123.01360057265569</v>
      </c>
    </row>
    <row r="31" spans="1:12" ht="15.75" customHeight="1">
      <c r="A31" s="47">
        <v>14</v>
      </c>
      <c r="B31" s="61">
        <v>55754</v>
      </c>
      <c r="C31" s="62">
        <v>8357</v>
      </c>
      <c r="D31" s="63">
        <f t="shared" si="0"/>
        <v>15</v>
      </c>
      <c r="E31" s="62">
        <v>36622</v>
      </c>
      <c r="F31" s="63">
        <f t="shared" si="1"/>
        <v>65.7</v>
      </c>
      <c r="G31" s="64">
        <v>10594</v>
      </c>
      <c r="H31" s="63">
        <f t="shared" si="2"/>
        <v>19</v>
      </c>
      <c r="I31" s="65">
        <f t="shared" si="7"/>
        <v>22.819616623887281</v>
      </c>
      <c r="J31" s="66">
        <f t="shared" si="11"/>
        <v>28.927966795915022</v>
      </c>
      <c r="K31" s="67">
        <f t="shared" si="12"/>
        <v>51.747583419802304</v>
      </c>
      <c r="L31" s="68">
        <f t="shared" si="10"/>
        <v>126.76797893981093</v>
      </c>
    </row>
    <row r="32" spans="1:12" ht="15.75" customHeight="1">
      <c r="A32" s="47">
        <v>15</v>
      </c>
      <c r="B32" s="61">
        <v>56069</v>
      </c>
      <c r="C32" s="62">
        <v>8343</v>
      </c>
      <c r="D32" s="63">
        <f t="shared" si="0"/>
        <v>14.9</v>
      </c>
      <c r="E32" s="62">
        <v>36626</v>
      </c>
      <c r="F32" s="63">
        <f t="shared" si="1"/>
        <v>65.3</v>
      </c>
      <c r="G32" s="64">
        <v>10919</v>
      </c>
      <c r="H32" s="63">
        <f t="shared" si="2"/>
        <v>19.5</v>
      </c>
      <c r="I32" s="65">
        <f t="shared" si="7"/>
        <v>22.778900234805878</v>
      </c>
      <c r="J32" s="66">
        <f t="shared" si="11"/>
        <v>29.812155299514004</v>
      </c>
      <c r="K32" s="67">
        <f t="shared" si="12"/>
        <v>52.591055534319885</v>
      </c>
      <c r="L32" s="68">
        <f t="shared" si="10"/>
        <v>130.87618362699268</v>
      </c>
    </row>
    <row r="33" spans="1:12" ht="15.75" customHeight="1">
      <c r="A33" s="47">
        <v>16</v>
      </c>
      <c r="B33" s="61">
        <v>56557</v>
      </c>
      <c r="C33" s="62">
        <v>8351</v>
      </c>
      <c r="D33" s="63">
        <f t="shared" si="0"/>
        <v>14.8</v>
      </c>
      <c r="E33" s="62">
        <v>36811</v>
      </c>
      <c r="F33" s="63">
        <f t="shared" si="1"/>
        <v>65.099999999999994</v>
      </c>
      <c r="G33" s="64">
        <v>11214</v>
      </c>
      <c r="H33" s="63">
        <f t="shared" si="2"/>
        <v>19.8</v>
      </c>
      <c r="I33" s="65">
        <f t="shared" si="7"/>
        <v>22.686153595392682</v>
      </c>
      <c r="J33" s="66">
        <f t="shared" si="11"/>
        <v>30.463720083670644</v>
      </c>
      <c r="K33" s="67">
        <f t="shared" si="12"/>
        <v>53.149873679063319</v>
      </c>
      <c r="L33" s="68">
        <f t="shared" si="10"/>
        <v>134.28331936295055</v>
      </c>
    </row>
    <row r="34" spans="1:12" ht="15.75" customHeight="1">
      <c r="A34" s="47">
        <v>17</v>
      </c>
      <c r="B34" s="61">
        <v>57099</v>
      </c>
      <c r="C34" s="62">
        <v>8424</v>
      </c>
      <c r="D34" s="63">
        <f t="shared" si="0"/>
        <v>14.8</v>
      </c>
      <c r="E34" s="62">
        <v>37015</v>
      </c>
      <c r="F34" s="63">
        <f t="shared" si="1"/>
        <v>64.8</v>
      </c>
      <c r="G34" s="64">
        <v>11634</v>
      </c>
      <c r="H34" s="63">
        <f t="shared" si="2"/>
        <v>20.399999999999999</v>
      </c>
      <c r="I34" s="65">
        <f t="shared" si="7"/>
        <v>22.758341213021748</v>
      </c>
      <c r="J34" s="66">
        <f t="shared" si="11"/>
        <v>31.430501148183172</v>
      </c>
      <c r="K34" s="67">
        <f t="shared" si="12"/>
        <v>54.188842361204912</v>
      </c>
      <c r="L34" s="68">
        <f t="shared" si="10"/>
        <v>138.10541310541311</v>
      </c>
    </row>
    <row r="35" spans="1:12" ht="15.75" customHeight="1">
      <c r="A35" s="47">
        <v>18</v>
      </c>
      <c r="B35" s="61">
        <v>57061</v>
      </c>
      <c r="C35" s="62">
        <v>8353</v>
      </c>
      <c r="D35" s="63">
        <f t="shared" si="0"/>
        <v>14.6</v>
      </c>
      <c r="E35" s="62">
        <v>36639</v>
      </c>
      <c r="F35" s="63">
        <f t="shared" si="1"/>
        <v>64.2</v>
      </c>
      <c r="G35" s="64">
        <v>12043</v>
      </c>
      <c r="H35" s="63">
        <f t="shared" si="2"/>
        <v>21.1</v>
      </c>
      <c r="I35" s="65">
        <f t="shared" si="7"/>
        <v>22.798111302164362</v>
      </c>
      <c r="J35" s="66">
        <f t="shared" si="11"/>
        <v>32.869346870820706</v>
      </c>
      <c r="K35" s="67">
        <f t="shared" si="12"/>
        <v>55.667458172985071</v>
      </c>
      <c r="L35" s="68">
        <f t="shared" si="10"/>
        <v>144.17574524123069</v>
      </c>
    </row>
    <row r="36" spans="1:12" ht="15.75" customHeight="1">
      <c r="A36" s="47">
        <v>19</v>
      </c>
      <c r="B36" s="61">
        <v>57201</v>
      </c>
      <c r="C36" s="62">
        <v>8412</v>
      </c>
      <c r="D36" s="63">
        <f t="shared" si="0"/>
        <v>14.7</v>
      </c>
      <c r="E36" s="62">
        <v>36265</v>
      </c>
      <c r="F36" s="63">
        <f t="shared" si="1"/>
        <v>63.4</v>
      </c>
      <c r="G36" s="64">
        <v>12498</v>
      </c>
      <c r="H36" s="63">
        <f t="shared" si="2"/>
        <v>21.8</v>
      </c>
      <c r="I36" s="65">
        <f t="shared" si="7"/>
        <v>23.195918930097893</v>
      </c>
      <c r="J36" s="66">
        <f t="shared" si="11"/>
        <v>34.462980835516341</v>
      </c>
      <c r="K36" s="67">
        <f t="shared" si="12"/>
        <v>57.658899765614223</v>
      </c>
      <c r="L36" s="68">
        <f t="shared" si="10"/>
        <v>148.57346647646219</v>
      </c>
    </row>
    <row r="37" spans="1:12" ht="15.75" customHeight="1">
      <c r="A37" s="47">
        <v>20</v>
      </c>
      <c r="B37" s="61">
        <v>57379</v>
      </c>
      <c r="C37" s="62">
        <v>8449</v>
      </c>
      <c r="D37" s="63">
        <f t="shared" si="0"/>
        <v>14.7</v>
      </c>
      <c r="E37" s="62">
        <v>36033</v>
      </c>
      <c r="F37" s="63">
        <f t="shared" si="1"/>
        <v>62.8</v>
      </c>
      <c r="G37" s="64">
        <v>12871</v>
      </c>
      <c r="H37" s="63">
        <f t="shared" si="2"/>
        <v>22.4</v>
      </c>
      <c r="I37" s="65">
        <f t="shared" si="7"/>
        <v>23.447950489828767</v>
      </c>
      <c r="J37" s="66">
        <f t="shared" si="11"/>
        <v>35.720034412899288</v>
      </c>
      <c r="K37" s="67">
        <f t="shared" si="12"/>
        <v>59.167984902728051</v>
      </c>
      <c r="L37" s="68">
        <f t="shared" si="10"/>
        <v>152.33755474020595</v>
      </c>
    </row>
    <row r="38" spans="1:12" ht="15.75" customHeight="1">
      <c r="A38" s="47">
        <v>21</v>
      </c>
      <c r="B38" s="61">
        <v>57382</v>
      </c>
      <c r="C38" s="62">
        <v>8433</v>
      </c>
      <c r="D38" s="63">
        <f t="shared" si="0"/>
        <v>14.7</v>
      </c>
      <c r="E38" s="62">
        <v>35505</v>
      </c>
      <c r="F38" s="63">
        <f t="shared" si="1"/>
        <v>61.9</v>
      </c>
      <c r="G38" s="64">
        <v>13418</v>
      </c>
      <c r="H38" s="63">
        <f t="shared" si="2"/>
        <v>23.4</v>
      </c>
      <c r="I38" s="65">
        <f t="shared" si="7"/>
        <v>23.751584283903675</v>
      </c>
      <c r="J38" s="66">
        <f t="shared" si="11"/>
        <v>37.791860301366</v>
      </c>
      <c r="K38" s="67">
        <f t="shared" si="12"/>
        <v>61.543444585269683</v>
      </c>
      <c r="L38" s="68">
        <f t="shared" si="10"/>
        <v>159.11300841930512</v>
      </c>
    </row>
    <row r="39" spans="1:12" ht="15.75" customHeight="1">
      <c r="A39" s="47">
        <v>22</v>
      </c>
      <c r="B39" s="61">
        <v>56391</v>
      </c>
      <c r="C39" s="62">
        <v>8244</v>
      </c>
      <c r="D39" s="63">
        <f t="shared" si="0"/>
        <v>14.6</v>
      </c>
      <c r="E39" s="62">
        <v>34337</v>
      </c>
      <c r="F39" s="63">
        <f t="shared" si="1"/>
        <v>60.9</v>
      </c>
      <c r="G39" s="64">
        <v>13509</v>
      </c>
      <c r="H39" s="63">
        <f t="shared" si="2"/>
        <v>24</v>
      </c>
      <c r="I39" s="65">
        <f t="shared" si="7"/>
        <v>24.009086408247661</v>
      </c>
      <c r="J39" s="66">
        <f t="shared" si="11"/>
        <v>39.342400326178755</v>
      </c>
      <c r="K39" s="67">
        <f t="shared" si="12"/>
        <v>63.351486734426423</v>
      </c>
      <c r="L39" s="68">
        <f t="shared" si="10"/>
        <v>163.86462882096069</v>
      </c>
    </row>
    <row r="40" spans="1:12" ht="15.75" customHeight="1">
      <c r="A40" s="47">
        <v>23</v>
      </c>
      <c r="B40" s="61">
        <v>56121</v>
      </c>
      <c r="C40" s="62">
        <v>8115</v>
      </c>
      <c r="D40" s="63">
        <f t="shared" si="0"/>
        <v>14.5</v>
      </c>
      <c r="E40" s="62">
        <v>34337</v>
      </c>
      <c r="F40" s="63">
        <f t="shared" si="1"/>
        <v>61.2</v>
      </c>
      <c r="G40" s="64">
        <v>13509</v>
      </c>
      <c r="H40" s="63">
        <f t="shared" si="2"/>
        <v>24.1</v>
      </c>
      <c r="I40" s="65">
        <f t="shared" si="7"/>
        <v>23.633398374930835</v>
      </c>
      <c r="J40" s="66">
        <f t="shared" si="11"/>
        <v>39.342400326178755</v>
      </c>
      <c r="K40" s="67">
        <f t="shared" si="12"/>
        <v>62.975798701109589</v>
      </c>
      <c r="L40" s="68">
        <f t="shared" si="10"/>
        <v>166.46950092421443</v>
      </c>
    </row>
    <row r="41" spans="1:12" ht="15.75" customHeight="1">
      <c r="A41" s="44">
        <v>24</v>
      </c>
      <c r="B41" s="61">
        <v>56030</v>
      </c>
      <c r="C41" s="62">
        <v>8041</v>
      </c>
      <c r="D41" s="63">
        <f t="shared" si="0"/>
        <v>14.4</v>
      </c>
      <c r="E41" s="62">
        <v>33459</v>
      </c>
      <c r="F41" s="63">
        <f t="shared" si="1"/>
        <v>59.7</v>
      </c>
      <c r="G41" s="64">
        <v>14229</v>
      </c>
      <c r="H41" s="63">
        <f t="shared" si="2"/>
        <v>25.4</v>
      </c>
      <c r="I41" s="65">
        <f>C41/E41*100</f>
        <v>24.032397860067544</v>
      </c>
      <c r="J41" s="66">
        <f>G41/E41*100</f>
        <v>42.526674437371106</v>
      </c>
      <c r="K41" s="67">
        <f>(C41+G41)/E41*100</f>
        <v>66.559072297438661</v>
      </c>
      <c r="L41" s="68">
        <f>G41/C41*100</f>
        <v>176.9556025369979</v>
      </c>
    </row>
    <row r="42" spans="1:12" ht="15.75" customHeight="1">
      <c r="A42" s="47">
        <v>25</v>
      </c>
      <c r="B42" s="54">
        <v>55679</v>
      </c>
      <c r="C42" s="51">
        <v>7886</v>
      </c>
      <c r="D42" s="52">
        <f t="shared" si="0"/>
        <v>14.2</v>
      </c>
      <c r="E42" s="51">
        <v>32685</v>
      </c>
      <c r="F42" s="52">
        <f t="shared" si="1"/>
        <v>58.7</v>
      </c>
      <c r="G42" s="49">
        <v>14807</v>
      </c>
      <c r="H42" s="52">
        <f t="shared" si="2"/>
        <v>26.6</v>
      </c>
      <c r="I42" s="50">
        <v>24.127275508643109</v>
      </c>
      <c r="J42" s="45">
        <v>45.302126357656419</v>
      </c>
      <c r="K42" s="48">
        <v>69.429401866299528</v>
      </c>
      <c r="L42" s="55">
        <v>187.76312452447374</v>
      </c>
    </row>
    <row r="43" spans="1:12" ht="15.75" customHeight="1">
      <c r="A43" s="44">
        <v>26</v>
      </c>
      <c r="B43" s="61">
        <v>55617</v>
      </c>
      <c r="C43" s="62">
        <v>7794</v>
      </c>
      <c r="D43" s="63">
        <f t="shared" si="0"/>
        <v>14</v>
      </c>
      <c r="E43" s="62">
        <v>32163</v>
      </c>
      <c r="F43" s="63">
        <f t="shared" si="1"/>
        <v>57.8</v>
      </c>
      <c r="G43" s="64">
        <v>15359</v>
      </c>
      <c r="H43" s="63">
        <f t="shared" si="2"/>
        <v>27.6</v>
      </c>
      <c r="I43" s="191">
        <v>24.232814103162017</v>
      </c>
      <c r="J43" s="45">
        <v>47.753629947455153</v>
      </c>
      <c r="K43" s="48">
        <v>71.986444050617166</v>
      </c>
      <c r="L43" s="55">
        <v>197.06184244290478</v>
      </c>
    </row>
    <row r="44" spans="1:12" ht="15.75" customHeight="1">
      <c r="A44" s="44">
        <v>27</v>
      </c>
      <c r="B44" s="61">
        <v>55912</v>
      </c>
      <c r="C44" s="62">
        <v>7752</v>
      </c>
      <c r="D44" s="63">
        <f t="shared" si="0"/>
        <v>13.9</v>
      </c>
      <c r="E44" s="62">
        <v>32204</v>
      </c>
      <c r="F44" s="63">
        <f t="shared" si="1"/>
        <v>57.6</v>
      </c>
      <c r="G44" s="64">
        <v>15808</v>
      </c>
      <c r="H44" s="63">
        <f t="shared" si="2"/>
        <v>28.3</v>
      </c>
      <c r="I44" s="87">
        <f t="shared" ref="I44" si="13">C44/E44*100</f>
        <v>24.071543907589117</v>
      </c>
      <c r="J44" s="88">
        <f t="shared" ref="J44" si="14">G44/E44*100</f>
        <v>49.087069929201341</v>
      </c>
      <c r="K44" s="89">
        <f t="shared" ref="K44" si="15">(C44+G44)/E44*100</f>
        <v>73.158613836790465</v>
      </c>
      <c r="L44" s="90">
        <f>G44/C44*100</f>
        <v>203.92156862745097</v>
      </c>
    </row>
    <row r="45" spans="1:12" ht="15.75" customHeight="1">
      <c r="A45" s="44">
        <v>28</v>
      </c>
      <c r="B45" s="61">
        <v>55792</v>
      </c>
      <c r="C45" s="62">
        <v>7613</v>
      </c>
      <c r="D45" s="63">
        <f t="shared" si="0"/>
        <v>13.6</v>
      </c>
      <c r="E45" s="62">
        <v>31878</v>
      </c>
      <c r="F45" s="63">
        <f t="shared" si="1"/>
        <v>57.1</v>
      </c>
      <c r="G45" s="64">
        <v>16153</v>
      </c>
      <c r="H45" s="63">
        <f t="shared" si="2"/>
        <v>29</v>
      </c>
      <c r="I45" s="87">
        <f t="shared" ref="I45:I49" si="16">C45/E45*100</f>
        <v>23.881673881673883</v>
      </c>
      <c r="J45" s="88">
        <f t="shared" ref="J45:J49" si="17">G45/E45*100</f>
        <v>50.671309366961538</v>
      </c>
      <c r="K45" s="89">
        <f t="shared" ref="K45:K49" si="18">(C45+G45)/E45*100</f>
        <v>74.552983248635414</v>
      </c>
      <c r="L45" s="90">
        <f t="shared" ref="L45:L49" si="19">G45/C45*100</f>
        <v>212.17654012872717</v>
      </c>
    </row>
    <row r="46" spans="1:12" ht="15.75" customHeight="1">
      <c r="A46" s="44">
        <v>29</v>
      </c>
      <c r="B46" s="61">
        <v>55826</v>
      </c>
      <c r="C46" s="62">
        <v>7425</v>
      </c>
      <c r="D46" s="63">
        <f t="shared" si="0"/>
        <v>13.3</v>
      </c>
      <c r="E46" s="62">
        <v>31854</v>
      </c>
      <c r="F46" s="63">
        <f t="shared" si="1"/>
        <v>57.1</v>
      </c>
      <c r="G46" s="64">
        <v>16399</v>
      </c>
      <c r="H46" s="63">
        <f t="shared" si="2"/>
        <v>29.4</v>
      </c>
      <c r="I46" s="87">
        <f t="shared" si="16"/>
        <v>23.309474477302693</v>
      </c>
      <c r="J46" s="88">
        <f t="shared" si="17"/>
        <v>51.481760532429213</v>
      </c>
      <c r="K46" s="89">
        <f t="shared" si="18"/>
        <v>74.791235009731906</v>
      </c>
      <c r="L46" s="90">
        <f t="shared" si="19"/>
        <v>220.86195286195286</v>
      </c>
    </row>
    <row r="47" spans="1:12" ht="15.75" customHeight="1">
      <c r="A47" s="44">
        <v>30</v>
      </c>
      <c r="B47" s="61">
        <v>55804</v>
      </c>
      <c r="C47" s="62">
        <v>7264</v>
      </c>
      <c r="D47" s="63">
        <f t="shared" si="0"/>
        <v>13</v>
      </c>
      <c r="E47" s="62">
        <v>31784</v>
      </c>
      <c r="F47" s="63">
        <f t="shared" si="1"/>
        <v>57</v>
      </c>
      <c r="G47" s="64">
        <v>16608</v>
      </c>
      <c r="H47" s="63">
        <f t="shared" si="2"/>
        <v>29.8</v>
      </c>
      <c r="I47" s="87">
        <f t="shared" si="16"/>
        <v>22.854266297508179</v>
      </c>
      <c r="J47" s="88">
        <f t="shared" si="17"/>
        <v>52.25270576390637</v>
      </c>
      <c r="K47" s="89">
        <f t="shared" si="18"/>
        <v>75.106972061414552</v>
      </c>
      <c r="L47" s="90">
        <f t="shared" si="19"/>
        <v>228.63436123348015</v>
      </c>
    </row>
    <row r="48" spans="1:12" ht="15.75" customHeight="1">
      <c r="A48" s="44" t="s">
        <v>64</v>
      </c>
      <c r="B48" s="61">
        <v>55531</v>
      </c>
      <c r="C48" s="62">
        <v>7108</v>
      </c>
      <c r="D48" s="63">
        <f t="shared" si="0"/>
        <v>12.8</v>
      </c>
      <c r="E48" s="62">
        <v>31537</v>
      </c>
      <c r="F48" s="63">
        <f t="shared" si="1"/>
        <v>56.8</v>
      </c>
      <c r="G48" s="64">
        <v>16738</v>
      </c>
      <c r="H48" s="63">
        <f t="shared" si="2"/>
        <v>30.1</v>
      </c>
      <c r="I48" s="87">
        <f t="shared" si="16"/>
        <v>22.53860544756952</v>
      </c>
      <c r="J48" s="88">
        <f t="shared" si="17"/>
        <v>53.074166851634587</v>
      </c>
      <c r="K48" s="89">
        <f t="shared" si="18"/>
        <v>75.61277229920411</v>
      </c>
      <c r="L48" s="90">
        <f t="shared" si="19"/>
        <v>235.48114800225099</v>
      </c>
    </row>
    <row r="49" spans="1:12" ht="15.75" customHeight="1" thickBot="1">
      <c r="A49" s="53">
        <v>2</v>
      </c>
      <c r="B49" s="72">
        <v>56400</v>
      </c>
      <c r="C49" s="73">
        <v>7050</v>
      </c>
      <c r="D49" s="74">
        <f t="shared" si="0"/>
        <v>12.5</v>
      </c>
      <c r="E49" s="73">
        <v>31411</v>
      </c>
      <c r="F49" s="74">
        <f t="shared" si="1"/>
        <v>55.7</v>
      </c>
      <c r="G49" s="75">
        <v>17059</v>
      </c>
      <c r="H49" s="74">
        <f t="shared" si="2"/>
        <v>30.2</v>
      </c>
      <c r="I49" s="76">
        <f t="shared" si="16"/>
        <v>22.444366623157492</v>
      </c>
      <c r="J49" s="77">
        <f t="shared" si="17"/>
        <v>54.309000031835986</v>
      </c>
      <c r="K49" s="78">
        <f t="shared" si="18"/>
        <v>76.753366654993471</v>
      </c>
      <c r="L49" s="79">
        <f t="shared" si="19"/>
        <v>241.97163120567376</v>
      </c>
    </row>
    <row r="50" spans="1:12">
      <c r="A50" s="36" t="s">
        <v>11</v>
      </c>
      <c r="B50" s="37"/>
      <c r="C50" s="37"/>
      <c r="D50" s="38"/>
      <c r="E50" s="37"/>
      <c r="F50" s="14"/>
      <c r="G50" s="37"/>
      <c r="H50" s="38"/>
      <c r="I50" s="14"/>
      <c r="J50" s="15"/>
      <c r="K50" s="39"/>
      <c r="L50" s="15"/>
    </row>
    <row r="51" spans="1:12">
      <c r="A51" s="40" t="s">
        <v>12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>
      <c r="A52" s="40" t="s">
        <v>13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>
      <c r="A53" s="40" t="s">
        <v>15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>
      <c r="A54" s="40" t="s">
        <v>14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>
      <c r="A55" s="41" t="s">
        <v>60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82"/>
    </row>
    <row r="56" spans="1:12" s="109" customFormat="1" ht="12">
      <c r="A56" s="108"/>
      <c r="L56" s="80" t="s">
        <v>24</v>
      </c>
    </row>
  </sheetData>
  <mergeCells count="4">
    <mergeCell ref="L3:L4"/>
    <mergeCell ref="A3:A4"/>
    <mergeCell ref="B3:H3"/>
    <mergeCell ref="I3:K3"/>
  </mergeCells>
  <phoneticPr fontId="5"/>
  <printOptions gridLinesSet="0"/>
  <pageMargins left="0.78700000000000003" right="0.78700000000000003" top="0.98399999999999999" bottom="0.98399999999999999" header="0.5" footer="0.5"/>
  <pageSetup paperSize="9" scale="76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統計書</vt:lpstr>
      <vt:lpstr>グラフ</vt:lpstr>
      <vt:lpstr>S40～</vt:lpstr>
      <vt:lpstr>統計書!Print_Area</vt:lpstr>
      <vt:lpstr>'S40～'!Print_Titles</vt:lpstr>
      <vt:lpstr>統計書!Print_Titles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LocalAdmin</cp:lastModifiedBy>
  <cp:lastPrinted>2021-12-01T03:47:43Z</cp:lastPrinted>
  <dcterms:created xsi:type="dcterms:W3CDTF">2014-03-10T04:51:02Z</dcterms:created>
  <dcterms:modified xsi:type="dcterms:W3CDTF">2021-12-02T02:05:45Z</dcterms:modified>
</cp:coreProperties>
</file>